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drawings/drawing4.xml" ContentType="application/vnd.openxmlformats-officedocument.drawing+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his Pc\Desktop\jaanmohammad khan\assignment\"/>
    </mc:Choice>
  </mc:AlternateContent>
  <xr:revisionPtr revIDLastSave="0" documentId="13_ncr:1_{E41437FD-8A8A-46D2-A2E1-2CF25FBD681E}" xr6:coauthVersionLast="47" xr6:coauthVersionMax="47" xr10:uidLastSave="{00000000-0000-0000-0000-000000000000}"/>
  <bookViews>
    <workbookView xWindow="-120" yWindow="-120" windowWidth="20730" windowHeight="11160" firstSheet="12" activeTab="12" xr2:uid="{F38193B5-E349-4935-8A70-60BA2AA4AB62}"/>
  </bookViews>
  <sheets>
    <sheet name="central tendency Q.1" sheetId="1" r:id="rId1"/>
    <sheet name="central tendency Q.2" sheetId="2" r:id="rId2"/>
    <sheet name="central tendency Q.3" sheetId="3" r:id="rId3"/>
    <sheet name="dispersion Q.1" sheetId="4" r:id="rId4"/>
    <sheet name="dispersion Q.2" sheetId="5" r:id="rId5"/>
    <sheet name="dispersion Q.3" sheetId="6" r:id="rId6"/>
    <sheet name="dispersion Q.4" sheetId="7" r:id="rId7"/>
    <sheet name="dispersion Q.5" sheetId="8" r:id="rId8"/>
    <sheet name="dispersion Q.6" sheetId="9" r:id="rId9"/>
    <sheet name="dispersion Q7" sheetId="10" r:id="rId10"/>
    <sheet name="dispersion Q.8" sheetId="11" r:id="rId11"/>
    <sheet name="dispersion Q.9" sheetId="12" r:id="rId12"/>
    <sheet name="dispersion Q.10" sheetId="13" r:id="rId13"/>
    <sheet name="dispersion Q.11" sheetId="14" r:id="rId14"/>
    <sheet name="dispersion Q.12" sheetId="15" r:id="rId15"/>
    <sheet name="dispersion Q.13" sheetId="17" r:id="rId16"/>
    <sheet name="dispersion Q.14" sheetId="18" r:id="rId17"/>
    <sheet name=" Skewness and Kurtosis Q.1" sheetId="19" r:id="rId18"/>
    <sheet name=" Skewness and Kurtosis Q.2" sheetId="20" r:id="rId19"/>
    <sheet name=" Skewness and Kurtosis Q.3" sheetId="21" r:id="rId20"/>
    <sheet name=" Skewness and Kurtosis Q.4" sheetId="22" r:id="rId21"/>
    <sheet name=" Skewness and Kurtosis Q.5" sheetId="23" r:id="rId22"/>
    <sheet name="Percentile and Quartiles Q.1" sheetId="24" r:id="rId23"/>
    <sheet name="Percentile and Quartiles Q.2" sheetId="25" r:id="rId24"/>
    <sheet name="Percentile and Quartiles Q.3" sheetId="26" r:id="rId25"/>
    <sheet name="Percentile and Quartiles Q.4" sheetId="27" r:id="rId26"/>
    <sheet name="Percentile and Quartiles Q.5" sheetId="28" r:id="rId27"/>
    <sheet name=" Correlation and Covariance Q.1" sheetId="29" r:id="rId28"/>
    <sheet name=" Correlation and Covariance Q.2" sheetId="30" r:id="rId29"/>
    <sheet name=" Correlation and Covariance Q.3" sheetId="31" r:id="rId30"/>
  </sheets>
  <definedNames>
    <definedName name="_xlchart.v1.0" hidden="1">'dispersion Q.10'!$A$2:$A$8</definedName>
    <definedName name="_xlchart.v1.1" hidden="1">'dispersion Q.10'!$B$1</definedName>
    <definedName name="_xlchart.v1.2" hidden="1">'dispersion Q.10'!$B$2:$B$8</definedName>
    <definedName name="_xlchart.v1.3" hidden="1">'dispersion Q.11'!$B$1</definedName>
    <definedName name="_xlchart.v1.4" hidden="1">'dispersion Q.11'!$B$2:$B$6</definedName>
    <definedName name="_xlchart.v1.5" hidden="1">'dispersion Q.11'!$C$1</definedName>
    <definedName name="_xlchart.v1.6" hidden="1">'dispersion Q.11'!$C$2:$C$6</definedName>
    <definedName name="_xlchart.v1.7" hidden="1">'dispersion Q.12'!$A$1:$A$50</definedName>
    <definedName name="_xlchart.v1.8" hidden="1">'dispersion Q.13'!$A$2:$A$101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7" l="1"/>
  <c r="B15" i="7"/>
  <c r="E5" i="31"/>
  <c r="E4" i="30"/>
  <c r="D5" i="29"/>
  <c r="C8" i="28"/>
  <c r="C7" i="28"/>
  <c r="C6" i="28"/>
  <c r="C4" i="28"/>
  <c r="C5" i="28"/>
  <c r="C3" i="28"/>
  <c r="C8" i="27"/>
  <c r="C7" i="27"/>
  <c r="C6" i="27"/>
  <c r="C4" i="27"/>
  <c r="C5" i="27"/>
  <c r="C3" i="27"/>
  <c r="C8" i="26"/>
  <c r="C7" i="26"/>
  <c r="C6" i="26"/>
  <c r="C4" i="26"/>
  <c r="C5" i="26"/>
  <c r="C3" i="26"/>
  <c r="D8" i="25"/>
  <c r="D7" i="25"/>
  <c r="D6" i="25"/>
  <c r="D5" i="25"/>
  <c r="D4" i="25"/>
  <c r="D3" i="25"/>
  <c r="E8" i="24"/>
  <c r="E7" i="24"/>
  <c r="E6" i="24"/>
  <c r="E5" i="24"/>
  <c r="D5" i="24"/>
  <c r="C5" i="24"/>
  <c r="E4" i="24"/>
  <c r="E3" i="24"/>
  <c r="E2" i="24"/>
  <c r="C2" i="24"/>
  <c r="D2" i="24"/>
  <c r="D8" i="24"/>
  <c r="D7" i="24"/>
  <c r="D6" i="24"/>
  <c r="C8" i="24"/>
  <c r="C7" i="24"/>
  <c r="C6" i="24"/>
  <c r="D4" i="24"/>
  <c r="C4" i="24"/>
  <c r="D3" i="24"/>
  <c r="C3" i="24"/>
  <c r="C3" i="23"/>
  <c r="C2" i="23"/>
  <c r="C3" i="22"/>
  <c r="C2" i="22"/>
  <c r="C3" i="21"/>
  <c r="C2" i="21"/>
  <c r="C3" i="20"/>
  <c r="C2" i="20"/>
  <c r="C3" i="19"/>
  <c r="C2" i="19"/>
  <c r="C18" i="18"/>
  <c r="D18" i="18"/>
  <c r="B18" i="18"/>
  <c r="C17" i="18"/>
  <c r="D17" i="18"/>
  <c r="B17" i="18"/>
  <c r="C16" i="18"/>
  <c r="D16" i="18"/>
  <c r="B16" i="18"/>
  <c r="C15" i="18"/>
  <c r="D15" i="18"/>
  <c r="B15" i="18"/>
  <c r="C14" i="18"/>
  <c r="D14" i="18"/>
  <c r="B14" i="18"/>
  <c r="C13" i="18"/>
  <c r="D13" i="18"/>
  <c r="B13" i="18"/>
  <c r="D29" i="17"/>
  <c r="B20" i="17"/>
  <c r="B19" i="17"/>
  <c r="K3" i="15" l="1"/>
  <c r="K2" i="15"/>
  <c r="C2" i="14"/>
  <c r="D17" i="15"/>
  <c r="C5" i="14"/>
  <c r="B15" i="4"/>
  <c r="B14" i="4"/>
  <c r="C3" i="14"/>
  <c r="C4" i="14"/>
  <c r="C6" i="14"/>
  <c r="B9" i="13"/>
  <c r="B56" i="12"/>
  <c r="B55" i="12"/>
  <c r="B54" i="12"/>
  <c r="B53" i="12"/>
  <c r="B52" i="12"/>
  <c r="D12" i="12"/>
  <c r="C7" i="14" l="1"/>
  <c r="B104" i="11" l="1"/>
  <c r="B103" i="11"/>
  <c r="B102" i="11"/>
  <c r="C15" i="10"/>
  <c r="D15" i="10"/>
  <c r="E15" i="10"/>
  <c r="F15" i="10"/>
  <c r="B15" i="10"/>
  <c r="C14" i="10"/>
  <c r="D14" i="10"/>
  <c r="E14" i="10"/>
  <c r="F14" i="10"/>
  <c r="B14" i="10"/>
  <c r="C13" i="10"/>
  <c r="D13" i="10"/>
  <c r="E13" i="10"/>
  <c r="F13" i="10"/>
  <c r="B13" i="10"/>
  <c r="B104" i="9"/>
  <c r="B103" i="9"/>
  <c r="B102" i="9"/>
  <c r="B53" i="8"/>
  <c r="B52" i="8"/>
  <c r="B54" i="6"/>
  <c r="B53" i="6"/>
  <c r="B52" i="6"/>
  <c r="B34" i="5"/>
  <c r="B33" i="5"/>
  <c r="B32" i="5"/>
  <c r="B13" i="4"/>
  <c r="B54" i="3"/>
  <c r="B53" i="3"/>
  <c r="B52" i="3"/>
  <c r="B24" i="2"/>
  <c r="B23" i="2"/>
  <c r="B22" i="2"/>
  <c r="E9" i="1"/>
  <c r="E8" i="1"/>
</calcChain>
</file>

<file path=xl/sharedStrings.xml><?xml version="1.0" encoding="utf-8"?>
<sst xmlns="http://schemas.openxmlformats.org/spreadsheetml/2006/main" count="194" uniqueCount="134">
  <si>
    <t>Weekly sales data</t>
  </si>
  <si>
    <t>Week</t>
  </si>
  <si>
    <t>Week 1</t>
  </si>
  <si>
    <t>Week 2</t>
  </si>
  <si>
    <t>Week 3</t>
  </si>
  <si>
    <t>Week 4</t>
  </si>
  <si>
    <t>mean</t>
  </si>
  <si>
    <t>median</t>
  </si>
  <si>
    <t>mode</t>
  </si>
  <si>
    <t>no mode</t>
  </si>
  <si>
    <t>sales(unit)</t>
  </si>
  <si>
    <t>Waiting time (minutes)</t>
  </si>
  <si>
    <t>Rental durations(in day)</t>
  </si>
  <si>
    <t>production of machine</t>
  </si>
  <si>
    <t>Day</t>
  </si>
  <si>
    <t>unit(hour)</t>
  </si>
  <si>
    <t>Range</t>
  </si>
  <si>
    <t>variance</t>
  </si>
  <si>
    <t>std dev</t>
  </si>
  <si>
    <t>daily sales($)</t>
  </si>
  <si>
    <t>delivery time in day</t>
  </si>
  <si>
    <t>Ranng</t>
  </si>
  <si>
    <t>variation</t>
  </si>
  <si>
    <t xml:space="preserve"> monthly revenue (in thousands of dollars) </t>
  </si>
  <si>
    <t>Average monthly revenue</t>
  </si>
  <si>
    <t>Range of monthly revenue</t>
  </si>
  <si>
    <t>Average satisfaction rating</t>
  </si>
  <si>
    <t>standard deviation of the satisfaction ratings</t>
  </si>
  <si>
    <t>wait times (in minutes)</t>
  </si>
  <si>
    <t>Average wait time for customers</t>
  </si>
  <si>
    <t>Range of wait times for customers</t>
  </si>
  <si>
    <t>standard deviation of the wait times</t>
  </si>
  <si>
    <t xml:space="preserve">        </t>
  </si>
  <si>
    <t>fuel efficiency (in miles per gallon, mpg)</t>
  </si>
  <si>
    <t>Model A</t>
  </si>
  <si>
    <t>Model B</t>
  </si>
  <si>
    <t>Model C</t>
  </si>
  <si>
    <t>Model D</t>
  </si>
  <si>
    <t>Model E</t>
  </si>
  <si>
    <t>Range of fuel efficiency</t>
  </si>
  <si>
    <t>Average fuel efficiency</t>
  </si>
  <si>
    <t>variance of the fuel efficiency</t>
  </si>
  <si>
    <t>CLASS LIMIT</t>
  </si>
  <si>
    <t>31-35</t>
  </si>
  <si>
    <t>36-40</t>
  </si>
  <si>
    <t>41-45</t>
  </si>
  <si>
    <t>26-30</t>
  </si>
  <si>
    <t>Bin</t>
  </si>
  <si>
    <t>Frequency</t>
  </si>
  <si>
    <t>e ages of 100 employees</t>
  </si>
  <si>
    <t>Mode</t>
  </si>
  <si>
    <t>Median</t>
  </si>
  <si>
    <t>purchase amounts (in dollars)</t>
  </si>
  <si>
    <t>class</t>
  </si>
  <si>
    <t>46-50</t>
  </si>
  <si>
    <t>51-55</t>
  </si>
  <si>
    <t>56-60</t>
  </si>
  <si>
    <t>61-65</t>
  </si>
  <si>
    <t>66-70</t>
  </si>
  <si>
    <t>71-75</t>
  </si>
  <si>
    <t>total</t>
  </si>
  <si>
    <t>Q1</t>
  </si>
  <si>
    <t>Q3</t>
  </si>
  <si>
    <t>I.Q.Range</t>
  </si>
  <si>
    <t>Defect Type</t>
  </si>
  <si>
    <t>A</t>
  </si>
  <si>
    <t>B</t>
  </si>
  <si>
    <t>C</t>
  </si>
  <si>
    <t>E</t>
  </si>
  <si>
    <t>D</t>
  </si>
  <si>
    <t>F</t>
  </si>
  <si>
    <t>G</t>
  </si>
  <si>
    <t>highest frequency</t>
  </si>
  <si>
    <t>Rating</t>
  </si>
  <si>
    <t>frequency</t>
  </si>
  <si>
    <t>Total</t>
  </si>
  <si>
    <t>bin</t>
  </si>
  <si>
    <t>cllass</t>
  </si>
  <si>
    <t>25-30</t>
  </si>
  <si>
    <t>More</t>
  </si>
  <si>
    <t>response times (in milliseconds)</t>
  </si>
  <si>
    <t>115-120</t>
  </si>
  <si>
    <t>121-125</t>
  </si>
  <si>
    <t>126-130</t>
  </si>
  <si>
    <t>131-135</t>
  </si>
  <si>
    <t>136-140</t>
  </si>
  <si>
    <t>141-145</t>
  </si>
  <si>
    <t>146-150</t>
  </si>
  <si>
    <t>sales figures (in thousands of dollars)</t>
  </si>
  <si>
    <t>Region 1</t>
  </si>
  <si>
    <t>Region 2</t>
  </si>
  <si>
    <t>Region 3</t>
  </si>
  <si>
    <t>Min</t>
  </si>
  <si>
    <t>Max</t>
  </si>
  <si>
    <t>Rang</t>
  </si>
  <si>
    <t>Average</t>
  </si>
  <si>
    <t>Variance</t>
  </si>
  <si>
    <t>S.deviation</t>
  </si>
  <si>
    <t>monthly returns (%)</t>
  </si>
  <si>
    <t>Skewness</t>
  </si>
  <si>
    <t>Kurtosis</t>
  </si>
  <si>
    <t>monthly incomes (in thousands of dollars)</t>
  </si>
  <si>
    <t>satisfaction ratings</t>
  </si>
  <si>
    <t>kurtosis</t>
  </si>
  <si>
    <t>House prices (in thousands of dollars)</t>
  </si>
  <si>
    <t>waiting times (in minutes)</t>
  </si>
  <si>
    <t>Skwness</t>
  </si>
  <si>
    <t>Monthly salaries (in thousands of dollars)</t>
  </si>
  <si>
    <t>Q2</t>
  </si>
  <si>
    <t>P10</t>
  </si>
  <si>
    <t>P25</t>
  </si>
  <si>
    <t>P75</t>
  </si>
  <si>
    <t>P90</t>
  </si>
  <si>
    <t>weights (in kilograms)</t>
  </si>
  <si>
    <t>P15</t>
  </si>
  <si>
    <t>P50</t>
  </si>
  <si>
    <t>P85</t>
  </si>
  <si>
    <t>P20</t>
  </si>
  <si>
    <t>P40</t>
  </si>
  <si>
    <t>P80</t>
  </si>
  <si>
    <t>commute times (in minutes)</t>
  </si>
  <si>
    <t>P30</t>
  </si>
  <si>
    <t>P70</t>
  </si>
  <si>
    <t>defect rates (in percentage)</t>
  </si>
  <si>
    <t xml:space="preserve"> 1.0 0.6</t>
  </si>
  <si>
    <t xml:space="preserve"> 0.9 0.4</t>
  </si>
  <si>
    <t>Advertising Expenditure</t>
  </si>
  <si>
    <t>Sales Revenue</t>
  </si>
  <si>
    <t>CORRELATION</t>
  </si>
  <si>
    <t>COMPANY A</t>
  </si>
  <si>
    <t>COMPANY B</t>
  </si>
  <si>
    <t>COVARIANCE</t>
  </si>
  <si>
    <t>Hours Spent Studying</t>
  </si>
  <si>
    <t>Exam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</si>
</sst>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1">
    <xf numFmtId="0" fontId="0" fillId="0" borderId="0" xfId="0"/>
    <xf numFmtId="0" fontId="0" fillId="0" borderId="3" xfId="0" applyBorder="1" applyAlignment="1">
      <alignment horizontal="center"/>
    </xf>
    <xf numFmtId="0" fontId="0" fillId="0" borderId="4" xfId="0" applyBorder="1" applyAlignment="1">
      <alignment horizontal="center"/>
    </xf>
    <xf numFmtId="0" fontId="0" fillId="0" borderId="4" xfId="0" applyBorder="1"/>
    <xf numFmtId="0" fontId="6" fillId="0" borderId="3" xfId="0" applyFont="1" applyBorder="1" applyAlignment="1">
      <alignment horizontal="center"/>
    </xf>
    <xf numFmtId="0" fontId="6" fillId="0" borderId="5" xfId="0" applyFont="1" applyBorder="1" applyAlignment="1">
      <alignment horizontal="center"/>
    </xf>
    <xf numFmtId="0" fontId="1" fillId="0" borderId="4" xfId="0" applyFont="1" applyBorder="1"/>
    <xf numFmtId="0" fontId="1" fillId="0" borderId="6" xfId="0" applyFont="1" applyBorder="1"/>
    <xf numFmtId="0" fontId="0" fillId="0" borderId="7" xfId="0" applyBorder="1"/>
    <xf numFmtId="0" fontId="0" fillId="0" borderId="0" xfId="0" applyAlignment="1">
      <alignment horizontal="center"/>
    </xf>
    <xf numFmtId="0" fontId="6" fillId="0" borderId="0" xfId="0" applyFont="1" applyAlignment="1">
      <alignment horizontal="center"/>
    </xf>
    <xf numFmtId="0" fontId="1" fillId="0" borderId="0" xfId="0" applyFont="1"/>
    <xf numFmtId="0" fontId="7" fillId="0" borderId="3" xfId="0" applyFont="1" applyBorder="1"/>
    <xf numFmtId="0" fontId="7" fillId="0" borderId="4" xfId="0" applyFont="1" applyBorder="1"/>
    <xf numFmtId="0" fontId="7" fillId="0" borderId="5" xfId="0" applyFont="1" applyBorder="1"/>
    <xf numFmtId="0" fontId="6" fillId="0" borderId="8" xfId="0" applyFont="1" applyBorder="1"/>
    <xf numFmtId="0" fontId="6" fillId="0" borderId="9" xfId="0" applyFont="1" applyBorder="1"/>
    <xf numFmtId="0" fontId="6" fillId="0" borderId="10" xfId="0" applyFont="1" applyBorder="1"/>
    <xf numFmtId="0" fontId="3" fillId="0" borderId="11" xfId="0" applyFont="1" applyBorder="1" applyAlignment="1">
      <alignment horizontal="center"/>
    </xf>
    <xf numFmtId="0" fontId="6" fillId="0" borderId="11" xfId="0" applyFont="1" applyBorder="1"/>
    <xf numFmtId="0" fontId="6" fillId="0" borderId="12" xfId="0" applyFont="1" applyBorder="1"/>
    <xf numFmtId="0" fontId="6" fillId="0" borderId="14" xfId="0" applyFont="1" applyBorder="1"/>
    <xf numFmtId="0" fontId="4" fillId="0" borderId="11" xfId="0" applyFont="1" applyBorder="1"/>
    <xf numFmtId="0" fontId="8" fillId="0" borderId="12" xfId="0"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6" fillId="0" borderId="15" xfId="0" applyFont="1" applyBorder="1"/>
    <xf numFmtId="0" fontId="8" fillId="0" borderId="15" xfId="0" applyFont="1" applyBorder="1" applyAlignment="1">
      <alignment wrapText="1"/>
    </xf>
    <xf numFmtId="0" fontId="8" fillId="0" borderId="15" xfId="0" applyFont="1" applyBorder="1"/>
    <xf numFmtId="0" fontId="8" fillId="0" borderId="16" xfId="0" applyFont="1" applyBorder="1"/>
    <xf numFmtId="0" fontId="7" fillId="0" borderId="15"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0" fillId="0" borderId="0" xfId="0" applyAlignment="1">
      <alignment wrapText="1"/>
    </xf>
    <xf numFmtId="0" fontId="7" fillId="0" borderId="0" xfId="0" applyFont="1"/>
    <xf numFmtId="0" fontId="6"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7" fillId="0" borderId="14" xfId="0" applyFont="1" applyBorder="1"/>
    <xf numFmtId="0" fontId="7" fillId="0" borderId="11" xfId="0" applyFont="1" applyBorder="1"/>
    <xf numFmtId="0" fontId="7" fillId="0" borderId="8" xfId="0" applyFont="1" applyBorder="1"/>
    <xf numFmtId="0" fontId="7" fillId="0" borderId="10" xfId="0" applyFont="1" applyBorder="1"/>
    <xf numFmtId="0" fontId="0" fillId="0" borderId="12" xfId="0" applyBorder="1" applyAlignment="1">
      <alignment horizontal="center"/>
    </xf>
    <xf numFmtId="0" fontId="0" fillId="0" borderId="13" xfId="0" applyBorder="1" applyAlignment="1">
      <alignment horizontal="center"/>
    </xf>
    <xf numFmtId="0" fontId="7" fillId="0" borderId="11" xfId="0" applyFont="1" applyBorder="1" applyAlignment="1">
      <alignment horizontal="center"/>
    </xf>
    <xf numFmtId="0" fontId="0" fillId="0" borderId="15" xfId="0" applyBorder="1"/>
    <xf numFmtId="0" fontId="7" fillId="0" borderId="1" xfId="0" applyFont="1" applyBorder="1"/>
    <xf numFmtId="0" fontId="0" fillId="0" borderId="6" xfId="0" applyBorder="1"/>
    <xf numFmtId="0" fontId="0" fillId="0" borderId="14" xfId="0" applyBorder="1" applyAlignment="1">
      <alignment horizontal="center"/>
    </xf>
    <xf numFmtId="0" fontId="7" fillId="0" borderId="18" xfId="0" applyFont="1" applyBorder="1"/>
    <xf numFmtId="0" fontId="7" fillId="0" borderId="19" xfId="0" applyFont="1" applyBorder="1"/>
    <xf numFmtId="0" fontId="7" fillId="0" borderId="20" xfId="0" applyFont="1" applyBorder="1"/>
    <xf numFmtId="0" fontId="0" fillId="0" borderId="11" xfId="0" applyBorder="1"/>
    <xf numFmtId="0" fontId="0" fillId="0" borderId="12" xfId="0" applyBorder="1"/>
    <xf numFmtId="0" fontId="0" fillId="0" borderId="14" xfId="0" applyBorder="1"/>
    <xf numFmtId="0" fontId="1" fillId="0" borderId="15" xfId="0" applyFont="1" applyBorder="1"/>
    <xf numFmtId="0" fontId="1" fillId="0" borderId="21" xfId="0" applyFont="1" applyBorder="1"/>
    <xf numFmtId="0" fontId="1" fillId="0" borderId="2" xfId="0" applyFont="1" applyBorder="1"/>
    <xf numFmtId="0" fontId="0" fillId="0" borderId="3" xfId="0" applyBorder="1"/>
    <xf numFmtId="0" fontId="0" fillId="0" borderId="5" xfId="0" applyBorder="1"/>
    <xf numFmtId="0" fontId="0" fillId="0" borderId="22" xfId="0" applyBorder="1"/>
    <xf numFmtId="0" fontId="1" fillId="0" borderId="17" xfId="0" applyFont="1" applyBorder="1"/>
    <xf numFmtId="0" fontId="1" fillId="0" borderId="23" xfId="0" applyFont="1" applyBorder="1"/>
    <xf numFmtId="0" fontId="1" fillId="0" borderId="24" xfId="0" applyFont="1" applyBorder="1"/>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17" xfId="0" applyFont="1" applyBorder="1" applyAlignment="1">
      <alignment horizontal="center"/>
    </xf>
    <xf numFmtId="0" fontId="0" fillId="0" borderId="15" xfId="0"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 xfId="0" applyBorder="1" applyAlignment="1">
      <alignment horizontal="center"/>
    </xf>
    <xf numFmtId="0" fontId="9" fillId="0" borderId="21" xfId="0" applyFont="1" applyBorder="1" applyAlignment="1">
      <alignment horizontal="center"/>
    </xf>
    <xf numFmtId="0" fontId="9" fillId="0" borderId="2" xfId="0" applyFont="1" applyBorder="1" applyAlignment="1">
      <alignment horizontal="center"/>
    </xf>
    <xf numFmtId="0" fontId="0" fillId="0" borderId="5" xfId="0" applyBorder="1" applyAlignment="1">
      <alignment horizontal="center"/>
    </xf>
    <xf numFmtId="0" fontId="0" fillId="0" borderId="22" xfId="0" applyBorder="1" applyAlignment="1">
      <alignment horizontal="center"/>
    </xf>
    <xf numFmtId="0" fontId="0" fillId="0" borderId="6" xfId="0" applyBorder="1" applyAlignment="1">
      <alignment horizontal="center"/>
    </xf>
    <xf numFmtId="0" fontId="9" fillId="0" borderId="34" xfId="0" applyFont="1"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9" fillId="0" borderId="8" xfId="0" applyFont="1" applyBorder="1" applyAlignment="1">
      <alignment horizontal="center"/>
    </xf>
    <xf numFmtId="0" fontId="0" fillId="0" borderId="7" xfId="0" applyBorder="1" applyAlignment="1">
      <alignment horizontal="center"/>
    </xf>
    <xf numFmtId="0" fontId="0" fillId="0" borderId="37" xfId="0" applyBorder="1" applyAlignment="1">
      <alignment horizontal="center"/>
    </xf>
    <xf numFmtId="0" fontId="0" fillId="0" borderId="10" xfId="0" applyBorder="1" applyAlignment="1">
      <alignment horizontal="center"/>
    </xf>
    <xf numFmtId="0" fontId="0" fillId="0" borderId="34" xfId="0" applyBorder="1" applyAlignment="1">
      <alignment horizontal="center"/>
    </xf>
    <xf numFmtId="0" fontId="0" fillId="0" borderId="33"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2" borderId="25" xfId="0" applyFill="1" applyBorder="1" applyAlignment="1">
      <alignment horizontal="center"/>
    </xf>
    <xf numFmtId="0" fontId="0" fillId="2" borderId="38" xfId="0" applyFill="1" applyBorder="1"/>
    <xf numFmtId="0" fontId="0" fillId="0" borderId="24" xfId="0" applyBorder="1"/>
    <xf numFmtId="0" fontId="1" fillId="2" borderId="31" xfId="0" applyFont="1" applyFill="1" applyBorder="1"/>
    <xf numFmtId="0" fontId="0" fillId="0" borderId="17" xfId="0" applyBorder="1"/>
    <xf numFmtId="0" fontId="0" fillId="0" borderId="39" xfId="0" applyBorder="1"/>
    <xf numFmtId="0" fontId="0" fillId="0" borderId="40" xfId="0" applyBorder="1"/>
    <xf numFmtId="2" fontId="7" fillId="0" borderId="4" xfId="0" applyNumberFormat="1" applyFont="1" applyBorder="1"/>
    <xf numFmtId="2" fontId="7" fillId="0" borderId="6" xfId="0" applyNumberFormat="1" applyFont="1" applyBorder="1"/>
    <xf numFmtId="2" fontId="1" fillId="0" borderId="22" xfId="0" applyNumberFormat="1" applyFont="1" applyBorder="1"/>
    <xf numFmtId="2" fontId="1" fillId="0" borderId="6" xfId="0" applyNumberFormat="1" applyFont="1" applyBorder="1"/>
    <xf numFmtId="0" fontId="0" fillId="0" borderId="33" xfId="0" applyBorder="1"/>
    <xf numFmtId="0" fontId="7" fillId="0" borderId="32" xfId="0" applyFont="1" applyBorder="1"/>
    <xf numFmtId="0" fontId="7" fillId="0" borderId="38" xfId="0" applyFont="1" applyBorder="1"/>
    <xf numFmtId="0" fontId="7" fillId="0" borderId="0" xfId="0" applyFont="1" applyAlignment="1">
      <alignment horizontal="center"/>
    </xf>
    <xf numFmtId="0" fontId="1" fillId="0" borderId="15" xfId="0" applyFont="1" applyBorder="1" applyAlignment="1">
      <alignment horizontal="center"/>
    </xf>
    <xf numFmtId="0" fontId="0" fillId="0" borderId="23" xfId="0" applyBorder="1" applyAlignment="1">
      <alignment horizontal="center"/>
    </xf>
    <xf numFmtId="0" fontId="8" fillId="0" borderId="23" xfId="0" applyFont="1" applyBorder="1" applyAlignment="1">
      <alignment horizontal="center"/>
    </xf>
    <xf numFmtId="0" fontId="8" fillId="0" borderId="22" xfId="0" applyFont="1" applyBorder="1" applyAlignment="1">
      <alignment horizontal="center"/>
    </xf>
    <xf numFmtId="0" fontId="1" fillId="0" borderId="23" xfId="0" applyFont="1" applyBorder="1" applyAlignment="1">
      <alignment horizontal="center"/>
    </xf>
    <xf numFmtId="0" fontId="7" fillId="0" borderId="23" xfId="0" applyFont="1" applyBorder="1" applyAlignment="1">
      <alignment horizontal="center"/>
    </xf>
    <xf numFmtId="2" fontId="1" fillId="0" borderId="15" xfId="0" applyNumberFormat="1" applyFont="1" applyBorder="1" applyAlignment="1">
      <alignment horizontal="center"/>
    </xf>
    <xf numFmtId="0" fontId="3" fillId="0" borderId="0" xfId="0" applyFont="1" applyAlignment="1">
      <alignment horizontal="center"/>
    </xf>
    <xf numFmtId="0" fontId="10" fillId="0" borderId="0" xfId="0" applyFont="1"/>
    <xf numFmtId="0" fontId="3" fillId="0" borderId="31" xfId="0" applyFont="1" applyBorder="1" applyAlignment="1">
      <alignment horizontal="center"/>
    </xf>
    <xf numFmtId="0" fontId="6" fillId="0" borderId="41" xfId="0" applyFont="1" applyBorder="1"/>
    <xf numFmtId="0" fontId="6" fillId="0" borderId="43" xfId="0" applyFont="1" applyBorder="1"/>
    <xf numFmtId="0" fontId="6" fillId="0" borderId="45" xfId="0" applyFont="1" applyBorder="1"/>
    <xf numFmtId="0" fontId="6" fillId="0" borderId="46" xfId="0" applyFont="1" applyBorder="1"/>
    <xf numFmtId="0" fontId="8" fillId="0" borderId="0" xfId="0" applyFont="1" applyAlignment="1">
      <alignment horizontal="center"/>
    </xf>
    <xf numFmtId="0" fontId="7" fillId="0" borderId="31" xfId="0" applyFont="1" applyBorder="1"/>
    <xf numFmtId="0" fontId="6" fillId="0" borderId="31" xfId="0" applyFont="1" applyBorder="1"/>
    <xf numFmtId="0" fontId="7" fillId="0" borderId="15" xfId="0" applyFont="1" applyBorder="1"/>
    <xf numFmtId="0" fontId="7" fillId="0" borderId="21" xfId="0" applyFont="1" applyBorder="1"/>
    <xf numFmtId="0" fontId="7" fillId="0" borderId="2" xfId="0" applyFont="1" applyBorder="1"/>
    <xf numFmtId="0" fontId="7" fillId="0" borderId="22" xfId="0" applyFont="1" applyBorder="1"/>
    <xf numFmtId="0" fontId="7" fillId="0" borderId="6" xfId="0" applyFont="1" applyBorder="1"/>
    <xf numFmtId="0" fontId="10" fillId="0" borderId="0" xfId="0" applyFont="1" applyAlignment="1">
      <alignment horizontal="center"/>
    </xf>
    <xf numFmtId="0" fontId="4" fillId="0" borderId="0" xfId="0" applyFont="1" applyAlignment="1">
      <alignment horizontal="center"/>
    </xf>
    <xf numFmtId="0" fontId="10" fillId="0" borderId="15" xfId="0" applyFont="1" applyBorder="1" applyAlignment="1">
      <alignment horizontal="center"/>
    </xf>
    <xf numFmtId="0" fontId="10" fillId="0" borderId="15" xfId="0" applyFont="1" applyBorder="1"/>
    <xf numFmtId="0" fontId="7" fillId="0" borderId="35" xfId="0" applyFont="1" applyBorder="1"/>
    <xf numFmtId="0" fontId="5" fillId="0" borderId="0" xfId="0" applyFont="1" applyAlignment="1">
      <alignment horizontal="center"/>
    </xf>
    <xf numFmtId="0" fontId="0" fillId="0" borderId="0" xfId="0" applyAlignment="1">
      <alignment horizontal="center"/>
    </xf>
    <xf numFmtId="0" fontId="5" fillId="0" borderId="1" xfId="0" applyFont="1" applyBorder="1" applyAlignment="1">
      <alignment horizontal="center"/>
    </xf>
    <xf numFmtId="0" fontId="0" fillId="0" borderId="2"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7" fillId="0" borderId="25" xfId="0" applyFont="1" applyBorder="1" applyAlignment="1">
      <alignment horizontal="center"/>
    </xf>
    <xf numFmtId="0" fontId="7" fillId="0" borderId="26" xfId="0" applyFont="1" applyBorder="1" applyAlignment="1">
      <alignment horizontal="center"/>
    </xf>
    <xf numFmtId="0" fontId="7" fillId="0" borderId="27" xfId="0" applyFont="1"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8" fillId="0" borderId="15" xfId="0" applyFont="1"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7" xfId="0" applyBorder="1" applyAlignment="1">
      <alignment horizontal="center"/>
    </xf>
    <xf numFmtId="0" fontId="0" fillId="0" borderId="45" xfId="0" applyBorder="1" applyAlignment="1">
      <alignment horizontal="center"/>
    </xf>
    <xf numFmtId="0" fontId="0" fillId="0" borderId="33" xfId="0" applyBorder="1" applyAlignment="1">
      <alignment horizontal="center"/>
    </xf>
    <xf numFmtId="0" fontId="0" fillId="0" borderId="46" xfId="0"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7" fillId="0" borderId="15" xfId="0" applyFont="1" applyBorder="1" applyAlignment="1">
      <alignment horizontal="center"/>
    </xf>
    <xf numFmtId="0" fontId="7" fillId="0" borderId="3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6153958880139982"/>
          <c:y val="0.18073772771545238"/>
          <c:w val="0.80912707786526683"/>
          <c:h val="0.61498432487605714"/>
        </c:manualLayout>
      </c:layout>
      <c:barChart>
        <c:barDir val="bar"/>
        <c:grouping val="clustered"/>
        <c:varyColors val="0"/>
        <c:ser>
          <c:idx val="0"/>
          <c:order val="0"/>
          <c:tx>
            <c:strRef>
              <c:f>'dispersion Q.10'!$A$2</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'dispersion Q.10'!$B$1</c:f>
              <c:strCache>
                <c:ptCount val="1"/>
                <c:pt idx="0">
                  <c:v>Frequency</c:v>
                </c:pt>
              </c:strCache>
            </c:strRef>
          </c:cat>
          <c:val>
            <c:numRef>
              <c:f>'dispersion Q.10'!$B$2</c:f>
              <c:numCache>
                <c:formatCode>General</c:formatCode>
                <c:ptCount val="1"/>
                <c:pt idx="0">
                  <c:v>30</c:v>
                </c:pt>
              </c:numCache>
            </c:numRef>
          </c:val>
          <c:extLst>
            <c:ext xmlns:c16="http://schemas.microsoft.com/office/drawing/2014/chart" uri="{C3380CC4-5D6E-409C-BE32-E72D297353CC}">
              <c16:uniqueId val="{00000000-7756-463C-B33C-51B61716BDBB}"/>
            </c:ext>
          </c:extLst>
        </c:ser>
        <c:ser>
          <c:idx val="1"/>
          <c:order val="1"/>
          <c:tx>
            <c:strRef>
              <c:f>'dispersion Q.10'!$A$3</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'dispersion Q.10'!$B$1</c:f>
              <c:strCache>
                <c:ptCount val="1"/>
                <c:pt idx="0">
                  <c:v>Frequency</c:v>
                </c:pt>
              </c:strCache>
            </c:strRef>
          </c:cat>
          <c:val>
            <c:numRef>
              <c:f>'dispersion Q.10'!$B$3</c:f>
              <c:numCache>
                <c:formatCode>General</c:formatCode>
                <c:ptCount val="1"/>
                <c:pt idx="0">
                  <c:v>40</c:v>
                </c:pt>
              </c:numCache>
            </c:numRef>
          </c:val>
          <c:extLst>
            <c:ext xmlns:c16="http://schemas.microsoft.com/office/drawing/2014/chart" uri="{C3380CC4-5D6E-409C-BE32-E72D297353CC}">
              <c16:uniqueId val="{00000001-7756-463C-B33C-51B61716BDBB}"/>
            </c:ext>
          </c:extLst>
        </c:ser>
        <c:ser>
          <c:idx val="2"/>
          <c:order val="2"/>
          <c:tx>
            <c:strRef>
              <c:f>'dispersion Q.10'!$A$4</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'dispersion Q.10'!$B$1</c:f>
              <c:strCache>
                <c:ptCount val="1"/>
                <c:pt idx="0">
                  <c:v>Frequency</c:v>
                </c:pt>
              </c:strCache>
            </c:strRef>
          </c:cat>
          <c:val>
            <c:numRef>
              <c:f>'dispersion Q.10'!$B$4</c:f>
              <c:numCache>
                <c:formatCode>General</c:formatCode>
                <c:ptCount val="1"/>
                <c:pt idx="0">
                  <c:v>20</c:v>
                </c:pt>
              </c:numCache>
            </c:numRef>
          </c:val>
          <c:extLst>
            <c:ext xmlns:c16="http://schemas.microsoft.com/office/drawing/2014/chart" uri="{C3380CC4-5D6E-409C-BE32-E72D297353CC}">
              <c16:uniqueId val="{00000002-7756-463C-B33C-51B61716BDBB}"/>
            </c:ext>
          </c:extLst>
        </c:ser>
        <c:ser>
          <c:idx val="3"/>
          <c:order val="3"/>
          <c:tx>
            <c:strRef>
              <c:f>'dispersion Q.10'!$A$5</c:f>
              <c:strCache>
                <c:ptCount val="1"/>
                <c:pt idx="0">
                  <c:v>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'dispersion Q.10'!$B$1</c:f>
              <c:strCache>
                <c:ptCount val="1"/>
                <c:pt idx="0">
                  <c:v>Frequency</c:v>
                </c:pt>
              </c:strCache>
            </c:strRef>
          </c:cat>
          <c:val>
            <c:numRef>
              <c:f>'dispersion Q.10'!$B$5</c:f>
              <c:numCache>
                <c:formatCode>General</c:formatCode>
                <c:ptCount val="1"/>
                <c:pt idx="0">
                  <c:v>10</c:v>
                </c:pt>
              </c:numCache>
            </c:numRef>
          </c:val>
          <c:extLst>
            <c:ext xmlns:c16="http://schemas.microsoft.com/office/drawing/2014/chart" uri="{C3380CC4-5D6E-409C-BE32-E72D297353CC}">
              <c16:uniqueId val="{00000003-7756-463C-B33C-51B61716BDBB}"/>
            </c:ext>
          </c:extLst>
        </c:ser>
        <c:ser>
          <c:idx val="4"/>
          <c:order val="4"/>
          <c:tx>
            <c:strRef>
              <c:f>'dispersion Q.10'!$A$6</c:f>
              <c:strCache>
                <c:ptCount val="1"/>
                <c:pt idx="0">
                  <c: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'dispersion Q.10'!$B$1</c:f>
              <c:strCache>
                <c:ptCount val="1"/>
                <c:pt idx="0">
                  <c:v>Frequency</c:v>
                </c:pt>
              </c:strCache>
            </c:strRef>
          </c:cat>
          <c:val>
            <c:numRef>
              <c:f>'dispersion Q.10'!$B$6</c:f>
              <c:numCache>
                <c:formatCode>General</c:formatCode>
                <c:ptCount val="1"/>
                <c:pt idx="0">
                  <c:v>45</c:v>
                </c:pt>
              </c:numCache>
            </c:numRef>
          </c:val>
          <c:extLst>
            <c:ext xmlns:c16="http://schemas.microsoft.com/office/drawing/2014/chart" uri="{C3380CC4-5D6E-409C-BE32-E72D297353CC}">
              <c16:uniqueId val="{00000004-7756-463C-B33C-51B61716BDBB}"/>
            </c:ext>
          </c:extLst>
        </c:ser>
        <c:ser>
          <c:idx val="5"/>
          <c:order val="5"/>
          <c:tx>
            <c:strRef>
              <c:f>'dispersion Q.10'!$A$7</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'dispersion Q.10'!$B$1</c:f>
              <c:strCache>
                <c:ptCount val="1"/>
                <c:pt idx="0">
                  <c:v>Frequency</c:v>
                </c:pt>
              </c:strCache>
            </c:strRef>
          </c:cat>
          <c:val>
            <c:numRef>
              <c:f>'dispersion Q.10'!$B$7</c:f>
              <c:numCache>
                <c:formatCode>General</c:formatCode>
                <c:ptCount val="1"/>
                <c:pt idx="0">
                  <c:v>25</c:v>
                </c:pt>
              </c:numCache>
            </c:numRef>
          </c:val>
          <c:extLst>
            <c:ext xmlns:c16="http://schemas.microsoft.com/office/drawing/2014/chart" uri="{C3380CC4-5D6E-409C-BE32-E72D297353CC}">
              <c16:uniqueId val="{00000005-7756-463C-B33C-51B61716BDBB}"/>
            </c:ext>
          </c:extLst>
        </c:ser>
        <c:ser>
          <c:idx val="6"/>
          <c:order val="6"/>
          <c:tx>
            <c:strRef>
              <c:f>'dispersion Q.10'!$A$8</c:f>
              <c:strCache>
                <c:ptCount val="1"/>
                <c:pt idx="0">
                  <c:v>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'dispersion Q.10'!$B$1</c:f>
              <c:strCache>
                <c:ptCount val="1"/>
                <c:pt idx="0">
                  <c:v>Frequency</c:v>
                </c:pt>
              </c:strCache>
            </c:strRef>
          </c:cat>
          <c:val>
            <c:numRef>
              <c:f>'dispersion Q.10'!$B$8</c:f>
              <c:numCache>
                <c:formatCode>General</c:formatCode>
                <c:ptCount val="1"/>
                <c:pt idx="0">
                  <c:v>30</c:v>
                </c:pt>
              </c:numCache>
            </c:numRef>
          </c:val>
          <c:extLst>
            <c:ext xmlns:c16="http://schemas.microsoft.com/office/drawing/2014/chart" uri="{C3380CC4-5D6E-409C-BE32-E72D297353CC}">
              <c16:uniqueId val="{00000006-7756-463C-B33C-51B61716BDBB}"/>
            </c:ext>
          </c:extLst>
        </c:ser>
        <c:dLbls>
          <c:dLblPos val="inEnd"/>
          <c:showLegendKey val="0"/>
          <c:showVal val="1"/>
          <c:showCatName val="0"/>
          <c:showSerName val="0"/>
          <c:showPercent val="0"/>
          <c:showBubbleSize val="0"/>
        </c:dLbls>
        <c:gapWidth val="115"/>
        <c:overlap val="-20"/>
        <c:axId val="1109461983"/>
        <c:axId val="1133939007"/>
      </c:barChart>
      <c:catAx>
        <c:axId val="1109461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3939007"/>
        <c:crosses val="autoZero"/>
        <c:auto val="1"/>
        <c:lblAlgn val="ctr"/>
        <c:lblOffset val="100"/>
        <c:noMultiLvlLbl val="0"/>
      </c:catAx>
      <c:valAx>
        <c:axId val="11339390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946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1949761323158886E-2"/>
          <c:y val="0.2010154648534431"/>
          <c:w val="0.88929103916723229"/>
          <c:h val="0.66420409641872558"/>
        </c:manualLayout>
      </c:layout>
      <c:barChart>
        <c:barDir val="bar"/>
        <c:grouping val="clustered"/>
        <c:varyColors val="0"/>
        <c:ser>
          <c:idx val="0"/>
          <c:order val="0"/>
          <c:tx>
            <c:strRef>
              <c:f>'dispersion Q.11'!$C$1</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'dispersion Q.11'!$B$2:$B$6</c:f>
              <c:numCache>
                <c:formatCode>General</c:formatCode>
                <c:ptCount val="5"/>
                <c:pt idx="0">
                  <c:v>1</c:v>
                </c:pt>
                <c:pt idx="1">
                  <c:v>2</c:v>
                </c:pt>
                <c:pt idx="2">
                  <c:v>3</c:v>
                </c:pt>
                <c:pt idx="3">
                  <c:v>4</c:v>
                </c:pt>
                <c:pt idx="4">
                  <c:v>5</c:v>
                </c:pt>
              </c:numCache>
            </c:numRef>
          </c:cat>
          <c:val>
            <c:numRef>
              <c:f>'dispersion Q.11'!$C$2:$C$6</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0-F1A2-424B-AC23-40963DC792B2}"/>
            </c:ext>
          </c:extLst>
        </c:ser>
        <c:dLbls>
          <c:showLegendKey val="0"/>
          <c:showVal val="0"/>
          <c:showCatName val="0"/>
          <c:showSerName val="0"/>
          <c:showPercent val="0"/>
          <c:showBubbleSize val="0"/>
        </c:dLbls>
        <c:gapWidth val="115"/>
        <c:overlap val="-20"/>
        <c:axId val="1198457391"/>
        <c:axId val="1086035039"/>
      </c:barChart>
      <c:catAx>
        <c:axId val="11984573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035039"/>
        <c:crosses val="autoZero"/>
        <c:auto val="1"/>
        <c:lblAlgn val="ctr"/>
        <c:lblOffset val="100"/>
        <c:noMultiLvlLbl val="0"/>
      </c:catAx>
      <c:valAx>
        <c:axId val="1086035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45739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'dispersion Q.12'!$N$4:$N$9</c:f>
              <c:strCache>
                <c:ptCount val="6"/>
                <c:pt idx="0">
                  <c:v>30</c:v>
                </c:pt>
                <c:pt idx="1">
                  <c:v>35</c:v>
                </c:pt>
                <c:pt idx="2">
                  <c:v>40</c:v>
                </c:pt>
                <c:pt idx="3">
                  <c:v>45</c:v>
                </c:pt>
                <c:pt idx="4">
                  <c:v>50</c:v>
                </c:pt>
                <c:pt idx="5">
                  <c:v>More</c:v>
                </c:pt>
              </c:strCache>
            </c:strRef>
          </c:cat>
          <c:val>
            <c:numRef>
              <c:f>'dispersion Q.12'!$O$4:$O$9</c:f>
              <c:numCache>
                <c:formatCode>General</c:formatCode>
                <c:ptCount val="6"/>
                <c:pt idx="0">
                  <c:v>10</c:v>
                </c:pt>
                <c:pt idx="1">
                  <c:v>13</c:v>
                </c:pt>
                <c:pt idx="2">
                  <c:v>15</c:v>
                </c:pt>
                <c:pt idx="3">
                  <c:v>10</c:v>
                </c:pt>
                <c:pt idx="4">
                  <c:v>2</c:v>
                </c:pt>
                <c:pt idx="5">
                  <c:v>0</c:v>
                </c:pt>
              </c:numCache>
            </c:numRef>
          </c:val>
          <c:extLst>
            <c:ext xmlns:c16="http://schemas.microsoft.com/office/drawing/2014/chart" uri="{C3380CC4-5D6E-409C-BE32-E72D297353CC}">
              <c16:uniqueId val="{00000001-C584-4D87-AD36-40E19A4133FF}"/>
            </c:ext>
          </c:extLst>
        </c:ser>
        <c:dLbls>
          <c:showLegendKey val="0"/>
          <c:showVal val="0"/>
          <c:showCatName val="0"/>
          <c:showSerName val="0"/>
          <c:showPercent val="0"/>
          <c:showBubbleSize val="0"/>
        </c:dLbls>
        <c:gapWidth val="150"/>
        <c:axId val="240696367"/>
        <c:axId val="264470527"/>
      </c:barChart>
      <c:catAx>
        <c:axId val="240696367"/>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64470527"/>
        <c:crosses val="autoZero"/>
        <c:auto val="1"/>
        <c:lblAlgn val="ctr"/>
        <c:lblOffset val="100"/>
        <c:noMultiLvlLbl val="0"/>
      </c:catAx>
      <c:valAx>
        <c:axId val="264470527"/>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4069636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numRef>
              <c:f>'dispersion Q.13'!$E$20:$E$26</c:f>
              <c:numCache>
                <c:formatCode>General</c:formatCode>
                <c:ptCount val="7"/>
                <c:pt idx="0">
                  <c:v>125</c:v>
                </c:pt>
                <c:pt idx="1">
                  <c:v>130</c:v>
                </c:pt>
                <c:pt idx="2">
                  <c:v>135</c:v>
                </c:pt>
                <c:pt idx="3">
                  <c:v>140</c:v>
                </c:pt>
                <c:pt idx="4">
                  <c:v>145</c:v>
                </c:pt>
                <c:pt idx="5">
                  <c:v>150</c:v>
                </c:pt>
              </c:numCache>
            </c:numRef>
          </c:cat>
          <c:val>
            <c:numRef>
              <c:f>'dispersion Q.13'!$F$20:$F$26</c:f>
              <c:numCache>
                <c:formatCode>General</c:formatCode>
                <c:ptCount val="7"/>
                <c:pt idx="0">
                  <c:v>26</c:v>
                </c:pt>
                <c:pt idx="1">
                  <c:v>24</c:v>
                </c:pt>
                <c:pt idx="2">
                  <c:v>28</c:v>
                </c:pt>
                <c:pt idx="3">
                  <c:v>15</c:v>
                </c:pt>
                <c:pt idx="4">
                  <c:v>6</c:v>
                </c:pt>
                <c:pt idx="5">
                  <c:v>1</c:v>
                </c:pt>
              </c:numCache>
            </c:numRef>
          </c:val>
          <c:extLst>
            <c:ext xmlns:c16="http://schemas.microsoft.com/office/drawing/2014/chart" uri="{C3380CC4-5D6E-409C-BE32-E72D297353CC}">
              <c16:uniqueId val="{00000001-C9BE-44C5-97F6-A16DA30FF339}"/>
            </c:ext>
          </c:extLst>
        </c:ser>
        <c:dLbls>
          <c:showLegendKey val="0"/>
          <c:showVal val="0"/>
          <c:showCatName val="0"/>
          <c:showSerName val="0"/>
          <c:showPercent val="0"/>
          <c:showBubbleSize val="0"/>
        </c:dLbls>
        <c:gapWidth val="150"/>
        <c:axId val="465938719"/>
        <c:axId val="460326575"/>
      </c:barChart>
      <c:catAx>
        <c:axId val="465938719"/>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460326575"/>
        <c:crosses val="autoZero"/>
        <c:auto val="1"/>
        <c:lblAlgn val="ctr"/>
        <c:lblOffset val="100"/>
        <c:noMultiLvlLbl val="0"/>
      </c:catAx>
      <c:valAx>
        <c:axId val="46032657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46593871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3B5BA007-0728-4A7F-B7F2-97FFB04AF63D}">
          <cx:tx>
            <cx:txData>
              <cx:f>_xlchart.v1.1</cx:f>
              <cx:v>Frequency</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chartData>
  <cx:chart>
    <cx:title pos="t" align="ctr" overlay="0"/>
    <cx:plotArea>
      <cx:plotAreaRegion>
        <cx:series layoutId="clusteredColumn" uniqueId="{34860D92-0545-4A4A-951E-45F8C56607D7}" formatIdx="0">
          <cx:tx>
            <cx:txData>
              <cx:f>_xlchart.v1.3</cx:f>
              <cx:v>Rating</cx:v>
            </cx:txData>
          </cx:tx>
          <cx:dataId val="0"/>
          <cx:layoutPr>
            <cx:binning intervalClosed="r"/>
          </cx:layoutPr>
        </cx:series>
        <cx:series layoutId="clusteredColumn" hidden="1" uniqueId="{CBFFE073-BD04-4366-A8F3-20D3648E89D0}" formatIdx="1">
          <cx:tx>
            <cx:txData>
              <cx:f>_xlchart.v1.5</cx:f>
              <cx:v>frequency</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clusteredColumn" uniqueId="{4C8009FA-1B92-4890-9C56-73E7B66FE5E1}">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plotArea>
      <cx:plotAreaRegion>
        <cx:series layoutId="clusteredColumn" uniqueId="{7C8FF5DC-1D40-4FE4-B2C2-AD72FCD9CFE0}">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xdr:col>
      <xdr:colOff>10989</xdr:colOff>
      <xdr:row>0</xdr:row>
      <xdr:rowOff>7327</xdr:rowOff>
    </xdr:from>
    <xdr:to>
      <xdr:col>9</xdr:col>
      <xdr:colOff>326047</xdr:colOff>
      <xdr:row>14</xdr:row>
      <xdr:rowOff>83527</xdr:rowOff>
    </xdr:to>
    <xdr:graphicFrame macro="">
      <xdr:nvGraphicFramePr>
        <xdr:cNvPr id="2" name="Chart 1">
          <a:extLst>
            <a:ext uri="{FF2B5EF4-FFF2-40B4-BE49-F238E27FC236}">
              <a16:creationId xmlns:a16="http://schemas.microsoft.com/office/drawing/2014/main" id="{0F54F567-B3D4-0B38-751C-133670109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340703</xdr:colOff>
      <xdr:row>0</xdr:row>
      <xdr:rowOff>0</xdr:rowOff>
    </xdr:from>
    <xdr:to>
      <xdr:col>17</xdr:col>
      <xdr:colOff>47626</xdr:colOff>
      <xdr:row>14</xdr:row>
      <xdr:rowOff>68873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529FEE6-9D06-EB90-2C2A-AA9C9AB941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46228" y="0"/>
              <a:ext cx="4583723" cy="27549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oneCellAnchor>
    <xdr:from>
      <xdr:col>1</xdr:col>
      <xdr:colOff>79374</xdr:colOff>
      <xdr:row>9</xdr:row>
      <xdr:rowOff>95250</xdr:rowOff>
    </xdr:from>
    <xdr:ext cx="4699000" cy="3635376"/>
    <xdr:sp macro="" textlink="">
      <xdr:nvSpPr>
        <xdr:cNvPr id="2" name="TextBox 1">
          <a:extLst>
            <a:ext uri="{FF2B5EF4-FFF2-40B4-BE49-F238E27FC236}">
              <a16:creationId xmlns:a16="http://schemas.microsoft.com/office/drawing/2014/main" id="{00C3E9CD-DE67-2095-FDD7-7855396CC019}"/>
            </a:ext>
          </a:extLst>
        </xdr:cNvPr>
        <xdr:cNvSpPr txBox="1"/>
      </xdr:nvSpPr>
      <xdr:spPr>
        <a:xfrm>
          <a:off x="3357562" y="2254250"/>
          <a:ext cx="4699000" cy="3635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i="0">
              <a:solidFill>
                <a:schemeClr val="tx1"/>
              </a:solidFill>
              <a:effectLst/>
              <a:latin typeface="+mn-lt"/>
              <a:ea typeface="+mn-ea"/>
              <a:cs typeface="+mn-cs"/>
            </a:rPr>
            <a:t>Quartiles</a:t>
          </a:r>
        </a:p>
        <a:p>
          <a:r>
            <a:rPr lang="en-IN" sz="1100" b="1" i="0">
              <a:solidFill>
                <a:schemeClr val="tx1"/>
              </a:solidFill>
              <a:effectLst/>
              <a:latin typeface="+mn-lt"/>
              <a:ea typeface="+mn-ea"/>
              <a:cs typeface="+mn-cs"/>
            </a:rPr>
            <a:t>Q1 (First Quartile) = 128.75</a:t>
          </a:r>
          <a:r>
            <a:rPr lang="en-IN" sz="1100" b="0" i="0">
              <a:solidFill>
                <a:schemeClr val="tx1"/>
              </a:solidFill>
              <a:effectLst/>
              <a:latin typeface="+mn-lt"/>
              <a:ea typeface="+mn-ea"/>
              <a:cs typeface="+mn-cs"/>
            </a:rPr>
            <a:t>: This is the median of the first half of the dataset. 25% of the data points are less than or equal to 128.75. This value indicates the lower end of the middle half of your data.</a:t>
          </a:r>
        </a:p>
        <a:p>
          <a:r>
            <a:rPr lang="en-IN" sz="1100" b="1" i="0">
              <a:solidFill>
                <a:schemeClr val="tx1"/>
              </a:solidFill>
              <a:effectLst/>
              <a:latin typeface="+mn-lt"/>
              <a:ea typeface="+mn-ea"/>
              <a:cs typeface="+mn-cs"/>
            </a:rPr>
            <a:t>Q2 (Second Quartile or Median) = 252.5</a:t>
          </a:r>
          <a:r>
            <a:rPr lang="en-IN" sz="1100" b="0" i="0">
              <a:solidFill>
                <a:schemeClr val="tx1"/>
              </a:solidFill>
              <a:effectLst/>
              <a:latin typeface="+mn-lt"/>
              <a:ea typeface="+mn-ea"/>
              <a:cs typeface="+mn-cs"/>
            </a:rPr>
            <a:t>: This is the median of the dataset, meaning 50% of the data points are below this value, and 50% are above. This value is a central point that divides the dataset into two equal halves.</a:t>
          </a:r>
        </a:p>
        <a:p>
          <a:r>
            <a:rPr lang="en-IN" sz="1100" b="1" i="0">
              <a:solidFill>
                <a:schemeClr val="tx1"/>
              </a:solidFill>
              <a:effectLst/>
              <a:latin typeface="+mn-lt"/>
              <a:ea typeface="+mn-ea"/>
              <a:cs typeface="+mn-cs"/>
            </a:rPr>
            <a:t>Q3 (Third Quartile) = 376.25</a:t>
          </a:r>
          <a:r>
            <a:rPr lang="en-IN" sz="1100" b="0" i="0">
              <a:solidFill>
                <a:schemeClr val="tx1"/>
              </a:solidFill>
              <a:effectLst/>
              <a:latin typeface="+mn-lt"/>
              <a:ea typeface="+mn-ea"/>
              <a:cs typeface="+mn-cs"/>
            </a:rPr>
            <a:t>: This is the median of the second half of the dataset. 75% of the data points are less than or equal to 376.25. This value marks the upper end of the middle half of your data.</a:t>
          </a:r>
        </a:p>
        <a:p>
          <a:r>
            <a:rPr lang="en-IN" sz="1100" b="1" i="0">
              <a:solidFill>
                <a:schemeClr val="tx1"/>
              </a:solidFill>
              <a:effectLst/>
              <a:latin typeface="+mn-lt"/>
              <a:ea typeface="+mn-ea"/>
              <a:cs typeface="+mn-cs"/>
            </a:rPr>
            <a:t>Percentiles</a:t>
          </a:r>
        </a:p>
        <a:p>
          <a:r>
            <a:rPr lang="en-IN" sz="1100" b="1" i="0">
              <a:solidFill>
                <a:schemeClr val="tx1"/>
              </a:solidFill>
              <a:effectLst/>
              <a:latin typeface="+mn-lt"/>
              <a:ea typeface="+mn-ea"/>
              <a:cs typeface="+mn-cs"/>
            </a:rPr>
            <a:t>P10 = 74.7</a:t>
          </a:r>
          <a:r>
            <a:rPr lang="en-IN" sz="1100" b="0" i="0">
              <a:solidFill>
                <a:schemeClr val="tx1"/>
              </a:solidFill>
              <a:effectLst/>
              <a:latin typeface="+mn-lt"/>
              <a:ea typeface="+mn-ea"/>
              <a:cs typeface="+mn-cs"/>
            </a:rPr>
            <a:t>: 10% of the data points are less than or equal to 74.7. This gives an idea of the lower end of the distribution.</a:t>
          </a:r>
        </a:p>
        <a:p>
          <a:r>
            <a:rPr lang="en-IN" sz="1100" b="1" i="0">
              <a:solidFill>
                <a:schemeClr val="tx1"/>
              </a:solidFill>
              <a:effectLst/>
              <a:latin typeface="+mn-lt"/>
              <a:ea typeface="+mn-ea"/>
              <a:cs typeface="+mn-cs"/>
            </a:rPr>
            <a:t>P25 = 128.75</a:t>
          </a:r>
          <a:r>
            <a:rPr lang="en-IN" sz="1100" b="0" i="0">
              <a:solidFill>
                <a:schemeClr val="tx1"/>
              </a:solidFill>
              <a:effectLst/>
              <a:latin typeface="+mn-lt"/>
              <a:ea typeface="+mn-ea"/>
              <a:cs typeface="+mn-cs"/>
            </a:rPr>
            <a:t>: This confirms the first quartile (Q1) value, indicating that 25% of the data points are below this value.</a:t>
          </a:r>
        </a:p>
        <a:p>
          <a:r>
            <a:rPr lang="en-IN" sz="1100" b="1" i="0">
              <a:solidFill>
                <a:schemeClr val="tx1"/>
              </a:solidFill>
              <a:effectLst/>
              <a:latin typeface="+mn-lt"/>
              <a:ea typeface="+mn-ea"/>
              <a:cs typeface="+mn-cs"/>
            </a:rPr>
            <a:t>P75 = 376.25</a:t>
          </a:r>
          <a:r>
            <a:rPr lang="en-IN" sz="1100" b="0" i="0">
              <a:solidFill>
                <a:schemeClr val="tx1"/>
              </a:solidFill>
              <a:effectLst/>
              <a:latin typeface="+mn-lt"/>
              <a:ea typeface="+mn-ea"/>
              <a:cs typeface="+mn-cs"/>
            </a:rPr>
            <a:t>: This confirms the third quartile (Q3) value, indicating that 75% of the data points are below this value.</a:t>
          </a:r>
        </a:p>
        <a:p>
          <a:r>
            <a:rPr lang="en-IN" sz="1100" b="1" i="0">
              <a:solidFill>
                <a:schemeClr val="tx1"/>
              </a:solidFill>
              <a:effectLst/>
              <a:latin typeface="+mn-lt"/>
              <a:ea typeface="+mn-ea"/>
              <a:cs typeface="+mn-cs"/>
            </a:rPr>
            <a:t>P90 = 450.5</a:t>
          </a:r>
          <a:r>
            <a:rPr lang="en-IN" sz="1100" b="0" i="0">
              <a:solidFill>
                <a:schemeClr val="tx1"/>
              </a:solidFill>
              <a:effectLst/>
              <a:latin typeface="+mn-lt"/>
              <a:ea typeface="+mn-ea"/>
              <a:cs typeface="+mn-cs"/>
            </a:rPr>
            <a:t>: 90% of the data points are below this value, which provides insight into the higher end of the distribution, near the maximum.</a:t>
          </a:r>
        </a:p>
        <a:p>
          <a:endParaRPr lang="en-IN"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4</xdr:col>
      <xdr:colOff>76200</xdr:colOff>
      <xdr:row>2</xdr:row>
      <xdr:rowOff>104775</xdr:rowOff>
    </xdr:from>
    <xdr:ext cx="5934075" cy="3514725"/>
    <xdr:sp macro="" textlink="">
      <xdr:nvSpPr>
        <xdr:cNvPr id="2" name="TextBox 1">
          <a:extLst>
            <a:ext uri="{FF2B5EF4-FFF2-40B4-BE49-F238E27FC236}">
              <a16:creationId xmlns:a16="http://schemas.microsoft.com/office/drawing/2014/main" id="{F49ED5CB-5CD5-BB6F-F616-789419290A47}"/>
            </a:ext>
          </a:extLst>
        </xdr:cNvPr>
        <xdr:cNvSpPr txBox="1"/>
      </xdr:nvSpPr>
      <xdr:spPr>
        <a:xfrm>
          <a:off x="3695700" y="638175"/>
          <a:ext cx="5934075" cy="3514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i="0">
              <a:solidFill>
                <a:schemeClr val="tx1"/>
              </a:solidFill>
              <a:effectLst/>
              <a:latin typeface="+mn-lt"/>
              <a:ea typeface="+mn-ea"/>
              <a:cs typeface="+mn-cs"/>
            </a:rPr>
            <a:t>Quartiles</a:t>
          </a:r>
        </a:p>
        <a:p>
          <a:r>
            <a:rPr lang="en-IN" sz="1200" b="1" i="0">
              <a:solidFill>
                <a:schemeClr val="tx1"/>
              </a:solidFill>
              <a:effectLst/>
              <a:latin typeface="+mn-lt"/>
              <a:ea typeface="+mn-ea"/>
              <a:cs typeface="+mn-cs"/>
            </a:rPr>
            <a:t>Q1 (First Quartile) = 141.25</a:t>
          </a:r>
          <a:r>
            <a:rPr lang="en-IN" sz="1200" b="0" i="0">
              <a:solidFill>
                <a:schemeClr val="tx1"/>
              </a:solidFill>
              <a:effectLst/>
              <a:latin typeface="+mn-lt"/>
              <a:ea typeface="+mn-ea"/>
              <a:cs typeface="+mn-cs"/>
            </a:rPr>
            <a:t>: 25% of the data points are less than or equal to 141.25. This value marks the lower quarter of the dataset, indicating where the bottom 25% ends.</a:t>
          </a:r>
        </a:p>
        <a:p>
          <a:r>
            <a:rPr lang="en-IN" sz="1200" b="1" i="0">
              <a:solidFill>
                <a:schemeClr val="tx1"/>
              </a:solidFill>
              <a:effectLst/>
              <a:latin typeface="+mn-lt"/>
              <a:ea typeface="+mn-ea"/>
              <a:cs typeface="+mn-cs"/>
            </a:rPr>
            <a:t>Q2 (Second Quartile or Median) = 267.5</a:t>
          </a:r>
          <a:r>
            <a:rPr lang="en-IN" sz="1200" b="0" i="0">
              <a:solidFill>
                <a:schemeClr val="tx1"/>
              </a:solidFill>
              <a:effectLst/>
              <a:latin typeface="+mn-lt"/>
              <a:ea typeface="+mn-ea"/>
              <a:cs typeface="+mn-cs"/>
            </a:rPr>
            <a:t>: This is the median of the dataset. Half of the data points are below this value, and half are above. It effectively divides the dataset into two equal parts.</a:t>
          </a:r>
        </a:p>
        <a:p>
          <a:r>
            <a:rPr lang="en-IN" sz="1200" b="1" i="0">
              <a:solidFill>
                <a:schemeClr val="tx1"/>
              </a:solidFill>
              <a:effectLst/>
              <a:latin typeface="+mn-lt"/>
              <a:ea typeface="+mn-ea"/>
              <a:cs typeface="+mn-cs"/>
            </a:rPr>
            <a:t>Q3 (Third Quartile) = 393.75</a:t>
          </a:r>
          <a:r>
            <a:rPr lang="en-IN" sz="1200" b="0" i="0">
              <a:solidFill>
                <a:schemeClr val="tx1"/>
              </a:solidFill>
              <a:effectLst/>
              <a:latin typeface="+mn-lt"/>
              <a:ea typeface="+mn-ea"/>
              <a:cs typeface="+mn-cs"/>
            </a:rPr>
            <a:t>: 75% of the data points are less than or equal to 393.75. This value marks the upper quarter of the dataset, indicating where the top 25% begins.</a:t>
          </a:r>
        </a:p>
        <a:p>
          <a:r>
            <a:rPr lang="en-IN" sz="1200" b="1" i="0">
              <a:solidFill>
                <a:schemeClr val="tx1"/>
              </a:solidFill>
              <a:effectLst/>
              <a:latin typeface="+mn-lt"/>
              <a:ea typeface="+mn-ea"/>
              <a:cs typeface="+mn-cs"/>
            </a:rPr>
            <a:t>Percentiles</a:t>
          </a:r>
        </a:p>
        <a:p>
          <a:r>
            <a:rPr lang="en-IN" sz="1200" b="1" i="0">
              <a:solidFill>
                <a:schemeClr val="tx1"/>
              </a:solidFill>
              <a:effectLst/>
              <a:latin typeface="+mn-lt"/>
              <a:ea typeface="+mn-ea"/>
              <a:cs typeface="+mn-cs"/>
            </a:rPr>
            <a:t>P15 = 92.45</a:t>
          </a:r>
          <a:r>
            <a:rPr lang="en-IN" sz="1200" b="0" i="0">
              <a:solidFill>
                <a:schemeClr val="tx1"/>
              </a:solidFill>
              <a:effectLst/>
              <a:latin typeface="+mn-lt"/>
              <a:ea typeface="+mn-ea"/>
              <a:cs typeface="+mn-cs"/>
            </a:rPr>
            <a:t>: 15% of the data points are less than or equal to 92.45. This gives us insight into the lower end of the distribution, showing that the bottom 15% of data points are relatively low compared to the rest of the dataset.</a:t>
          </a:r>
        </a:p>
        <a:p>
          <a:r>
            <a:rPr lang="en-IN" sz="1200" b="1" i="0">
              <a:solidFill>
                <a:schemeClr val="tx1"/>
              </a:solidFill>
              <a:effectLst/>
              <a:latin typeface="+mn-lt"/>
              <a:ea typeface="+mn-ea"/>
              <a:cs typeface="+mn-cs"/>
            </a:rPr>
            <a:t>P50 = 267.5</a:t>
          </a:r>
          <a:r>
            <a:rPr lang="en-IN" sz="1200" b="0" i="0">
              <a:solidFill>
                <a:schemeClr val="tx1"/>
              </a:solidFill>
              <a:effectLst/>
              <a:latin typeface="+mn-lt"/>
              <a:ea typeface="+mn-ea"/>
              <a:cs typeface="+mn-cs"/>
            </a:rPr>
            <a:t>: This confirms the median (Q2) value, reinforcing that half of the data points lie below this value.</a:t>
          </a:r>
        </a:p>
        <a:p>
          <a:r>
            <a:rPr lang="en-IN" sz="1200" b="1" i="0">
              <a:solidFill>
                <a:schemeClr val="tx1"/>
              </a:solidFill>
              <a:effectLst/>
              <a:latin typeface="+mn-lt"/>
              <a:ea typeface="+mn-ea"/>
              <a:cs typeface="+mn-cs"/>
            </a:rPr>
            <a:t>P85 = 444.25</a:t>
          </a:r>
          <a:r>
            <a:rPr lang="en-IN" sz="1200" b="0" i="0">
              <a:solidFill>
                <a:schemeClr val="tx1"/>
              </a:solidFill>
              <a:effectLst/>
              <a:latin typeface="+mn-lt"/>
              <a:ea typeface="+mn-ea"/>
              <a:cs typeface="+mn-cs"/>
            </a:rPr>
            <a:t>: 85% of the data points are below this value, indicating the level below which the vast majority of data points lie. Only 15% of data points exceed this value.</a:t>
          </a:r>
        </a:p>
        <a:p>
          <a:endParaRPr lang="en-IN"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3</xdr:col>
      <xdr:colOff>66675</xdr:colOff>
      <xdr:row>2</xdr:row>
      <xdr:rowOff>28575</xdr:rowOff>
    </xdr:from>
    <xdr:ext cx="6010275" cy="3629025"/>
    <xdr:sp macro="" textlink="">
      <xdr:nvSpPr>
        <xdr:cNvPr id="2" name="TextBox 1">
          <a:extLst>
            <a:ext uri="{FF2B5EF4-FFF2-40B4-BE49-F238E27FC236}">
              <a16:creationId xmlns:a16="http://schemas.microsoft.com/office/drawing/2014/main" id="{D2669ED4-FC85-96C8-5285-F868BFF0EB41}"/>
            </a:ext>
          </a:extLst>
        </xdr:cNvPr>
        <xdr:cNvSpPr txBox="1"/>
      </xdr:nvSpPr>
      <xdr:spPr>
        <a:xfrm>
          <a:off x="3133725" y="409575"/>
          <a:ext cx="6010275" cy="3629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300" b="1" i="0">
              <a:solidFill>
                <a:schemeClr val="tx1"/>
              </a:solidFill>
              <a:effectLst/>
              <a:latin typeface="+mn-lt"/>
              <a:ea typeface="+mn-ea"/>
              <a:cs typeface="+mn-cs"/>
            </a:rPr>
            <a:t>Quartiles:</a:t>
          </a:r>
        </a:p>
        <a:p>
          <a:r>
            <a:rPr lang="en-IN" sz="1300" b="1" i="0">
              <a:solidFill>
                <a:schemeClr val="tx1"/>
              </a:solidFill>
              <a:effectLst/>
              <a:latin typeface="+mn-lt"/>
              <a:ea typeface="+mn-ea"/>
              <a:cs typeface="+mn-cs"/>
            </a:rPr>
            <a:t>Q1 = 153.75</a:t>
          </a:r>
          <a:r>
            <a:rPr lang="en-IN" sz="1300" b="0" i="0">
              <a:solidFill>
                <a:schemeClr val="tx1"/>
              </a:solidFill>
              <a:effectLst/>
              <a:latin typeface="+mn-lt"/>
              <a:ea typeface="+mn-ea"/>
              <a:cs typeface="+mn-cs"/>
            </a:rPr>
            <a:t>: This is the first quartile, meaning that 25% of the data points are less than or equal to 153.75. It marks the lower end of the middle 50% of the data.</a:t>
          </a:r>
        </a:p>
        <a:p>
          <a:r>
            <a:rPr lang="en-IN" sz="1300" b="1" i="0">
              <a:solidFill>
                <a:schemeClr val="tx1"/>
              </a:solidFill>
              <a:effectLst/>
              <a:latin typeface="+mn-lt"/>
              <a:ea typeface="+mn-ea"/>
              <a:cs typeface="+mn-cs"/>
            </a:rPr>
            <a:t>Q2 = 292.5</a:t>
          </a:r>
          <a:r>
            <a:rPr lang="en-IN" sz="1300" b="0" i="0">
              <a:solidFill>
                <a:schemeClr val="tx1"/>
              </a:solidFill>
              <a:effectLst/>
              <a:latin typeface="+mn-lt"/>
              <a:ea typeface="+mn-ea"/>
              <a:cs typeface="+mn-cs"/>
            </a:rPr>
            <a:t>: This is the second quartile, also known as the median. It divides the dataset into two equal parts, with 50% of the data points less than or equal to 292.5 and the other 50% greater.</a:t>
          </a:r>
        </a:p>
        <a:p>
          <a:r>
            <a:rPr lang="en-IN" sz="1300" b="1" i="0">
              <a:solidFill>
                <a:schemeClr val="tx1"/>
              </a:solidFill>
              <a:effectLst/>
              <a:latin typeface="+mn-lt"/>
              <a:ea typeface="+mn-ea"/>
              <a:cs typeface="+mn-cs"/>
            </a:rPr>
            <a:t>Q3 = 431.25</a:t>
          </a:r>
          <a:r>
            <a:rPr lang="en-IN" sz="1300" b="0" i="0">
              <a:solidFill>
                <a:schemeClr val="tx1"/>
              </a:solidFill>
              <a:effectLst/>
              <a:latin typeface="+mn-lt"/>
              <a:ea typeface="+mn-ea"/>
              <a:cs typeface="+mn-cs"/>
            </a:rPr>
            <a:t>: This is the third quartile, indicating that 75% of the data points are less than or equal to 431.25. It marks the upper end of the middle 50% of the data.</a:t>
          </a:r>
        </a:p>
        <a:p>
          <a:r>
            <a:rPr lang="en-IN" sz="1300" b="1" i="0">
              <a:solidFill>
                <a:schemeClr val="tx1"/>
              </a:solidFill>
              <a:effectLst/>
              <a:latin typeface="+mn-lt"/>
              <a:ea typeface="+mn-ea"/>
              <a:cs typeface="+mn-cs"/>
            </a:rPr>
            <a:t>Percentiles:</a:t>
          </a:r>
        </a:p>
        <a:p>
          <a:r>
            <a:rPr lang="en-IN" sz="1300" b="1" i="0">
              <a:solidFill>
                <a:schemeClr val="tx1"/>
              </a:solidFill>
              <a:effectLst/>
              <a:latin typeface="+mn-lt"/>
              <a:ea typeface="+mn-ea"/>
              <a:cs typeface="+mn-cs"/>
            </a:rPr>
            <a:t>P20 = 126</a:t>
          </a:r>
          <a:r>
            <a:rPr lang="en-IN" sz="1300" b="0" i="0">
              <a:solidFill>
                <a:schemeClr val="tx1"/>
              </a:solidFill>
              <a:effectLst/>
              <a:latin typeface="+mn-lt"/>
              <a:ea typeface="+mn-ea"/>
              <a:cs typeface="+mn-cs"/>
            </a:rPr>
            <a:t>: 20% of the data points are less than or equal to 126. This value is below Q1, providing insight into the lower portion of the dataset.</a:t>
          </a:r>
        </a:p>
        <a:p>
          <a:r>
            <a:rPr lang="en-IN" sz="1300" b="1" i="0">
              <a:solidFill>
                <a:schemeClr val="tx1"/>
              </a:solidFill>
              <a:effectLst/>
              <a:latin typeface="+mn-lt"/>
              <a:ea typeface="+mn-ea"/>
              <a:cs typeface="+mn-cs"/>
            </a:rPr>
            <a:t>P40 = 237</a:t>
          </a:r>
          <a:r>
            <a:rPr lang="en-IN" sz="1300" b="0" i="0">
              <a:solidFill>
                <a:schemeClr val="tx1"/>
              </a:solidFill>
              <a:effectLst/>
              <a:latin typeface="+mn-lt"/>
              <a:ea typeface="+mn-ea"/>
              <a:cs typeface="+mn-cs"/>
            </a:rPr>
            <a:t>: 40% of the data points are less than or equal to 237. This value falls between Q1 and Q2, offering a closer look at the lower middle range of the dataset.</a:t>
          </a:r>
        </a:p>
        <a:p>
          <a:r>
            <a:rPr lang="en-IN" sz="1300" b="1" i="0">
              <a:solidFill>
                <a:schemeClr val="tx1"/>
              </a:solidFill>
              <a:effectLst/>
              <a:latin typeface="+mn-lt"/>
              <a:ea typeface="+mn-ea"/>
              <a:cs typeface="+mn-cs"/>
            </a:rPr>
            <a:t>P80 = 459</a:t>
          </a:r>
          <a:r>
            <a:rPr lang="en-IN" sz="1300" b="0" i="0">
              <a:solidFill>
                <a:schemeClr val="tx1"/>
              </a:solidFill>
              <a:effectLst/>
              <a:latin typeface="+mn-lt"/>
              <a:ea typeface="+mn-ea"/>
              <a:cs typeface="+mn-cs"/>
            </a:rPr>
            <a:t>: 80% of the data points are less than or equal to 459. This value is above Q3, indicating the upper portion of the dataset, closer to the maximum value.</a:t>
          </a:r>
        </a:p>
        <a:p>
          <a:endParaRPr lang="en-IN" sz="13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3</xdr:col>
      <xdr:colOff>19050</xdr:colOff>
      <xdr:row>2</xdr:row>
      <xdr:rowOff>66675</xdr:rowOff>
    </xdr:from>
    <xdr:ext cx="5362575" cy="3619500"/>
    <xdr:sp macro="" textlink="">
      <xdr:nvSpPr>
        <xdr:cNvPr id="2" name="TextBox 1">
          <a:extLst>
            <a:ext uri="{FF2B5EF4-FFF2-40B4-BE49-F238E27FC236}">
              <a16:creationId xmlns:a16="http://schemas.microsoft.com/office/drawing/2014/main" id="{07FAF61A-B12B-0CE1-0E03-FA511EB77F13}"/>
            </a:ext>
          </a:extLst>
        </xdr:cNvPr>
        <xdr:cNvSpPr txBox="1"/>
      </xdr:nvSpPr>
      <xdr:spPr>
        <a:xfrm>
          <a:off x="3019425" y="447675"/>
          <a:ext cx="5362575" cy="3619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300" b="1" i="0">
              <a:solidFill>
                <a:schemeClr val="tx1"/>
              </a:solidFill>
              <a:effectLst/>
              <a:latin typeface="+mn-lt"/>
              <a:ea typeface="+mn-ea"/>
              <a:cs typeface="+mn-cs"/>
            </a:rPr>
            <a:t>Quartiles:</a:t>
          </a:r>
        </a:p>
        <a:p>
          <a:r>
            <a:rPr lang="en-IN" sz="1300" b="1" i="0">
              <a:solidFill>
                <a:schemeClr val="tx1"/>
              </a:solidFill>
              <a:effectLst/>
              <a:latin typeface="+mn-lt"/>
              <a:ea typeface="+mn-ea"/>
              <a:cs typeface="+mn-cs"/>
            </a:rPr>
            <a:t>Q1 = 161.25</a:t>
          </a:r>
          <a:r>
            <a:rPr lang="en-IN" sz="1300" b="0" i="0">
              <a:solidFill>
                <a:schemeClr val="tx1"/>
              </a:solidFill>
              <a:effectLst/>
              <a:latin typeface="+mn-lt"/>
              <a:ea typeface="+mn-ea"/>
              <a:cs typeface="+mn-cs"/>
            </a:rPr>
            <a:t>: This indicates that 25% of the dataset's values fall below 161.25. It represents the lower end of the middle 50% of the data.</a:t>
          </a:r>
        </a:p>
        <a:p>
          <a:r>
            <a:rPr lang="en-IN" sz="1300" b="1" i="0">
              <a:solidFill>
                <a:schemeClr val="tx1"/>
              </a:solidFill>
              <a:effectLst/>
              <a:latin typeface="+mn-lt"/>
              <a:ea typeface="+mn-ea"/>
              <a:cs typeface="+mn-cs"/>
            </a:rPr>
            <a:t>Q2 = 312.5</a:t>
          </a:r>
          <a:r>
            <a:rPr lang="en-IN" sz="1300" b="0" i="0">
              <a:solidFill>
                <a:schemeClr val="tx1"/>
              </a:solidFill>
              <a:effectLst/>
              <a:latin typeface="+mn-lt"/>
              <a:ea typeface="+mn-ea"/>
              <a:cs typeface="+mn-cs"/>
            </a:rPr>
            <a:t>: Also known as the median, it means 50% of the dataset's values are below this point, and 50% are above. It divides the dataset into two equal halves.</a:t>
          </a:r>
        </a:p>
        <a:p>
          <a:r>
            <a:rPr lang="en-IN" sz="1300" b="1" i="0">
              <a:solidFill>
                <a:schemeClr val="tx1"/>
              </a:solidFill>
              <a:effectLst/>
              <a:latin typeface="+mn-lt"/>
              <a:ea typeface="+mn-ea"/>
              <a:cs typeface="+mn-cs"/>
            </a:rPr>
            <a:t>Q3 = 463.75</a:t>
          </a:r>
          <a:r>
            <a:rPr lang="en-IN" sz="1300" b="0" i="0">
              <a:solidFill>
                <a:schemeClr val="tx1"/>
              </a:solidFill>
              <a:effectLst/>
              <a:latin typeface="+mn-lt"/>
              <a:ea typeface="+mn-ea"/>
              <a:cs typeface="+mn-cs"/>
            </a:rPr>
            <a:t>: This shows that 75% of the dataset's values are below 463.75, marking the upper limit of the middle 50% of the data.</a:t>
          </a:r>
        </a:p>
        <a:p>
          <a:r>
            <a:rPr lang="en-IN" sz="1300" b="1" i="0">
              <a:solidFill>
                <a:schemeClr val="tx1"/>
              </a:solidFill>
              <a:effectLst/>
              <a:latin typeface="+mn-lt"/>
              <a:ea typeface="+mn-ea"/>
              <a:cs typeface="+mn-cs"/>
            </a:rPr>
            <a:t>Percentiles:</a:t>
          </a:r>
        </a:p>
        <a:p>
          <a:r>
            <a:rPr lang="en-IN" sz="1300" b="1" i="0">
              <a:solidFill>
                <a:schemeClr val="tx1"/>
              </a:solidFill>
              <a:effectLst/>
              <a:latin typeface="+mn-lt"/>
              <a:ea typeface="+mn-ea"/>
              <a:cs typeface="+mn-cs"/>
            </a:rPr>
            <a:t>P30 = 191.5</a:t>
          </a:r>
          <a:r>
            <a:rPr lang="en-IN" sz="1300" b="0" i="0">
              <a:solidFill>
                <a:schemeClr val="tx1"/>
              </a:solidFill>
              <a:effectLst/>
              <a:latin typeface="+mn-lt"/>
              <a:ea typeface="+mn-ea"/>
              <a:cs typeface="+mn-cs"/>
            </a:rPr>
            <a:t>: 30% of the data is below 191.5. This provides insight into the lower portion of the dataset, indicating where the bottom 30% of the values lie.</a:t>
          </a:r>
        </a:p>
        <a:p>
          <a:r>
            <a:rPr lang="en-IN" sz="1300" b="1" i="0">
              <a:solidFill>
                <a:schemeClr val="tx1"/>
              </a:solidFill>
              <a:effectLst/>
              <a:latin typeface="+mn-lt"/>
              <a:ea typeface="+mn-ea"/>
              <a:cs typeface="+mn-cs"/>
            </a:rPr>
            <a:t>P50 = 312.5</a:t>
          </a:r>
          <a:r>
            <a:rPr lang="en-IN" sz="1300" b="0" i="0">
              <a:solidFill>
                <a:schemeClr val="tx1"/>
              </a:solidFill>
              <a:effectLst/>
              <a:latin typeface="+mn-lt"/>
              <a:ea typeface="+mn-ea"/>
              <a:cs typeface="+mn-cs"/>
            </a:rPr>
            <a:t>: This confirms the value of Q2, underscoring that half of the data is below this value. It serves as another way to express the median.</a:t>
          </a:r>
        </a:p>
        <a:p>
          <a:r>
            <a:rPr lang="en-IN" sz="1300" b="1" i="0">
              <a:solidFill>
                <a:schemeClr val="tx1"/>
              </a:solidFill>
              <a:effectLst/>
              <a:latin typeface="+mn-lt"/>
              <a:ea typeface="+mn-ea"/>
              <a:cs typeface="+mn-cs"/>
            </a:rPr>
            <a:t>P70 = 433.5</a:t>
          </a:r>
          <a:r>
            <a:rPr lang="en-IN" sz="1300" b="0" i="0">
              <a:solidFill>
                <a:schemeClr val="tx1"/>
              </a:solidFill>
              <a:effectLst/>
              <a:latin typeface="+mn-lt"/>
              <a:ea typeface="+mn-ea"/>
              <a:cs typeface="+mn-cs"/>
            </a:rPr>
            <a:t>: 70% of the data is below 433.5, offering a glimpse into the distribution above the median and below the upper quartile.</a:t>
          </a:r>
        </a:p>
        <a:p>
          <a:endParaRPr lang="en-IN" sz="13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3</xdr:col>
      <xdr:colOff>161926</xdr:colOff>
      <xdr:row>2</xdr:row>
      <xdr:rowOff>114301</xdr:rowOff>
    </xdr:from>
    <xdr:ext cx="5610224" cy="3419474"/>
    <xdr:sp macro="" textlink="">
      <xdr:nvSpPr>
        <xdr:cNvPr id="2" name="TextBox 1">
          <a:extLst>
            <a:ext uri="{FF2B5EF4-FFF2-40B4-BE49-F238E27FC236}">
              <a16:creationId xmlns:a16="http://schemas.microsoft.com/office/drawing/2014/main" id="{20782EA6-2245-025C-9CE2-24F85195495C}"/>
            </a:ext>
          </a:extLst>
        </xdr:cNvPr>
        <xdr:cNvSpPr txBox="1"/>
      </xdr:nvSpPr>
      <xdr:spPr>
        <a:xfrm>
          <a:off x="3124201" y="504826"/>
          <a:ext cx="5610224" cy="3419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1" i="0">
              <a:solidFill>
                <a:schemeClr val="tx1"/>
              </a:solidFill>
              <a:effectLst/>
              <a:latin typeface="+mn-lt"/>
              <a:ea typeface="+mn-ea"/>
              <a:cs typeface="+mn-cs"/>
            </a:rPr>
            <a:t>Quartiles and Percentiles:</a:t>
          </a:r>
        </a:p>
        <a:p>
          <a:r>
            <a:rPr lang="en-IN" sz="1600" b="1" i="0">
              <a:solidFill>
                <a:schemeClr val="tx1"/>
              </a:solidFill>
              <a:effectLst/>
              <a:latin typeface="+mn-lt"/>
              <a:ea typeface="+mn-ea"/>
              <a:cs typeface="+mn-cs"/>
            </a:rPr>
            <a:t>Q1 = 0.4 / P25 = 0.4</a:t>
          </a:r>
          <a:r>
            <a:rPr lang="en-IN" sz="1600" b="0" i="0">
              <a:solidFill>
                <a:schemeClr val="tx1"/>
              </a:solidFill>
              <a:effectLst/>
              <a:latin typeface="+mn-lt"/>
              <a:ea typeface="+mn-ea"/>
              <a:cs typeface="+mn-cs"/>
            </a:rPr>
            <a:t>: This indicates that 25% of the dataset's values are less than or equal to 0.4. It marks the lower quartile, showing the boundary below which the bottom 25% of the data falls.</a:t>
          </a:r>
        </a:p>
        <a:p>
          <a:r>
            <a:rPr lang="en-IN" sz="1600" b="1" i="0">
              <a:solidFill>
                <a:schemeClr val="tx1"/>
              </a:solidFill>
              <a:effectLst/>
              <a:latin typeface="+mn-lt"/>
              <a:ea typeface="+mn-ea"/>
              <a:cs typeface="+mn-cs"/>
            </a:rPr>
            <a:t>Q2 = 0.7 / P50 = 0.7</a:t>
          </a:r>
          <a:r>
            <a:rPr lang="en-IN" sz="1600" b="0" i="0">
              <a:solidFill>
                <a:schemeClr val="tx1"/>
              </a:solidFill>
              <a:effectLst/>
              <a:latin typeface="+mn-lt"/>
              <a:ea typeface="+mn-ea"/>
              <a:cs typeface="+mn-cs"/>
            </a:rPr>
            <a:t>: This value is both the median of the dataset and the 50th percentile, meaning half of the dataset's values are below 0.7. This divides the dataset into two equal parts.</a:t>
          </a:r>
        </a:p>
        <a:p>
          <a:r>
            <a:rPr lang="en-IN" sz="1600" b="1" i="0">
              <a:solidFill>
                <a:schemeClr val="tx1"/>
              </a:solidFill>
              <a:effectLst/>
              <a:latin typeface="+mn-lt"/>
              <a:ea typeface="+mn-ea"/>
              <a:cs typeface="+mn-cs"/>
            </a:rPr>
            <a:t>Q3 = 0.9 / P75 = 0.9</a:t>
          </a:r>
          <a:r>
            <a:rPr lang="en-IN" sz="1600" b="0" i="0">
              <a:solidFill>
                <a:schemeClr val="tx1"/>
              </a:solidFill>
              <a:effectLst/>
              <a:latin typeface="+mn-lt"/>
              <a:ea typeface="+mn-ea"/>
              <a:cs typeface="+mn-cs"/>
            </a:rPr>
            <a:t>: This represents the upper quartile and the 75th percentile, indicating that 75% of the data falls below 0.9. It delineates the upper limit of the middle 50% of the data.</a:t>
          </a:r>
        </a:p>
        <a:p>
          <a:endParaRPr lang="en-IN" sz="16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5</xdr:col>
      <xdr:colOff>38101</xdr:colOff>
      <xdr:row>4</xdr:row>
      <xdr:rowOff>190499</xdr:rowOff>
    </xdr:from>
    <xdr:ext cx="6638924" cy="2790825"/>
    <xdr:sp macro="" textlink="">
      <xdr:nvSpPr>
        <xdr:cNvPr id="2" name="TextBox 1">
          <a:extLst>
            <a:ext uri="{FF2B5EF4-FFF2-40B4-BE49-F238E27FC236}">
              <a16:creationId xmlns:a16="http://schemas.microsoft.com/office/drawing/2014/main" id="{50B400A0-D052-5F8B-074B-66FB79A54956}"/>
            </a:ext>
          </a:extLst>
        </xdr:cNvPr>
        <xdr:cNvSpPr txBox="1"/>
      </xdr:nvSpPr>
      <xdr:spPr>
        <a:xfrm>
          <a:off x="4438651" y="1057274"/>
          <a:ext cx="6638924" cy="2790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0" i="0">
              <a:solidFill>
                <a:schemeClr val="tx1"/>
              </a:solidFill>
              <a:effectLst/>
              <a:latin typeface="+mn-lt"/>
              <a:ea typeface="+mn-ea"/>
              <a:cs typeface="+mn-cs"/>
            </a:rPr>
            <a:t>In conclusion, a correlation coefficient of 0.99921031 between advertising expenditure and sales revenue suggests a very strong positive linear relationship, indicating that increased advertising expenditure is closely associated with increased sales revenue. This insight can be invaluable for strategic planning and budget allocation in marketing efforts, although it's crucial to remember the limitations of correlation analysis.</a:t>
          </a:r>
          <a:endParaRPr lang="en-IN" sz="18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6</xdr:col>
      <xdr:colOff>9525</xdr:colOff>
      <xdr:row>3</xdr:row>
      <xdr:rowOff>66675</xdr:rowOff>
    </xdr:from>
    <xdr:ext cx="5419725" cy="1771650"/>
    <xdr:sp macro="" textlink="">
      <xdr:nvSpPr>
        <xdr:cNvPr id="2" name="TextBox 1">
          <a:extLst>
            <a:ext uri="{FF2B5EF4-FFF2-40B4-BE49-F238E27FC236}">
              <a16:creationId xmlns:a16="http://schemas.microsoft.com/office/drawing/2014/main" id="{8CA391CA-AA89-F504-9B31-F4509D4A60DF}"/>
            </a:ext>
          </a:extLst>
        </xdr:cNvPr>
        <xdr:cNvSpPr txBox="1"/>
      </xdr:nvSpPr>
      <xdr:spPr>
        <a:xfrm>
          <a:off x="3943350" y="666750"/>
          <a:ext cx="5419725" cy="1771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0" i="0">
              <a:solidFill>
                <a:schemeClr val="tx1"/>
              </a:solidFill>
              <a:effectLst/>
              <a:latin typeface="+mn-lt"/>
              <a:ea typeface="+mn-ea"/>
              <a:cs typeface="+mn-cs"/>
            </a:rPr>
            <a:t>In summary, a positive covariance of 92.65 between the stocks of Company A and Company B suggests that their returns tend to move in the same direction, which could be useful information for making investment decisions. However, understanding the full dynamics of their relationship and making informed portfolio choices requires further analysis, including consideration of their correlation and the broader market context.</a:t>
          </a:r>
          <a:endParaRPr lang="en-IN" sz="14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6</xdr:col>
      <xdr:colOff>76200</xdr:colOff>
      <xdr:row>4</xdr:row>
      <xdr:rowOff>104775</xdr:rowOff>
    </xdr:from>
    <xdr:ext cx="6572250" cy="2724150"/>
    <xdr:sp macro="" textlink="">
      <xdr:nvSpPr>
        <xdr:cNvPr id="2" name="TextBox 1">
          <a:extLst>
            <a:ext uri="{FF2B5EF4-FFF2-40B4-BE49-F238E27FC236}">
              <a16:creationId xmlns:a16="http://schemas.microsoft.com/office/drawing/2014/main" id="{1C16F2D1-B095-3404-C301-E2E43DEB49EF}"/>
            </a:ext>
          </a:extLst>
        </xdr:cNvPr>
        <xdr:cNvSpPr txBox="1"/>
      </xdr:nvSpPr>
      <xdr:spPr>
        <a:xfrm>
          <a:off x="4467225" y="885825"/>
          <a:ext cx="6572250" cy="272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0" i="0">
              <a:solidFill>
                <a:schemeClr val="tx1"/>
              </a:solidFill>
              <a:effectLst/>
              <a:latin typeface="+mn-lt"/>
              <a:ea typeface="+mn-ea"/>
              <a:cs typeface="+mn-cs"/>
            </a:rPr>
            <a:t>In summary, the correlation coefficient of 0.977295083 between studying hours and exam scores indicates a very strong positive relationship, suggesting that increases in study time are associated with improvements in exam performance. This insight can be valuable for students seeking to enhance their academic results and for educators designing academic programs or advising students. However, it's also important to approach this information with an understanding of the broader context and the limits of correlation analysis.</a:t>
          </a:r>
          <a:endParaRPr lang="en-IN" sz="18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32971</xdr:colOff>
      <xdr:row>0</xdr:row>
      <xdr:rowOff>20515</xdr:rowOff>
    </xdr:from>
    <xdr:to>
      <xdr:col>9</xdr:col>
      <xdr:colOff>329711</xdr:colOff>
      <xdr:row>12</xdr:row>
      <xdr:rowOff>14654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834487B-7545-2A9F-1906-737FEFA510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33196" y="20515"/>
              <a:ext cx="3954340" cy="23087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362682</xdr:colOff>
      <xdr:row>0</xdr:row>
      <xdr:rowOff>35170</xdr:rowOff>
    </xdr:from>
    <xdr:to>
      <xdr:col>16</xdr:col>
      <xdr:colOff>117231</xdr:colOff>
      <xdr:row>12</xdr:row>
      <xdr:rowOff>7327</xdr:rowOff>
    </xdr:to>
    <xdr:graphicFrame macro="">
      <xdr:nvGraphicFramePr>
        <xdr:cNvPr id="5" name="Chart 4">
          <a:extLst>
            <a:ext uri="{FF2B5EF4-FFF2-40B4-BE49-F238E27FC236}">
              <a16:creationId xmlns:a16="http://schemas.microsoft.com/office/drawing/2014/main" id="{8BEB5141-7D51-055A-276D-E3F005800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0</xdr:row>
      <xdr:rowOff>71437</xdr:rowOff>
    </xdr:from>
    <xdr:to>
      <xdr:col>8</xdr:col>
      <xdr:colOff>371475</xdr:colOff>
      <xdr:row>14</xdr:row>
      <xdr:rowOff>147637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165AA5B-E3CD-9FB4-E119-F18C0E366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6275" y="71437"/>
              <a:ext cx="457200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238125</xdr:colOff>
      <xdr:row>9</xdr:row>
      <xdr:rowOff>85725</xdr:rowOff>
    </xdr:from>
    <xdr:to>
      <xdr:col>17</xdr:col>
      <xdr:colOff>419100</xdr:colOff>
      <xdr:row>22</xdr:row>
      <xdr:rowOff>104775</xdr:rowOff>
    </xdr:to>
    <xdr:graphicFrame macro="">
      <xdr:nvGraphicFramePr>
        <xdr:cNvPr id="2" name="Chart 1">
          <a:extLst>
            <a:ext uri="{FF2B5EF4-FFF2-40B4-BE49-F238E27FC236}">
              <a16:creationId xmlns:a16="http://schemas.microsoft.com/office/drawing/2014/main" id="{A3976C11-3906-ED04-9E22-8C43352AB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171449</xdr:colOff>
      <xdr:row>0</xdr:row>
      <xdr:rowOff>109536</xdr:rowOff>
    </xdr:from>
    <xdr:to>
      <xdr:col>12</xdr:col>
      <xdr:colOff>523875</xdr:colOff>
      <xdr:row>16</xdr:row>
      <xdr:rowOff>104774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E5C048A-A67D-4D15-6B59-F40206137D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43149" y="109536"/>
              <a:ext cx="7058026" cy="30527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64943</xdr:colOff>
      <xdr:row>17</xdr:row>
      <xdr:rowOff>180109</xdr:rowOff>
    </xdr:from>
    <xdr:to>
      <xdr:col>13</xdr:col>
      <xdr:colOff>355023</xdr:colOff>
      <xdr:row>30</xdr:row>
      <xdr:rowOff>25978</xdr:rowOff>
    </xdr:to>
    <xdr:graphicFrame macro="">
      <xdr:nvGraphicFramePr>
        <xdr:cNvPr id="4" name="Chart 3">
          <a:extLst>
            <a:ext uri="{FF2B5EF4-FFF2-40B4-BE49-F238E27FC236}">
              <a16:creationId xmlns:a16="http://schemas.microsoft.com/office/drawing/2014/main" id="{B8EB5A13-67C3-06A3-BD5B-0FAFC1E75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xdr:col>
      <xdr:colOff>136071</xdr:colOff>
      <xdr:row>3</xdr:row>
      <xdr:rowOff>34017</xdr:rowOff>
    </xdr:from>
    <xdr:ext cx="2775857" cy="3192412"/>
    <xdr:sp macro="" textlink="">
      <xdr:nvSpPr>
        <xdr:cNvPr id="2" name="TextBox 1">
          <a:extLst>
            <a:ext uri="{FF2B5EF4-FFF2-40B4-BE49-F238E27FC236}">
              <a16:creationId xmlns:a16="http://schemas.microsoft.com/office/drawing/2014/main" id="{E63836E3-7158-F2F4-C6C3-62259BCDE219}"/>
            </a:ext>
          </a:extLst>
        </xdr:cNvPr>
        <xdr:cNvSpPr txBox="1"/>
      </xdr:nvSpPr>
      <xdr:spPr>
        <a:xfrm>
          <a:off x="1401535" y="612321"/>
          <a:ext cx="2775857" cy="3192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tx1"/>
              </a:solidFill>
              <a:effectLst/>
              <a:latin typeface="+mn-lt"/>
              <a:ea typeface="+mn-ea"/>
              <a:cs typeface="+mn-cs"/>
            </a:rPr>
            <a:t>-With a </a:t>
          </a:r>
          <a:r>
            <a:rPr lang="en-US" sz="1100" b="1" i="0">
              <a:solidFill>
                <a:schemeClr val="tx1"/>
              </a:solidFill>
              <a:effectLst/>
              <a:latin typeface="+mn-lt"/>
              <a:ea typeface="+mn-ea"/>
              <a:cs typeface="+mn-cs"/>
            </a:rPr>
            <a:t>skewness</a:t>
          </a:r>
          <a:r>
            <a:rPr lang="en-US" sz="1100" b="0" i="0">
              <a:solidFill>
                <a:schemeClr val="tx1"/>
              </a:solidFill>
              <a:effectLst/>
              <a:latin typeface="+mn-lt"/>
              <a:ea typeface="+mn-ea"/>
              <a:cs typeface="+mn-cs"/>
            </a:rPr>
            <a:t> of </a:t>
          </a:r>
          <a:r>
            <a:rPr lang="en-US" sz="1100" b="1" i="0">
              <a:solidFill>
                <a:schemeClr val="tx1"/>
              </a:solidFill>
              <a:effectLst/>
              <a:latin typeface="+mn-lt"/>
              <a:ea typeface="+mn-ea"/>
              <a:cs typeface="+mn-cs"/>
            </a:rPr>
            <a:t>0.05455</a:t>
          </a:r>
          <a:r>
            <a:rPr lang="en-US" sz="1100" b="0" i="0">
              <a:solidFill>
                <a:schemeClr val="tx1"/>
              </a:solidFill>
              <a:effectLst/>
              <a:latin typeface="+mn-lt"/>
              <a:ea typeface="+mn-ea"/>
              <a:cs typeface="+mn-cs"/>
            </a:rPr>
            <a:t>, the distribution of returns is very close to symmetric, but it has a very slight skew to the right. This means there's a slight propensity for returns to fall on the right side of the mean more than on the left, but the effect is minimal.</a:t>
          </a: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-With a </a:t>
          </a:r>
          <a:r>
            <a:rPr lang="en-US" sz="1100" b="1" i="0">
              <a:solidFill>
                <a:schemeClr val="tx1"/>
              </a:solidFill>
              <a:effectLst/>
              <a:latin typeface="+mn-lt"/>
              <a:ea typeface="+mn-ea"/>
              <a:cs typeface="+mn-cs"/>
            </a:rPr>
            <a:t>kurtosis</a:t>
          </a:r>
          <a:r>
            <a:rPr lang="en-US" sz="1100" b="0" i="0">
              <a:solidFill>
                <a:schemeClr val="tx1"/>
              </a:solidFill>
              <a:effectLst/>
              <a:latin typeface="+mn-lt"/>
              <a:ea typeface="+mn-ea"/>
              <a:cs typeface="+mn-cs"/>
            </a:rPr>
            <a:t> of </a:t>
          </a:r>
          <a:r>
            <a:rPr lang="en-US" sz="1100" b="1" i="0">
              <a:solidFill>
                <a:schemeClr val="tx1"/>
              </a:solidFill>
              <a:effectLst/>
              <a:latin typeface="+mn-lt"/>
              <a:ea typeface="+mn-ea"/>
              <a:cs typeface="+mn-cs"/>
            </a:rPr>
            <a:t>-1.30425</a:t>
          </a:r>
          <a:r>
            <a:rPr lang="en-US" sz="1100" b="0" i="0">
              <a:solidFill>
                <a:schemeClr val="tx1"/>
              </a:solidFill>
              <a:effectLst/>
              <a:latin typeface="+mn-lt"/>
              <a:ea typeface="+mn-ea"/>
              <a:cs typeface="+mn-cs"/>
            </a:rPr>
            <a:t>, the distribution of returns has a kurtosis less than 3, indicating it is platykurtic. This suggests that the distribution has thinner tails and a flatter peak compared to a normal distribution, implying less extreme returns (less likelihood of very high or very low returns) than would be expected in a normal distribution.</a:t>
          </a:r>
        </a:p>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19051</xdr:colOff>
      <xdr:row>3</xdr:row>
      <xdr:rowOff>190499</xdr:rowOff>
    </xdr:from>
    <xdr:ext cx="4572000" cy="4295775"/>
    <xdr:sp macro="" textlink="">
      <xdr:nvSpPr>
        <xdr:cNvPr id="3" name="TextBox 2">
          <a:extLst>
            <a:ext uri="{FF2B5EF4-FFF2-40B4-BE49-F238E27FC236}">
              <a16:creationId xmlns:a16="http://schemas.microsoft.com/office/drawing/2014/main" id="{A4990189-2BC4-EDE4-E2F4-01248E8E5B37}"/>
            </a:ext>
          </a:extLst>
        </xdr:cNvPr>
        <xdr:cNvSpPr txBox="1"/>
      </xdr:nvSpPr>
      <xdr:spPr>
        <a:xfrm>
          <a:off x="3343276" y="923924"/>
          <a:ext cx="4572000" cy="429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0" i="0">
              <a:solidFill>
                <a:schemeClr val="tx1"/>
              </a:solidFill>
              <a:effectLst/>
              <a:latin typeface="+mn-lt"/>
              <a:ea typeface="+mn-ea"/>
              <a:cs typeface="+mn-cs"/>
            </a:rPr>
            <a:t>-the skewness value is 0.224025365, this suggests that the distribution of returns has a slight rightward (positive) skew. However, this value is relatively close to 0, indicating that the distribution is fairly symmetrical, albeit with a slight tendency for returns to be distributed with a longer/fatter right tail.</a:t>
          </a:r>
        </a:p>
        <a:p>
          <a:endParaRPr lang="en-US" sz="1600" b="0" i="0">
            <a:solidFill>
              <a:schemeClr val="tx1"/>
            </a:solidFill>
            <a:effectLst/>
            <a:latin typeface="+mn-lt"/>
            <a:ea typeface="+mn-ea"/>
            <a:cs typeface="+mn-cs"/>
          </a:endParaRPr>
        </a:p>
        <a:p>
          <a:r>
            <a:rPr lang="en-US" sz="1600" b="0" i="0">
              <a:solidFill>
                <a:schemeClr val="tx1"/>
              </a:solidFill>
              <a:effectLst/>
              <a:latin typeface="+mn-lt"/>
              <a:ea typeface="+mn-ea"/>
              <a:cs typeface="+mn-cs"/>
            </a:rPr>
            <a:t>-With a kurtosis value of -0.931209125, the distribution of returns shows a platykurtic characteristic. This means it has thinner tails and a less pronounced peak compared to a normal distribution. This suggests that extreme returns (very high or very low) are less likely than they would be in a normal distribution.</a:t>
          </a:r>
          <a:endParaRPr lang="en-US" sz="16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47626</xdr:colOff>
      <xdr:row>4</xdr:row>
      <xdr:rowOff>161925</xdr:rowOff>
    </xdr:from>
    <xdr:ext cx="4314824" cy="4676775"/>
    <xdr:sp macro="" textlink="">
      <xdr:nvSpPr>
        <xdr:cNvPr id="2" name="TextBox 1">
          <a:extLst>
            <a:ext uri="{FF2B5EF4-FFF2-40B4-BE49-F238E27FC236}">
              <a16:creationId xmlns:a16="http://schemas.microsoft.com/office/drawing/2014/main" id="{55CF3B97-EBCA-57B9-C011-EC769883750C}"/>
            </a:ext>
          </a:extLst>
        </xdr:cNvPr>
        <xdr:cNvSpPr txBox="1"/>
      </xdr:nvSpPr>
      <xdr:spPr>
        <a:xfrm>
          <a:off x="1543051" y="1095375"/>
          <a:ext cx="4314824" cy="4676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0" i="0">
              <a:solidFill>
                <a:schemeClr val="tx1"/>
              </a:solidFill>
              <a:effectLst/>
              <a:latin typeface="+mn-lt"/>
              <a:ea typeface="+mn-ea"/>
              <a:cs typeface="+mn-cs"/>
            </a:rPr>
            <a:t>The distribution with a skewness of −0.21090974−0.21090974 and a kurtosis of −0.745256272−0.745256272 is relatively symmetrical but slightly skewed to the left and has thinner tails and a flatter peak than the normal distribution. This implies a more uniform or evenly spread distribution of values, with fewer outliers and less extreme values in the tails than would be expected in a normal distribution.</a:t>
          </a:r>
          <a:endParaRPr lang="en-US" sz="20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47625</xdr:colOff>
      <xdr:row>4</xdr:row>
      <xdr:rowOff>38099</xdr:rowOff>
    </xdr:from>
    <xdr:ext cx="4400550" cy="3952875"/>
    <xdr:sp macro="" textlink="">
      <xdr:nvSpPr>
        <xdr:cNvPr id="2" name="TextBox 1">
          <a:extLst>
            <a:ext uri="{FF2B5EF4-FFF2-40B4-BE49-F238E27FC236}">
              <a16:creationId xmlns:a16="http://schemas.microsoft.com/office/drawing/2014/main" id="{7925B02A-48DD-711D-5D78-08E31D017355}"/>
            </a:ext>
          </a:extLst>
        </xdr:cNvPr>
        <xdr:cNvSpPr txBox="1"/>
      </xdr:nvSpPr>
      <xdr:spPr>
        <a:xfrm>
          <a:off x="2609850" y="933449"/>
          <a:ext cx="4400550" cy="3952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0" i="0">
              <a:solidFill>
                <a:schemeClr val="tx1"/>
              </a:solidFill>
              <a:effectLst/>
              <a:latin typeface="+mn-lt"/>
              <a:ea typeface="+mn-ea"/>
              <a:cs typeface="+mn-cs"/>
            </a:rPr>
            <a:t>-With a skewness of 0.209218625, the distribution is slightly skewed to the right. This indicates a longer or fatter tail on the right side of the distribution, but the skewness is relatively close to 0, suggesting that the distribution is not very far from symmetric.</a:t>
          </a:r>
        </a:p>
        <a:p>
          <a:endParaRPr lang="en-US" sz="1800" b="0" i="0">
            <a:solidFill>
              <a:schemeClr val="tx1"/>
            </a:solidFill>
            <a:effectLst/>
            <a:latin typeface="+mn-lt"/>
            <a:ea typeface="+mn-ea"/>
            <a:cs typeface="+mn-cs"/>
          </a:endParaRPr>
        </a:p>
        <a:p>
          <a:r>
            <a:rPr lang="en-US" sz="1800" b="0" i="0">
              <a:solidFill>
                <a:schemeClr val="tx1"/>
              </a:solidFill>
              <a:effectLst/>
              <a:latin typeface="+mn-lt"/>
              <a:ea typeface="+mn-ea"/>
              <a:cs typeface="+mn-cs"/>
            </a:rPr>
            <a:t>-With a kurtosis of -1.037424485, the distribution is platykurtic, indicating that it has lighter tails than a normal distribution. This suggests fewer outliers and less extreme values in the tails compared to a normal distribution.</a:t>
          </a:r>
          <a:endParaRPr lang="en-US" sz="18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133350</xdr:colOff>
      <xdr:row>4</xdr:row>
      <xdr:rowOff>66675</xdr:rowOff>
    </xdr:from>
    <xdr:ext cx="4772025" cy="3219450"/>
    <xdr:sp macro="" textlink="">
      <xdr:nvSpPr>
        <xdr:cNvPr id="2" name="TextBox 1">
          <a:extLst>
            <a:ext uri="{FF2B5EF4-FFF2-40B4-BE49-F238E27FC236}">
              <a16:creationId xmlns:a16="http://schemas.microsoft.com/office/drawing/2014/main" id="{C36A8B43-9AD4-DBCA-A56A-3606037BD857}"/>
            </a:ext>
          </a:extLst>
        </xdr:cNvPr>
        <xdr:cNvSpPr txBox="1"/>
      </xdr:nvSpPr>
      <xdr:spPr>
        <a:xfrm>
          <a:off x="2247900" y="1047750"/>
          <a:ext cx="4772025" cy="321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0" i="0">
              <a:solidFill>
                <a:schemeClr val="tx1"/>
              </a:solidFill>
              <a:effectLst/>
              <a:latin typeface="+mn-lt"/>
              <a:ea typeface="+mn-ea"/>
              <a:cs typeface="+mn-cs"/>
            </a:rPr>
            <a:t>-Skewness = -0.335012872: This indicates a slight leftward skew (negative skew), meaning that the left tail is longer or fatter than the right tail, and the bulk of the values (including the median) are concentrated on the right of the distribution.</a:t>
          </a:r>
        </a:p>
        <a:p>
          <a:r>
            <a:rPr lang="en-US" sz="1800" b="0" i="0">
              <a:solidFill>
                <a:schemeClr val="tx1"/>
              </a:solidFill>
              <a:effectLst/>
              <a:latin typeface="+mn-lt"/>
              <a:ea typeface="+mn-ea"/>
              <a:cs typeface="+mn-cs"/>
            </a:rPr>
            <a:t>-Kurtosis = -0.881011447: This indicates a platykurtic distribution, which means the distribution has lighter tails and a flatter peak compared to a normal distribution. This suggests that the data are less prone to producing outliers than a normal distribution.</a:t>
          </a:r>
        </a:p>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7A849-3386-4DA2-957E-3DEA5C52DEED}">
  <dimension ref="A1:E10"/>
  <sheetViews>
    <sheetView workbookViewId="0">
      <selection activeCell="C12" sqref="C12"/>
    </sheetView>
  </sheetViews>
  <sheetFormatPr defaultRowHeight="15" x14ac:dyDescent="0.25"/>
  <cols>
    <col min="1" max="1" width="9.7109375" bestFit="1" customWidth="1"/>
    <col min="2" max="2" width="17.85546875" customWidth="1"/>
    <col min="4" max="4" width="18.5703125" customWidth="1"/>
    <col min="5" max="5" width="29" customWidth="1"/>
  </cols>
  <sheetData>
    <row r="1" spans="1:5" ht="24" thickBot="1" x14ac:dyDescent="0.4">
      <c r="A1" s="136"/>
      <c r="B1" s="137"/>
    </row>
    <row r="2" spans="1:5" ht="23.25" x14ac:dyDescent="0.35">
      <c r="A2" s="9"/>
      <c r="B2" s="9"/>
      <c r="D2" s="138" t="s">
        <v>0</v>
      </c>
      <c r="E2" s="139"/>
    </row>
    <row r="3" spans="1:5" ht="27.75" customHeight="1" x14ac:dyDescent="0.25">
      <c r="A3" s="9"/>
      <c r="D3" s="1" t="s">
        <v>1</v>
      </c>
      <c r="E3" s="2" t="s">
        <v>10</v>
      </c>
    </row>
    <row r="4" spans="1:5" ht="27" customHeight="1" x14ac:dyDescent="0.25">
      <c r="A4" s="9"/>
      <c r="D4" s="1" t="s">
        <v>2</v>
      </c>
      <c r="E4" s="3">
        <v>50</v>
      </c>
    </row>
    <row r="5" spans="1:5" ht="23.25" customHeight="1" x14ac:dyDescent="0.25">
      <c r="A5" s="9"/>
      <c r="D5" s="1" t="s">
        <v>3</v>
      </c>
      <c r="E5" s="3">
        <v>60</v>
      </c>
    </row>
    <row r="6" spans="1:5" ht="24" customHeight="1" x14ac:dyDescent="0.25">
      <c r="A6" s="9"/>
      <c r="D6" s="1" t="s">
        <v>4</v>
      </c>
      <c r="E6" s="3">
        <v>55</v>
      </c>
    </row>
    <row r="7" spans="1:5" ht="29.25" customHeight="1" x14ac:dyDescent="0.3">
      <c r="A7" s="10"/>
      <c r="B7" s="11"/>
      <c r="D7" s="1" t="s">
        <v>5</v>
      </c>
      <c r="E7" s="3">
        <v>70</v>
      </c>
    </row>
    <row r="8" spans="1:5" ht="27" customHeight="1" x14ac:dyDescent="0.3">
      <c r="A8" s="10"/>
      <c r="B8" s="11"/>
      <c r="D8" s="4" t="s">
        <v>6</v>
      </c>
      <c r="E8" s="6">
        <f>AVERAGE(E4:E7)</f>
        <v>58.75</v>
      </c>
    </row>
    <row r="9" spans="1:5" ht="18.75" x14ac:dyDescent="0.3">
      <c r="A9" s="10"/>
      <c r="B9" s="11"/>
      <c r="C9" s="8"/>
      <c r="D9" s="4" t="s">
        <v>7</v>
      </c>
      <c r="E9" s="6">
        <f>MEDIAN(E4:E7)</f>
        <v>57.5</v>
      </c>
    </row>
    <row r="10" spans="1:5" ht="26.25" customHeight="1" thickBot="1" x14ac:dyDescent="0.35">
      <c r="D10" s="5" t="s">
        <v>8</v>
      </c>
      <c r="E10" s="7" t="s">
        <v>9</v>
      </c>
    </row>
  </sheetData>
  <mergeCells count="2">
    <mergeCell ref="A1:B1"/>
    <mergeCell ref="D2:E2"/>
  </mergeCells>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631C-18E7-4F10-9FCD-4DB0BAFE27CE}">
  <dimension ref="A1:F15"/>
  <sheetViews>
    <sheetView zoomScale="130" zoomScaleNormal="130" workbookViewId="0">
      <selection activeCell="H7" sqref="H7"/>
    </sheetView>
  </sheetViews>
  <sheetFormatPr defaultRowHeight="15" x14ac:dyDescent="0.25"/>
  <cols>
    <col min="1" max="1" width="30.5703125" bestFit="1" customWidth="1"/>
    <col min="2" max="2" width="10" customWidth="1"/>
  </cols>
  <sheetData>
    <row r="1" spans="1:6" ht="16.5" thickBot="1" x14ac:dyDescent="0.3">
      <c r="A1" s="142" t="s">
        <v>33</v>
      </c>
      <c r="B1" s="143"/>
      <c r="C1" s="143"/>
      <c r="D1" s="143"/>
      <c r="E1" s="143"/>
      <c r="F1" s="144"/>
    </row>
    <row r="2" spans="1:6" x14ac:dyDescent="0.25">
      <c r="A2" s="145"/>
      <c r="B2" s="62" t="s">
        <v>34</v>
      </c>
      <c r="C2" s="63" t="s">
        <v>35</v>
      </c>
      <c r="D2" s="63" t="s">
        <v>36</v>
      </c>
      <c r="E2" s="63" t="s">
        <v>37</v>
      </c>
      <c r="F2" s="64" t="s">
        <v>38</v>
      </c>
    </row>
    <row r="3" spans="1:6" x14ac:dyDescent="0.25">
      <c r="A3" s="146"/>
      <c r="B3" s="59">
        <v>30</v>
      </c>
      <c r="C3" s="46">
        <v>25</v>
      </c>
      <c r="D3" s="46">
        <v>22</v>
      </c>
      <c r="E3" s="46">
        <v>18</v>
      </c>
      <c r="F3" s="3">
        <v>35</v>
      </c>
    </row>
    <row r="4" spans="1:6" x14ac:dyDescent="0.25">
      <c r="A4" s="146"/>
      <c r="B4" s="59">
        <v>32</v>
      </c>
      <c r="C4" s="46">
        <v>27</v>
      </c>
      <c r="D4" s="46">
        <v>23</v>
      </c>
      <c r="E4" s="46">
        <v>17</v>
      </c>
      <c r="F4" s="3">
        <v>36</v>
      </c>
    </row>
    <row r="5" spans="1:6" x14ac:dyDescent="0.25">
      <c r="A5" s="146"/>
      <c r="B5" s="59">
        <v>33</v>
      </c>
      <c r="C5" s="46">
        <v>26</v>
      </c>
      <c r="D5" s="46">
        <v>20</v>
      </c>
      <c r="E5" s="46">
        <v>19</v>
      </c>
      <c r="F5" s="3">
        <v>34</v>
      </c>
    </row>
    <row r="6" spans="1:6" x14ac:dyDescent="0.25">
      <c r="A6" s="146"/>
      <c r="B6" s="59">
        <v>28</v>
      </c>
      <c r="C6" s="46">
        <v>23</v>
      </c>
      <c r="D6" s="46">
        <v>25</v>
      </c>
      <c r="E6" s="46">
        <v>20</v>
      </c>
      <c r="F6" s="3">
        <v>35</v>
      </c>
    </row>
    <row r="7" spans="1:6" x14ac:dyDescent="0.25">
      <c r="A7" s="146"/>
      <c r="B7" s="59">
        <v>31</v>
      </c>
      <c r="C7" s="46">
        <v>28</v>
      </c>
      <c r="D7" s="46">
        <v>21</v>
      </c>
      <c r="E7" s="46">
        <v>21</v>
      </c>
      <c r="F7" s="3">
        <v>33</v>
      </c>
    </row>
    <row r="8" spans="1:6" x14ac:dyDescent="0.25">
      <c r="A8" s="146"/>
      <c r="B8" s="59">
        <v>30</v>
      </c>
      <c r="C8" s="46">
        <v>24</v>
      </c>
      <c r="D8" s="46">
        <v>24</v>
      </c>
      <c r="E8" s="46">
        <v>18</v>
      </c>
      <c r="F8" s="3">
        <v>34</v>
      </c>
    </row>
    <row r="9" spans="1:6" x14ac:dyDescent="0.25">
      <c r="A9" s="146"/>
      <c r="B9" s="59">
        <v>29</v>
      </c>
      <c r="C9" s="46">
        <v>26</v>
      </c>
      <c r="D9" s="46">
        <v>23</v>
      </c>
      <c r="E9" s="46">
        <v>19</v>
      </c>
      <c r="F9" s="3">
        <v>32</v>
      </c>
    </row>
    <row r="10" spans="1:6" x14ac:dyDescent="0.25">
      <c r="A10" s="146"/>
      <c r="B10" s="59">
        <v>30</v>
      </c>
      <c r="C10" s="46">
        <v>25</v>
      </c>
      <c r="D10" s="46">
        <v>22</v>
      </c>
      <c r="E10" s="46">
        <v>17</v>
      </c>
      <c r="F10" s="3">
        <v>33</v>
      </c>
    </row>
    <row r="11" spans="1:6" x14ac:dyDescent="0.25">
      <c r="A11" s="146"/>
      <c r="B11" s="59">
        <v>32</v>
      </c>
      <c r="C11" s="46">
        <v>27</v>
      </c>
      <c r="D11" s="46">
        <v>25</v>
      </c>
      <c r="E11" s="46">
        <v>20</v>
      </c>
      <c r="F11" s="3">
        <v>36</v>
      </c>
    </row>
    <row r="12" spans="1:6" ht="15.75" thickBot="1" x14ac:dyDescent="0.3">
      <c r="A12" s="147"/>
      <c r="B12" s="60">
        <v>31</v>
      </c>
      <c r="C12" s="61">
        <v>28</v>
      </c>
      <c r="D12" s="61">
        <v>24</v>
      </c>
      <c r="E12" s="61">
        <v>19</v>
      </c>
      <c r="F12" s="48">
        <v>34</v>
      </c>
    </row>
    <row r="13" spans="1:6" ht="15.75" x14ac:dyDescent="0.25">
      <c r="A13" s="47" t="s">
        <v>39</v>
      </c>
      <c r="B13" s="57">
        <f>MAX(B3:B12)-MIN(B3:B12)</f>
        <v>5</v>
      </c>
      <c r="C13" s="57">
        <f t="shared" ref="C13:F13" si="0">MAX(C3:C12)-MIN(C3:C12)</f>
        <v>5</v>
      </c>
      <c r="D13" s="57">
        <f t="shared" si="0"/>
        <v>5</v>
      </c>
      <c r="E13" s="57">
        <f t="shared" si="0"/>
        <v>4</v>
      </c>
      <c r="F13" s="58">
        <f t="shared" si="0"/>
        <v>4</v>
      </c>
    </row>
    <row r="14" spans="1:6" ht="15.75" x14ac:dyDescent="0.25">
      <c r="A14" s="12" t="s">
        <v>40</v>
      </c>
      <c r="B14" s="56">
        <f>AVERAGE(B3:B12)</f>
        <v>30.6</v>
      </c>
      <c r="C14" s="56">
        <f t="shared" ref="C14:F14" si="1">AVERAGE(C3:C12)</f>
        <v>25.9</v>
      </c>
      <c r="D14" s="56">
        <f t="shared" si="1"/>
        <v>22.9</v>
      </c>
      <c r="E14" s="56">
        <f t="shared" si="1"/>
        <v>18.8</v>
      </c>
      <c r="F14" s="6">
        <f t="shared" si="1"/>
        <v>34.200000000000003</v>
      </c>
    </row>
    <row r="15" spans="1:6" ht="16.5" thickBot="1" x14ac:dyDescent="0.3">
      <c r="A15" s="14" t="s">
        <v>41</v>
      </c>
      <c r="B15" s="103">
        <f>_xlfn.VAR.S(B3:B12)</f>
        <v>2.2666666666666675</v>
      </c>
      <c r="C15" s="103">
        <f t="shared" ref="C15:F15" si="2">_xlfn.VAR.S(C3:C12)</f>
        <v>2.7666666666666675</v>
      </c>
      <c r="D15" s="103">
        <f t="shared" si="2"/>
        <v>2.7666666666666675</v>
      </c>
      <c r="E15" s="103">
        <f t="shared" si="2"/>
        <v>1.7333333333333332</v>
      </c>
      <c r="F15" s="104">
        <f t="shared" si="2"/>
        <v>1.7333333333333332</v>
      </c>
    </row>
  </sheetData>
  <mergeCells count="2">
    <mergeCell ref="A1:F1"/>
    <mergeCell ref="A2:A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20C0-537D-49BA-93F8-CF7A78F2F6C9}">
  <dimension ref="A1:D104"/>
  <sheetViews>
    <sheetView zoomScale="160" zoomScaleNormal="160" workbookViewId="0">
      <selection activeCell="C10" sqref="C10"/>
    </sheetView>
  </sheetViews>
  <sheetFormatPr defaultRowHeight="15" x14ac:dyDescent="0.25"/>
  <cols>
    <col min="1" max="1" width="23" style="9" bestFit="1" customWidth="1"/>
    <col min="2" max="2" width="11.42578125" bestFit="1" customWidth="1"/>
    <col min="3" max="3" width="7.7109375" customWidth="1"/>
    <col min="4" max="4" width="11.5703125" bestFit="1" customWidth="1"/>
    <col min="5" max="5" width="7.28515625" customWidth="1"/>
    <col min="6" max="6" width="10.5703125" bestFit="1" customWidth="1"/>
  </cols>
  <sheetData>
    <row r="1" spans="1:4" ht="15.75" thickBot="1" x14ac:dyDescent="0.3">
      <c r="A1" s="74" t="s">
        <v>49</v>
      </c>
      <c r="B1" s="77" t="s">
        <v>42</v>
      </c>
      <c r="C1" s="78" t="s">
        <v>47</v>
      </c>
      <c r="D1" s="79" t="s">
        <v>48</v>
      </c>
    </row>
    <row r="2" spans="1:4" x14ac:dyDescent="0.25">
      <c r="A2" s="75">
        <v>28</v>
      </c>
      <c r="B2" s="1" t="s">
        <v>46</v>
      </c>
      <c r="C2" s="72">
        <v>30</v>
      </c>
      <c r="D2" s="2">
        <v>21</v>
      </c>
    </row>
    <row r="3" spans="1:4" x14ac:dyDescent="0.25">
      <c r="A3" s="76">
        <v>32</v>
      </c>
      <c r="B3" s="1" t="s">
        <v>43</v>
      </c>
      <c r="C3" s="72">
        <v>35</v>
      </c>
      <c r="D3" s="2">
        <v>34</v>
      </c>
    </row>
    <row r="4" spans="1:4" x14ac:dyDescent="0.25">
      <c r="A4" s="76">
        <v>35</v>
      </c>
      <c r="B4" s="1" t="s">
        <v>44</v>
      </c>
      <c r="C4" s="72">
        <v>40</v>
      </c>
      <c r="D4" s="2">
        <v>31</v>
      </c>
    </row>
    <row r="5" spans="1:4" ht="15.75" thickBot="1" x14ac:dyDescent="0.3">
      <c r="A5" s="76">
        <v>40</v>
      </c>
      <c r="B5" s="80" t="s">
        <v>45</v>
      </c>
      <c r="C5" s="81">
        <v>45</v>
      </c>
      <c r="D5" s="82">
        <v>14</v>
      </c>
    </row>
    <row r="6" spans="1:4" x14ac:dyDescent="0.25">
      <c r="A6" s="43">
        <v>42</v>
      </c>
    </row>
    <row r="7" spans="1:4" x14ac:dyDescent="0.25">
      <c r="A7" s="43">
        <v>28</v>
      </c>
    </row>
    <row r="8" spans="1:4" x14ac:dyDescent="0.25">
      <c r="A8" s="43">
        <v>33</v>
      </c>
    </row>
    <row r="9" spans="1:4" x14ac:dyDescent="0.25">
      <c r="A9" s="43">
        <v>38</v>
      </c>
    </row>
    <row r="10" spans="1:4" x14ac:dyDescent="0.25">
      <c r="A10" s="43">
        <v>30</v>
      </c>
    </row>
    <row r="11" spans="1:4" x14ac:dyDescent="0.25">
      <c r="A11" s="43">
        <v>41</v>
      </c>
    </row>
    <row r="12" spans="1:4" x14ac:dyDescent="0.25">
      <c r="A12" s="43">
        <v>37</v>
      </c>
    </row>
    <row r="13" spans="1:4" x14ac:dyDescent="0.25">
      <c r="A13" s="43">
        <v>31</v>
      </c>
    </row>
    <row r="14" spans="1:4" x14ac:dyDescent="0.25">
      <c r="A14" s="43">
        <v>34</v>
      </c>
    </row>
    <row r="15" spans="1:4" x14ac:dyDescent="0.25">
      <c r="A15" s="43">
        <v>29</v>
      </c>
    </row>
    <row r="16" spans="1:4" x14ac:dyDescent="0.25">
      <c r="A16" s="43">
        <v>36</v>
      </c>
    </row>
    <row r="17" spans="1:1" x14ac:dyDescent="0.25">
      <c r="A17" s="43">
        <v>43</v>
      </c>
    </row>
    <row r="18" spans="1:1" x14ac:dyDescent="0.25">
      <c r="A18" s="43">
        <v>39</v>
      </c>
    </row>
    <row r="19" spans="1:1" x14ac:dyDescent="0.25">
      <c r="A19" s="43">
        <v>27</v>
      </c>
    </row>
    <row r="20" spans="1:1" x14ac:dyDescent="0.25">
      <c r="A20" s="43">
        <v>35</v>
      </c>
    </row>
    <row r="21" spans="1:1" x14ac:dyDescent="0.25">
      <c r="A21" s="43">
        <v>31</v>
      </c>
    </row>
    <row r="22" spans="1:1" x14ac:dyDescent="0.25">
      <c r="A22" s="43">
        <v>39</v>
      </c>
    </row>
    <row r="23" spans="1:1" x14ac:dyDescent="0.25">
      <c r="A23" s="43">
        <v>45</v>
      </c>
    </row>
    <row r="24" spans="1:1" x14ac:dyDescent="0.25">
      <c r="A24" s="43">
        <v>29</v>
      </c>
    </row>
    <row r="25" spans="1:1" x14ac:dyDescent="0.25">
      <c r="A25" s="43">
        <v>33</v>
      </c>
    </row>
    <row r="26" spans="1:1" x14ac:dyDescent="0.25">
      <c r="A26" s="43">
        <v>37</v>
      </c>
    </row>
    <row r="27" spans="1:1" x14ac:dyDescent="0.25">
      <c r="A27" s="43">
        <v>40</v>
      </c>
    </row>
    <row r="28" spans="1:1" x14ac:dyDescent="0.25">
      <c r="A28" s="43">
        <v>36</v>
      </c>
    </row>
    <row r="29" spans="1:1" x14ac:dyDescent="0.25">
      <c r="A29" s="43">
        <v>29</v>
      </c>
    </row>
    <row r="30" spans="1:1" x14ac:dyDescent="0.25">
      <c r="A30" s="43">
        <v>31</v>
      </c>
    </row>
    <row r="31" spans="1:1" x14ac:dyDescent="0.25">
      <c r="A31" s="43">
        <v>38</v>
      </c>
    </row>
    <row r="32" spans="1:1" x14ac:dyDescent="0.25">
      <c r="A32" s="43">
        <v>35</v>
      </c>
    </row>
    <row r="33" spans="1:1" x14ac:dyDescent="0.25">
      <c r="A33" s="43">
        <v>44</v>
      </c>
    </row>
    <row r="34" spans="1:1" x14ac:dyDescent="0.25">
      <c r="A34" s="43">
        <v>32</v>
      </c>
    </row>
    <row r="35" spans="1:1" x14ac:dyDescent="0.25">
      <c r="A35" s="43">
        <v>39</v>
      </c>
    </row>
    <row r="36" spans="1:1" x14ac:dyDescent="0.25">
      <c r="A36" s="43">
        <v>36</v>
      </c>
    </row>
    <row r="37" spans="1:1" x14ac:dyDescent="0.25">
      <c r="A37" s="43">
        <v>30</v>
      </c>
    </row>
    <row r="38" spans="1:1" x14ac:dyDescent="0.25">
      <c r="A38" s="43">
        <v>33</v>
      </c>
    </row>
    <row r="39" spans="1:1" x14ac:dyDescent="0.25">
      <c r="A39" s="43">
        <v>28</v>
      </c>
    </row>
    <row r="40" spans="1:1" x14ac:dyDescent="0.25">
      <c r="A40" s="43">
        <v>41</v>
      </c>
    </row>
    <row r="41" spans="1:1" x14ac:dyDescent="0.25">
      <c r="A41" s="43">
        <v>35</v>
      </c>
    </row>
    <row r="42" spans="1:1" x14ac:dyDescent="0.25">
      <c r="A42" s="43">
        <v>31</v>
      </c>
    </row>
    <row r="43" spans="1:1" x14ac:dyDescent="0.25">
      <c r="A43" s="43">
        <v>37</v>
      </c>
    </row>
    <row r="44" spans="1:1" x14ac:dyDescent="0.25">
      <c r="A44" s="43">
        <v>42</v>
      </c>
    </row>
    <row r="45" spans="1:1" x14ac:dyDescent="0.25">
      <c r="A45" s="43">
        <v>29</v>
      </c>
    </row>
    <row r="46" spans="1:1" x14ac:dyDescent="0.25">
      <c r="A46" s="43">
        <v>34</v>
      </c>
    </row>
    <row r="47" spans="1:1" x14ac:dyDescent="0.25">
      <c r="A47" s="43">
        <v>40</v>
      </c>
    </row>
    <row r="48" spans="1:1" x14ac:dyDescent="0.25">
      <c r="A48" s="43">
        <v>31</v>
      </c>
    </row>
    <row r="49" spans="1:1" x14ac:dyDescent="0.25">
      <c r="A49" s="43">
        <v>33</v>
      </c>
    </row>
    <row r="50" spans="1:1" x14ac:dyDescent="0.25">
      <c r="A50" s="43">
        <v>38</v>
      </c>
    </row>
    <row r="51" spans="1:1" x14ac:dyDescent="0.25">
      <c r="A51" s="43">
        <v>36</v>
      </c>
    </row>
    <row r="52" spans="1:1" x14ac:dyDescent="0.25">
      <c r="A52" s="43">
        <v>39</v>
      </c>
    </row>
    <row r="53" spans="1:1" x14ac:dyDescent="0.25">
      <c r="A53" s="43">
        <v>27</v>
      </c>
    </row>
    <row r="54" spans="1:1" x14ac:dyDescent="0.25">
      <c r="A54" s="43">
        <v>35</v>
      </c>
    </row>
    <row r="55" spans="1:1" x14ac:dyDescent="0.25">
      <c r="A55" s="43">
        <v>30</v>
      </c>
    </row>
    <row r="56" spans="1:1" x14ac:dyDescent="0.25">
      <c r="A56" s="43">
        <v>43</v>
      </c>
    </row>
    <row r="57" spans="1:1" x14ac:dyDescent="0.25">
      <c r="A57" s="43">
        <v>29</v>
      </c>
    </row>
    <row r="58" spans="1:1" x14ac:dyDescent="0.25">
      <c r="A58" s="43">
        <v>32</v>
      </c>
    </row>
    <row r="59" spans="1:1" x14ac:dyDescent="0.25">
      <c r="A59" s="43">
        <v>36</v>
      </c>
    </row>
    <row r="60" spans="1:1" x14ac:dyDescent="0.25">
      <c r="A60" s="43">
        <v>31</v>
      </c>
    </row>
    <row r="61" spans="1:1" x14ac:dyDescent="0.25">
      <c r="A61" s="43">
        <v>40</v>
      </c>
    </row>
    <row r="62" spans="1:1" x14ac:dyDescent="0.25">
      <c r="A62" s="43">
        <v>38</v>
      </c>
    </row>
    <row r="63" spans="1:1" x14ac:dyDescent="0.25">
      <c r="A63" s="43">
        <v>44</v>
      </c>
    </row>
    <row r="64" spans="1:1" x14ac:dyDescent="0.25">
      <c r="A64" s="43">
        <v>37</v>
      </c>
    </row>
    <row r="65" spans="1:1" x14ac:dyDescent="0.25">
      <c r="A65" s="43">
        <v>33</v>
      </c>
    </row>
    <row r="66" spans="1:1" x14ac:dyDescent="0.25">
      <c r="A66" s="43">
        <v>35</v>
      </c>
    </row>
    <row r="67" spans="1:1" x14ac:dyDescent="0.25">
      <c r="A67" s="43">
        <v>41</v>
      </c>
    </row>
    <row r="68" spans="1:1" x14ac:dyDescent="0.25">
      <c r="A68" s="43">
        <v>30</v>
      </c>
    </row>
    <row r="69" spans="1:1" x14ac:dyDescent="0.25">
      <c r="A69" s="43">
        <v>31</v>
      </c>
    </row>
    <row r="70" spans="1:1" x14ac:dyDescent="0.25">
      <c r="A70" s="43">
        <v>39</v>
      </c>
    </row>
    <row r="71" spans="1:1" x14ac:dyDescent="0.25">
      <c r="A71" s="43">
        <v>28</v>
      </c>
    </row>
    <row r="72" spans="1:1" x14ac:dyDescent="0.25">
      <c r="A72" s="43">
        <v>45</v>
      </c>
    </row>
    <row r="73" spans="1:1" x14ac:dyDescent="0.25">
      <c r="A73" s="43">
        <v>29</v>
      </c>
    </row>
    <row r="74" spans="1:1" x14ac:dyDescent="0.25">
      <c r="A74" s="43">
        <v>33</v>
      </c>
    </row>
    <row r="75" spans="1:1" x14ac:dyDescent="0.25">
      <c r="A75" s="43">
        <v>38</v>
      </c>
    </row>
    <row r="76" spans="1:1" x14ac:dyDescent="0.25">
      <c r="A76" s="43">
        <v>34</v>
      </c>
    </row>
    <row r="77" spans="1:1" x14ac:dyDescent="0.25">
      <c r="A77" s="43">
        <v>32</v>
      </c>
    </row>
    <row r="78" spans="1:1" x14ac:dyDescent="0.25">
      <c r="A78" s="43">
        <v>35</v>
      </c>
    </row>
    <row r="79" spans="1:1" x14ac:dyDescent="0.25">
      <c r="A79" s="43">
        <v>31</v>
      </c>
    </row>
    <row r="80" spans="1:1" x14ac:dyDescent="0.25">
      <c r="A80" s="43">
        <v>40</v>
      </c>
    </row>
    <row r="81" spans="1:1" x14ac:dyDescent="0.25">
      <c r="A81" s="43">
        <v>36</v>
      </c>
    </row>
    <row r="82" spans="1:1" x14ac:dyDescent="0.25">
      <c r="A82" s="43">
        <v>39</v>
      </c>
    </row>
    <row r="83" spans="1:1" x14ac:dyDescent="0.25">
      <c r="A83" s="43">
        <v>27</v>
      </c>
    </row>
    <row r="84" spans="1:1" x14ac:dyDescent="0.25">
      <c r="A84" s="43">
        <v>35</v>
      </c>
    </row>
    <row r="85" spans="1:1" x14ac:dyDescent="0.25">
      <c r="A85" s="43">
        <v>30</v>
      </c>
    </row>
    <row r="86" spans="1:1" x14ac:dyDescent="0.25">
      <c r="A86" s="43">
        <v>43</v>
      </c>
    </row>
    <row r="87" spans="1:1" x14ac:dyDescent="0.25">
      <c r="A87" s="43">
        <v>29</v>
      </c>
    </row>
    <row r="88" spans="1:1" x14ac:dyDescent="0.25">
      <c r="A88" s="43">
        <v>32</v>
      </c>
    </row>
    <row r="89" spans="1:1" x14ac:dyDescent="0.25">
      <c r="A89" s="43">
        <v>36</v>
      </c>
    </row>
    <row r="90" spans="1:1" x14ac:dyDescent="0.25">
      <c r="A90" s="43">
        <v>31</v>
      </c>
    </row>
    <row r="91" spans="1:1" x14ac:dyDescent="0.25">
      <c r="A91" s="43">
        <v>40</v>
      </c>
    </row>
    <row r="92" spans="1:1" x14ac:dyDescent="0.25">
      <c r="A92" s="43">
        <v>38</v>
      </c>
    </row>
    <row r="93" spans="1:1" x14ac:dyDescent="0.25">
      <c r="A93" s="43">
        <v>44</v>
      </c>
    </row>
    <row r="94" spans="1:1" x14ac:dyDescent="0.25">
      <c r="A94" s="43">
        <v>37</v>
      </c>
    </row>
    <row r="95" spans="1:1" x14ac:dyDescent="0.25">
      <c r="A95" s="43">
        <v>33</v>
      </c>
    </row>
    <row r="96" spans="1:1" x14ac:dyDescent="0.25">
      <c r="A96" s="43">
        <v>35</v>
      </c>
    </row>
    <row r="97" spans="1:2" x14ac:dyDescent="0.25">
      <c r="A97" s="43">
        <v>41</v>
      </c>
    </row>
    <row r="98" spans="1:2" x14ac:dyDescent="0.25">
      <c r="A98" s="43">
        <v>30</v>
      </c>
    </row>
    <row r="99" spans="1:2" x14ac:dyDescent="0.25">
      <c r="A99" s="43">
        <v>31</v>
      </c>
    </row>
    <row r="100" spans="1:2" x14ac:dyDescent="0.25">
      <c r="A100" s="43">
        <v>39</v>
      </c>
    </row>
    <row r="101" spans="1:2" ht="15.75" thickBot="1" x14ac:dyDescent="0.3">
      <c r="A101" s="49">
        <v>28</v>
      </c>
    </row>
    <row r="102" spans="1:2" ht="15.75" x14ac:dyDescent="0.25">
      <c r="A102" s="71" t="s">
        <v>50</v>
      </c>
      <c r="B102" s="66">
        <f>MODE(A2:A101)</f>
        <v>31</v>
      </c>
    </row>
    <row r="103" spans="1:2" ht="15.75" x14ac:dyDescent="0.25">
      <c r="A103" s="67" t="s">
        <v>51</v>
      </c>
      <c r="B103" s="68">
        <f>MEDIAN(A2:A101)</f>
        <v>35</v>
      </c>
    </row>
    <row r="104" spans="1:2" ht="16.5" thickBot="1" x14ac:dyDescent="0.3">
      <c r="A104" s="69" t="s">
        <v>16</v>
      </c>
      <c r="B104" s="70">
        <f>MAX(A2:A101)-MIN(A2:A101)</f>
        <v>18</v>
      </c>
    </row>
  </sheetData>
  <sortState xmlns:xlrd2="http://schemas.microsoft.com/office/spreadsheetml/2017/richdata2" ref="E5:E8">
    <sortCondition ref="E5"/>
  </sortState>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068C-9CD1-487E-8106-D47B94573AD5}">
  <dimension ref="A1:D56"/>
  <sheetViews>
    <sheetView zoomScale="130" zoomScaleNormal="130" workbookViewId="0">
      <selection activeCell="E3" sqref="E3"/>
    </sheetView>
  </sheetViews>
  <sheetFormatPr defaultRowHeight="15" x14ac:dyDescent="0.25"/>
  <cols>
    <col min="1" max="1" width="30.7109375" style="9" bestFit="1" customWidth="1"/>
    <col min="3" max="3" width="6.28515625" customWidth="1"/>
    <col min="4" max="4" width="10.5703125" bestFit="1" customWidth="1"/>
  </cols>
  <sheetData>
    <row r="1" spans="1:4" ht="15.75" x14ac:dyDescent="0.25">
      <c r="A1" s="45" t="s">
        <v>52</v>
      </c>
      <c r="B1" s="90" t="s">
        <v>53</v>
      </c>
      <c r="C1" s="83" t="s">
        <v>47</v>
      </c>
      <c r="D1" s="86" t="s">
        <v>48</v>
      </c>
    </row>
    <row r="2" spans="1:4" x14ac:dyDescent="0.25">
      <c r="A2" s="43">
        <v>56</v>
      </c>
      <c r="B2" s="9" t="s">
        <v>46</v>
      </c>
      <c r="C2" s="9">
        <v>30</v>
      </c>
      <c r="D2" s="87">
        <v>1</v>
      </c>
    </row>
    <row r="3" spans="1:4" x14ac:dyDescent="0.25">
      <c r="A3" s="43">
        <v>40</v>
      </c>
      <c r="B3" s="9" t="s">
        <v>43</v>
      </c>
      <c r="C3" s="9">
        <v>35</v>
      </c>
      <c r="D3" s="87">
        <v>1</v>
      </c>
    </row>
    <row r="4" spans="1:4" x14ac:dyDescent="0.25">
      <c r="A4" s="43">
        <v>28</v>
      </c>
      <c r="B4" s="9" t="s">
        <v>44</v>
      </c>
      <c r="C4" s="9">
        <v>40</v>
      </c>
      <c r="D4" s="87">
        <v>7</v>
      </c>
    </row>
    <row r="5" spans="1:4" x14ac:dyDescent="0.25">
      <c r="A5" s="43">
        <v>73</v>
      </c>
      <c r="B5" s="9" t="s">
        <v>45</v>
      </c>
      <c r="C5" s="9">
        <v>45</v>
      </c>
      <c r="D5" s="87">
        <v>8</v>
      </c>
    </row>
    <row r="6" spans="1:4" x14ac:dyDescent="0.25">
      <c r="A6" s="43">
        <v>52</v>
      </c>
      <c r="B6" s="9" t="s">
        <v>54</v>
      </c>
      <c r="C6" s="9">
        <v>50</v>
      </c>
      <c r="D6" s="87">
        <v>8</v>
      </c>
    </row>
    <row r="7" spans="1:4" x14ac:dyDescent="0.25">
      <c r="A7" s="43">
        <v>61</v>
      </c>
      <c r="B7" s="9" t="s">
        <v>55</v>
      </c>
      <c r="C7" s="9">
        <v>55</v>
      </c>
      <c r="D7" s="87">
        <v>7</v>
      </c>
    </row>
    <row r="8" spans="1:4" x14ac:dyDescent="0.25">
      <c r="A8" s="43">
        <v>35</v>
      </c>
      <c r="B8" s="9" t="s">
        <v>56</v>
      </c>
      <c r="C8" s="9">
        <v>60</v>
      </c>
      <c r="D8" s="87">
        <v>9</v>
      </c>
    </row>
    <row r="9" spans="1:4" x14ac:dyDescent="0.25">
      <c r="A9" s="43">
        <v>40</v>
      </c>
      <c r="B9" s="9" t="s">
        <v>57</v>
      </c>
      <c r="C9" s="9">
        <v>65</v>
      </c>
      <c r="D9" s="87">
        <v>7</v>
      </c>
    </row>
    <row r="10" spans="1:4" x14ac:dyDescent="0.25">
      <c r="A10" s="43">
        <v>47</v>
      </c>
      <c r="B10" s="9" t="s">
        <v>58</v>
      </c>
      <c r="C10" s="9">
        <v>70</v>
      </c>
      <c r="D10" s="87">
        <v>1</v>
      </c>
    </row>
    <row r="11" spans="1:4" x14ac:dyDescent="0.25">
      <c r="A11" s="43">
        <v>65</v>
      </c>
      <c r="B11" s="9" t="s">
        <v>59</v>
      </c>
      <c r="C11" s="9">
        <v>75</v>
      </c>
      <c r="D11" s="87">
        <v>1</v>
      </c>
    </row>
    <row r="12" spans="1:4" ht="15.75" thickBot="1" x14ac:dyDescent="0.3">
      <c r="A12" s="43">
        <v>52</v>
      </c>
      <c r="B12" s="91"/>
      <c r="C12" s="88" t="s">
        <v>60</v>
      </c>
      <c r="D12" s="89">
        <f>SUM(D2:D11)</f>
        <v>50</v>
      </c>
    </row>
    <row r="13" spans="1:4" x14ac:dyDescent="0.25">
      <c r="A13" s="43">
        <v>44</v>
      </c>
    </row>
    <row r="14" spans="1:4" x14ac:dyDescent="0.25">
      <c r="A14" s="43">
        <v>38</v>
      </c>
    </row>
    <row r="15" spans="1:4" x14ac:dyDescent="0.25">
      <c r="A15" s="43">
        <v>60</v>
      </c>
    </row>
    <row r="16" spans="1:4" x14ac:dyDescent="0.25">
      <c r="A16" s="43">
        <v>56</v>
      </c>
    </row>
    <row r="17" spans="1:1" x14ac:dyDescent="0.25">
      <c r="A17" s="43">
        <v>40</v>
      </c>
    </row>
    <row r="18" spans="1:1" x14ac:dyDescent="0.25">
      <c r="A18" s="43">
        <v>36</v>
      </c>
    </row>
    <row r="19" spans="1:1" x14ac:dyDescent="0.25">
      <c r="A19" s="43">
        <v>49</v>
      </c>
    </row>
    <row r="20" spans="1:1" x14ac:dyDescent="0.25">
      <c r="A20" s="43">
        <v>68</v>
      </c>
    </row>
    <row r="21" spans="1:1" x14ac:dyDescent="0.25">
      <c r="A21" s="43">
        <v>57</v>
      </c>
    </row>
    <row r="22" spans="1:1" x14ac:dyDescent="0.25">
      <c r="A22" s="43">
        <v>52</v>
      </c>
    </row>
    <row r="23" spans="1:1" x14ac:dyDescent="0.25">
      <c r="A23" s="43">
        <v>63</v>
      </c>
    </row>
    <row r="24" spans="1:1" x14ac:dyDescent="0.25">
      <c r="A24" s="43">
        <v>41</v>
      </c>
    </row>
    <row r="25" spans="1:1" x14ac:dyDescent="0.25">
      <c r="A25" s="43">
        <v>48</v>
      </c>
    </row>
    <row r="26" spans="1:1" x14ac:dyDescent="0.25">
      <c r="A26" s="43">
        <v>55</v>
      </c>
    </row>
    <row r="27" spans="1:1" x14ac:dyDescent="0.25">
      <c r="A27" s="43">
        <v>42</v>
      </c>
    </row>
    <row r="28" spans="1:1" x14ac:dyDescent="0.25">
      <c r="A28" s="43">
        <v>39</v>
      </c>
    </row>
    <row r="29" spans="1:1" x14ac:dyDescent="0.25">
      <c r="A29" s="43">
        <v>58</v>
      </c>
    </row>
    <row r="30" spans="1:1" x14ac:dyDescent="0.25">
      <c r="A30" s="43">
        <v>62</v>
      </c>
    </row>
    <row r="31" spans="1:1" x14ac:dyDescent="0.25">
      <c r="A31" s="43">
        <v>49</v>
      </c>
    </row>
    <row r="32" spans="1:1" x14ac:dyDescent="0.25">
      <c r="A32" s="43">
        <v>59</v>
      </c>
    </row>
    <row r="33" spans="1:1" x14ac:dyDescent="0.25">
      <c r="A33" s="43">
        <v>45</v>
      </c>
    </row>
    <row r="34" spans="1:1" x14ac:dyDescent="0.25">
      <c r="A34" s="43">
        <v>47</v>
      </c>
    </row>
    <row r="35" spans="1:1" x14ac:dyDescent="0.25">
      <c r="A35" s="43">
        <v>51</v>
      </c>
    </row>
    <row r="36" spans="1:1" x14ac:dyDescent="0.25">
      <c r="A36" s="43">
        <v>65</v>
      </c>
    </row>
    <row r="37" spans="1:1" x14ac:dyDescent="0.25">
      <c r="A37" s="43">
        <v>41</v>
      </c>
    </row>
    <row r="38" spans="1:1" x14ac:dyDescent="0.25">
      <c r="A38" s="43">
        <v>48</v>
      </c>
    </row>
    <row r="39" spans="1:1" x14ac:dyDescent="0.25">
      <c r="A39" s="43">
        <v>55</v>
      </c>
    </row>
    <row r="40" spans="1:1" x14ac:dyDescent="0.25">
      <c r="A40" s="43">
        <v>42</v>
      </c>
    </row>
    <row r="41" spans="1:1" x14ac:dyDescent="0.25">
      <c r="A41" s="43">
        <v>39</v>
      </c>
    </row>
    <row r="42" spans="1:1" x14ac:dyDescent="0.25">
      <c r="A42" s="43">
        <v>58</v>
      </c>
    </row>
    <row r="43" spans="1:1" x14ac:dyDescent="0.25">
      <c r="A43" s="43">
        <v>62</v>
      </c>
    </row>
    <row r="44" spans="1:1" x14ac:dyDescent="0.25">
      <c r="A44" s="43">
        <v>49</v>
      </c>
    </row>
    <row r="45" spans="1:1" x14ac:dyDescent="0.25">
      <c r="A45" s="43">
        <v>59</v>
      </c>
    </row>
    <row r="46" spans="1:1" x14ac:dyDescent="0.25">
      <c r="A46" s="43">
        <v>45</v>
      </c>
    </row>
    <row r="47" spans="1:1" x14ac:dyDescent="0.25">
      <c r="A47" s="43">
        <v>47</v>
      </c>
    </row>
    <row r="48" spans="1:1" x14ac:dyDescent="0.25">
      <c r="A48" s="43">
        <v>51</v>
      </c>
    </row>
    <row r="49" spans="1:2" x14ac:dyDescent="0.25">
      <c r="A49" s="43">
        <v>65</v>
      </c>
    </row>
    <row r="50" spans="1:2" x14ac:dyDescent="0.25">
      <c r="A50" s="43">
        <v>43</v>
      </c>
    </row>
    <row r="51" spans="1:2" ht="15.75" thickBot="1" x14ac:dyDescent="0.3">
      <c r="A51" s="44">
        <v>58</v>
      </c>
    </row>
    <row r="52" spans="1:2" ht="15.75" x14ac:dyDescent="0.25">
      <c r="A52" s="65" t="s">
        <v>50</v>
      </c>
      <c r="B52" s="58">
        <f>MODE(A2:A51)</f>
        <v>40</v>
      </c>
    </row>
    <row r="53" spans="1:2" ht="15.75" x14ac:dyDescent="0.25">
      <c r="A53" s="67" t="s">
        <v>7</v>
      </c>
      <c r="B53" s="6">
        <f>MEDIAN(A2:A51)</f>
        <v>50</v>
      </c>
    </row>
    <row r="54" spans="1:2" ht="15.75" x14ac:dyDescent="0.25">
      <c r="A54" s="67" t="s">
        <v>61</v>
      </c>
      <c r="B54" s="6">
        <f>QUARTILE(A2:A51,1)</f>
        <v>42.25</v>
      </c>
    </row>
    <row r="55" spans="1:2" ht="15.75" x14ac:dyDescent="0.25">
      <c r="A55" s="67" t="s">
        <v>62</v>
      </c>
      <c r="B55" s="6">
        <f>QUARTILE(A2:A51,3)</f>
        <v>58</v>
      </c>
    </row>
    <row r="56" spans="1:2" ht="16.5" thickBot="1" x14ac:dyDescent="0.3">
      <c r="A56" s="69" t="s">
        <v>63</v>
      </c>
      <c r="B56" s="7">
        <f>B55-B54</f>
        <v>15.75</v>
      </c>
    </row>
  </sheetData>
  <sortState xmlns:xlrd2="http://schemas.microsoft.com/office/spreadsheetml/2017/richdata2" ref="C2:C11">
    <sortCondition ref="C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00294-81FC-4ED3-818D-6BA8C8975B00}">
  <dimension ref="A1:B9"/>
  <sheetViews>
    <sheetView tabSelected="1" zoomScale="130" zoomScaleNormal="130" workbookViewId="0">
      <selection activeCell="B13" sqref="B13"/>
    </sheetView>
  </sheetViews>
  <sheetFormatPr defaultRowHeight="15" x14ac:dyDescent="0.25"/>
  <cols>
    <col min="1" max="1" width="17.28515625" bestFit="1" customWidth="1"/>
    <col min="2" max="2" width="10.28515625" bestFit="1" customWidth="1"/>
  </cols>
  <sheetData>
    <row r="1" spans="1:2" x14ac:dyDescent="0.25">
      <c r="A1" s="92" t="s">
        <v>64</v>
      </c>
      <c r="B1" s="93" t="s">
        <v>48</v>
      </c>
    </row>
    <row r="2" spans="1:2" x14ac:dyDescent="0.25">
      <c r="A2" s="1" t="s">
        <v>65</v>
      </c>
      <c r="B2" s="2">
        <v>30</v>
      </c>
    </row>
    <row r="3" spans="1:2" x14ac:dyDescent="0.25">
      <c r="A3" s="1" t="s">
        <v>66</v>
      </c>
      <c r="B3" s="2">
        <v>40</v>
      </c>
    </row>
    <row r="4" spans="1:2" x14ac:dyDescent="0.25">
      <c r="A4" s="1" t="s">
        <v>67</v>
      </c>
      <c r="B4" s="2">
        <v>20</v>
      </c>
    </row>
    <row r="5" spans="1:2" x14ac:dyDescent="0.25">
      <c r="A5" s="1" t="s">
        <v>69</v>
      </c>
      <c r="B5" s="2">
        <v>10</v>
      </c>
    </row>
    <row r="6" spans="1:2" x14ac:dyDescent="0.25">
      <c r="A6" s="1" t="s">
        <v>68</v>
      </c>
      <c r="B6" s="2">
        <v>45</v>
      </c>
    </row>
    <row r="7" spans="1:2" x14ac:dyDescent="0.25">
      <c r="A7" s="1" t="s">
        <v>70</v>
      </c>
      <c r="B7" s="2">
        <v>25</v>
      </c>
    </row>
    <row r="8" spans="1:2" ht="15.75" thickBot="1" x14ac:dyDescent="0.3">
      <c r="A8" s="80" t="s">
        <v>71</v>
      </c>
      <c r="B8" s="82">
        <v>30</v>
      </c>
    </row>
    <row r="9" spans="1:2" ht="15.75" thickBot="1" x14ac:dyDescent="0.3">
      <c r="A9" s="94" t="s">
        <v>72</v>
      </c>
      <c r="B9" s="95">
        <f>MAX(B2:B8)</f>
        <v>45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23E9-6223-4413-BDA2-83ECD4D939FD}">
  <dimension ref="A1:C101"/>
  <sheetViews>
    <sheetView zoomScale="130" zoomScaleNormal="130" workbookViewId="0">
      <selection activeCell="C2" sqref="C2"/>
    </sheetView>
  </sheetViews>
  <sheetFormatPr defaultRowHeight="15" x14ac:dyDescent="0.25"/>
  <cols>
    <col min="1" max="1" width="9.140625" style="9"/>
    <col min="2" max="2" width="8.7109375" customWidth="1"/>
  </cols>
  <sheetData>
    <row r="1" spans="1:3" ht="15.75" thickBot="1" x14ac:dyDescent="0.3">
      <c r="A1" s="73" t="s">
        <v>73</v>
      </c>
      <c r="B1" s="97" t="s">
        <v>73</v>
      </c>
      <c r="C1" s="97" t="s">
        <v>74</v>
      </c>
    </row>
    <row r="2" spans="1:3" x14ac:dyDescent="0.25">
      <c r="A2" s="85">
        <v>4</v>
      </c>
      <c r="B2" s="98">
        <v>1</v>
      </c>
      <c r="C2" s="96">
        <f>COUNTIF($A$2:$A$101,B2)</f>
        <v>0</v>
      </c>
    </row>
    <row r="3" spans="1:3" x14ac:dyDescent="0.25">
      <c r="A3" s="84">
        <v>5</v>
      </c>
      <c r="B3" s="59">
        <v>2</v>
      </c>
      <c r="C3" s="3">
        <f t="shared" ref="C3:C6" si="0">COUNTIF($A$2:$A$101,B3)</f>
        <v>8</v>
      </c>
    </row>
    <row r="4" spans="1:3" x14ac:dyDescent="0.25">
      <c r="A4" s="84">
        <v>3</v>
      </c>
      <c r="B4" s="59">
        <v>3</v>
      </c>
      <c r="C4" s="3">
        <f t="shared" si="0"/>
        <v>30</v>
      </c>
    </row>
    <row r="5" spans="1:3" x14ac:dyDescent="0.25">
      <c r="A5" s="84">
        <v>4</v>
      </c>
      <c r="B5" s="59">
        <v>4</v>
      </c>
      <c r="C5" s="3">
        <f>COUNTIF($A$2:$A$101,B5)</f>
        <v>39</v>
      </c>
    </row>
    <row r="6" spans="1:3" ht="15.75" thickBot="1" x14ac:dyDescent="0.3">
      <c r="A6" s="84">
        <v>4</v>
      </c>
      <c r="B6" s="100">
        <v>5</v>
      </c>
      <c r="C6" s="99">
        <f t="shared" si="0"/>
        <v>23</v>
      </c>
    </row>
    <row r="7" spans="1:3" ht="15.75" thickBot="1" x14ac:dyDescent="0.3">
      <c r="A7" s="84">
        <v>3</v>
      </c>
      <c r="B7" s="97" t="s">
        <v>75</v>
      </c>
      <c r="C7" s="97">
        <f>SUM(C2:C6)</f>
        <v>100</v>
      </c>
    </row>
    <row r="8" spans="1:3" x14ac:dyDescent="0.25">
      <c r="A8" s="72">
        <v>2</v>
      </c>
    </row>
    <row r="9" spans="1:3" x14ac:dyDescent="0.25">
      <c r="A9" s="72">
        <v>5</v>
      </c>
    </row>
    <row r="10" spans="1:3" x14ac:dyDescent="0.25">
      <c r="A10" s="72">
        <v>4</v>
      </c>
    </row>
    <row r="11" spans="1:3" x14ac:dyDescent="0.25">
      <c r="A11" s="72">
        <v>3</v>
      </c>
    </row>
    <row r="12" spans="1:3" x14ac:dyDescent="0.25">
      <c r="A12" s="72">
        <v>5</v>
      </c>
    </row>
    <row r="13" spans="1:3" x14ac:dyDescent="0.25">
      <c r="A13" s="72">
        <v>4</v>
      </c>
    </row>
    <row r="14" spans="1:3" x14ac:dyDescent="0.25">
      <c r="A14" s="72">
        <v>2</v>
      </c>
    </row>
    <row r="15" spans="1:3" x14ac:dyDescent="0.25">
      <c r="A15" s="72">
        <v>3</v>
      </c>
    </row>
    <row r="16" spans="1:3" x14ac:dyDescent="0.25">
      <c r="A16" s="72">
        <v>4</v>
      </c>
    </row>
    <row r="17" spans="1:1" x14ac:dyDescent="0.25">
      <c r="A17" s="72">
        <v>5</v>
      </c>
    </row>
    <row r="18" spans="1:1" x14ac:dyDescent="0.25">
      <c r="A18" s="72">
        <v>3</v>
      </c>
    </row>
    <row r="19" spans="1:1" x14ac:dyDescent="0.25">
      <c r="A19" s="72">
        <v>4</v>
      </c>
    </row>
    <row r="20" spans="1:1" x14ac:dyDescent="0.25">
      <c r="A20" s="72">
        <v>5</v>
      </c>
    </row>
    <row r="21" spans="1:1" x14ac:dyDescent="0.25">
      <c r="A21" s="72">
        <v>3</v>
      </c>
    </row>
    <row r="22" spans="1:1" x14ac:dyDescent="0.25">
      <c r="A22" s="72">
        <v>4</v>
      </c>
    </row>
    <row r="23" spans="1:1" x14ac:dyDescent="0.25">
      <c r="A23" s="72">
        <v>3</v>
      </c>
    </row>
    <row r="24" spans="1:1" x14ac:dyDescent="0.25">
      <c r="A24" s="72">
        <v>2</v>
      </c>
    </row>
    <row r="25" spans="1:1" x14ac:dyDescent="0.25">
      <c r="A25" s="72">
        <v>4</v>
      </c>
    </row>
    <row r="26" spans="1:1" x14ac:dyDescent="0.25">
      <c r="A26" s="72">
        <v>5</v>
      </c>
    </row>
    <row r="27" spans="1:1" x14ac:dyDescent="0.25">
      <c r="A27" s="72">
        <v>3</v>
      </c>
    </row>
    <row r="28" spans="1:1" x14ac:dyDescent="0.25">
      <c r="A28" s="72">
        <v>4</v>
      </c>
    </row>
    <row r="29" spans="1:1" x14ac:dyDescent="0.25">
      <c r="A29" s="72">
        <v>5</v>
      </c>
    </row>
    <row r="30" spans="1:1" x14ac:dyDescent="0.25">
      <c r="A30" s="72">
        <v>4</v>
      </c>
    </row>
    <row r="31" spans="1:1" x14ac:dyDescent="0.25">
      <c r="A31" s="72">
        <v>3</v>
      </c>
    </row>
    <row r="32" spans="1:1" x14ac:dyDescent="0.25">
      <c r="A32" s="72">
        <v>3</v>
      </c>
    </row>
    <row r="33" spans="1:1" x14ac:dyDescent="0.25">
      <c r="A33" s="72">
        <v>4</v>
      </c>
    </row>
    <row r="34" spans="1:1" x14ac:dyDescent="0.25">
      <c r="A34" s="72">
        <v>5</v>
      </c>
    </row>
    <row r="35" spans="1:1" x14ac:dyDescent="0.25">
      <c r="A35" s="72">
        <v>2</v>
      </c>
    </row>
    <row r="36" spans="1:1" x14ac:dyDescent="0.25">
      <c r="A36" s="72">
        <v>3</v>
      </c>
    </row>
    <row r="37" spans="1:1" x14ac:dyDescent="0.25">
      <c r="A37" s="72">
        <v>4</v>
      </c>
    </row>
    <row r="38" spans="1:1" x14ac:dyDescent="0.25">
      <c r="A38" s="72">
        <v>4</v>
      </c>
    </row>
    <row r="39" spans="1:1" x14ac:dyDescent="0.25">
      <c r="A39" s="72">
        <v>3</v>
      </c>
    </row>
    <row r="40" spans="1:1" x14ac:dyDescent="0.25">
      <c r="A40" s="72">
        <v>5</v>
      </c>
    </row>
    <row r="41" spans="1:1" x14ac:dyDescent="0.25">
      <c r="A41" s="72">
        <v>4</v>
      </c>
    </row>
    <row r="42" spans="1:1" x14ac:dyDescent="0.25">
      <c r="A42" s="72">
        <v>3</v>
      </c>
    </row>
    <row r="43" spans="1:1" x14ac:dyDescent="0.25">
      <c r="A43" s="72">
        <v>4</v>
      </c>
    </row>
    <row r="44" spans="1:1" x14ac:dyDescent="0.25">
      <c r="A44" s="72">
        <v>5</v>
      </c>
    </row>
    <row r="45" spans="1:1" x14ac:dyDescent="0.25">
      <c r="A45" s="72">
        <v>4</v>
      </c>
    </row>
    <row r="46" spans="1:1" x14ac:dyDescent="0.25">
      <c r="A46" s="72">
        <v>2</v>
      </c>
    </row>
    <row r="47" spans="1:1" x14ac:dyDescent="0.25">
      <c r="A47" s="72">
        <v>3</v>
      </c>
    </row>
    <row r="48" spans="1:1" x14ac:dyDescent="0.25">
      <c r="A48" s="72">
        <v>4</v>
      </c>
    </row>
    <row r="49" spans="1:1" x14ac:dyDescent="0.25">
      <c r="A49" s="72">
        <v>5</v>
      </c>
    </row>
    <row r="50" spans="1:1" x14ac:dyDescent="0.25">
      <c r="A50" s="72">
        <v>3</v>
      </c>
    </row>
    <row r="51" spans="1:1" x14ac:dyDescent="0.25">
      <c r="A51" s="72">
        <v>4</v>
      </c>
    </row>
    <row r="52" spans="1:1" x14ac:dyDescent="0.25">
      <c r="A52" s="72">
        <v>5</v>
      </c>
    </row>
    <row r="53" spans="1:1" x14ac:dyDescent="0.25">
      <c r="A53" s="72">
        <v>4</v>
      </c>
    </row>
    <row r="54" spans="1:1" x14ac:dyDescent="0.25">
      <c r="A54" s="72">
        <v>3</v>
      </c>
    </row>
    <row r="55" spans="1:1" x14ac:dyDescent="0.25">
      <c r="A55" s="72">
        <v>4</v>
      </c>
    </row>
    <row r="56" spans="1:1" x14ac:dyDescent="0.25">
      <c r="A56" s="72">
        <v>5</v>
      </c>
    </row>
    <row r="57" spans="1:1" x14ac:dyDescent="0.25">
      <c r="A57" s="72">
        <v>3</v>
      </c>
    </row>
    <row r="58" spans="1:1" x14ac:dyDescent="0.25">
      <c r="A58" s="72">
        <v>4</v>
      </c>
    </row>
    <row r="59" spans="1:1" x14ac:dyDescent="0.25">
      <c r="A59" s="72">
        <v>5</v>
      </c>
    </row>
    <row r="60" spans="1:1" x14ac:dyDescent="0.25">
      <c r="A60" s="72">
        <v>4</v>
      </c>
    </row>
    <row r="61" spans="1:1" x14ac:dyDescent="0.25">
      <c r="A61" s="72">
        <v>3</v>
      </c>
    </row>
    <row r="62" spans="1:1" x14ac:dyDescent="0.25">
      <c r="A62" s="72">
        <v>3</v>
      </c>
    </row>
    <row r="63" spans="1:1" x14ac:dyDescent="0.25">
      <c r="A63" s="72">
        <v>4</v>
      </c>
    </row>
    <row r="64" spans="1:1" x14ac:dyDescent="0.25">
      <c r="A64" s="72">
        <v>5</v>
      </c>
    </row>
    <row r="65" spans="1:1" x14ac:dyDescent="0.25">
      <c r="A65" s="72">
        <v>2</v>
      </c>
    </row>
    <row r="66" spans="1:1" x14ac:dyDescent="0.25">
      <c r="A66" s="72">
        <v>3</v>
      </c>
    </row>
    <row r="67" spans="1:1" x14ac:dyDescent="0.25">
      <c r="A67" s="72">
        <v>4</v>
      </c>
    </row>
    <row r="68" spans="1:1" x14ac:dyDescent="0.25">
      <c r="A68" s="72">
        <v>4</v>
      </c>
    </row>
    <row r="69" spans="1:1" x14ac:dyDescent="0.25">
      <c r="A69" s="72">
        <v>3</v>
      </c>
    </row>
    <row r="70" spans="1:1" x14ac:dyDescent="0.25">
      <c r="A70" s="72">
        <v>5</v>
      </c>
    </row>
    <row r="71" spans="1:1" x14ac:dyDescent="0.25">
      <c r="A71" s="72">
        <v>4</v>
      </c>
    </row>
    <row r="72" spans="1:1" x14ac:dyDescent="0.25">
      <c r="A72" s="72">
        <v>3</v>
      </c>
    </row>
    <row r="73" spans="1:1" x14ac:dyDescent="0.25">
      <c r="A73" s="72">
        <v>4</v>
      </c>
    </row>
    <row r="74" spans="1:1" x14ac:dyDescent="0.25">
      <c r="A74" s="72">
        <v>5</v>
      </c>
    </row>
    <row r="75" spans="1:1" x14ac:dyDescent="0.25">
      <c r="A75" s="72">
        <v>4</v>
      </c>
    </row>
    <row r="76" spans="1:1" x14ac:dyDescent="0.25">
      <c r="A76" s="72">
        <v>2</v>
      </c>
    </row>
    <row r="77" spans="1:1" x14ac:dyDescent="0.25">
      <c r="A77" s="72">
        <v>3</v>
      </c>
    </row>
    <row r="78" spans="1:1" x14ac:dyDescent="0.25">
      <c r="A78" s="72">
        <v>4</v>
      </c>
    </row>
    <row r="79" spans="1:1" x14ac:dyDescent="0.25">
      <c r="A79" s="72">
        <v>5</v>
      </c>
    </row>
    <row r="80" spans="1:1" x14ac:dyDescent="0.25">
      <c r="A80" s="72">
        <v>3</v>
      </c>
    </row>
    <row r="81" spans="1:1" x14ac:dyDescent="0.25">
      <c r="A81" s="72">
        <v>4</v>
      </c>
    </row>
    <row r="82" spans="1:1" x14ac:dyDescent="0.25">
      <c r="A82" s="72">
        <v>5</v>
      </c>
    </row>
    <row r="83" spans="1:1" x14ac:dyDescent="0.25">
      <c r="A83" s="72">
        <v>4</v>
      </c>
    </row>
    <row r="84" spans="1:1" x14ac:dyDescent="0.25">
      <c r="A84" s="72">
        <v>3</v>
      </c>
    </row>
    <row r="85" spans="1:1" x14ac:dyDescent="0.25">
      <c r="A85" s="72">
        <v>4</v>
      </c>
    </row>
    <row r="86" spans="1:1" x14ac:dyDescent="0.25">
      <c r="A86" s="72">
        <v>5</v>
      </c>
    </row>
    <row r="87" spans="1:1" x14ac:dyDescent="0.25">
      <c r="A87" s="72">
        <v>3</v>
      </c>
    </row>
    <row r="88" spans="1:1" x14ac:dyDescent="0.25">
      <c r="A88" s="72">
        <v>4</v>
      </c>
    </row>
    <row r="89" spans="1:1" x14ac:dyDescent="0.25">
      <c r="A89" s="72">
        <v>5</v>
      </c>
    </row>
    <row r="90" spans="1:1" x14ac:dyDescent="0.25">
      <c r="A90" s="72">
        <v>4</v>
      </c>
    </row>
    <row r="91" spans="1:1" x14ac:dyDescent="0.25">
      <c r="A91" s="72">
        <v>3</v>
      </c>
    </row>
    <row r="92" spans="1:1" x14ac:dyDescent="0.25">
      <c r="A92" s="72">
        <v>3</v>
      </c>
    </row>
    <row r="93" spans="1:1" x14ac:dyDescent="0.25">
      <c r="A93" s="72">
        <v>4</v>
      </c>
    </row>
    <row r="94" spans="1:1" x14ac:dyDescent="0.25">
      <c r="A94" s="72">
        <v>5</v>
      </c>
    </row>
    <row r="95" spans="1:1" x14ac:dyDescent="0.25">
      <c r="A95" s="72">
        <v>2</v>
      </c>
    </row>
    <row r="96" spans="1:1" x14ac:dyDescent="0.25">
      <c r="A96" s="72">
        <v>3</v>
      </c>
    </row>
    <row r="97" spans="1:1" x14ac:dyDescent="0.25">
      <c r="A97" s="72">
        <v>4</v>
      </c>
    </row>
    <row r="98" spans="1:1" x14ac:dyDescent="0.25">
      <c r="A98" s="72">
        <v>4</v>
      </c>
    </row>
    <row r="99" spans="1:1" x14ac:dyDescent="0.25">
      <c r="A99" s="72">
        <v>3</v>
      </c>
    </row>
    <row r="100" spans="1:1" x14ac:dyDescent="0.25">
      <c r="A100" s="72">
        <v>5</v>
      </c>
    </row>
    <row r="101" spans="1:1" x14ac:dyDescent="0.25">
      <c r="A101" s="72">
        <v>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F4C6-9B20-477B-B77E-82AA9F792C3D}">
  <dimension ref="A1:O50"/>
  <sheetViews>
    <sheetView topLeftCell="A6" workbookViewId="0">
      <selection activeCell="R6" sqref="R6"/>
    </sheetView>
  </sheetViews>
  <sheetFormatPr defaultRowHeight="15" x14ac:dyDescent="0.25"/>
  <sheetData>
    <row r="1" spans="1:15" x14ac:dyDescent="0.25">
      <c r="A1">
        <v>35</v>
      </c>
    </row>
    <row r="2" spans="1:15" ht="15.75" thickBot="1" x14ac:dyDescent="0.3">
      <c r="A2">
        <v>28</v>
      </c>
      <c r="K2">
        <f>MIN(A1:A50)</f>
        <v>28</v>
      </c>
      <c r="L2" t="s">
        <v>77</v>
      </c>
      <c r="M2" t="s">
        <v>76</v>
      </c>
    </row>
    <row r="3" spans="1:15" x14ac:dyDescent="0.25">
      <c r="A3">
        <v>32</v>
      </c>
      <c r="K3">
        <f>MAX(A1:A50)</f>
        <v>47</v>
      </c>
      <c r="L3" t="s">
        <v>78</v>
      </c>
      <c r="M3">
        <v>30</v>
      </c>
      <c r="N3" s="83" t="s">
        <v>47</v>
      </c>
      <c r="O3" s="83" t="s">
        <v>48</v>
      </c>
    </row>
    <row r="4" spans="1:15" x14ac:dyDescent="0.25">
      <c r="A4">
        <v>45</v>
      </c>
      <c r="L4" t="s">
        <v>43</v>
      </c>
      <c r="M4">
        <v>35</v>
      </c>
      <c r="N4">
        <v>30</v>
      </c>
      <c r="O4">
        <v>10</v>
      </c>
    </row>
    <row r="5" spans="1:15" x14ac:dyDescent="0.25">
      <c r="A5">
        <v>38</v>
      </c>
      <c r="L5" t="s">
        <v>44</v>
      </c>
      <c r="M5">
        <v>40</v>
      </c>
      <c r="N5">
        <v>35</v>
      </c>
      <c r="O5">
        <v>13</v>
      </c>
    </row>
    <row r="6" spans="1:15" x14ac:dyDescent="0.25">
      <c r="A6">
        <v>29</v>
      </c>
      <c r="L6" t="s">
        <v>45</v>
      </c>
      <c r="M6">
        <v>45</v>
      </c>
      <c r="N6">
        <v>40</v>
      </c>
      <c r="O6">
        <v>15</v>
      </c>
    </row>
    <row r="7" spans="1:15" x14ac:dyDescent="0.25">
      <c r="A7">
        <v>42</v>
      </c>
      <c r="L7" t="s">
        <v>54</v>
      </c>
      <c r="M7">
        <v>50</v>
      </c>
      <c r="N7">
        <v>45</v>
      </c>
      <c r="O7">
        <v>10</v>
      </c>
    </row>
    <row r="8" spans="1:15" x14ac:dyDescent="0.25">
      <c r="A8">
        <v>30</v>
      </c>
      <c r="N8">
        <v>50</v>
      </c>
      <c r="O8">
        <v>2</v>
      </c>
    </row>
    <row r="9" spans="1:15" ht="15.75" thickBot="1" x14ac:dyDescent="0.3">
      <c r="A9">
        <v>36</v>
      </c>
      <c r="N9" s="105" t="s">
        <v>79</v>
      </c>
      <c r="O9" s="105">
        <v>0</v>
      </c>
    </row>
    <row r="10" spans="1:15" x14ac:dyDescent="0.25">
      <c r="A10">
        <v>41</v>
      </c>
    </row>
    <row r="11" spans="1:15" x14ac:dyDescent="0.25">
      <c r="A11">
        <v>47</v>
      </c>
    </row>
    <row r="12" spans="1:15" x14ac:dyDescent="0.25">
      <c r="A12">
        <v>31</v>
      </c>
    </row>
    <row r="13" spans="1:15" x14ac:dyDescent="0.25">
      <c r="A13">
        <v>39</v>
      </c>
    </row>
    <row r="14" spans="1:15" x14ac:dyDescent="0.25">
      <c r="A14">
        <v>43</v>
      </c>
    </row>
    <row r="15" spans="1:15" x14ac:dyDescent="0.25">
      <c r="A15">
        <v>37</v>
      </c>
    </row>
    <row r="16" spans="1:15" ht="15.75" thickBot="1" x14ac:dyDescent="0.3">
      <c r="A16">
        <v>30</v>
      </c>
    </row>
    <row r="17" spans="1:4" ht="16.5" thickBot="1" x14ac:dyDescent="0.3">
      <c r="A17">
        <v>34</v>
      </c>
      <c r="C17" s="106" t="s">
        <v>6</v>
      </c>
      <c r="D17" s="107">
        <f>AVERAGE(A1:A50)</f>
        <v>36.14</v>
      </c>
    </row>
    <row r="18" spans="1:4" x14ac:dyDescent="0.25">
      <c r="A18">
        <v>39</v>
      </c>
    </row>
    <row r="19" spans="1:4" x14ac:dyDescent="0.25">
      <c r="A19">
        <v>28</v>
      </c>
    </row>
    <row r="20" spans="1:4" x14ac:dyDescent="0.25">
      <c r="A20">
        <v>33</v>
      </c>
    </row>
    <row r="21" spans="1:4" x14ac:dyDescent="0.25">
      <c r="A21">
        <v>36</v>
      </c>
    </row>
    <row r="22" spans="1:4" x14ac:dyDescent="0.25">
      <c r="A22">
        <v>40</v>
      </c>
    </row>
    <row r="23" spans="1:4" x14ac:dyDescent="0.25">
      <c r="A23">
        <v>42</v>
      </c>
    </row>
    <row r="24" spans="1:4" x14ac:dyDescent="0.25">
      <c r="A24">
        <v>29</v>
      </c>
    </row>
    <row r="25" spans="1:4" x14ac:dyDescent="0.25">
      <c r="A25">
        <v>31</v>
      </c>
    </row>
    <row r="26" spans="1:4" x14ac:dyDescent="0.25">
      <c r="A26">
        <v>45</v>
      </c>
    </row>
    <row r="27" spans="1:4" x14ac:dyDescent="0.25">
      <c r="A27">
        <v>38</v>
      </c>
    </row>
    <row r="28" spans="1:4" x14ac:dyDescent="0.25">
      <c r="A28">
        <v>33</v>
      </c>
    </row>
    <row r="29" spans="1:4" x14ac:dyDescent="0.25">
      <c r="A29">
        <v>41</v>
      </c>
    </row>
    <row r="30" spans="1:4" x14ac:dyDescent="0.25">
      <c r="A30">
        <v>35</v>
      </c>
    </row>
    <row r="31" spans="1:4" x14ac:dyDescent="0.25">
      <c r="A31">
        <v>37</v>
      </c>
    </row>
    <row r="32" spans="1:4" x14ac:dyDescent="0.25">
      <c r="A32">
        <v>34</v>
      </c>
    </row>
    <row r="33" spans="1:1" x14ac:dyDescent="0.25">
      <c r="A33">
        <v>46</v>
      </c>
    </row>
    <row r="34" spans="1:1" x14ac:dyDescent="0.25">
      <c r="A34">
        <v>30</v>
      </c>
    </row>
    <row r="35" spans="1:1" x14ac:dyDescent="0.25">
      <c r="A35">
        <v>39</v>
      </c>
    </row>
    <row r="36" spans="1:1" x14ac:dyDescent="0.25">
      <c r="A36">
        <v>43</v>
      </c>
    </row>
    <row r="37" spans="1:1" x14ac:dyDescent="0.25">
      <c r="A37">
        <v>28</v>
      </c>
    </row>
    <row r="38" spans="1:1" x14ac:dyDescent="0.25">
      <c r="A38">
        <v>32</v>
      </c>
    </row>
    <row r="39" spans="1:1" x14ac:dyDescent="0.25">
      <c r="A39">
        <v>36</v>
      </c>
    </row>
    <row r="40" spans="1:1" x14ac:dyDescent="0.25">
      <c r="A40">
        <v>29</v>
      </c>
    </row>
    <row r="41" spans="1:1" x14ac:dyDescent="0.25">
      <c r="A41">
        <v>31</v>
      </c>
    </row>
    <row r="42" spans="1:1" x14ac:dyDescent="0.25">
      <c r="A42">
        <v>37</v>
      </c>
    </row>
    <row r="43" spans="1:1" x14ac:dyDescent="0.25">
      <c r="A43">
        <v>40</v>
      </c>
    </row>
    <row r="44" spans="1:1" x14ac:dyDescent="0.25">
      <c r="A44">
        <v>42</v>
      </c>
    </row>
    <row r="45" spans="1:1" x14ac:dyDescent="0.25">
      <c r="A45">
        <v>33</v>
      </c>
    </row>
    <row r="46" spans="1:1" x14ac:dyDescent="0.25">
      <c r="A46">
        <v>39</v>
      </c>
    </row>
    <row r="47" spans="1:1" x14ac:dyDescent="0.25">
      <c r="A47">
        <v>28</v>
      </c>
    </row>
    <row r="48" spans="1:1" x14ac:dyDescent="0.25">
      <c r="A48">
        <v>35</v>
      </c>
    </row>
    <row r="49" spans="1:1" x14ac:dyDescent="0.25">
      <c r="A49">
        <v>38</v>
      </c>
    </row>
    <row r="50" spans="1:1" x14ac:dyDescent="0.25">
      <c r="A50">
        <v>43</v>
      </c>
    </row>
  </sheetData>
  <sortState xmlns:xlrd2="http://schemas.microsoft.com/office/spreadsheetml/2017/richdata2" ref="N4:N8">
    <sortCondition ref="N4"/>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21D8-AD10-4A5F-8808-62B11C1367DD}">
  <dimension ref="A1:F101"/>
  <sheetViews>
    <sheetView topLeftCell="A9" zoomScale="110" zoomScaleNormal="110" workbookViewId="0">
      <selection activeCell="J36" sqref="J36"/>
    </sheetView>
  </sheetViews>
  <sheetFormatPr defaultRowHeight="15" x14ac:dyDescent="0.25"/>
  <cols>
    <col min="1" max="1" width="32.5703125" style="9" bestFit="1" customWidth="1"/>
  </cols>
  <sheetData>
    <row r="1" spans="1:1" ht="15.75" x14ac:dyDescent="0.25">
      <c r="A1" s="108" t="s">
        <v>80</v>
      </c>
    </row>
    <row r="2" spans="1:1" x14ac:dyDescent="0.25">
      <c r="A2" s="9">
        <v>125</v>
      </c>
    </row>
    <row r="3" spans="1:1" x14ac:dyDescent="0.25">
      <c r="A3" s="9">
        <v>148</v>
      </c>
    </row>
    <row r="4" spans="1:1" x14ac:dyDescent="0.25">
      <c r="A4" s="9">
        <v>137</v>
      </c>
    </row>
    <row r="5" spans="1:1" x14ac:dyDescent="0.25">
      <c r="A5" s="9">
        <v>120</v>
      </c>
    </row>
    <row r="6" spans="1:1" x14ac:dyDescent="0.25">
      <c r="A6" s="9">
        <v>135</v>
      </c>
    </row>
    <row r="7" spans="1:1" x14ac:dyDescent="0.25">
      <c r="A7" s="9">
        <v>132</v>
      </c>
    </row>
    <row r="8" spans="1:1" x14ac:dyDescent="0.25">
      <c r="A8" s="9">
        <v>145</v>
      </c>
    </row>
    <row r="9" spans="1:1" x14ac:dyDescent="0.25">
      <c r="A9" s="9">
        <v>122</v>
      </c>
    </row>
    <row r="10" spans="1:1" x14ac:dyDescent="0.25">
      <c r="A10" s="9">
        <v>130</v>
      </c>
    </row>
    <row r="11" spans="1:1" x14ac:dyDescent="0.25">
      <c r="A11" s="9">
        <v>141</v>
      </c>
    </row>
    <row r="12" spans="1:1" x14ac:dyDescent="0.25">
      <c r="A12" s="9">
        <v>118</v>
      </c>
    </row>
    <row r="13" spans="1:1" x14ac:dyDescent="0.25">
      <c r="A13" s="9">
        <v>125</v>
      </c>
    </row>
    <row r="14" spans="1:1" x14ac:dyDescent="0.25">
      <c r="A14" s="9">
        <v>132</v>
      </c>
    </row>
    <row r="15" spans="1:1" x14ac:dyDescent="0.25">
      <c r="A15" s="9">
        <v>136</v>
      </c>
    </row>
    <row r="16" spans="1:1" x14ac:dyDescent="0.25">
      <c r="A16" s="9">
        <v>128</v>
      </c>
    </row>
    <row r="17" spans="1:6" x14ac:dyDescent="0.25">
      <c r="A17" s="9">
        <v>123</v>
      </c>
    </row>
    <row r="18" spans="1:6" ht="15.75" thickBot="1" x14ac:dyDescent="0.3">
      <c r="A18" s="9">
        <v>132</v>
      </c>
    </row>
    <row r="19" spans="1:6" x14ac:dyDescent="0.25">
      <c r="A19" s="9">
        <v>138</v>
      </c>
      <c r="B19">
        <f>MIN(A2:A101)</f>
        <v>118</v>
      </c>
      <c r="C19" t="s">
        <v>53</v>
      </c>
      <c r="D19" t="s">
        <v>76</v>
      </c>
      <c r="E19" s="83" t="s">
        <v>76</v>
      </c>
      <c r="F19" s="83" t="s">
        <v>48</v>
      </c>
    </row>
    <row r="20" spans="1:6" x14ac:dyDescent="0.25">
      <c r="A20" s="9">
        <v>126</v>
      </c>
      <c r="B20">
        <f>MAX(A2:A101)</f>
        <v>148</v>
      </c>
      <c r="C20" t="s">
        <v>81</v>
      </c>
      <c r="D20">
        <v>120</v>
      </c>
      <c r="E20">
        <v>125</v>
      </c>
      <c r="F20">
        <v>26</v>
      </c>
    </row>
    <row r="21" spans="1:6" x14ac:dyDescent="0.25">
      <c r="A21" s="9">
        <v>129</v>
      </c>
      <c r="C21" t="s">
        <v>82</v>
      </c>
      <c r="D21">
        <v>125</v>
      </c>
      <c r="E21">
        <v>130</v>
      </c>
      <c r="F21">
        <v>24</v>
      </c>
    </row>
    <row r="22" spans="1:6" x14ac:dyDescent="0.25">
      <c r="A22" s="9">
        <v>136</v>
      </c>
      <c r="C22" t="s">
        <v>83</v>
      </c>
      <c r="D22">
        <v>130</v>
      </c>
      <c r="E22">
        <v>135</v>
      </c>
      <c r="F22">
        <v>28</v>
      </c>
    </row>
    <row r="23" spans="1:6" x14ac:dyDescent="0.25">
      <c r="A23" s="9">
        <v>127</v>
      </c>
      <c r="C23" t="s">
        <v>84</v>
      </c>
      <c r="D23">
        <v>135</v>
      </c>
      <c r="E23">
        <v>140</v>
      </c>
      <c r="F23">
        <v>15</v>
      </c>
    </row>
    <row r="24" spans="1:6" x14ac:dyDescent="0.25">
      <c r="A24" s="9">
        <v>130</v>
      </c>
      <c r="C24" t="s">
        <v>85</v>
      </c>
      <c r="D24">
        <v>140</v>
      </c>
      <c r="E24">
        <v>145</v>
      </c>
      <c r="F24">
        <v>6</v>
      </c>
    </row>
    <row r="25" spans="1:6" x14ac:dyDescent="0.25">
      <c r="A25" s="9">
        <v>122</v>
      </c>
      <c r="C25" t="s">
        <v>86</v>
      </c>
      <c r="D25">
        <v>145</v>
      </c>
      <c r="E25">
        <v>150</v>
      </c>
      <c r="F25">
        <v>1</v>
      </c>
    </row>
    <row r="26" spans="1:6" ht="15.75" thickBot="1" x14ac:dyDescent="0.3">
      <c r="A26" s="9">
        <v>125</v>
      </c>
      <c r="C26" t="s">
        <v>87</v>
      </c>
      <c r="D26">
        <v>150</v>
      </c>
      <c r="E26" s="105"/>
      <c r="F26" s="105"/>
    </row>
    <row r="27" spans="1:6" x14ac:dyDescent="0.25">
      <c r="A27" s="9">
        <v>133</v>
      </c>
    </row>
    <row r="28" spans="1:6" ht="15.75" thickBot="1" x14ac:dyDescent="0.3">
      <c r="A28" s="9">
        <v>140</v>
      </c>
    </row>
    <row r="29" spans="1:6" ht="16.5" thickBot="1" x14ac:dyDescent="0.3">
      <c r="A29" s="9">
        <v>126</v>
      </c>
      <c r="C29" s="106" t="s">
        <v>7</v>
      </c>
      <c r="D29" s="107">
        <f>MEDIAN(A2:A101)</f>
        <v>130.5</v>
      </c>
    </row>
    <row r="30" spans="1:6" x14ac:dyDescent="0.25">
      <c r="A30" s="9">
        <v>133</v>
      </c>
    </row>
    <row r="31" spans="1:6" x14ac:dyDescent="0.25">
      <c r="A31" s="9">
        <v>135</v>
      </c>
    </row>
    <row r="32" spans="1:6" x14ac:dyDescent="0.25">
      <c r="A32" s="9">
        <v>130</v>
      </c>
    </row>
    <row r="33" spans="1:1" x14ac:dyDescent="0.25">
      <c r="A33" s="9">
        <v>134</v>
      </c>
    </row>
    <row r="34" spans="1:1" x14ac:dyDescent="0.25">
      <c r="A34" s="9">
        <v>141</v>
      </c>
    </row>
    <row r="35" spans="1:1" x14ac:dyDescent="0.25">
      <c r="A35" s="9">
        <v>119</v>
      </c>
    </row>
    <row r="36" spans="1:1" x14ac:dyDescent="0.25">
      <c r="A36" s="9">
        <v>125</v>
      </c>
    </row>
    <row r="37" spans="1:1" x14ac:dyDescent="0.25">
      <c r="A37" s="9">
        <v>131</v>
      </c>
    </row>
    <row r="38" spans="1:1" x14ac:dyDescent="0.25">
      <c r="A38" s="9">
        <v>136</v>
      </c>
    </row>
    <row r="39" spans="1:1" x14ac:dyDescent="0.25">
      <c r="A39" s="9">
        <v>128</v>
      </c>
    </row>
    <row r="40" spans="1:1" x14ac:dyDescent="0.25">
      <c r="A40" s="9">
        <v>124</v>
      </c>
    </row>
    <row r="41" spans="1:1" x14ac:dyDescent="0.25">
      <c r="A41" s="9">
        <v>132</v>
      </c>
    </row>
    <row r="42" spans="1:1" x14ac:dyDescent="0.25">
      <c r="A42" s="9">
        <v>136</v>
      </c>
    </row>
    <row r="43" spans="1:1" x14ac:dyDescent="0.25">
      <c r="A43" s="9">
        <v>127</v>
      </c>
    </row>
    <row r="44" spans="1:1" x14ac:dyDescent="0.25">
      <c r="A44" s="9">
        <v>130</v>
      </c>
    </row>
    <row r="45" spans="1:1" x14ac:dyDescent="0.25">
      <c r="A45" s="9">
        <v>122</v>
      </c>
    </row>
    <row r="46" spans="1:1" x14ac:dyDescent="0.25">
      <c r="A46" s="9">
        <v>125</v>
      </c>
    </row>
    <row r="47" spans="1:1" x14ac:dyDescent="0.25">
      <c r="A47" s="9">
        <v>133</v>
      </c>
    </row>
    <row r="48" spans="1:1" x14ac:dyDescent="0.25">
      <c r="A48" s="9">
        <v>140</v>
      </c>
    </row>
    <row r="49" spans="1:1" x14ac:dyDescent="0.25">
      <c r="A49" s="9">
        <v>126</v>
      </c>
    </row>
    <row r="50" spans="1:1" x14ac:dyDescent="0.25">
      <c r="A50" s="9">
        <v>133</v>
      </c>
    </row>
    <row r="51" spans="1:1" x14ac:dyDescent="0.25">
      <c r="A51" s="9">
        <v>135</v>
      </c>
    </row>
    <row r="52" spans="1:1" x14ac:dyDescent="0.25">
      <c r="A52" s="9">
        <v>130</v>
      </c>
    </row>
    <row r="53" spans="1:1" x14ac:dyDescent="0.25">
      <c r="A53" s="9">
        <v>134</v>
      </c>
    </row>
    <row r="54" spans="1:1" x14ac:dyDescent="0.25">
      <c r="A54" s="9">
        <v>141</v>
      </c>
    </row>
    <row r="55" spans="1:1" x14ac:dyDescent="0.25">
      <c r="A55" s="9">
        <v>119</v>
      </c>
    </row>
    <row r="56" spans="1:1" x14ac:dyDescent="0.25">
      <c r="A56" s="9">
        <v>125</v>
      </c>
    </row>
    <row r="57" spans="1:1" x14ac:dyDescent="0.25">
      <c r="A57" s="9">
        <v>131</v>
      </c>
    </row>
    <row r="58" spans="1:1" x14ac:dyDescent="0.25">
      <c r="A58" s="9">
        <v>136</v>
      </c>
    </row>
    <row r="59" spans="1:1" x14ac:dyDescent="0.25">
      <c r="A59" s="9">
        <v>128</v>
      </c>
    </row>
    <row r="60" spans="1:1" x14ac:dyDescent="0.25">
      <c r="A60" s="9">
        <v>124</v>
      </c>
    </row>
    <row r="61" spans="1:1" x14ac:dyDescent="0.25">
      <c r="A61" s="9">
        <v>132</v>
      </c>
    </row>
    <row r="62" spans="1:1" x14ac:dyDescent="0.25">
      <c r="A62" s="9">
        <v>136</v>
      </c>
    </row>
    <row r="63" spans="1:1" x14ac:dyDescent="0.25">
      <c r="A63" s="9">
        <v>127</v>
      </c>
    </row>
    <row r="64" spans="1:1" x14ac:dyDescent="0.25">
      <c r="A64" s="9">
        <v>130</v>
      </c>
    </row>
    <row r="65" spans="1:1" x14ac:dyDescent="0.25">
      <c r="A65" s="9">
        <v>122</v>
      </c>
    </row>
    <row r="66" spans="1:1" x14ac:dyDescent="0.25">
      <c r="A66" s="9">
        <v>125</v>
      </c>
    </row>
    <row r="67" spans="1:1" x14ac:dyDescent="0.25">
      <c r="A67" s="9">
        <v>133</v>
      </c>
    </row>
    <row r="68" spans="1:1" x14ac:dyDescent="0.25">
      <c r="A68" s="9">
        <v>140</v>
      </c>
    </row>
    <row r="69" spans="1:1" x14ac:dyDescent="0.25">
      <c r="A69" s="9">
        <v>126</v>
      </c>
    </row>
    <row r="70" spans="1:1" x14ac:dyDescent="0.25">
      <c r="A70" s="9">
        <v>133</v>
      </c>
    </row>
    <row r="71" spans="1:1" x14ac:dyDescent="0.25">
      <c r="A71" s="9">
        <v>135</v>
      </c>
    </row>
    <row r="72" spans="1:1" x14ac:dyDescent="0.25">
      <c r="A72" s="9">
        <v>130</v>
      </c>
    </row>
    <row r="73" spans="1:1" x14ac:dyDescent="0.25">
      <c r="A73" s="9">
        <v>134</v>
      </c>
    </row>
    <row r="74" spans="1:1" x14ac:dyDescent="0.25">
      <c r="A74" s="9">
        <v>141</v>
      </c>
    </row>
    <row r="75" spans="1:1" x14ac:dyDescent="0.25">
      <c r="A75" s="9">
        <v>119</v>
      </c>
    </row>
    <row r="76" spans="1:1" x14ac:dyDescent="0.25">
      <c r="A76" s="9">
        <v>125</v>
      </c>
    </row>
    <row r="77" spans="1:1" x14ac:dyDescent="0.25">
      <c r="A77" s="9">
        <v>131</v>
      </c>
    </row>
    <row r="78" spans="1:1" x14ac:dyDescent="0.25">
      <c r="A78" s="9">
        <v>136</v>
      </c>
    </row>
    <row r="79" spans="1:1" x14ac:dyDescent="0.25">
      <c r="A79" s="9">
        <v>128</v>
      </c>
    </row>
    <row r="80" spans="1:1" x14ac:dyDescent="0.25">
      <c r="A80" s="9">
        <v>124</v>
      </c>
    </row>
    <row r="81" spans="1:1" x14ac:dyDescent="0.25">
      <c r="A81" s="9">
        <v>132</v>
      </c>
    </row>
    <row r="82" spans="1:1" x14ac:dyDescent="0.25">
      <c r="A82" s="9">
        <v>136</v>
      </c>
    </row>
    <row r="83" spans="1:1" x14ac:dyDescent="0.25">
      <c r="A83" s="9">
        <v>127</v>
      </c>
    </row>
    <row r="84" spans="1:1" x14ac:dyDescent="0.25">
      <c r="A84" s="9">
        <v>130</v>
      </c>
    </row>
    <row r="85" spans="1:1" x14ac:dyDescent="0.25">
      <c r="A85" s="9">
        <v>122</v>
      </c>
    </row>
    <row r="86" spans="1:1" x14ac:dyDescent="0.25">
      <c r="A86" s="9">
        <v>125</v>
      </c>
    </row>
    <row r="87" spans="1:1" x14ac:dyDescent="0.25">
      <c r="A87" s="9">
        <v>133</v>
      </c>
    </row>
    <row r="88" spans="1:1" x14ac:dyDescent="0.25">
      <c r="A88" s="9">
        <v>140</v>
      </c>
    </row>
    <row r="89" spans="1:1" x14ac:dyDescent="0.25">
      <c r="A89" s="9">
        <v>126</v>
      </c>
    </row>
    <row r="90" spans="1:1" x14ac:dyDescent="0.25">
      <c r="A90" s="9">
        <v>133</v>
      </c>
    </row>
    <row r="91" spans="1:1" x14ac:dyDescent="0.25">
      <c r="A91" s="9">
        <v>135</v>
      </c>
    </row>
    <row r="92" spans="1:1" x14ac:dyDescent="0.25">
      <c r="A92" s="9">
        <v>130</v>
      </c>
    </row>
    <row r="93" spans="1:1" x14ac:dyDescent="0.25">
      <c r="A93" s="9">
        <v>134</v>
      </c>
    </row>
    <row r="94" spans="1:1" x14ac:dyDescent="0.25">
      <c r="A94" s="9">
        <v>141</v>
      </c>
    </row>
    <row r="95" spans="1:1" x14ac:dyDescent="0.25">
      <c r="A95" s="9">
        <v>119</v>
      </c>
    </row>
    <row r="96" spans="1:1" x14ac:dyDescent="0.25">
      <c r="A96" s="9">
        <v>125</v>
      </c>
    </row>
    <row r="97" spans="1:1" x14ac:dyDescent="0.25">
      <c r="A97" s="9">
        <v>131</v>
      </c>
    </row>
    <row r="98" spans="1:1" x14ac:dyDescent="0.25">
      <c r="A98" s="9">
        <v>136</v>
      </c>
    </row>
    <row r="99" spans="1:1" x14ac:dyDescent="0.25">
      <c r="A99" s="9">
        <v>128</v>
      </c>
    </row>
    <row r="100" spans="1:1" x14ac:dyDescent="0.25">
      <c r="A100" s="9">
        <v>124</v>
      </c>
    </row>
    <row r="101" spans="1:1" x14ac:dyDescent="0.25">
      <c r="A101" s="9">
        <v>132</v>
      </c>
    </row>
  </sheetData>
  <sortState xmlns:xlrd2="http://schemas.microsoft.com/office/spreadsheetml/2017/richdata2" ref="E20:E25">
    <sortCondition ref="E20"/>
  </sortState>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B450-778F-4CFA-AC89-A92E090B015A}">
  <dimension ref="A1:D18"/>
  <sheetViews>
    <sheetView topLeftCell="A15" zoomScale="140" zoomScaleNormal="140" workbookViewId="0">
      <selection activeCell="F6" sqref="F6"/>
    </sheetView>
  </sheetViews>
  <sheetFormatPr defaultColWidth="9.28515625" defaultRowHeight="15" x14ac:dyDescent="0.25"/>
  <cols>
    <col min="1" max="1" width="11" bestFit="1" customWidth="1"/>
    <col min="2" max="2" width="12.28515625" customWidth="1"/>
    <col min="3" max="3" width="11.85546875" customWidth="1"/>
    <col min="4" max="4" width="13" customWidth="1"/>
  </cols>
  <sheetData>
    <row r="1" spans="1:4" ht="15.75" x14ac:dyDescent="0.25">
      <c r="A1" s="72"/>
      <c r="B1" s="148" t="s">
        <v>88</v>
      </c>
      <c r="C1" s="148"/>
      <c r="D1" s="148"/>
    </row>
    <row r="2" spans="1:4" ht="16.5" thickBot="1" x14ac:dyDescent="0.3">
      <c r="A2" s="81"/>
      <c r="B2" s="112" t="s">
        <v>89</v>
      </c>
      <c r="C2" s="112" t="s">
        <v>90</v>
      </c>
      <c r="D2" s="112" t="s">
        <v>91</v>
      </c>
    </row>
    <row r="3" spans="1:4" ht="15.75" x14ac:dyDescent="0.25">
      <c r="A3" s="110"/>
      <c r="B3" s="111">
        <v>45</v>
      </c>
      <c r="C3" s="111">
        <v>32</v>
      </c>
      <c r="D3" s="111">
        <v>40</v>
      </c>
    </row>
    <row r="4" spans="1:4" ht="15.75" x14ac:dyDescent="0.25">
      <c r="A4" s="72"/>
      <c r="B4" s="32">
        <v>35</v>
      </c>
      <c r="C4" s="32">
        <v>28</v>
      </c>
      <c r="D4" s="32">
        <v>39</v>
      </c>
    </row>
    <row r="5" spans="1:4" ht="15.75" x14ac:dyDescent="0.25">
      <c r="A5" s="72"/>
      <c r="B5" s="32">
        <v>40</v>
      </c>
      <c r="C5" s="32">
        <v>30</v>
      </c>
      <c r="D5" s="32">
        <v>42</v>
      </c>
    </row>
    <row r="6" spans="1:4" ht="15.75" x14ac:dyDescent="0.25">
      <c r="A6" s="72"/>
      <c r="B6" s="32">
        <v>38</v>
      </c>
      <c r="C6" s="32">
        <v>34</v>
      </c>
      <c r="D6" s="32">
        <v>41</v>
      </c>
    </row>
    <row r="7" spans="1:4" ht="15.75" x14ac:dyDescent="0.25">
      <c r="A7" s="72"/>
      <c r="B7" s="32">
        <v>42</v>
      </c>
      <c r="C7" s="32">
        <v>33</v>
      </c>
      <c r="D7" s="32">
        <v>38</v>
      </c>
    </row>
    <row r="8" spans="1:4" ht="15.75" x14ac:dyDescent="0.25">
      <c r="A8" s="72"/>
      <c r="B8" s="32">
        <v>37</v>
      </c>
      <c r="C8" s="32">
        <v>35</v>
      </c>
      <c r="D8" s="32">
        <v>43</v>
      </c>
    </row>
    <row r="9" spans="1:4" ht="15.75" x14ac:dyDescent="0.25">
      <c r="A9" s="72"/>
      <c r="B9" s="32">
        <v>39</v>
      </c>
      <c r="C9" s="32">
        <v>31</v>
      </c>
      <c r="D9" s="32">
        <v>45</v>
      </c>
    </row>
    <row r="10" spans="1:4" ht="15.75" x14ac:dyDescent="0.25">
      <c r="A10" s="72"/>
      <c r="B10" s="32">
        <v>43</v>
      </c>
      <c r="C10" s="32">
        <v>29</v>
      </c>
      <c r="D10" s="32">
        <v>44</v>
      </c>
    </row>
    <row r="11" spans="1:4" ht="15.75" x14ac:dyDescent="0.25">
      <c r="A11" s="72"/>
      <c r="B11" s="32">
        <v>44</v>
      </c>
      <c r="C11" s="32">
        <v>36</v>
      </c>
      <c r="D11" s="32">
        <v>41</v>
      </c>
    </row>
    <row r="12" spans="1:4" ht="16.5" thickBot="1" x14ac:dyDescent="0.3">
      <c r="A12" s="81"/>
      <c r="B12" s="112">
        <v>41</v>
      </c>
      <c r="C12" s="112">
        <v>37</v>
      </c>
      <c r="D12" s="112">
        <v>37</v>
      </c>
    </row>
    <row r="13" spans="1:4" ht="15.75" x14ac:dyDescent="0.25">
      <c r="A13" s="113" t="s">
        <v>92</v>
      </c>
      <c r="B13" s="114">
        <f>MIN(B3:B12)</f>
        <v>35</v>
      </c>
      <c r="C13" s="114">
        <f t="shared" ref="C13:D13" si="0">MIN(C3:C12)</f>
        <v>28</v>
      </c>
      <c r="D13" s="114">
        <f t="shared" si="0"/>
        <v>37</v>
      </c>
    </row>
    <row r="14" spans="1:4" x14ac:dyDescent="0.25">
      <c r="A14" s="109" t="s">
        <v>93</v>
      </c>
      <c r="B14" s="109">
        <f>MAX(B3:B12)</f>
        <v>45</v>
      </c>
      <c r="C14" s="109">
        <f t="shared" ref="C14:D14" si="1">MAX(C3:C12)</f>
        <v>37</v>
      </c>
      <c r="D14" s="109">
        <f t="shared" si="1"/>
        <v>45</v>
      </c>
    </row>
    <row r="15" spans="1:4" x14ac:dyDescent="0.25">
      <c r="A15" s="109" t="s">
        <v>94</v>
      </c>
      <c r="B15" s="109">
        <f>B14-B13</f>
        <v>10</v>
      </c>
      <c r="C15" s="109">
        <f t="shared" ref="C15:D15" si="2">C14-C13</f>
        <v>9</v>
      </c>
      <c r="D15" s="109">
        <f t="shared" si="2"/>
        <v>8</v>
      </c>
    </row>
    <row r="16" spans="1:4" x14ac:dyDescent="0.25">
      <c r="A16" s="109" t="s">
        <v>95</v>
      </c>
      <c r="B16" s="109">
        <f>AVERAGE(B3:B12)</f>
        <v>40.4</v>
      </c>
      <c r="C16" s="109">
        <f t="shared" ref="C16:D16" si="3">AVERAGE(C3:C12)</f>
        <v>32.5</v>
      </c>
      <c r="D16" s="109">
        <f t="shared" si="3"/>
        <v>41</v>
      </c>
    </row>
    <row r="17" spans="1:4" x14ac:dyDescent="0.25">
      <c r="A17" s="109" t="s">
        <v>96</v>
      </c>
      <c r="B17" s="115">
        <f>_xlfn.VAR.S(B3:B12)</f>
        <v>10.266666666666666</v>
      </c>
      <c r="C17" s="115">
        <f t="shared" ref="C17:D17" si="4">_xlfn.VAR.S(C3:C12)</f>
        <v>9.1666666666666661</v>
      </c>
      <c r="D17" s="115">
        <f t="shared" si="4"/>
        <v>6.666666666666667</v>
      </c>
    </row>
    <row r="18" spans="1:4" x14ac:dyDescent="0.25">
      <c r="A18" s="109" t="s">
        <v>97</v>
      </c>
      <c r="B18" s="115">
        <f>_xlfn.STDEV.S(B3:B12)</f>
        <v>3.2041639575194441</v>
      </c>
      <c r="C18" s="115">
        <f t="shared" ref="C18:D18" si="5">_xlfn.STDEV.S(C3:C12)</f>
        <v>3.0276503540974917</v>
      </c>
      <c r="D18" s="115">
        <f t="shared" si="5"/>
        <v>2.5819888974716112</v>
      </c>
    </row>
  </sheetData>
  <mergeCells count="1">
    <mergeCell ref="B1: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C4B70-9845-4F97-AD68-5E177ECF6E6F}">
  <dimension ref="A1:F51"/>
  <sheetViews>
    <sheetView topLeftCell="A6" zoomScale="140" zoomScaleNormal="140" workbookViewId="0">
      <selection activeCell="I14" sqref="I14"/>
    </sheetView>
  </sheetViews>
  <sheetFormatPr defaultRowHeight="15" x14ac:dyDescent="0.25"/>
  <cols>
    <col min="1" max="1" width="19" style="9" bestFit="1" customWidth="1"/>
    <col min="2" max="2" width="9.7109375" bestFit="1" customWidth="1"/>
  </cols>
  <sheetData>
    <row r="1" spans="1:6" x14ac:dyDescent="0.25">
      <c r="A1" s="9" t="s">
        <v>98</v>
      </c>
    </row>
    <row r="2" spans="1:6" x14ac:dyDescent="0.25">
      <c r="A2" s="9">
        <v>-2.5</v>
      </c>
      <c r="B2" t="s">
        <v>99</v>
      </c>
      <c r="C2">
        <f>SKEW(A2:A51)</f>
        <v>5.4546017084340551E-2</v>
      </c>
    </row>
    <row r="3" spans="1:6" ht="15.75" thickBot="1" x14ac:dyDescent="0.3">
      <c r="A3" s="9">
        <v>1.3</v>
      </c>
      <c r="B3" t="s">
        <v>100</v>
      </c>
      <c r="C3">
        <f>KURT(A2:A51)</f>
        <v>-1.3042496425917365</v>
      </c>
    </row>
    <row r="4" spans="1:6" x14ac:dyDescent="0.25">
      <c r="A4" s="9">
        <v>-0.8</v>
      </c>
      <c r="B4" s="149"/>
      <c r="C4" s="150"/>
      <c r="D4" s="150"/>
      <c r="E4" s="150"/>
      <c r="F4" s="151"/>
    </row>
    <row r="5" spans="1:6" x14ac:dyDescent="0.25">
      <c r="A5" s="9">
        <v>-1.9</v>
      </c>
      <c r="B5" s="152"/>
      <c r="C5" s="137"/>
      <c r="D5" s="137"/>
      <c r="E5" s="137"/>
      <c r="F5" s="153"/>
    </row>
    <row r="6" spans="1:6" x14ac:dyDescent="0.25">
      <c r="A6" s="9">
        <v>2.1</v>
      </c>
      <c r="B6" s="152"/>
      <c r="C6" s="137"/>
      <c r="D6" s="137"/>
      <c r="E6" s="137"/>
      <c r="F6" s="153"/>
    </row>
    <row r="7" spans="1:6" x14ac:dyDescent="0.25">
      <c r="A7" s="9">
        <v>0.5</v>
      </c>
      <c r="B7" s="152"/>
      <c r="C7" s="137"/>
      <c r="D7" s="137"/>
      <c r="E7" s="137"/>
      <c r="F7" s="153"/>
    </row>
    <row r="8" spans="1:6" x14ac:dyDescent="0.25">
      <c r="A8" s="9">
        <v>-1.2</v>
      </c>
      <c r="B8" s="152"/>
      <c r="C8" s="137"/>
      <c r="D8" s="137"/>
      <c r="E8" s="137"/>
      <c r="F8" s="153"/>
    </row>
    <row r="9" spans="1:6" x14ac:dyDescent="0.25">
      <c r="A9" s="9">
        <v>1.8</v>
      </c>
      <c r="B9" s="152"/>
      <c r="C9" s="137"/>
      <c r="D9" s="137"/>
      <c r="E9" s="137"/>
      <c r="F9" s="153"/>
    </row>
    <row r="10" spans="1:6" x14ac:dyDescent="0.25">
      <c r="A10" s="9">
        <v>-0.5</v>
      </c>
      <c r="B10" s="152"/>
      <c r="C10" s="137"/>
      <c r="D10" s="137"/>
      <c r="E10" s="137"/>
      <c r="F10" s="153"/>
    </row>
    <row r="11" spans="1:6" x14ac:dyDescent="0.25">
      <c r="A11" s="9">
        <v>2.2999999999999998</v>
      </c>
      <c r="B11" s="152"/>
      <c r="C11" s="137"/>
      <c r="D11" s="137"/>
      <c r="E11" s="137"/>
      <c r="F11" s="153"/>
    </row>
    <row r="12" spans="1:6" x14ac:dyDescent="0.25">
      <c r="A12" s="9">
        <v>-0.7</v>
      </c>
      <c r="B12" s="152"/>
      <c r="C12" s="137"/>
      <c r="D12" s="137"/>
      <c r="E12" s="137"/>
      <c r="F12" s="153"/>
    </row>
    <row r="13" spans="1:6" x14ac:dyDescent="0.25">
      <c r="A13" s="9">
        <v>1.2</v>
      </c>
      <c r="B13" s="152"/>
      <c r="C13" s="137"/>
      <c r="D13" s="137"/>
      <c r="E13" s="137"/>
      <c r="F13" s="153"/>
    </row>
    <row r="14" spans="1:6" x14ac:dyDescent="0.25">
      <c r="A14" s="9">
        <v>-1.5</v>
      </c>
      <c r="B14" s="152"/>
      <c r="C14" s="137"/>
      <c r="D14" s="137"/>
      <c r="E14" s="137"/>
      <c r="F14" s="153"/>
    </row>
    <row r="15" spans="1:6" x14ac:dyDescent="0.25">
      <c r="A15" s="9">
        <v>-0.3</v>
      </c>
      <c r="B15" s="152"/>
      <c r="C15" s="137"/>
      <c r="D15" s="137"/>
      <c r="E15" s="137"/>
      <c r="F15" s="153"/>
    </row>
    <row r="16" spans="1:6" x14ac:dyDescent="0.25">
      <c r="A16" s="9">
        <v>2.6</v>
      </c>
      <c r="B16" s="152"/>
      <c r="C16" s="137"/>
      <c r="D16" s="137"/>
      <c r="E16" s="137"/>
      <c r="F16" s="153"/>
    </row>
    <row r="17" spans="1:6" x14ac:dyDescent="0.25">
      <c r="A17" s="9">
        <v>1.1000000000000001</v>
      </c>
      <c r="B17" s="152"/>
      <c r="C17" s="137"/>
      <c r="D17" s="137"/>
      <c r="E17" s="137"/>
      <c r="F17" s="153"/>
    </row>
    <row r="18" spans="1:6" x14ac:dyDescent="0.25">
      <c r="A18" s="9">
        <v>-1.7</v>
      </c>
      <c r="B18" s="152"/>
      <c r="C18" s="137"/>
      <c r="D18" s="137"/>
      <c r="E18" s="137"/>
      <c r="F18" s="153"/>
    </row>
    <row r="19" spans="1:6" x14ac:dyDescent="0.25">
      <c r="A19" s="9">
        <v>0.9</v>
      </c>
      <c r="B19" s="152"/>
      <c r="C19" s="137"/>
      <c r="D19" s="137"/>
      <c r="E19" s="137"/>
      <c r="F19" s="153"/>
    </row>
    <row r="20" spans="1:6" ht="15.75" thickBot="1" x14ac:dyDescent="0.3">
      <c r="A20" s="9">
        <v>-1.4</v>
      </c>
      <c r="B20" s="154"/>
      <c r="C20" s="155"/>
      <c r="D20" s="155"/>
      <c r="E20" s="155"/>
      <c r="F20" s="156"/>
    </row>
    <row r="21" spans="1:6" x14ac:dyDescent="0.25">
      <c r="A21" s="9">
        <v>0.3</v>
      </c>
    </row>
    <row r="22" spans="1:6" x14ac:dyDescent="0.25">
      <c r="A22" s="9">
        <v>1.9</v>
      </c>
    </row>
    <row r="23" spans="1:6" x14ac:dyDescent="0.25">
      <c r="A23" s="9">
        <v>-1.1000000000000001</v>
      </c>
    </row>
    <row r="24" spans="1:6" x14ac:dyDescent="0.25">
      <c r="A24" s="9">
        <v>-0.4</v>
      </c>
    </row>
    <row r="25" spans="1:6" x14ac:dyDescent="0.25">
      <c r="A25" s="9">
        <v>2.2000000000000002</v>
      </c>
    </row>
    <row r="26" spans="1:6" x14ac:dyDescent="0.25">
      <c r="A26" s="9">
        <v>-0.9</v>
      </c>
    </row>
    <row r="27" spans="1:6" x14ac:dyDescent="0.25">
      <c r="A27" s="9">
        <v>1.6</v>
      </c>
    </row>
    <row r="28" spans="1:6" x14ac:dyDescent="0.25">
      <c r="A28" s="9">
        <v>-0.6</v>
      </c>
    </row>
    <row r="29" spans="1:6" x14ac:dyDescent="0.25">
      <c r="A29" s="9">
        <v>-1.3</v>
      </c>
    </row>
    <row r="30" spans="1:6" x14ac:dyDescent="0.25">
      <c r="A30" s="9">
        <v>2.4</v>
      </c>
    </row>
    <row r="31" spans="1:6" x14ac:dyDescent="0.25">
      <c r="A31" s="9">
        <v>0.7</v>
      </c>
    </row>
    <row r="32" spans="1:6" x14ac:dyDescent="0.25">
      <c r="A32" s="9">
        <v>-1.8</v>
      </c>
    </row>
    <row r="33" spans="1:1" x14ac:dyDescent="0.25">
      <c r="A33" s="9">
        <v>1.5</v>
      </c>
    </row>
    <row r="34" spans="1:1" x14ac:dyDescent="0.25">
      <c r="A34" s="9">
        <v>-0.2</v>
      </c>
    </row>
    <row r="35" spans="1:1" x14ac:dyDescent="0.25">
      <c r="A35" s="9">
        <v>-2.1</v>
      </c>
    </row>
    <row r="36" spans="1:1" x14ac:dyDescent="0.25">
      <c r="A36" s="9">
        <v>2.8</v>
      </c>
    </row>
    <row r="37" spans="1:1" x14ac:dyDescent="0.25">
      <c r="A37" s="9">
        <v>0.8</v>
      </c>
    </row>
    <row r="38" spans="1:1" x14ac:dyDescent="0.25">
      <c r="A38" s="9">
        <v>-1.6</v>
      </c>
    </row>
    <row r="39" spans="1:1" x14ac:dyDescent="0.25">
      <c r="A39" s="9">
        <v>1.4</v>
      </c>
    </row>
    <row r="40" spans="1:1" x14ac:dyDescent="0.25">
      <c r="A40" s="9">
        <v>-0.1</v>
      </c>
    </row>
    <row r="41" spans="1:1" x14ac:dyDescent="0.25">
      <c r="A41" s="9">
        <v>2.5</v>
      </c>
    </row>
    <row r="42" spans="1:1" x14ac:dyDescent="0.25">
      <c r="A42" s="9">
        <v>-1</v>
      </c>
    </row>
    <row r="43" spans="1:1" x14ac:dyDescent="0.25">
      <c r="A43" s="9">
        <v>1.7</v>
      </c>
    </row>
    <row r="44" spans="1:1" x14ac:dyDescent="0.25">
      <c r="A44" s="9">
        <v>-0.9</v>
      </c>
    </row>
    <row r="45" spans="1:1" x14ac:dyDescent="0.25">
      <c r="A45" s="9">
        <v>-2</v>
      </c>
    </row>
    <row r="46" spans="1:1" x14ac:dyDescent="0.25">
      <c r="A46" s="9">
        <v>2.7</v>
      </c>
    </row>
    <row r="47" spans="1:1" x14ac:dyDescent="0.25">
      <c r="A47" s="9">
        <v>0.6</v>
      </c>
    </row>
    <row r="48" spans="1:1" x14ac:dyDescent="0.25">
      <c r="A48" s="9">
        <v>-1.4</v>
      </c>
    </row>
    <row r="49" spans="1:1" x14ac:dyDescent="0.25">
      <c r="A49" s="9">
        <v>1.1000000000000001</v>
      </c>
    </row>
    <row r="50" spans="1:1" x14ac:dyDescent="0.25">
      <c r="A50" s="9">
        <v>-0.3</v>
      </c>
    </row>
    <row r="51" spans="1:1" x14ac:dyDescent="0.25">
      <c r="A51" s="9">
        <v>2</v>
      </c>
    </row>
  </sheetData>
  <mergeCells count="1">
    <mergeCell ref="B4:F2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FDB5-7784-4F9A-927B-FFDC95360BC0}">
  <dimension ref="A1:G97"/>
  <sheetViews>
    <sheetView workbookViewId="0">
      <selection activeCell="I18" sqref="I18"/>
    </sheetView>
  </sheetViews>
  <sheetFormatPr defaultRowHeight="18.75" x14ac:dyDescent="0.3"/>
  <cols>
    <col min="1" max="1" width="49.85546875" style="116" bestFit="1" customWidth="1"/>
    <col min="2" max="2" width="13.5703125" bestFit="1" customWidth="1"/>
    <col min="3" max="3" width="19.7109375" bestFit="1" customWidth="1"/>
  </cols>
  <sheetData>
    <row r="1" spans="1:7" ht="15.75" x14ac:dyDescent="0.25">
      <c r="A1" s="108" t="s">
        <v>101</v>
      </c>
    </row>
    <row r="2" spans="1:7" ht="21" x14ac:dyDescent="0.35">
      <c r="A2" s="116">
        <v>2.5</v>
      </c>
      <c r="B2" s="117" t="s">
        <v>99</v>
      </c>
      <c r="C2" s="117">
        <f>SKEW(A2:A97)</f>
        <v>0.22402536454542335</v>
      </c>
    </row>
    <row r="3" spans="1:7" ht="21" x14ac:dyDescent="0.35">
      <c r="A3" s="116">
        <v>4.8</v>
      </c>
      <c r="B3" s="117" t="s">
        <v>100</v>
      </c>
      <c r="C3" s="117">
        <f>KURT(A2:A97)</f>
        <v>-0.93120912452529181</v>
      </c>
    </row>
    <row r="4" spans="1:7" x14ac:dyDescent="0.3">
      <c r="A4" s="116">
        <v>3.2</v>
      </c>
      <c r="B4" s="137"/>
      <c r="C4" s="137"/>
      <c r="D4" s="137"/>
      <c r="E4" s="137"/>
      <c r="F4" s="137"/>
      <c r="G4" s="137"/>
    </row>
    <row r="5" spans="1:7" x14ac:dyDescent="0.3">
      <c r="A5" s="116">
        <v>2.1</v>
      </c>
      <c r="B5" s="137"/>
      <c r="C5" s="137"/>
      <c r="D5" s="137"/>
      <c r="E5" s="137"/>
      <c r="F5" s="137"/>
      <c r="G5" s="137"/>
    </row>
    <row r="6" spans="1:7" x14ac:dyDescent="0.3">
      <c r="A6" s="116">
        <v>4.5</v>
      </c>
      <c r="B6" s="137"/>
      <c r="C6" s="137"/>
      <c r="D6" s="137"/>
      <c r="E6" s="137"/>
      <c r="F6" s="137"/>
      <c r="G6" s="137"/>
    </row>
    <row r="7" spans="1:7" x14ac:dyDescent="0.3">
      <c r="A7" s="116">
        <v>2.9</v>
      </c>
      <c r="B7" s="137"/>
      <c r="C7" s="137"/>
      <c r="D7" s="137"/>
      <c r="E7" s="137"/>
      <c r="F7" s="137"/>
      <c r="G7" s="137"/>
    </row>
    <row r="8" spans="1:7" x14ac:dyDescent="0.3">
      <c r="A8" s="116">
        <v>2.2999999999999998</v>
      </c>
      <c r="B8" s="137"/>
      <c r="C8" s="137"/>
      <c r="D8" s="137"/>
      <c r="E8" s="137"/>
      <c r="F8" s="137"/>
      <c r="G8" s="137"/>
    </row>
    <row r="9" spans="1:7" x14ac:dyDescent="0.3">
      <c r="A9" s="116">
        <v>3.1</v>
      </c>
      <c r="B9" s="137"/>
      <c r="C9" s="137"/>
      <c r="D9" s="137"/>
      <c r="E9" s="137"/>
      <c r="F9" s="137"/>
      <c r="G9" s="137"/>
    </row>
    <row r="10" spans="1:7" x14ac:dyDescent="0.3">
      <c r="A10" s="116">
        <v>4.2</v>
      </c>
      <c r="B10" s="137"/>
      <c r="C10" s="137"/>
      <c r="D10" s="137"/>
      <c r="E10" s="137"/>
      <c r="F10" s="137"/>
      <c r="G10" s="137"/>
    </row>
    <row r="11" spans="1:7" x14ac:dyDescent="0.3">
      <c r="A11" s="116">
        <v>3.9</v>
      </c>
      <c r="B11" s="137"/>
      <c r="C11" s="137"/>
      <c r="D11" s="137"/>
      <c r="E11" s="137"/>
      <c r="F11" s="137"/>
      <c r="G11" s="137"/>
    </row>
    <row r="12" spans="1:7" x14ac:dyDescent="0.3">
      <c r="A12" s="116">
        <v>2.8</v>
      </c>
      <c r="B12" s="137"/>
      <c r="C12" s="137"/>
      <c r="D12" s="137"/>
      <c r="E12" s="137"/>
      <c r="F12" s="137"/>
      <c r="G12" s="137"/>
    </row>
    <row r="13" spans="1:7" x14ac:dyDescent="0.3">
      <c r="A13" s="116">
        <v>4.0999999999999996</v>
      </c>
      <c r="B13" s="137"/>
      <c r="C13" s="137"/>
      <c r="D13" s="137"/>
      <c r="E13" s="137"/>
      <c r="F13" s="137"/>
      <c r="G13" s="137"/>
    </row>
    <row r="14" spans="1:7" x14ac:dyDescent="0.3">
      <c r="A14" s="116">
        <v>2.6</v>
      </c>
      <c r="B14" s="137"/>
      <c r="C14" s="137"/>
      <c r="D14" s="137"/>
      <c r="E14" s="137"/>
      <c r="F14" s="137"/>
      <c r="G14" s="137"/>
    </row>
    <row r="15" spans="1:7" x14ac:dyDescent="0.3">
      <c r="A15" s="116">
        <v>2.4</v>
      </c>
      <c r="B15" s="137"/>
      <c r="C15" s="137"/>
      <c r="D15" s="137"/>
      <c r="E15" s="137"/>
      <c r="F15" s="137"/>
      <c r="G15" s="137"/>
    </row>
    <row r="16" spans="1:7" x14ac:dyDescent="0.3">
      <c r="A16" s="116">
        <v>4.7</v>
      </c>
      <c r="B16" s="137"/>
      <c r="C16" s="137"/>
      <c r="D16" s="137"/>
      <c r="E16" s="137"/>
      <c r="F16" s="137"/>
      <c r="G16" s="137"/>
    </row>
    <row r="17" spans="1:7" x14ac:dyDescent="0.3">
      <c r="A17" s="116">
        <v>3.3</v>
      </c>
      <c r="B17" s="137"/>
      <c r="C17" s="137"/>
      <c r="D17" s="137"/>
      <c r="E17" s="137"/>
      <c r="F17" s="137"/>
      <c r="G17" s="137"/>
    </row>
    <row r="18" spans="1:7" x14ac:dyDescent="0.3">
      <c r="A18" s="116">
        <v>2.7</v>
      </c>
      <c r="B18" s="137"/>
      <c r="C18" s="137"/>
      <c r="D18" s="137"/>
      <c r="E18" s="137"/>
      <c r="F18" s="137"/>
      <c r="G18" s="137"/>
    </row>
    <row r="19" spans="1:7" x14ac:dyDescent="0.3">
      <c r="A19" s="116">
        <v>3</v>
      </c>
      <c r="B19" s="137"/>
      <c r="C19" s="137"/>
      <c r="D19" s="137"/>
      <c r="E19" s="137"/>
      <c r="F19" s="137"/>
      <c r="G19" s="137"/>
    </row>
    <row r="20" spans="1:7" x14ac:dyDescent="0.3">
      <c r="A20" s="116">
        <v>4.3</v>
      </c>
      <c r="B20" s="137"/>
      <c r="C20" s="137"/>
      <c r="D20" s="137"/>
      <c r="E20" s="137"/>
      <c r="F20" s="137"/>
      <c r="G20" s="137"/>
    </row>
    <row r="21" spans="1:7" x14ac:dyDescent="0.3">
      <c r="A21" s="116">
        <v>3.7</v>
      </c>
      <c r="B21" s="137"/>
      <c r="C21" s="137"/>
      <c r="D21" s="137"/>
      <c r="E21" s="137"/>
      <c r="F21" s="137"/>
      <c r="G21" s="137"/>
    </row>
    <row r="22" spans="1:7" x14ac:dyDescent="0.3">
      <c r="A22" s="116">
        <v>2.2000000000000002</v>
      </c>
      <c r="B22" s="137"/>
      <c r="C22" s="137"/>
      <c r="D22" s="137"/>
      <c r="E22" s="137"/>
      <c r="F22" s="137"/>
      <c r="G22" s="137"/>
    </row>
    <row r="23" spans="1:7" x14ac:dyDescent="0.3">
      <c r="A23" s="116">
        <v>3.6</v>
      </c>
    </row>
    <row r="24" spans="1:7" x14ac:dyDescent="0.3">
      <c r="A24" s="116">
        <v>4</v>
      </c>
    </row>
    <row r="25" spans="1:7" x14ac:dyDescent="0.3">
      <c r="A25" s="116">
        <v>2.7</v>
      </c>
    </row>
    <row r="26" spans="1:7" x14ac:dyDescent="0.3">
      <c r="A26" s="116">
        <v>3.8</v>
      </c>
    </row>
    <row r="27" spans="1:7" x14ac:dyDescent="0.3">
      <c r="A27" s="116">
        <v>3.5</v>
      </c>
    </row>
    <row r="28" spans="1:7" x14ac:dyDescent="0.3">
      <c r="A28" s="116">
        <v>3.2</v>
      </c>
    </row>
    <row r="29" spans="1:7" x14ac:dyDescent="0.3">
      <c r="A29" s="116">
        <v>4.4000000000000004</v>
      </c>
    </row>
    <row r="30" spans="1:7" x14ac:dyDescent="0.3">
      <c r="A30" s="116">
        <v>2</v>
      </c>
    </row>
    <row r="31" spans="1:7" x14ac:dyDescent="0.3">
      <c r="A31" s="116">
        <v>3.4</v>
      </c>
    </row>
    <row r="32" spans="1:7" x14ac:dyDescent="0.3">
      <c r="A32" s="116">
        <v>3.1</v>
      </c>
    </row>
    <row r="33" spans="1:1" x14ac:dyDescent="0.3">
      <c r="A33" s="116">
        <v>2.9</v>
      </c>
    </row>
    <row r="34" spans="1:1" x14ac:dyDescent="0.3">
      <c r="A34" s="116">
        <v>4.5999999999999996</v>
      </c>
    </row>
    <row r="35" spans="1:1" x14ac:dyDescent="0.3">
      <c r="A35" s="116">
        <v>3.3</v>
      </c>
    </row>
    <row r="36" spans="1:1" x14ac:dyDescent="0.3">
      <c r="A36" s="116">
        <v>2.5</v>
      </c>
    </row>
    <row r="37" spans="1:1" x14ac:dyDescent="0.3">
      <c r="A37" s="116">
        <v>4.9000000000000004</v>
      </c>
    </row>
    <row r="38" spans="1:1" x14ac:dyDescent="0.3">
      <c r="A38" s="116">
        <v>2.8</v>
      </c>
    </row>
    <row r="39" spans="1:1" x14ac:dyDescent="0.3">
      <c r="A39" s="116">
        <v>3</v>
      </c>
    </row>
    <row r="40" spans="1:1" x14ac:dyDescent="0.3">
      <c r="A40" s="116">
        <v>4.2</v>
      </c>
    </row>
    <row r="41" spans="1:1" x14ac:dyDescent="0.3">
      <c r="A41" s="116">
        <v>3.9</v>
      </c>
    </row>
    <row r="42" spans="1:1" x14ac:dyDescent="0.3">
      <c r="A42" s="116">
        <v>2.8</v>
      </c>
    </row>
    <row r="43" spans="1:1" x14ac:dyDescent="0.3">
      <c r="A43" s="116">
        <v>4.0999999999999996</v>
      </c>
    </row>
    <row r="44" spans="1:1" x14ac:dyDescent="0.3">
      <c r="A44" s="116">
        <v>2.6</v>
      </c>
    </row>
    <row r="45" spans="1:1" x14ac:dyDescent="0.3">
      <c r="A45" s="116">
        <v>2.4</v>
      </c>
    </row>
    <row r="46" spans="1:1" x14ac:dyDescent="0.3">
      <c r="A46" s="116">
        <v>4.7</v>
      </c>
    </row>
    <row r="47" spans="1:1" x14ac:dyDescent="0.3">
      <c r="A47" s="116">
        <v>3.3</v>
      </c>
    </row>
    <row r="48" spans="1:1" x14ac:dyDescent="0.3">
      <c r="A48" s="116">
        <v>2.7</v>
      </c>
    </row>
    <row r="49" spans="1:1" x14ac:dyDescent="0.3">
      <c r="A49" s="116">
        <v>3</v>
      </c>
    </row>
    <row r="50" spans="1:1" x14ac:dyDescent="0.3">
      <c r="A50" s="116">
        <v>4.3</v>
      </c>
    </row>
    <row r="51" spans="1:1" x14ac:dyDescent="0.3">
      <c r="A51" s="116">
        <v>3.7</v>
      </c>
    </row>
    <row r="52" spans="1:1" x14ac:dyDescent="0.3">
      <c r="A52" s="116">
        <v>2.2000000000000002</v>
      </c>
    </row>
    <row r="53" spans="1:1" x14ac:dyDescent="0.3">
      <c r="A53" s="116">
        <v>3.6</v>
      </c>
    </row>
    <row r="54" spans="1:1" x14ac:dyDescent="0.3">
      <c r="A54" s="116">
        <v>4</v>
      </c>
    </row>
    <row r="55" spans="1:1" x14ac:dyDescent="0.3">
      <c r="A55" s="116">
        <v>2.7</v>
      </c>
    </row>
    <row r="56" spans="1:1" x14ac:dyDescent="0.3">
      <c r="A56" s="116">
        <v>3.8</v>
      </c>
    </row>
    <row r="57" spans="1:1" x14ac:dyDescent="0.3">
      <c r="A57" s="116">
        <v>3.5</v>
      </c>
    </row>
    <row r="58" spans="1:1" x14ac:dyDescent="0.3">
      <c r="A58" s="116">
        <v>3.2</v>
      </c>
    </row>
    <row r="59" spans="1:1" x14ac:dyDescent="0.3">
      <c r="A59" s="116">
        <v>4.4000000000000004</v>
      </c>
    </row>
    <row r="60" spans="1:1" x14ac:dyDescent="0.3">
      <c r="A60" s="116">
        <v>2</v>
      </c>
    </row>
    <row r="61" spans="1:1" x14ac:dyDescent="0.3">
      <c r="A61" s="116">
        <v>3.4</v>
      </c>
    </row>
    <row r="62" spans="1:1" x14ac:dyDescent="0.3">
      <c r="A62" s="116">
        <v>3.1</v>
      </c>
    </row>
    <row r="63" spans="1:1" x14ac:dyDescent="0.3">
      <c r="A63" s="116">
        <v>2.9</v>
      </c>
    </row>
    <row r="64" spans="1:1" x14ac:dyDescent="0.3">
      <c r="A64" s="116">
        <v>4.5999999999999996</v>
      </c>
    </row>
    <row r="65" spans="1:1" x14ac:dyDescent="0.3">
      <c r="A65" s="116">
        <v>3.3</v>
      </c>
    </row>
    <row r="66" spans="1:1" x14ac:dyDescent="0.3">
      <c r="A66" s="116">
        <v>2.5</v>
      </c>
    </row>
    <row r="67" spans="1:1" x14ac:dyDescent="0.3">
      <c r="A67" s="116">
        <v>4.9000000000000004</v>
      </c>
    </row>
    <row r="68" spans="1:1" x14ac:dyDescent="0.3">
      <c r="A68" s="116">
        <v>2.8</v>
      </c>
    </row>
    <row r="69" spans="1:1" x14ac:dyDescent="0.3">
      <c r="A69" s="116">
        <v>3</v>
      </c>
    </row>
    <row r="70" spans="1:1" x14ac:dyDescent="0.3">
      <c r="A70" s="116">
        <v>4.2</v>
      </c>
    </row>
    <row r="71" spans="1:1" x14ac:dyDescent="0.3">
      <c r="A71" s="116">
        <v>3.9</v>
      </c>
    </row>
    <row r="72" spans="1:1" x14ac:dyDescent="0.3">
      <c r="A72" s="116">
        <v>2.8</v>
      </c>
    </row>
    <row r="73" spans="1:1" x14ac:dyDescent="0.3">
      <c r="A73" s="116">
        <v>4.0999999999999996</v>
      </c>
    </row>
    <row r="74" spans="1:1" x14ac:dyDescent="0.3">
      <c r="A74" s="116">
        <v>2.6</v>
      </c>
    </row>
    <row r="75" spans="1:1" x14ac:dyDescent="0.3">
      <c r="A75" s="116">
        <v>2.4</v>
      </c>
    </row>
    <row r="76" spans="1:1" x14ac:dyDescent="0.3">
      <c r="A76" s="116">
        <v>4.7</v>
      </c>
    </row>
    <row r="77" spans="1:1" x14ac:dyDescent="0.3">
      <c r="A77" s="116">
        <v>3.3</v>
      </c>
    </row>
    <row r="78" spans="1:1" x14ac:dyDescent="0.3">
      <c r="A78" s="116">
        <v>2.7</v>
      </c>
    </row>
    <row r="79" spans="1:1" x14ac:dyDescent="0.3">
      <c r="A79" s="116">
        <v>3</v>
      </c>
    </row>
    <row r="80" spans="1:1" x14ac:dyDescent="0.3">
      <c r="A80" s="116">
        <v>4.3</v>
      </c>
    </row>
    <row r="81" spans="1:1" x14ac:dyDescent="0.3">
      <c r="A81" s="116">
        <v>3.7</v>
      </c>
    </row>
    <row r="82" spans="1:1" x14ac:dyDescent="0.3">
      <c r="A82" s="116">
        <v>2.2000000000000002</v>
      </c>
    </row>
    <row r="83" spans="1:1" x14ac:dyDescent="0.3">
      <c r="A83" s="116">
        <v>3.6</v>
      </c>
    </row>
    <row r="84" spans="1:1" x14ac:dyDescent="0.3">
      <c r="A84" s="116">
        <v>4</v>
      </c>
    </row>
    <row r="85" spans="1:1" x14ac:dyDescent="0.3">
      <c r="A85" s="116">
        <v>2.7</v>
      </c>
    </row>
    <row r="86" spans="1:1" x14ac:dyDescent="0.3">
      <c r="A86" s="116">
        <v>3.8</v>
      </c>
    </row>
    <row r="87" spans="1:1" x14ac:dyDescent="0.3">
      <c r="A87" s="116">
        <v>3.5</v>
      </c>
    </row>
    <row r="88" spans="1:1" x14ac:dyDescent="0.3">
      <c r="A88" s="116">
        <v>3.2</v>
      </c>
    </row>
    <row r="89" spans="1:1" x14ac:dyDescent="0.3">
      <c r="A89" s="116">
        <v>4.4000000000000004</v>
      </c>
    </row>
    <row r="90" spans="1:1" x14ac:dyDescent="0.3">
      <c r="A90" s="116">
        <v>2</v>
      </c>
    </row>
    <row r="91" spans="1:1" x14ac:dyDescent="0.3">
      <c r="A91" s="116">
        <v>3.4</v>
      </c>
    </row>
    <row r="92" spans="1:1" x14ac:dyDescent="0.3">
      <c r="A92" s="116">
        <v>3.1</v>
      </c>
    </row>
    <row r="93" spans="1:1" x14ac:dyDescent="0.3">
      <c r="A93" s="116">
        <v>2.9</v>
      </c>
    </row>
    <row r="94" spans="1:1" x14ac:dyDescent="0.3">
      <c r="A94" s="116">
        <v>4.5999999999999996</v>
      </c>
    </row>
    <row r="95" spans="1:1" x14ac:dyDescent="0.3">
      <c r="A95" s="116">
        <v>3.3</v>
      </c>
    </row>
    <row r="96" spans="1:1" x14ac:dyDescent="0.3">
      <c r="A96" s="116">
        <v>2.5</v>
      </c>
    </row>
    <row r="97" spans="1:1" x14ac:dyDescent="0.3">
      <c r="A97" s="116">
        <v>4.9000000000000004</v>
      </c>
    </row>
  </sheetData>
  <mergeCells count="1">
    <mergeCell ref="B4:G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4D4E-EBB0-4A3A-BE0E-B1E462A78C03}">
  <dimension ref="A1:B24"/>
  <sheetViews>
    <sheetView workbookViewId="0">
      <selection activeCell="E19" sqref="E19"/>
    </sheetView>
  </sheetViews>
  <sheetFormatPr defaultRowHeight="15" x14ac:dyDescent="0.25"/>
  <cols>
    <col min="1" max="1" width="30" customWidth="1"/>
    <col min="2" max="2" width="9.140625" customWidth="1"/>
  </cols>
  <sheetData>
    <row r="1" spans="1:1" ht="21" x14ac:dyDescent="0.35">
      <c r="A1" s="22" t="s">
        <v>11</v>
      </c>
    </row>
    <row r="2" spans="1:1" ht="15.75" x14ac:dyDescent="0.25">
      <c r="A2" s="23">
        <v>15</v>
      </c>
    </row>
    <row r="3" spans="1:1" ht="15.75" x14ac:dyDescent="0.25">
      <c r="A3" s="23">
        <v>10</v>
      </c>
    </row>
    <row r="4" spans="1:1" ht="15.75" x14ac:dyDescent="0.25">
      <c r="A4" s="23">
        <v>20</v>
      </c>
    </row>
    <row r="5" spans="1:1" ht="15.75" x14ac:dyDescent="0.25">
      <c r="A5" s="23">
        <v>25</v>
      </c>
    </row>
    <row r="6" spans="1:1" ht="15.75" x14ac:dyDescent="0.25">
      <c r="A6" s="23">
        <v>15</v>
      </c>
    </row>
    <row r="7" spans="1:1" ht="15.75" x14ac:dyDescent="0.25">
      <c r="A7" s="23">
        <v>10</v>
      </c>
    </row>
    <row r="8" spans="1:1" ht="15.75" x14ac:dyDescent="0.25">
      <c r="A8" s="23">
        <v>30</v>
      </c>
    </row>
    <row r="9" spans="1:1" ht="15.75" x14ac:dyDescent="0.25">
      <c r="A9" s="23">
        <v>20</v>
      </c>
    </row>
    <row r="10" spans="1:1" ht="15.75" x14ac:dyDescent="0.25">
      <c r="A10" s="23">
        <v>15</v>
      </c>
    </row>
    <row r="11" spans="1:1" ht="15.75" x14ac:dyDescent="0.25">
      <c r="A11" s="23">
        <v>10</v>
      </c>
    </row>
    <row r="12" spans="1:1" ht="15.75" x14ac:dyDescent="0.25">
      <c r="A12" s="23">
        <v>10</v>
      </c>
    </row>
    <row r="13" spans="1:1" ht="15.75" x14ac:dyDescent="0.25">
      <c r="A13" s="23">
        <v>25</v>
      </c>
    </row>
    <row r="14" spans="1:1" ht="15.75" x14ac:dyDescent="0.25">
      <c r="A14" s="23">
        <v>15</v>
      </c>
    </row>
    <row r="15" spans="1:1" ht="15.75" x14ac:dyDescent="0.25">
      <c r="A15" s="23">
        <v>20</v>
      </c>
    </row>
    <row r="16" spans="1:1" ht="15.75" x14ac:dyDescent="0.25">
      <c r="A16" s="23">
        <v>20</v>
      </c>
    </row>
    <row r="17" spans="1:2" ht="15.75" x14ac:dyDescent="0.25">
      <c r="A17" s="23">
        <v>15</v>
      </c>
    </row>
    <row r="18" spans="1:2" ht="15.75" x14ac:dyDescent="0.25">
      <c r="A18" s="23">
        <v>10</v>
      </c>
    </row>
    <row r="19" spans="1:2" ht="15.75" x14ac:dyDescent="0.25">
      <c r="A19" s="23">
        <v>10</v>
      </c>
    </row>
    <row r="20" spans="1:2" ht="15.75" x14ac:dyDescent="0.25">
      <c r="A20" s="23">
        <v>20</v>
      </c>
    </row>
    <row r="21" spans="1:2" ht="16.5" thickBot="1" x14ac:dyDescent="0.3">
      <c r="A21" s="24">
        <v>25</v>
      </c>
    </row>
    <row r="22" spans="1:2" ht="18.75" x14ac:dyDescent="0.3">
      <c r="A22" s="19" t="s">
        <v>6</v>
      </c>
      <c r="B22" s="15">
        <f>AVERAGE(A2:A21)</f>
        <v>17</v>
      </c>
    </row>
    <row r="23" spans="1:2" ht="18.75" x14ac:dyDescent="0.3">
      <c r="A23" s="20" t="s">
        <v>7</v>
      </c>
      <c r="B23" s="16">
        <f>MEDIAN(A2:A21)</f>
        <v>15</v>
      </c>
    </row>
    <row r="24" spans="1:2" ht="19.5" thickBot="1" x14ac:dyDescent="0.35">
      <c r="A24" s="21" t="s">
        <v>8</v>
      </c>
      <c r="B24" s="17">
        <f>MODE(A2:A21)</f>
        <v>10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45B4-78BC-42F5-AA58-C6328FD917A1}">
  <dimension ref="A1:G101"/>
  <sheetViews>
    <sheetView topLeftCell="A3" workbookViewId="0">
      <selection activeCell="I8" sqref="I8"/>
    </sheetView>
  </sheetViews>
  <sheetFormatPr defaultRowHeight="15" x14ac:dyDescent="0.25"/>
  <cols>
    <col min="1" max="1" width="22.42578125" style="9" bestFit="1" customWidth="1"/>
    <col min="2" max="2" width="12.42578125" bestFit="1" customWidth="1"/>
    <col min="3" max="3" width="18.140625" bestFit="1" customWidth="1"/>
  </cols>
  <sheetData>
    <row r="1" spans="1:7" ht="19.5" thickBot="1" x14ac:dyDescent="0.35">
      <c r="A1" s="118" t="s">
        <v>102</v>
      </c>
    </row>
    <row r="2" spans="1:7" ht="18.75" x14ac:dyDescent="0.3">
      <c r="A2" s="9">
        <v>4</v>
      </c>
      <c r="B2" s="119" t="s">
        <v>99</v>
      </c>
      <c r="C2" s="120">
        <f>SKEW(A2:A101)</f>
        <v>-0.21090973977304461</v>
      </c>
    </row>
    <row r="3" spans="1:7" ht="19.5" thickBot="1" x14ac:dyDescent="0.35">
      <c r="A3" s="9">
        <v>5</v>
      </c>
      <c r="B3" s="121" t="s">
        <v>103</v>
      </c>
      <c r="C3" s="122">
        <f>KURT(A2:A101)</f>
        <v>-0.74525627211662515</v>
      </c>
    </row>
    <row r="4" spans="1:7" ht="15.75" thickBot="1" x14ac:dyDescent="0.3">
      <c r="A4" s="9">
        <v>3</v>
      </c>
    </row>
    <row r="5" spans="1:7" x14ac:dyDescent="0.25">
      <c r="A5" s="9">
        <v>4</v>
      </c>
      <c r="B5" s="149"/>
      <c r="C5" s="150"/>
      <c r="D5" s="150"/>
      <c r="E5" s="150"/>
      <c r="F5" s="150"/>
      <c r="G5" s="151"/>
    </row>
    <row r="6" spans="1:7" x14ac:dyDescent="0.25">
      <c r="A6" s="9">
        <v>4</v>
      </c>
      <c r="B6" s="152"/>
      <c r="C6" s="137"/>
      <c r="D6" s="137"/>
      <c r="E6" s="137"/>
      <c r="F6" s="137"/>
      <c r="G6" s="153"/>
    </row>
    <row r="7" spans="1:7" x14ac:dyDescent="0.25">
      <c r="A7" s="9">
        <v>3</v>
      </c>
      <c r="B7" s="152"/>
      <c r="C7" s="137"/>
      <c r="D7" s="137"/>
      <c r="E7" s="137"/>
      <c r="F7" s="137"/>
      <c r="G7" s="153"/>
    </row>
    <row r="8" spans="1:7" x14ac:dyDescent="0.25">
      <c r="A8" s="9">
        <v>2</v>
      </c>
      <c r="B8" s="152"/>
      <c r="C8" s="137"/>
      <c r="D8" s="137"/>
      <c r="E8" s="137"/>
      <c r="F8" s="137"/>
      <c r="G8" s="153"/>
    </row>
    <row r="9" spans="1:7" x14ac:dyDescent="0.25">
      <c r="A9" s="9">
        <v>5</v>
      </c>
      <c r="B9" s="152"/>
      <c r="C9" s="137"/>
      <c r="D9" s="137"/>
      <c r="E9" s="137"/>
      <c r="F9" s="137"/>
      <c r="G9" s="153"/>
    </row>
    <row r="10" spans="1:7" x14ac:dyDescent="0.25">
      <c r="A10" s="9">
        <v>4</v>
      </c>
      <c r="B10" s="152"/>
      <c r="C10" s="137"/>
      <c r="D10" s="137"/>
      <c r="E10" s="137"/>
      <c r="F10" s="137"/>
      <c r="G10" s="153"/>
    </row>
    <row r="11" spans="1:7" x14ac:dyDescent="0.25">
      <c r="A11" s="9">
        <v>3</v>
      </c>
      <c r="B11" s="152"/>
      <c r="C11" s="137"/>
      <c r="D11" s="137"/>
      <c r="E11" s="137"/>
      <c r="F11" s="137"/>
      <c r="G11" s="153"/>
    </row>
    <row r="12" spans="1:7" x14ac:dyDescent="0.25">
      <c r="A12" s="9">
        <v>5</v>
      </c>
      <c r="B12" s="152"/>
      <c r="C12" s="137"/>
      <c r="D12" s="137"/>
      <c r="E12" s="137"/>
      <c r="F12" s="137"/>
      <c r="G12" s="153"/>
    </row>
    <row r="13" spans="1:7" x14ac:dyDescent="0.25">
      <c r="A13" s="9">
        <v>4</v>
      </c>
      <c r="B13" s="152"/>
      <c r="C13" s="137"/>
      <c r="D13" s="137"/>
      <c r="E13" s="137"/>
      <c r="F13" s="137"/>
      <c r="G13" s="153"/>
    </row>
    <row r="14" spans="1:7" x14ac:dyDescent="0.25">
      <c r="A14" s="9">
        <v>2</v>
      </c>
      <c r="B14" s="152"/>
      <c r="C14" s="137"/>
      <c r="D14" s="137"/>
      <c r="E14" s="137"/>
      <c r="F14" s="137"/>
      <c r="G14" s="153"/>
    </row>
    <row r="15" spans="1:7" x14ac:dyDescent="0.25">
      <c r="A15" s="9">
        <v>3</v>
      </c>
      <c r="B15" s="152"/>
      <c r="C15" s="137"/>
      <c r="D15" s="137"/>
      <c r="E15" s="137"/>
      <c r="F15" s="137"/>
      <c r="G15" s="153"/>
    </row>
    <row r="16" spans="1:7" x14ac:dyDescent="0.25">
      <c r="A16" s="9">
        <v>4</v>
      </c>
      <c r="B16" s="152"/>
      <c r="C16" s="137"/>
      <c r="D16" s="137"/>
      <c r="E16" s="137"/>
      <c r="F16" s="137"/>
      <c r="G16" s="153"/>
    </row>
    <row r="17" spans="1:7" x14ac:dyDescent="0.25">
      <c r="A17" s="9">
        <v>5</v>
      </c>
      <c r="B17" s="152"/>
      <c r="C17" s="137"/>
      <c r="D17" s="137"/>
      <c r="E17" s="137"/>
      <c r="F17" s="137"/>
      <c r="G17" s="153"/>
    </row>
    <row r="18" spans="1:7" x14ac:dyDescent="0.25">
      <c r="A18" s="9">
        <v>3</v>
      </c>
      <c r="B18" s="152"/>
      <c r="C18" s="137"/>
      <c r="D18" s="137"/>
      <c r="E18" s="137"/>
      <c r="F18" s="137"/>
      <c r="G18" s="153"/>
    </row>
    <row r="19" spans="1:7" x14ac:dyDescent="0.25">
      <c r="A19" s="9">
        <v>4</v>
      </c>
      <c r="B19" s="152"/>
      <c r="C19" s="137"/>
      <c r="D19" s="137"/>
      <c r="E19" s="137"/>
      <c r="F19" s="137"/>
      <c r="G19" s="153"/>
    </row>
    <row r="20" spans="1:7" x14ac:dyDescent="0.25">
      <c r="A20" s="9">
        <v>5</v>
      </c>
      <c r="B20" s="152"/>
      <c r="C20" s="137"/>
      <c r="D20" s="137"/>
      <c r="E20" s="137"/>
      <c r="F20" s="137"/>
      <c r="G20" s="153"/>
    </row>
    <row r="21" spans="1:7" x14ac:dyDescent="0.25">
      <c r="A21" s="9">
        <v>3</v>
      </c>
      <c r="B21" s="152"/>
      <c r="C21" s="137"/>
      <c r="D21" s="137"/>
      <c r="E21" s="137"/>
      <c r="F21" s="137"/>
      <c r="G21" s="153"/>
    </row>
    <row r="22" spans="1:7" x14ac:dyDescent="0.25">
      <c r="A22" s="9">
        <v>4</v>
      </c>
      <c r="B22" s="152"/>
      <c r="C22" s="137"/>
      <c r="D22" s="137"/>
      <c r="E22" s="137"/>
      <c r="F22" s="137"/>
      <c r="G22" s="153"/>
    </row>
    <row r="23" spans="1:7" x14ac:dyDescent="0.25">
      <c r="A23" s="9">
        <v>3</v>
      </c>
      <c r="B23" s="152"/>
      <c r="C23" s="137"/>
      <c r="D23" s="137"/>
      <c r="E23" s="137"/>
      <c r="F23" s="137"/>
      <c r="G23" s="153"/>
    </row>
    <row r="24" spans="1:7" x14ac:dyDescent="0.25">
      <c r="A24" s="9">
        <v>2</v>
      </c>
      <c r="B24" s="152"/>
      <c r="C24" s="137"/>
      <c r="D24" s="137"/>
      <c r="E24" s="137"/>
      <c r="F24" s="137"/>
      <c r="G24" s="153"/>
    </row>
    <row r="25" spans="1:7" x14ac:dyDescent="0.25">
      <c r="A25" s="9">
        <v>4</v>
      </c>
      <c r="B25" s="152"/>
      <c r="C25" s="137"/>
      <c r="D25" s="137"/>
      <c r="E25" s="137"/>
      <c r="F25" s="137"/>
      <c r="G25" s="153"/>
    </row>
    <row r="26" spans="1:7" x14ac:dyDescent="0.25">
      <c r="A26" s="9">
        <v>5</v>
      </c>
      <c r="B26" s="152"/>
      <c r="C26" s="137"/>
      <c r="D26" s="137"/>
      <c r="E26" s="137"/>
      <c r="F26" s="137"/>
      <c r="G26" s="153"/>
    </row>
    <row r="27" spans="1:7" x14ac:dyDescent="0.25">
      <c r="A27" s="9">
        <v>3</v>
      </c>
      <c r="B27" s="152"/>
      <c r="C27" s="137"/>
      <c r="D27" s="137"/>
      <c r="E27" s="137"/>
      <c r="F27" s="137"/>
      <c r="G27" s="153"/>
    </row>
    <row r="28" spans="1:7" x14ac:dyDescent="0.25">
      <c r="A28" s="9">
        <v>4</v>
      </c>
      <c r="B28" s="152"/>
      <c r="C28" s="137"/>
      <c r="D28" s="137"/>
      <c r="E28" s="137"/>
      <c r="F28" s="137"/>
      <c r="G28" s="153"/>
    </row>
    <row r="29" spans="1:7" x14ac:dyDescent="0.25">
      <c r="A29" s="9">
        <v>5</v>
      </c>
      <c r="B29" s="152"/>
      <c r="C29" s="137"/>
      <c r="D29" s="137"/>
      <c r="E29" s="137"/>
      <c r="F29" s="137"/>
      <c r="G29" s="153"/>
    </row>
    <row r="30" spans="1:7" ht="15.75" thickBot="1" x14ac:dyDescent="0.3">
      <c r="A30" s="9">
        <v>4</v>
      </c>
      <c r="B30" s="154"/>
      <c r="C30" s="155"/>
      <c r="D30" s="155"/>
      <c r="E30" s="155"/>
      <c r="F30" s="155"/>
      <c r="G30" s="156"/>
    </row>
    <row r="31" spans="1:7" x14ac:dyDescent="0.25">
      <c r="A31" s="9">
        <v>3</v>
      </c>
    </row>
    <row r="32" spans="1:7" x14ac:dyDescent="0.25">
      <c r="A32" s="9">
        <v>3</v>
      </c>
    </row>
    <row r="33" spans="1:1" x14ac:dyDescent="0.25">
      <c r="A33" s="9">
        <v>4</v>
      </c>
    </row>
    <row r="34" spans="1:1" x14ac:dyDescent="0.25">
      <c r="A34" s="9">
        <v>5</v>
      </c>
    </row>
    <row r="35" spans="1:1" x14ac:dyDescent="0.25">
      <c r="A35" s="9">
        <v>2</v>
      </c>
    </row>
    <row r="36" spans="1:1" x14ac:dyDescent="0.25">
      <c r="A36" s="9">
        <v>3</v>
      </c>
    </row>
    <row r="37" spans="1:1" x14ac:dyDescent="0.25">
      <c r="A37" s="9">
        <v>4</v>
      </c>
    </row>
    <row r="38" spans="1:1" x14ac:dyDescent="0.25">
      <c r="A38" s="9">
        <v>4</v>
      </c>
    </row>
    <row r="39" spans="1:1" x14ac:dyDescent="0.25">
      <c r="A39" s="9">
        <v>3</v>
      </c>
    </row>
    <row r="40" spans="1:1" x14ac:dyDescent="0.25">
      <c r="A40" s="9">
        <v>5</v>
      </c>
    </row>
    <row r="41" spans="1:1" x14ac:dyDescent="0.25">
      <c r="A41" s="9">
        <v>4</v>
      </c>
    </row>
    <row r="42" spans="1:1" x14ac:dyDescent="0.25">
      <c r="A42" s="9">
        <v>3</v>
      </c>
    </row>
    <row r="43" spans="1:1" x14ac:dyDescent="0.25">
      <c r="A43" s="9">
        <v>4</v>
      </c>
    </row>
    <row r="44" spans="1:1" x14ac:dyDescent="0.25">
      <c r="A44" s="9">
        <v>5</v>
      </c>
    </row>
    <row r="45" spans="1:1" x14ac:dyDescent="0.25">
      <c r="A45" s="9">
        <v>4</v>
      </c>
    </row>
    <row r="46" spans="1:1" x14ac:dyDescent="0.25">
      <c r="A46" s="9">
        <v>2</v>
      </c>
    </row>
    <row r="47" spans="1:1" x14ac:dyDescent="0.25">
      <c r="A47" s="9">
        <v>3</v>
      </c>
    </row>
    <row r="48" spans="1:1" x14ac:dyDescent="0.25">
      <c r="A48" s="9">
        <v>4</v>
      </c>
    </row>
    <row r="49" spans="1:1" x14ac:dyDescent="0.25">
      <c r="A49" s="9">
        <v>5</v>
      </c>
    </row>
    <row r="50" spans="1:1" x14ac:dyDescent="0.25">
      <c r="A50" s="9">
        <v>3</v>
      </c>
    </row>
    <row r="51" spans="1:1" x14ac:dyDescent="0.25">
      <c r="A51" s="9">
        <v>4</v>
      </c>
    </row>
    <row r="52" spans="1:1" x14ac:dyDescent="0.25">
      <c r="A52" s="9">
        <v>5</v>
      </c>
    </row>
    <row r="53" spans="1:1" x14ac:dyDescent="0.25">
      <c r="A53" s="9">
        <v>4</v>
      </c>
    </row>
    <row r="54" spans="1:1" x14ac:dyDescent="0.25">
      <c r="A54" s="9">
        <v>3</v>
      </c>
    </row>
    <row r="55" spans="1:1" x14ac:dyDescent="0.25">
      <c r="A55" s="9">
        <v>4</v>
      </c>
    </row>
    <row r="56" spans="1:1" x14ac:dyDescent="0.25">
      <c r="A56" s="9">
        <v>5</v>
      </c>
    </row>
    <row r="57" spans="1:1" x14ac:dyDescent="0.25">
      <c r="A57" s="9">
        <v>3</v>
      </c>
    </row>
    <row r="58" spans="1:1" x14ac:dyDescent="0.25">
      <c r="A58" s="9">
        <v>4</v>
      </c>
    </row>
    <row r="59" spans="1:1" x14ac:dyDescent="0.25">
      <c r="A59" s="9">
        <v>5</v>
      </c>
    </row>
    <row r="60" spans="1:1" x14ac:dyDescent="0.25">
      <c r="A60" s="9">
        <v>4</v>
      </c>
    </row>
    <row r="61" spans="1:1" x14ac:dyDescent="0.25">
      <c r="A61" s="9">
        <v>3</v>
      </c>
    </row>
    <row r="62" spans="1:1" x14ac:dyDescent="0.25">
      <c r="A62" s="9">
        <v>3</v>
      </c>
    </row>
    <row r="63" spans="1:1" x14ac:dyDescent="0.25">
      <c r="A63" s="9">
        <v>4</v>
      </c>
    </row>
    <row r="64" spans="1:1" x14ac:dyDescent="0.25">
      <c r="A64" s="9">
        <v>5</v>
      </c>
    </row>
    <row r="65" spans="1:1" x14ac:dyDescent="0.25">
      <c r="A65" s="9">
        <v>2</v>
      </c>
    </row>
    <row r="66" spans="1:1" x14ac:dyDescent="0.25">
      <c r="A66" s="9">
        <v>3</v>
      </c>
    </row>
    <row r="67" spans="1:1" x14ac:dyDescent="0.25">
      <c r="A67" s="9">
        <v>4</v>
      </c>
    </row>
    <row r="68" spans="1:1" x14ac:dyDescent="0.25">
      <c r="A68" s="9">
        <v>4</v>
      </c>
    </row>
    <row r="69" spans="1:1" x14ac:dyDescent="0.25">
      <c r="A69" s="9">
        <v>3</v>
      </c>
    </row>
    <row r="70" spans="1:1" x14ac:dyDescent="0.25">
      <c r="A70" s="9">
        <v>5</v>
      </c>
    </row>
    <row r="71" spans="1:1" x14ac:dyDescent="0.25">
      <c r="A71" s="9">
        <v>4</v>
      </c>
    </row>
    <row r="72" spans="1:1" x14ac:dyDescent="0.25">
      <c r="A72" s="9">
        <v>3</v>
      </c>
    </row>
    <row r="73" spans="1:1" x14ac:dyDescent="0.25">
      <c r="A73" s="9">
        <v>4</v>
      </c>
    </row>
    <row r="74" spans="1:1" x14ac:dyDescent="0.25">
      <c r="A74" s="9">
        <v>5</v>
      </c>
    </row>
    <row r="75" spans="1:1" x14ac:dyDescent="0.25">
      <c r="A75" s="9">
        <v>4</v>
      </c>
    </row>
    <row r="76" spans="1:1" x14ac:dyDescent="0.25">
      <c r="A76" s="9">
        <v>2</v>
      </c>
    </row>
    <row r="77" spans="1:1" x14ac:dyDescent="0.25">
      <c r="A77" s="9">
        <v>3</v>
      </c>
    </row>
    <row r="78" spans="1:1" x14ac:dyDescent="0.25">
      <c r="A78" s="9">
        <v>4</v>
      </c>
    </row>
    <row r="79" spans="1:1" x14ac:dyDescent="0.25">
      <c r="A79" s="9">
        <v>5</v>
      </c>
    </row>
    <row r="80" spans="1:1" x14ac:dyDescent="0.25">
      <c r="A80" s="9">
        <v>3</v>
      </c>
    </row>
    <row r="81" spans="1:1" x14ac:dyDescent="0.25">
      <c r="A81" s="9">
        <v>4</v>
      </c>
    </row>
    <row r="82" spans="1:1" x14ac:dyDescent="0.25">
      <c r="A82" s="9">
        <v>5</v>
      </c>
    </row>
    <row r="83" spans="1:1" x14ac:dyDescent="0.25">
      <c r="A83" s="9">
        <v>4</v>
      </c>
    </row>
    <row r="84" spans="1:1" x14ac:dyDescent="0.25">
      <c r="A84" s="9">
        <v>3</v>
      </c>
    </row>
    <row r="85" spans="1:1" x14ac:dyDescent="0.25">
      <c r="A85" s="9">
        <v>4</v>
      </c>
    </row>
    <row r="86" spans="1:1" x14ac:dyDescent="0.25">
      <c r="A86" s="9">
        <v>5</v>
      </c>
    </row>
    <row r="87" spans="1:1" x14ac:dyDescent="0.25">
      <c r="A87" s="9">
        <v>3</v>
      </c>
    </row>
    <row r="88" spans="1:1" x14ac:dyDescent="0.25">
      <c r="A88" s="9">
        <v>4</v>
      </c>
    </row>
    <row r="89" spans="1:1" x14ac:dyDescent="0.25">
      <c r="A89" s="9">
        <v>5</v>
      </c>
    </row>
    <row r="90" spans="1:1" x14ac:dyDescent="0.25">
      <c r="A90" s="9">
        <v>4</v>
      </c>
    </row>
    <row r="91" spans="1:1" x14ac:dyDescent="0.25">
      <c r="A91" s="9">
        <v>3</v>
      </c>
    </row>
    <row r="92" spans="1:1" x14ac:dyDescent="0.25">
      <c r="A92" s="9">
        <v>3</v>
      </c>
    </row>
    <row r="93" spans="1:1" x14ac:dyDescent="0.25">
      <c r="A93" s="9">
        <v>4</v>
      </c>
    </row>
    <row r="94" spans="1:1" x14ac:dyDescent="0.25">
      <c r="A94" s="9">
        <v>5</v>
      </c>
    </row>
    <row r="95" spans="1:1" x14ac:dyDescent="0.25">
      <c r="A95" s="9">
        <v>2</v>
      </c>
    </row>
    <row r="96" spans="1:1" x14ac:dyDescent="0.25">
      <c r="A96" s="9">
        <v>3</v>
      </c>
    </row>
    <row r="97" spans="1:1" x14ac:dyDescent="0.25">
      <c r="A97" s="9">
        <v>4</v>
      </c>
    </row>
    <row r="98" spans="1:1" x14ac:dyDescent="0.25">
      <c r="A98" s="9">
        <v>4</v>
      </c>
    </row>
    <row r="99" spans="1:1" x14ac:dyDescent="0.25">
      <c r="A99" s="9">
        <v>3</v>
      </c>
    </row>
    <row r="100" spans="1:1" x14ac:dyDescent="0.25">
      <c r="A100" s="9">
        <v>5</v>
      </c>
    </row>
    <row r="101" spans="1:1" x14ac:dyDescent="0.25">
      <c r="A101" s="9">
        <v>4</v>
      </c>
    </row>
  </sheetData>
  <mergeCells count="1">
    <mergeCell ref="B5:G30"/>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A451C-DF0A-478B-97C2-BD2DC18EBBA0}">
  <dimension ref="A1:G101"/>
  <sheetViews>
    <sheetView topLeftCell="A4" workbookViewId="0">
      <selection activeCell="B5" sqref="B5:G24"/>
    </sheetView>
  </sheetViews>
  <sheetFormatPr defaultRowHeight="15" x14ac:dyDescent="0.25"/>
  <cols>
    <col min="1" max="1" width="38.42578125" bestFit="1" customWidth="1"/>
    <col min="2" max="2" width="12.42578125" bestFit="1" customWidth="1"/>
    <col min="3" max="3" width="18.140625" bestFit="1" customWidth="1"/>
  </cols>
  <sheetData>
    <row r="1" spans="1:7" ht="16.5" thickBot="1" x14ac:dyDescent="0.3">
      <c r="A1" s="124" t="s">
        <v>104</v>
      </c>
    </row>
    <row r="2" spans="1:7" ht="18.75" x14ac:dyDescent="0.3">
      <c r="A2" s="123">
        <v>280</v>
      </c>
      <c r="B2" s="119" t="s">
        <v>99</v>
      </c>
      <c r="C2" s="120">
        <f>SKEW(A2:A101)</f>
        <v>0.2092186247974063</v>
      </c>
    </row>
    <row r="3" spans="1:7" ht="19.5" thickBot="1" x14ac:dyDescent="0.35">
      <c r="A3" s="123">
        <v>350</v>
      </c>
      <c r="B3" s="121" t="s">
        <v>100</v>
      </c>
      <c r="C3" s="122">
        <f>KURT(A2:A101)</f>
        <v>-1.0374244845101974</v>
      </c>
    </row>
    <row r="4" spans="1:7" ht="16.5" thickBot="1" x14ac:dyDescent="0.3">
      <c r="A4" s="123">
        <v>310</v>
      </c>
    </row>
    <row r="5" spans="1:7" ht="15.75" x14ac:dyDescent="0.25">
      <c r="A5" s="123">
        <v>270</v>
      </c>
      <c r="B5" s="149"/>
      <c r="C5" s="150"/>
      <c r="D5" s="150"/>
      <c r="E5" s="150"/>
      <c r="F5" s="150"/>
      <c r="G5" s="151"/>
    </row>
    <row r="6" spans="1:7" ht="15.75" x14ac:dyDescent="0.25">
      <c r="A6" s="123">
        <v>390</v>
      </c>
      <c r="B6" s="152"/>
      <c r="C6" s="137"/>
      <c r="D6" s="137"/>
      <c r="E6" s="137"/>
      <c r="F6" s="137"/>
      <c r="G6" s="153"/>
    </row>
    <row r="7" spans="1:7" ht="15.75" x14ac:dyDescent="0.25">
      <c r="A7" s="123">
        <v>320</v>
      </c>
      <c r="B7" s="152"/>
      <c r="C7" s="137"/>
      <c r="D7" s="137"/>
      <c r="E7" s="137"/>
      <c r="F7" s="137"/>
      <c r="G7" s="153"/>
    </row>
    <row r="8" spans="1:7" ht="15.75" x14ac:dyDescent="0.25">
      <c r="A8" s="123">
        <v>290</v>
      </c>
      <c r="B8" s="152"/>
      <c r="C8" s="137"/>
      <c r="D8" s="137"/>
      <c r="E8" s="137"/>
      <c r="F8" s="137"/>
      <c r="G8" s="153"/>
    </row>
    <row r="9" spans="1:7" ht="15.75" x14ac:dyDescent="0.25">
      <c r="A9" s="123">
        <v>340</v>
      </c>
      <c r="B9" s="152"/>
      <c r="C9" s="137"/>
      <c r="D9" s="137"/>
      <c r="E9" s="137"/>
      <c r="F9" s="137"/>
      <c r="G9" s="153"/>
    </row>
    <row r="10" spans="1:7" ht="15.75" x14ac:dyDescent="0.25">
      <c r="A10" s="123">
        <v>310</v>
      </c>
      <c r="B10" s="152"/>
      <c r="C10" s="137"/>
      <c r="D10" s="137"/>
      <c r="E10" s="137"/>
      <c r="F10" s="137"/>
      <c r="G10" s="153"/>
    </row>
    <row r="11" spans="1:7" ht="15.75" x14ac:dyDescent="0.25">
      <c r="A11" s="123">
        <v>380</v>
      </c>
      <c r="B11" s="152"/>
      <c r="C11" s="137"/>
      <c r="D11" s="137"/>
      <c r="E11" s="137"/>
      <c r="F11" s="137"/>
      <c r="G11" s="153"/>
    </row>
    <row r="12" spans="1:7" ht="15.75" x14ac:dyDescent="0.25">
      <c r="A12" s="123">
        <v>270</v>
      </c>
      <c r="B12" s="152"/>
      <c r="C12" s="137"/>
      <c r="D12" s="137"/>
      <c r="E12" s="137"/>
      <c r="F12" s="137"/>
      <c r="G12" s="153"/>
    </row>
    <row r="13" spans="1:7" ht="15.75" x14ac:dyDescent="0.25">
      <c r="A13" s="123">
        <v>350</v>
      </c>
      <c r="B13" s="152"/>
      <c r="C13" s="137"/>
      <c r="D13" s="137"/>
      <c r="E13" s="137"/>
      <c r="F13" s="137"/>
      <c r="G13" s="153"/>
    </row>
    <row r="14" spans="1:7" ht="15.75" x14ac:dyDescent="0.25">
      <c r="A14" s="123">
        <v>300</v>
      </c>
      <c r="B14" s="152"/>
      <c r="C14" s="137"/>
      <c r="D14" s="137"/>
      <c r="E14" s="137"/>
      <c r="F14" s="137"/>
      <c r="G14" s="153"/>
    </row>
    <row r="15" spans="1:7" ht="15.75" x14ac:dyDescent="0.25">
      <c r="A15" s="123">
        <v>330</v>
      </c>
      <c r="B15" s="152"/>
      <c r="C15" s="137"/>
      <c r="D15" s="137"/>
      <c r="E15" s="137"/>
      <c r="F15" s="137"/>
      <c r="G15" s="153"/>
    </row>
    <row r="16" spans="1:7" ht="15.75" x14ac:dyDescent="0.25">
      <c r="A16" s="123">
        <v>370</v>
      </c>
      <c r="B16" s="152"/>
      <c r="C16" s="137"/>
      <c r="D16" s="137"/>
      <c r="E16" s="137"/>
      <c r="F16" s="137"/>
      <c r="G16" s="153"/>
    </row>
    <row r="17" spans="1:7" ht="15.75" x14ac:dyDescent="0.25">
      <c r="A17" s="123">
        <v>310</v>
      </c>
      <c r="B17" s="152"/>
      <c r="C17" s="137"/>
      <c r="D17" s="137"/>
      <c r="E17" s="137"/>
      <c r="F17" s="137"/>
      <c r="G17" s="153"/>
    </row>
    <row r="18" spans="1:7" ht="15.75" x14ac:dyDescent="0.25">
      <c r="A18" s="123">
        <v>280</v>
      </c>
      <c r="B18" s="152"/>
      <c r="C18" s="137"/>
      <c r="D18" s="137"/>
      <c r="E18" s="137"/>
      <c r="F18" s="137"/>
      <c r="G18" s="153"/>
    </row>
    <row r="19" spans="1:7" ht="15.75" x14ac:dyDescent="0.25">
      <c r="A19" s="123">
        <v>320</v>
      </c>
      <c r="B19" s="152"/>
      <c r="C19" s="137"/>
      <c r="D19" s="137"/>
      <c r="E19" s="137"/>
      <c r="F19" s="137"/>
      <c r="G19" s="153"/>
    </row>
    <row r="20" spans="1:7" ht="15.75" x14ac:dyDescent="0.25">
      <c r="A20" s="123">
        <v>350</v>
      </c>
      <c r="B20" s="152"/>
      <c r="C20" s="137"/>
      <c r="D20" s="137"/>
      <c r="E20" s="137"/>
      <c r="F20" s="137"/>
      <c r="G20" s="153"/>
    </row>
    <row r="21" spans="1:7" ht="15.75" x14ac:dyDescent="0.25">
      <c r="A21" s="123">
        <v>290</v>
      </c>
      <c r="B21" s="152"/>
      <c r="C21" s="137"/>
      <c r="D21" s="137"/>
      <c r="E21" s="137"/>
      <c r="F21" s="137"/>
      <c r="G21" s="153"/>
    </row>
    <row r="22" spans="1:7" ht="15.75" x14ac:dyDescent="0.25">
      <c r="A22" s="123">
        <v>270</v>
      </c>
      <c r="B22" s="152"/>
      <c r="C22" s="137"/>
      <c r="D22" s="137"/>
      <c r="E22" s="137"/>
      <c r="F22" s="137"/>
      <c r="G22" s="153"/>
    </row>
    <row r="23" spans="1:7" ht="15.75" x14ac:dyDescent="0.25">
      <c r="A23" s="123">
        <v>350</v>
      </c>
      <c r="B23" s="152"/>
      <c r="C23" s="137"/>
      <c r="D23" s="137"/>
      <c r="E23" s="137"/>
      <c r="F23" s="137"/>
      <c r="G23" s="153"/>
    </row>
    <row r="24" spans="1:7" ht="16.5" thickBot="1" x14ac:dyDescent="0.3">
      <c r="A24" s="123">
        <v>300</v>
      </c>
      <c r="B24" s="154"/>
      <c r="C24" s="155"/>
      <c r="D24" s="155"/>
      <c r="E24" s="155"/>
      <c r="F24" s="155"/>
      <c r="G24" s="156"/>
    </row>
    <row r="25" spans="1:7" ht="15.75" x14ac:dyDescent="0.25">
      <c r="A25" s="123">
        <v>330</v>
      </c>
    </row>
    <row r="26" spans="1:7" ht="15.75" x14ac:dyDescent="0.25">
      <c r="A26" s="123">
        <v>370</v>
      </c>
    </row>
    <row r="27" spans="1:7" ht="15.75" x14ac:dyDescent="0.25">
      <c r="A27" s="123">
        <v>310</v>
      </c>
    </row>
    <row r="28" spans="1:7" ht="15.75" x14ac:dyDescent="0.25">
      <c r="A28" s="123">
        <v>280</v>
      </c>
    </row>
    <row r="29" spans="1:7" ht="15.75" x14ac:dyDescent="0.25">
      <c r="A29" s="123">
        <v>320</v>
      </c>
    </row>
    <row r="30" spans="1:7" ht="15.75" x14ac:dyDescent="0.25">
      <c r="A30" s="123">
        <v>350</v>
      </c>
    </row>
    <row r="31" spans="1:7" ht="15.75" x14ac:dyDescent="0.25">
      <c r="A31" s="123">
        <v>290</v>
      </c>
    </row>
    <row r="32" spans="1:7" ht="15.75" x14ac:dyDescent="0.25">
      <c r="A32" s="123">
        <v>270</v>
      </c>
    </row>
    <row r="33" spans="1:1" ht="15.75" x14ac:dyDescent="0.25">
      <c r="A33" s="123">
        <v>350</v>
      </c>
    </row>
    <row r="34" spans="1:1" ht="15.75" x14ac:dyDescent="0.25">
      <c r="A34" s="123">
        <v>300</v>
      </c>
    </row>
    <row r="35" spans="1:1" ht="15.75" x14ac:dyDescent="0.25">
      <c r="A35" s="123">
        <v>330</v>
      </c>
    </row>
    <row r="36" spans="1:1" ht="15.75" x14ac:dyDescent="0.25">
      <c r="A36" s="123">
        <v>370</v>
      </c>
    </row>
    <row r="37" spans="1:1" ht="15.75" x14ac:dyDescent="0.25">
      <c r="A37" s="123">
        <v>310</v>
      </c>
    </row>
    <row r="38" spans="1:1" ht="15.75" x14ac:dyDescent="0.25">
      <c r="A38" s="123">
        <v>280</v>
      </c>
    </row>
    <row r="39" spans="1:1" ht="15.75" x14ac:dyDescent="0.25">
      <c r="A39" s="123">
        <v>320</v>
      </c>
    </row>
    <row r="40" spans="1:1" ht="15.75" x14ac:dyDescent="0.25">
      <c r="A40" s="123">
        <v>350</v>
      </c>
    </row>
    <row r="41" spans="1:1" ht="15.75" x14ac:dyDescent="0.25">
      <c r="A41" s="123">
        <v>290</v>
      </c>
    </row>
    <row r="42" spans="1:1" ht="15.75" x14ac:dyDescent="0.25">
      <c r="A42" s="123">
        <v>270</v>
      </c>
    </row>
    <row r="43" spans="1:1" ht="15.75" x14ac:dyDescent="0.25">
      <c r="A43" s="123">
        <v>350</v>
      </c>
    </row>
    <row r="44" spans="1:1" ht="15.75" x14ac:dyDescent="0.25">
      <c r="A44" s="123">
        <v>300</v>
      </c>
    </row>
    <row r="45" spans="1:1" ht="15.75" x14ac:dyDescent="0.25">
      <c r="A45" s="123">
        <v>330</v>
      </c>
    </row>
    <row r="46" spans="1:1" ht="15.75" x14ac:dyDescent="0.25">
      <c r="A46" s="123">
        <v>370</v>
      </c>
    </row>
    <row r="47" spans="1:1" ht="15.75" x14ac:dyDescent="0.25">
      <c r="A47" s="123">
        <v>310</v>
      </c>
    </row>
    <row r="48" spans="1:1" ht="15.75" x14ac:dyDescent="0.25">
      <c r="A48" s="123">
        <v>280</v>
      </c>
    </row>
    <row r="49" spans="1:1" ht="15.75" x14ac:dyDescent="0.25">
      <c r="A49" s="123">
        <v>320</v>
      </c>
    </row>
    <row r="50" spans="1:1" ht="15.75" x14ac:dyDescent="0.25">
      <c r="A50" s="123">
        <v>350</v>
      </c>
    </row>
    <row r="51" spans="1:1" ht="15.75" x14ac:dyDescent="0.25">
      <c r="A51" s="123">
        <v>290</v>
      </c>
    </row>
    <row r="52" spans="1:1" ht="15.75" x14ac:dyDescent="0.25">
      <c r="A52" s="123">
        <v>270</v>
      </c>
    </row>
    <row r="53" spans="1:1" ht="15.75" x14ac:dyDescent="0.25">
      <c r="A53" s="123">
        <v>350</v>
      </c>
    </row>
    <row r="54" spans="1:1" ht="15.75" x14ac:dyDescent="0.25">
      <c r="A54" s="123">
        <v>300</v>
      </c>
    </row>
    <row r="55" spans="1:1" ht="15.75" x14ac:dyDescent="0.25">
      <c r="A55" s="123">
        <v>330</v>
      </c>
    </row>
    <row r="56" spans="1:1" ht="15.75" x14ac:dyDescent="0.25">
      <c r="A56" s="123">
        <v>370</v>
      </c>
    </row>
    <row r="57" spans="1:1" ht="15.75" x14ac:dyDescent="0.25">
      <c r="A57" s="123">
        <v>310</v>
      </c>
    </row>
    <row r="58" spans="1:1" ht="15.75" x14ac:dyDescent="0.25">
      <c r="A58" s="123">
        <v>280</v>
      </c>
    </row>
    <row r="59" spans="1:1" ht="15.75" x14ac:dyDescent="0.25">
      <c r="A59" s="123">
        <v>320</v>
      </c>
    </row>
    <row r="60" spans="1:1" ht="15.75" x14ac:dyDescent="0.25">
      <c r="A60" s="123">
        <v>350</v>
      </c>
    </row>
    <row r="61" spans="1:1" ht="15.75" x14ac:dyDescent="0.25">
      <c r="A61" s="123">
        <v>290</v>
      </c>
    </row>
    <row r="62" spans="1:1" ht="15.75" x14ac:dyDescent="0.25">
      <c r="A62" s="123">
        <v>270</v>
      </c>
    </row>
    <row r="63" spans="1:1" ht="15.75" x14ac:dyDescent="0.25">
      <c r="A63" s="123">
        <v>350</v>
      </c>
    </row>
    <row r="64" spans="1:1" ht="15.75" x14ac:dyDescent="0.25">
      <c r="A64" s="123">
        <v>300</v>
      </c>
    </row>
    <row r="65" spans="1:1" ht="15.75" x14ac:dyDescent="0.25">
      <c r="A65" s="123">
        <v>330</v>
      </c>
    </row>
    <row r="66" spans="1:1" ht="15.75" x14ac:dyDescent="0.25">
      <c r="A66" s="123">
        <v>370</v>
      </c>
    </row>
    <row r="67" spans="1:1" ht="15.75" x14ac:dyDescent="0.25">
      <c r="A67" s="123">
        <v>310</v>
      </c>
    </row>
    <row r="68" spans="1:1" ht="15.75" x14ac:dyDescent="0.25">
      <c r="A68" s="123">
        <v>280</v>
      </c>
    </row>
    <row r="69" spans="1:1" ht="15.75" x14ac:dyDescent="0.25">
      <c r="A69" s="123">
        <v>320</v>
      </c>
    </row>
    <row r="70" spans="1:1" ht="15.75" x14ac:dyDescent="0.25">
      <c r="A70" s="123">
        <v>350</v>
      </c>
    </row>
    <row r="71" spans="1:1" ht="15.75" x14ac:dyDescent="0.25">
      <c r="A71" s="123">
        <v>290</v>
      </c>
    </row>
    <row r="72" spans="1:1" ht="15.75" x14ac:dyDescent="0.25">
      <c r="A72" s="123">
        <v>270</v>
      </c>
    </row>
    <row r="73" spans="1:1" ht="15.75" x14ac:dyDescent="0.25">
      <c r="A73" s="123">
        <v>350</v>
      </c>
    </row>
    <row r="74" spans="1:1" ht="15.75" x14ac:dyDescent="0.25">
      <c r="A74" s="123">
        <v>300</v>
      </c>
    </row>
    <row r="75" spans="1:1" ht="15.75" x14ac:dyDescent="0.25">
      <c r="A75" s="123">
        <v>330</v>
      </c>
    </row>
    <row r="76" spans="1:1" ht="15.75" x14ac:dyDescent="0.25">
      <c r="A76" s="123">
        <v>370</v>
      </c>
    </row>
    <row r="77" spans="1:1" ht="15.75" x14ac:dyDescent="0.25">
      <c r="A77" s="123">
        <v>310</v>
      </c>
    </row>
    <row r="78" spans="1:1" ht="15.75" x14ac:dyDescent="0.25">
      <c r="A78" s="123">
        <v>280</v>
      </c>
    </row>
    <row r="79" spans="1:1" ht="15.75" x14ac:dyDescent="0.25">
      <c r="A79" s="123">
        <v>320</v>
      </c>
    </row>
    <row r="80" spans="1:1" ht="15.75" x14ac:dyDescent="0.25">
      <c r="A80" s="123">
        <v>350</v>
      </c>
    </row>
    <row r="81" spans="1:1" ht="15.75" x14ac:dyDescent="0.25">
      <c r="A81" s="123">
        <v>290</v>
      </c>
    </row>
    <row r="82" spans="1:1" ht="15.75" x14ac:dyDescent="0.25">
      <c r="A82" s="123">
        <v>270</v>
      </c>
    </row>
    <row r="83" spans="1:1" ht="15.75" x14ac:dyDescent="0.25">
      <c r="A83" s="123">
        <v>350</v>
      </c>
    </row>
    <row r="84" spans="1:1" ht="15.75" x14ac:dyDescent="0.25">
      <c r="A84" s="123">
        <v>300</v>
      </c>
    </row>
    <row r="85" spans="1:1" ht="15.75" x14ac:dyDescent="0.25">
      <c r="A85" s="123">
        <v>330</v>
      </c>
    </row>
    <row r="86" spans="1:1" ht="15.75" x14ac:dyDescent="0.25">
      <c r="A86" s="123">
        <v>370</v>
      </c>
    </row>
    <row r="87" spans="1:1" ht="15.75" x14ac:dyDescent="0.25">
      <c r="A87" s="123">
        <v>310</v>
      </c>
    </row>
    <row r="88" spans="1:1" ht="15.75" x14ac:dyDescent="0.25">
      <c r="A88" s="123">
        <v>280</v>
      </c>
    </row>
    <row r="89" spans="1:1" ht="15.75" x14ac:dyDescent="0.25">
      <c r="A89" s="123">
        <v>320</v>
      </c>
    </row>
    <row r="90" spans="1:1" ht="15.75" x14ac:dyDescent="0.25">
      <c r="A90" s="123">
        <v>350</v>
      </c>
    </row>
    <row r="91" spans="1:1" ht="15.75" x14ac:dyDescent="0.25">
      <c r="A91" s="123">
        <v>290</v>
      </c>
    </row>
    <row r="92" spans="1:1" ht="15.75" x14ac:dyDescent="0.25">
      <c r="A92" s="123">
        <v>270</v>
      </c>
    </row>
    <row r="93" spans="1:1" ht="15.75" x14ac:dyDescent="0.25">
      <c r="A93" s="123">
        <v>350</v>
      </c>
    </row>
    <row r="94" spans="1:1" ht="15.75" x14ac:dyDescent="0.25">
      <c r="A94" s="123">
        <v>300</v>
      </c>
    </row>
    <row r="95" spans="1:1" ht="15.75" x14ac:dyDescent="0.25">
      <c r="A95" s="123">
        <v>330</v>
      </c>
    </row>
    <row r="96" spans="1:1" ht="15.75" x14ac:dyDescent="0.25">
      <c r="A96" s="123">
        <v>370</v>
      </c>
    </row>
    <row r="97" spans="1:1" ht="15.75" x14ac:dyDescent="0.25">
      <c r="A97" s="123">
        <v>310</v>
      </c>
    </row>
    <row r="98" spans="1:1" ht="15.75" x14ac:dyDescent="0.25">
      <c r="A98" s="123">
        <v>280</v>
      </c>
    </row>
    <row r="99" spans="1:1" ht="15.75" x14ac:dyDescent="0.25">
      <c r="A99" s="123">
        <v>320</v>
      </c>
    </row>
    <row r="100" spans="1:1" ht="15.75" x14ac:dyDescent="0.25">
      <c r="A100" s="123">
        <v>350</v>
      </c>
    </row>
    <row r="101" spans="1:1" ht="15.75" x14ac:dyDescent="0.25">
      <c r="A101" s="123">
        <v>290</v>
      </c>
    </row>
  </sheetData>
  <mergeCells count="1">
    <mergeCell ref="B5:G2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23450-AEFD-4026-8CB8-194E49FE750D}">
  <dimension ref="A1:H101"/>
  <sheetViews>
    <sheetView topLeftCell="A3" workbookViewId="0">
      <selection activeCell="K10" sqref="K10"/>
    </sheetView>
  </sheetViews>
  <sheetFormatPr defaultRowHeight="15" x14ac:dyDescent="0.25"/>
  <cols>
    <col min="1" max="1" width="31.7109375" bestFit="1" customWidth="1"/>
    <col min="2" max="2" width="11" bestFit="1" customWidth="1"/>
    <col min="3" max="3" width="18.140625" bestFit="1" customWidth="1"/>
  </cols>
  <sheetData>
    <row r="1" spans="1:8" ht="19.5" thickBot="1" x14ac:dyDescent="0.35">
      <c r="A1" s="125" t="s">
        <v>105</v>
      </c>
    </row>
    <row r="2" spans="1:8" ht="18.75" x14ac:dyDescent="0.3">
      <c r="A2" s="116">
        <v>12</v>
      </c>
      <c r="B2" s="119" t="s">
        <v>106</v>
      </c>
      <c r="C2" s="120">
        <f>SKEW(A2:A101)</f>
        <v>-0.3350128722188207</v>
      </c>
    </row>
    <row r="3" spans="1:8" ht="19.5" thickBot="1" x14ac:dyDescent="0.35">
      <c r="A3" s="116">
        <v>18</v>
      </c>
      <c r="B3" s="121" t="s">
        <v>100</v>
      </c>
      <c r="C3" s="122">
        <f>KURT(A2:A101)</f>
        <v>-0.88101144669010489</v>
      </c>
    </row>
    <row r="4" spans="1:8" ht="19.5" thickBot="1" x14ac:dyDescent="0.35">
      <c r="A4" s="116">
        <v>15</v>
      </c>
    </row>
    <row r="5" spans="1:8" ht="18.75" x14ac:dyDescent="0.3">
      <c r="A5" s="116">
        <v>22</v>
      </c>
      <c r="B5" s="149"/>
      <c r="C5" s="150"/>
      <c r="D5" s="150"/>
      <c r="E5" s="150"/>
      <c r="F5" s="150"/>
      <c r="G5" s="150"/>
      <c r="H5" s="151"/>
    </row>
    <row r="6" spans="1:8" ht="18.75" x14ac:dyDescent="0.3">
      <c r="A6" s="116">
        <v>20</v>
      </c>
      <c r="B6" s="152"/>
      <c r="C6" s="137"/>
      <c r="D6" s="137"/>
      <c r="E6" s="137"/>
      <c r="F6" s="137"/>
      <c r="G6" s="137"/>
      <c r="H6" s="153"/>
    </row>
    <row r="7" spans="1:8" ht="18.75" x14ac:dyDescent="0.3">
      <c r="A7" s="116">
        <v>14</v>
      </c>
      <c r="B7" s="152"/>
      <c r="C7" s="137"/>
      <c r="D7" s="137"/>
      <c r="E7" s="137"/>
      <c r="F7" s="137"/>
      <c r="G7" s="137"/>
      <c r="H7" s="153"/>
    </row>
    <row r="8" spans="1:8" ht="18.75" x14ac:dyDescent="0.3">
      <c r="A8" s="116">
        <v>16</v>
      </c>
      <c r="B8" s="152"/>
      <c r="C8" s="137"/>
      <c r="D8" s="137"/>
      <c r="E8" s="137"/>
      <c r="F8" s="137"/>
      <c r="G8" s="137"/>
      <c r="H8" s="153"/>
    </row>
    <row r="9" spans="1:8" ht="18.75" x14ac:dyDescent="0.3">
      <c r="A9" s="116">
        <v>21</v>
      </c>
      <c r="B9" s="152"/>
      <c r="C9" s="137"/>
      <c r="D9" s="137"/>
      <c r="E9" s="137"/>
      <c r="F9" s="137"/>
      <c r="G9" s="137"/>
      <c r="H9" s="153"/>
    </row>
    <row r="10" spans="1:8" ht="18.75" x14ac:dyDescent="0.3">
      <c r="A10" s="116">
        <v>19</v>
      </c>
      <c r="B10" s="152"/>
      <c r="C10" s="137"/>
      <c r="D10" s="137"/>
      <c r="E10" s="137"/>
      <c r="F10" s="137"/>
      <c r="G10" s="137"/>
      <c r="H10" s="153"/>
    </row>
    <row r="11" spans="1:8" ht="18.75" x14ac:dyDescent="0.3">
      <c r="A11" s="116">
        <v>17</v>
      </c>
      <c r="B11" s="152"/>
      <c r="C11" s="137"/>
      <c r="D11" s="137"/>
      <c r="E11" s="137"/>
      <c r="F11" s="137"/>
      <c r="G11" s="137"/>
      <c r="H11" s="153"/>
    </row>
    <row r="12" spans="1:8" ht="18.75" x14ac:dyDescent="0.3">
      <c r="A12" s="116">
        <v>22</v>
      </c>
      <c r="B12" s="152"/>
      <c r="C12" s="137"/>
      <c r="D12" s="137"/>
      <c r="E12" s="137"/>
      <c r="F12" s="137"/>
      <c r="G12" s="137"/>
      <c r="H12" s="153"/>
    </row>
    <row r="13" spans="1:8" ht="18.75" x14ac:dyDescent="0.3">
      <c r="A13" s="116">
        <v>19</v>
      </c>
      <c r="B13" s="152"/>
      <c r="C13" s="137"/>
      <c r="D13" s="137"/>
      <c r="E13" s="137"/>
      <c r="F13" s="137"/>
      <c r="G13" s="137"/>
      <c r="H13" s="153"/>
    </row>
    <row r="14" spans="1:8" ht="18.75" x14ac:dyDescent="0.3">
      <c r="A14" s="116">
        <v>13</v>
      </c>
      <c r="B14" s="152"/>
      <c r="C14" s="137"/>
      <c r="D14" s="137"/>
      <c r="E14" s="137"/>
      <c r="F14" s="137"/>
      <c r="G14" s="137"/>
      <c r="H14" s="153"/>
    </row>
    <row r="15" spans="1:8" ht="18.75" x14ac:dyDescent="0.3">
      <c r="A15" s="116">
        <v>16</v>
      </c>
      <c r="B15" s="152"/>
      <c r="C15" s="137"/>
      <c r="D15" s="137"/>
      <c r="E15" s="137"/>
      <c r="F15" s="137"/>
      <c r="G15" s="137"/>
      <c r="H15" s="153"/>
    </row>
    <row r="16" spans="1:8" ht="18.75" x14ac:dyDescent="0.3">
      <c r="A16" s="116">
        <v>21</v>
      </c>
      <c r="B16" s="152"/>
      <c r="C16" s="137"/>
      <c r="D16" s="137"/>
      <c r="E16" s="137"/>
      <c r="F16" s="137"/>
      <c r="G16" s="137"/>
      <c r="H16" s="153"/>
    </row>
    <row r="17" spans="1:8" ht="18.75" x14ac:dyDescent="0.3">
      <c r="A17" s="116">
        <v>22</v>
      </c>
      <c r="B17" s="152"/>
      <c r="C17" s="137"/>
      <c r="D17" s="137"/>
      <c r="E17" s="137"/>
      <c r="F17" s="137"/>
      <c r="G17" s="137"/>
      <c r="H17" s="153"/>
    </row>
    <row r="18" spans="1:8" ht="19.5" thickBot="1" x14ac:dyDescent="0.35">
      <c r="A18" s="116">
        <v>17</v>
      </c>
      <c r="B18" s="154"/>
      <c r="C18" s="155"/>
      <c r="D18" s="155"/>
      <c r="E18" s="155"/>
      <c r="F18" s="155"/>
      <c r="G18" s="155"/>
      <c r="H18" s="156"/>
    </row>
    <row r="19" spans="1:8" ht="18.75" x14ac:dyDescent="0.3">
      <c r="A19" s="116">
        <v>19</v>
      </c>
    </row>
    <row r="20" spans="1:8" ht="18.75" x14ac:dyDescent="0.3">
      <c r="A20" s="116">
        <v>22</v>
      </c>
    </row>
    <row r="21" spans="1:8" ht="18.75" x14ac:dyDescent="0.3">
      <c r="A21" s="116">
        <v>18</v>
      </c>
    </row>
    <row r="22" spans="1:8" ht="18.75" x14ac:dyDescent="0.3">
      <c r="A22" s="116">
        <v>14</v>
      </c>
    </row>
    <row r="23" spans="1:8" ht="18.75" x14ac:dyDescent="0.3">
      <c r="A23" s="116">
        <v>20</v>
      </c>
    </row>
    <row r="24" spans="1:8" ht="18.75" x14ac:dyDescent="0.3">
      <c r="A24" s="116">
        <v>19</v>
      </c>
    </row>
    <row r="25" spans="1:8" ht="18.75" x14ac:dyDescent="0.3">
      <c r="A25" s="116">
        <v>17</v>
      </c>
    </row>
    <row r="26" spans="1:8" ht="18.75" x14ac:dyDescent="0.3">
      <c r="A26" s="116">
        <v>22</v>
      </c>
    </row>
    <row r="27" spans="1:8" ht="18.75" x14ac:dyDescent="0.3">
      <c r="A27" s="116">
        <v>18</v>
      </c>
    </row>
    <row r="28" spans="1:8" ht="18.75" x14ac:dyDescent="0.3">
      <c r="A28" s="116">
        <v>15</v>
      </c>
    </row>
    <row r="29" spans="1:8" ht="18.75" x14ac:dyDescent="0.3">
      <c r="A29" s="116">
        <v>21</v>
      </c>
    </row>
    <row r="30" spans="1:8" ht="18.75" x14ac:dyDescent="0.3">
      <c r="A30" s="116">
        <v>20</v>
      </c>
    </row>
    <row r="31" spans="1:8" ht="18.75" x14ac:dyDescent="0.3">
      <c r="A31" s="116">
        <v>16</v>
      </c>
    </row>
    <row r="32" spans="1:8" ht="18.75" x14ac:dyDescent="0.3">
      <c r="A32" s="116">
        <v>12</v>
      </c>
    </row>
    <row r="33" spans="1:1" ht="18.75" x14ac:dyDescent="0.3">
      <c r="A33" s="116">
        <v>18</v>
      </c>
    </row>
    <row r="34" spans="1:1" ht="18.75" x14ac:dyDescent="0.3">
      <c r="A34" s="116">
        <v>15</v>
      </c>
    </row>
    <row r="35" spans="1:1" ht="18.75" x14ac:dyDescent="0.3">
      <c r="A35" s="116">
        <v>22</v>
      </c>
    </row>
    <row r="36" spans="1:1" ht="18.75" x14ac:dyDescent="0.3">
      <c r="A36" s="116">
        <v>20</v>
      </c>
    </row>
    <row r="37" spans="1:1" ht="18.75" x14ac:dyDescent="0.3">
      <c r="A37" s="116">
        <v>14</v>
      </c>
    </row>
    <row r="38" spans="1:1" ht="18.75" x14ac:dyDescent="0.3">
      <c r="A38" s="116">
        <v>16</v>
      </c>
    </row>
    <row r="39" spans="1:1" ht="18.75" x14ac:dyDescent="0.3">
      <c r="A39" s="116">
        <v>21</v>
      </c>
    </row>
    <row r="40" spans="1:1" ht="18.75" x14ac:dyDescent="0.3">
      <c r="A40" s="116">
        <v>19</v>
      </c>
    </row>
    <row r="41" spans="1:1" ht="18.75" x14ac:dyDescent="0.3">
      <c r="A41" s="116">
        <v>17</v>
      </c>
    </row>
    <row r="42" spans="1:1" ht="18.75" x14ac:dyDescent="0.3">
      <c r="A42" s="116">
        <v>22</v>
      </c>
    </row>
    <row r="43" spans="1:1" ht="18.75" x14ac:dyDescent="0.3">
      <c r="A43" s="116">
        <v>19</v>
      </c>
    </row>
    <row r="44" spans="1:1" ht="18.75" x14ac:dyDescent="0.3">
      <c r="A44" s="116">
        <v>13</v>
      </c>
    </row>
    <row r="45" spans="1:1" ht="18.75" x14ac:dyDescent="0.3">
      <c r="A45" s="116">
        <v>16</v>
      </c>
    </row>
    <row r="46" spans="1:1" ht="18.75" x14ac:dyDescent="0.3">
      <c r="A46" s="116">
        <v>21</v>
      </c>
    </row>
    <row r="47" spans="1:1" ht="18.75" x14ac:dyDescent="0.3">
      <c r="A47" s="116">
        <v>22</v>
      </c>
    </row>
    <row r="48" spans="1:1" ht="18.75" x14ac:dyDescent="0.3">
      <c r="A48" s="116">
        <v>17</v>
      </c>
    </row>
    <row r="49" spans="1:1" ht="18.75" x14ac:dyDescent="0.3">
      <c r="A49" s="116">
        <v>19</v>
      </c>
    </row>
    <row r="50" spans="1:1" ht="18.75" x14ac:dyDescent="0.3">
      <c r="A50" s="116">
        <v>22</v>
      </c>
    </row>
    <row r="51" spans="1:1" ht="18.75" x14ac:dyDescent="0.3">
      <c r="A51" s="116">
        <v>18</v>
      </c>
    </row>
    <row r="52" spans="1:1" ht="18.75" x14ac:dyDescent="0.3">
      <c r="A52" s="116">
        <v>14</v>
      </c>
    </row>
    <row r="53" spans="1:1" ht="18.75" x14ac:dyDescent="0.3">
      <c r="A53" s="116">
        <v>20</v>
      </c>
    </row>
    <row r="54" spans="1:1" ht="18.75" x14ac:dyDescent="0.3">
      <c r="A54" s="116">
        <v>19</v>
      </c>
    </row>
    <row r="55" spans="1:1" ht="18.75" x14ac:dyDescent="0.3">
      <c r="A55" s="116">
        <v>17</v>
      </c>
    </row>
    <row r="56" spans="1:1" ht="18.75" x14ac:dyDescent="0.3">
      <c r="A56" s="116">
        <v>22</v>
      </c>
    </row>
    <row r="57" spans="1:1" ht="18.75" x14ac:dyDescent="0.3">
      <c r="A57" s="116">
        <v>18</v>
      </c>
    </row>
    <row r="58" spans="1:1" ht="18.75" x14ac:dyDescent="0.3">
      <c r="A58" s="116">
        <v>15</v>
      </c>
    </row>
    <row r="59" spans="1:1" ht="18.75" x14ac:dyDescent="0.3">
      <c r="A59" s="116">
        <v>21</v>
      </c>
    </row>
    <row r="60" spans="1:1" ht="18.75" x14ac:dyDescent="0.3">
      <c r="A60" s="116">
        <v>20</v>
      </c>
    </row>
    <row r="61" spans="1:1" ht="18.75" x14ac:dyDescent="0.3">
      <c r="A61" s="116">
        <v>16</v>
      </c>
    </row>
    <row r="62" spans="1:1" ht="18.75" x14ac:dyDescent="0.3">
      <c r="A62" s="116">
        <v>12</v>
      </c>
    </row>
    <row r="63" spans="1:1" ht="18.75" x14ac:dyDescent="0.3">
      <c r="A63" s="116">
        <v>18</v>
      </c>
    </row>
    <row r="64" spans="1:1" ht="18.75" x14ac:dyDescent="0.3">
      <c r="A64" s="116">
        <v>15</v>
      </c>
    </row>
    <row r="65" spans="1:1" ht="18.75" x14ac:dyDescent="0.3">
      <c r="A65" s="116">
        <v>22</v>
      </c>
    </row>
    <row r="66" spans="1:1" ht="18.75" x14ac:dyDescent="0.3">
      <c r="A66" s="116">
        <v>20</v>
      </c>
    </row>
    <row r="67" spans="1:1" ht="18.75" x14ac:dyDescent="0.3">
      <c r="A67" s="116">
        <v>14</v>
      </c>
    </row>
    <row r="68" spans="1:1" ht="18.75" x14ac:dyDescent="0.3">
      <c r="A68" s="116">
        <v>16</v>
      </c>
    </row>
    <row r="69" spans="1:1" ht="18.75" x14ac:dyDescent="0.3">
      <c r="A69" s="116">
        <v>21</v>
      </c>
    </row>
    <row r="70" spans="1:1" ht="18.75" x14ac:dyDescent="0.3">
      <c r="A70" s="116">
        <v>19</v>
      </c>
    </row>
    <row r="71" spans="1:1" ht="18.75" x14ac:dyDescent="0.3">
      <c r="A71" s="116">
        <v>17</v>
      </c>
    </row>
    <row r="72" spans="1:1" ht="18.75" x14ac:dyDescent="0.3">
      <c r="A72" s="116">
        <v>22</v>
      </c>
    </row>
    <row r="73" spans="1:1" ht="18.75" x14ac:dyDescent="0.3">
      <c r="A73" s="116">
        <v>19</v>
      </c>
    </row>
    <row r="74" spans="1:1" ht="18.75" x14ac:dyDescent="0.3">
      <c r="A74" s="116">
        <v>13</v>
      </c>
    </row>
    <row r="75" spans="1:1" ht="18.75" x14ac:dyDescent="0.3">
      <c r="A75" s="116">
        <v>16</v>
      </c>
    </row>
    <row r="76" spans="1:1" ht="18.75" x14ac:dyDescent="0.3">
      <c r="A76" s="116">
        <v>21</v>
      </c>
    </row>
    <row r="77" spans="1:1" ht="18.75" x14ac:dyDescent="0.3">
      <c r="A77" s="116">
        <v>22</v>
      </c>
    </row>
    <row r="78" spans="1:1" ht="18.75" x14ac:dyDescent="0.3">
      <c r="A78" s="116">
        <v>17</v>
      </c>
    </row>
    <row r="79" spans="1:1" ht="18.75" x14ac:dyDescent="0.3">
      <c r="A79" s="116">
        <v>19</v>
      </c>
    </row>
    <row r="80" spans="1:1" ht="18.75" x14ac:dyDescent="0.3">
      <c r="A80" s="116">
        <v>22</v>
      </c>
    </row>
    <row r="81" spans="1:1" ht="18.75" x14ac:dyDescent="0.3">
      <c r="A81" s="116">
        <v>18</v>
      </c>
    </row>
    <row r="82" spans="1:1" ht="18.75" x14ac:dyDescent="0.3">
      <c r="A82" s="116">
        <v>14</v>
      </c>
    </row>
    <row r="83" spans="1:1" ht="18.75" x14ac:dyDescent="0.3">
      <c r="A83" s="116">
        <v>20</v>
      </c>
    </row>
    <row r="84" spans="1:1" ht="18.75" x14ac:dyDescent="0.3">
      <c r="A84" s="116">
        <v>19</v>
      </c>
    </row>
    <row r="85" spans="1:1" ht="18.75" x14ac:dyDescent="0.3">
      <c r="A85" s="116">
        <v>17</v>
      </c>
    </row>
    <row r="86" spans="1:1" ht="18.75" x14ac:dyDescent="0.3">
      <c r="A86" s="116">
        <v>22</v>
      </c>
    </row>
    <row r="87" spans="1:1" ht="18.75" x14ac:dyDescent="0.3">
      <c r="A87" s="116">
        <v>18</v>
      </c>
    </row>
    <row r="88" spans="1:1" ht="18.75" x14ac:dyDescent="0.3">
      <c r="A88" s="116">
        <v>15</v>
      </c>
    </row>
    <row r="89" spans="1:1" ht="18.75" x14ac:dyDescent="0.3">
      <c r="A89" s="116">
        <v>21</v>
      </c>
    </row>
    <row r="90" spans="1:1" ht="18.75" x14ac:dyDescent="0.3">
      <c r="A90" s="116">
        <v>20</v>
      </c>
    </row>
    <row r="91" spans="1:1" ht="18.75" x14ac:dyDescent="0.3">
      <c r="A91" s="116">
        <v>16</v>
      </c>
    </row>
    <row r="92" spans="1:1" ht="18.75" x14ac:dyDescent="0.3">
      <c r="A92" s="116">
        <v>12</v>
      </c>
    </row>
    <row r="93" spans="1:1" ht="18.75" x14ac:dyDescent="0.3">
      <c r="A93" s="116">
        <v>18</v>
      </c>
    </row>
    <row r="94" spans="1:1" ht="18.75" x14ac:dyDescent="0.3">
      <c r="A94" s="116">
        <v>15</v>
      </c>
    </row>
    <row r="95" spans="1:1" ht="18.75" x14ac:dyDescent="0.3">
      <c r="A95" s="116">
        <v>22</v>
      </c>
    </row>
    <row r="96" spans="1:1" ht="18.75" x14ac:dyDescent="0.3">
      <c r="A96" s="116">
        <v>20</v>
      </c>
    </row>
    <row r="97" spans="1:1" ht="18.75" x14ac:dyDescent="0.3">
      <c r="A97" s="116">
        <v>14</v>
      </c>
    </row>
    <row r="98" spans="1:1" ht="18.75" x14ac:dyDescent="0.3">
      <c r="A98" s="116">
        <v>16</v>
      </c>
    </row>
    <row r="99" spans="1:1" ht="18.75" x14ac:dyDescent="0.3">
      <c r="A99" s="116">
        <v>21</v>
      </c>
    </row>
    <row r="100" spans="1:1" ht="18.75" x14ac:dyDescent="0.3">
      <c r="A100" s="116">
        <v>19</v>
      </c>
    </row>
    <row r="101" spans="1:1" ht="18.75" x14ac:dyDescent="0.3">
      <c r="A101" s="116">
        <v>17</v>
      </c>
    </row>
  </sheetData>
  <mergeCells count="1">
    <mergeCell ref="B5:H1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3AAB9-E48E-4390-B6AD-94464621A20F}">
  <dimension ref="A1:I101"/>
  <sheetViews>
    <sheetView topLeftCell="A2" zoomScale="120" zoomScaleNormal="120" workbookViewId="0">
      <selection activeCell="G27" sqref="G27"/>
    </sheetView>
  </sheetViews>
  <sheetFormatPr defaultRowHeight="15" x14ac:dyDescent="0.25"/>
  <cols>
    <col min="1" max="1" width="49.140625" bestFit="1" customWidth="1"/>
  </cols>
  <sheetData>
    <row r="1" spans="1:9" ht="19.5" thickBot="1" x14ac:dyDescent="0.35">
      <c r="A1" s="125" t="s">
        <v>107</v>
      </c>
    </row>
    <row r="2" spans="1:9" ht="18.75" x14ac:dyDescent="0.3">
      <c r="A2" s="116">
        <v>40</v>
      </c>
      <c r="B2" s="47" t="s">
        <v>61</v>
      </c>
      <c r="C2" s="127">
        <f>QUARTILE($A$2:$A$101,1)</f>
        <v>128.75</v>
      </c>
      <c r="D2" s="127">
        <f>_xlfn.QUARTILE.EXC($A$2:$A$101,1)</f>
        <v>126.25</v>
      </c>
      <c r="E2" s="128">
        <f>_xlfn.QUARTILE.INC($A$2:$A$101,1)</f>
        <v>128.75</v>
      </c>
    </row>
    <row r="3" spans="1:9" ht="18.75" x14ac:dyDescent="0.3">
      <c r="A3" s="116">
        <v>45</v>
      </c>
      <c r="B3" s="12" t="s">
        <v>108</v>
      </c>
      <c r="C3" s="126">
        <f>QUARTILE($A$2:$A$101,2)</f>
        <v>252.5</v>
      </c>
      <c r="D3" s="126">
        <f>_xlfn.QUARTILE.EXC($A$2:$A$101,2)</f>
        <v>252.5</v>
      </c>
      <c r="E3" s="13">
        <f>_xlfn.QUARTILE.INC($A$2:$A$101,2)</f>
        <v>252.5</v>
      </c>
    </row>
    <row r="4" spans="1:9" ht="18.75" x14ac:dyDescent="0.3">
      <c r="A4" s="116">
        <v>50</v>
      </c>
      <c r="B4" s="12" t="s">
        <v>62</v>
      </c>
      <c r="C4" s="126">
        <f>QUARTILE($A$2:$A$101,3)</f>
        <v>376.25</v>
      </c>
      <c r="D4" s="126">
        <f>_xlfn.QUARTILE.EXC($A$2:$A$101,3)</f>
        <v>378.75</v>
      </c>
      <c r="E4" s="13">
        <f>_xlfn.QUARTILE.INC($A$2:$A$101,3)</f>
        <v>376.25</v>
      </c>
    </row>
    <row r="5" spans="1:9" ht="18.75" x14ac:dyDescent="0.3">
      <c r="A5" s="116">
        <v>55</v>
      </c>
      <c r="B5" s="12" t="s">
        <v>109</v>
      </c>
      <c r="C5" s="126">
        <f>PERCENTILE($A$2:$A$101,0.1)</f>
        <v>74.7</v>
      </c>
      <c r="D5" s="126">
        <f>_xlfn.PERCENTILE.EXC($A$2:$A$101,0.1)</f>
        <v>72.300000000000011</v>
      </c>
      <c r="E5" s="13">
        <f>_xlfn.PERCENTILE.INC($A$2:$A$101,0.1)</f>
        <v>74.7</v>
      </c>
    </row>
    <row r="6" spans="1:9" ht="18.75" x14ac:dyDescent="0.3">
      <c r="A6" s="116">
        <v>60</v>
      </c>
      <c r="B6" s="12" t="s">
        <v>110</v>
      </c>
      <c r="C6" s="126">
        <f>PERCENTILE($A$2:$A$101,0.25)</f>
        <v>128.75</v>
      </c>
      <c r="D6" s="126">
        <f>_xlfn.PERCENTILE.EXC($A$2:$A$101,0.25)</f>
        <v>126.25</v>
      </c>
      <c r="E6" s="13">
        <f>_xlfn.PERCENTILE.INC($A$2:$A$101,0.25)</f>
        <v>128.75</v>
      </c>
    </row>
    <row r="7" spans="1:9" ht="18.75" x14ac:dyDescent="0.3">
      <c r="A7" s="116">
        <v>62</v>
      </c>
      <c r="B7" s="12" t="s">
        <v>111</v>
      </c>
      <c r="C7" s="126">
        <f>PERCENTILE($A$2:$A$101,0.75)</f>
        <v>376.25</v>
      </c>
      <c r="D7" s="126">
        <f>_xlfn.PERCENTILE.EXC($A$2:$A$101,0.75)</f>
        <v>378.75</v>
      </c>
      <c r="E7" s="13">
        <f>_xlfn.PERCENTILE.INC($A$2:$A$101,0.75)</f>
        <v>376.25</v>
      </c>
    </row>
    <row r="8" spans="1:9" ht="19.5" thickBot="1" x14ac:dyDescent="0.35">
      <c r="A8" s="116">
        <v>65</v>
      </c>
      <c r="B8" s="14" t="s">
        <v>112</v>
      </c>
      <c r="C8" s="129">
        <f>PERCENTILE($A$2:$A$101,0.9)</f>
        <v>450.50000000000006</v>
      </c>
      <c r="D8" s="129">
        <f>_xlfn.PERCENTILE.EXC($A$2:$A$101,0.9)</f>
        <v>454.5</v>
      </c>
      <c r="E8" s="130">
        <f>_xlfn.PERCENTILE.INC($A$2:$A$101,0.9)</f>
        <v>450.50000000000006</v>
      </c>
    </row>
    <row r="9" spans="1:9" ht="18.75" x14ac:dyDescent="0.3">
      <c r="A9" s="116">
        <v>68</v>
      </c>
    </row>
    <row r="10" spans="1:9" ht="18.75" x14ac:dyDescent="0.3">
      <c r="A10" s="116">
        <v>70</v>
      </c>
      <c r="B10" s="137"/>
      <c r="C10" s="137"/>
      <c r="D10" s="137"/>
      <c r="E10" s="137"/>
      <c r="F10" s="137"/>
      <c r="G10" s="137"/>
      <c r="H10" s="137"/>
      <c r="I10" s="137"/>
    </row>
    <row r="11" spans="1:9" ht="18.75" x14ac:dyDescent="0.3">
      <c r="A11" s="116">
        <v>72</v>
      </c>
      <c r="B11" s="137"/>
      <c r="C11" s="137"/>
      <c r="D11" s="137"/>
      <c r="E11" s="137"/>
      <c r="F11" s="137"/>
      <c r="G11" s="137"/>
      <c r="H11" s="137"/>
      <c r="I11" s="137"/>
    </row>
    <row r="12" spans="1:9" ht="18.75" x14ac:dyDescent="0.3">
      <c r="A12" s="116">
        <v>75</v>
      </c>
      <c r="B12" s="137"/>
      <c r="C12" s="137"/>
      <c r="D12" s="137"/>
      <c r="E12" s="137"/>
      <c r="F12" s="137"/>
      <c r="G12" s="137"/>
      <c r="H12" s="137"/>
      <c r="I12" s="137"/>
    </row>
    <row r="13" spans="1:9" ht="18.75" x14ac:dyDescent="0.3">
      <c r="A13" s="116">
        <v>78</v>
      </c>
      <c r="B13" s="137"/>
      <c r="C13" s="137"/>
      <c r="D13" s="137"/>
      <c r="E13" s="137"/>
      <c r="F13" s="137"/>
      <c r="G13" s="137"/>
      <c r="H13" s="137"/>
      <c r="I13" s="137"/>
    </row>
    <row r="14" spans="1:9" ht="18.75" x14ac:dyDescent="0.3">
      <c r="A14" s="116">
        <v>80</v>
      </c>
      <c r="B14" s="137"/>
      <c r="C14" s="137"/>
      <c r="D14" s="137"/>
      <c r="E14" s="137"/>
      <c r="F14" s="137"/>
      <c r="G14" s="137"/>
      <c r="H14" s="137"/>
      <c r="I14" s="137"/>
    </row>
    <row r="15" spans="1:9" ht="18.75" x14ac:dyDescent="0.3">
      <c r="A15" s="116">
        <v>82</v>
      </c>
      <c r="B15" s="137"/>
      <c r="C15" s="137"/>
      <c r="D15" s="137"/>
      <c r="E15" s="137"/>
      <c r="F15" s="137"/>
      <c r="G15" s="137"/>
      <c r="H15" s="137"/>
      <c r="I15" s="137"/>
    </row>
    <row r="16" spans="1:9" ht="18.75" x14ac:dyDescent="0.3">
      <c r="A16" s="116">
        <v>85</v>
      </c>
      <c r="B16" s="137"/>
      <c r="C16" s="137"/>
      <c r="D16" s="137"/>
      <c r="E16" s="137"/>
      <c r="F16" s="137"/>
      <c r="G16" s="137"/>
      <c r="H16" s="137"/>
      <c r="I16" s="137"/>
    </row>
    <row r="17" spans="1:9" ht="18.75" x14ac:dyDescent="0.3">
      <c r="A17" s="116">
        <v>88</v>
      </c>
      <c r="B17" s="137"/>
      <c r="C17" s="137"/>
      <c r="D17" s="137"/>
      <c r="E17" s="137"/>
      <c r="F17" s="137"/>
      <c r="G17" s="137"/>
      <c r="H17" s="137"/>
      <c r="I17" s="137"/>
    </row>
    <row r="18" spans="1:9" ht="18.75" x14ac:dyDescent="0.3">
      <c r="A18" s="116">
        <v>90</v>
      </c>
      <c r="B18" s="137"/>
      <c r="C18" s="137"/>
      <c r="D18" s="137"/>
      <c r="E18" s="137"/>
      <c r="F18" s="137"/>
      <c r="G18" s="137"/>
      <c r="H18" s="137"/>
      <c r="I18" s="137"/>
    </row>
    <row r="19" spans="1:9" ht="18.75" x14ac:dyDescent="0.3">
      <c r="A19" s="116">
        <v>92</v>
      </c>
      <c r="B19" s="137"/>
      <c r="C19" s="137"/>
      <c r="D19" s="137"/>
      <c r="E19" s="137"/>
      <c r="F19" s="137"/>
      <c r="G19" s="137"/>
      <c r="H19" s="137"/>
      <c r="I19" s="137"/>
    </row>
    <row r="20" spans="1:9" ht="18.75" x14ac:dyDescent="0.3">
      <c r="A20" s="116">
        <v>95</v>
      </c>
      <c r="B20" s="137"/>
      <c r="C20" s="137"/>
      <c r="D20" s="137"/>
      <c r="E20" s="137"/>
      <c r="F20" s="137"/>
      <c r="G20" s="137"/>
      <c r="H20" s="137"/>
      <c r="I20" s="137"/>
    </row>
    <row r="21" spans="1:9" ht="18.75" x14ac:dyDescent="0.3">
      <c r="A21" s="116">
        <v>100</v>
      </c>
      <c r="B21" s="137"/>
      <c r="C21" s="137"/>
      <c r="D21" s="137"/>
      <c r="E21" s="137"/>
      <c r="F21" s="137"/>
      <c r="G21" s="137"/>
      <c r="H21" s="137"/>
      <c r="I21" s="137"/>
    </row>
    <row r="22" spans="1:9" ht="18.75" x14ac:dyDescent="0.3">
      <c r="A22" s="116">
        <v>105</v>
      </c>
      <c r="B22" s="137"/>
      <c r="C22" s="137"/>
      <c r="D22" s="137"/>
      <c r="E22" s="137"/>
      <c r="F22" s="137"/>
      <c r="G22" s="137"/>
      <c r="H22" s="137"/>
      <c r="I22" s="137"/>
    </row>
    <row r="23" spans="1:9" ht="18.75" x14ac:dyDescent="0.3">
      <c r="A23" s="116">
        <v>110</v>
      </c>
      <c r="B23" s="137"/>
      <c r="C23" s="137"/>
      <c r="D23" s="137"/>
      <c r="E23" s="137"/>
      <c r="F23" s="137"/>
      <c r="G23" s="137"/>
      <c r="H23" s="137"/>
      <c r="I23" s="137"/>
    </row>
    <row r="24" spans="1:9" ht="18.75" x14ac:dyDescent="0.3">
      <c r="A24" s="116">
        <v>115</v>
      </c>
      <c r="B24" s="137"/>
      <c r="C24" s="137"/>
      <c r="D24" s="137"/>
      <c r="E24" s="137"/>
      <c r="F24" s="137"/>
      <c r="G24" s="137"/>
      <c r="H24" s="137"/>
      <c r="I24" s="137"/>
    </row>
    <row r="25" spans="1:9" ht="18.75" x14ac:dyDescent="0.3">
      <c r="A25" s="116">
        <v>120</v>
      </c>
      <c r="B25" s="137"/>
      <c r="C25" s="137"/>
      <c r="D25" s="137"/>
      <c r="E25" s="137"/>
      <c r="F25" s="137"/>
      <c r="G25" s="137"/>
      <c r="H25" s="137"/>
      <c r="I25" s="137"/>
    </row>
    <row r="26" spans="1:9" ht="18.75" x14ac:dyDescent="0.3">
      <c r="A26" s="116">
        <v>125</v>
      </c>
    </row>
    <row r="27" spans="1:9" ht="18.75" x14ac:dyDescent="0.3">
      <c r="A27" s="116">
        <v>130</v>
      </c>
    </row>
    <row r="28" spans="1:9" ht="18.75" x14ac:dyDescent="0.3">
      <c r="A28" s="116">
        <v>135</v>
      </c>
    </row>
    <row r="29" spans="1:9" ht="18.75" x14ac:dyDescent="0.3">
      <c r="A29" s="116">
        <v>140</v>
      </c>
    </row>
    <row r="30" spans="1:9" ht="18.75" x14ac:dyDescent="0.3">
      <c r="A30" s="116">
        <v>145</v>
      </c>
    </row>
    <row r="31" spans="1:9" ht="18.75" x14ac:dyDescent="0.3">
      <c r="A31" s="116">
        <v>150</v>
      </c>
    </row>
    <row r="32" spans="1:9" ht="18.75" x14ac:dyDescent="0.3">
      <c r="A32" s="116">
        <v>155</v>
      </c>
    </row>
    <row r="33" spans="1:1" ht="18.75" x14ac:dyDescent="0.3">
      <c r="A33" s="116">
        <v>160</v>
      </c>
    </row>
    <row r="34" spans="1:1" ht="18.75" x14ac:dyDescent="0.3">
      <c r="A34" s="116">
        <v>165</v>
      </c>
    </row>
    <row r="35" spans="1:1" ht="18.75" x14ac:dyDescent="0.3">
      <c r="A35" s="116">
        <v>170</v>
      </c>
    </row>
    <row r="36" spans="1:1" ht="18.75" x14ac:dyDescent="0.3">
      <c r="A36" s="116">
        <v>175</v>
      </c>
    </row>
    <row r="37" spans="1:1" ht="18.75" x14ac:dyDescent="0.3">
      <c r="A37" s="116">
        <v>180</v>
      </c>
    </row>
    <row r="38" spans="1:1" ht="18.75" x14ac:dyDescent="0.3">
      <c r="A38" s="116">
        <v>185</v>
      </c>
    </row>
    <row r="39" spans="1:1" ht="18.75" x14ac:dyDescent="0.3">
      <c r="A39" s="116">
        <v>190</v>
      </c>
    </row>
    <row r="40" spans="1:1" ht="18.75" x14ac:dyDescent="0.3">
      <c r="A40" s="116">
        <v>195</v>
      </c>
    </row>
    <row r="41" spans="1:1" ht="18.75" x14ac:dyDescent="0.3">
      <c r="A41" s="116">
        <v>200</v>
      </c>
    </row>
    <row r="42" spans="1:1" ht="18.75" x14ac:dyDescent="0.3">
      <c r="A42" s="116">
        <v>205</v>
      </c>
    </row>
    <row r="43" spans="1:1" ht="18.75" x14ac:dyDescent="0.3">
      <c r="A43" s="116">
        <v>210</v>
      </c>
    </row>
    <row r="44" spans="1:1" ht="18.75" x14ac:dyDescent="0.3">
      <c r="A44" s="116">
        <v>215</v>
      </c>
    </row>
    <row r="45" spans="1:1" ht="18.75" x14ac:dyDescent="0.3">
      <c r="A45" s="116">
        <v>220</v>
      </c>
    </row>
    <row r="46" spans="1:1" ht="18.75" x14ac:dyDescent="0.3">
      <c r="A46" s="116">
        <v>225</v>
      </c>
    </row>
    <row r="47" spans="1:1" ht="18.75" x14ac:dyDescent="0.3">
      <c r="A47" s="116">
        <v>230</v>
      </c>
    </row>
    <row r="48" spans="1:1" ht="18.75" x14ac:dyDescent="0.3">
      <c r="A48" s="116">
        <v>235</v>
      </c>
    </row>
    <row r="49" spans="1:1" ht="18.75" x14ac:dyDescent="0.3">
      <c r="A49" s="116">
        <v>240</v>
      </c>
    </row>
    <row r="50" spans="1:1" ht="18.75" x14ac:dyDescent="0.3">
      <c r="A50" s="116">
        <v>245</v>
      </c>
    </row>
    <row r="51" spans="1:1" ht="18.75" x14ac:dyDescent="0.3">
      <c r="A51" s="116">
        <v>250</v>
      </c>
    </row>
    <row r="52" spans="1:1" ht="18.75" x14ac:dyDescent="0.3">
      <c r="A52" s="116">
        <v>255</v>
      </c>
    </row>
    <row r="53" spans="1:1" ht="18.75" x14ac:dyDescent="0.3">
      <c r="A53" s="116">
        <v>260</v>
      </c>
    </row>
    <row r="54" spans="1:1" ht="18.75" x14ac:dyDescent="0.3">
      <c r="A54" s="116">
        <v>265</v>
      </c>
    </row>
    <row r="55" spans="1:1" ht="18.75" x14ac:dyDescent="0.3">
      <c r="A55" s="116">
        <v>270</v>
      </c>
    </row>
    <row r="56" spans="1:1" ht="18.75" x14ac:dyDescent="0.3">
      <c r="A56" s="116">
        <v>275</v>
      </c>
    </row>
    <row r="57" spans="1:1" ht="18.75" x14ac:dyDescent="0.3">
      <c r="A57" s="116">
        <v>280</v>
      </c>
    </row>
    <row r="58" spans="1:1" ht="18.75" x14ac:dyDescent="0.3">
      <c r="A58" s="116">
        <v>285</v>
      </c>
    </row>
    <row r="59" spans="1:1" ht="18.75" x14ac:dyDescent="0.3">
      <c r="A59" s="116">
        <v>290</v>
      </c>
    </row>
    <row r="60" spans="1:1" ht="18.75" x14ac:dyDescent="0.3">
      <c r="A60" s="116">
        <v>295</v>
      </c>
    </row>
    <row r="61" spans="1:1" ht="18.75" x14ac:dyDescent="0.3">
      <c r="A61" s="116">
        <v>300</v>
      </c>
    </row>
    <row r="62" spans="1:1" ht="18.75" x14ac:dyDescent="0.3">
      <c r="A62" s="116">
        <v>305</v>
      </c>
    </row>
    <row r="63" spans="1:1" ht="18.75" x14ac:dyDescent="0.3">
      <c r="A63" s="116">
        <v>310</v>
      </c>
    </row>
    <row r="64" spans="1:1" ht="18.75" x14ac:dyDescent="0.3">
      <c r="A64" s="116">
        <v>315</v>
      </c>
    </row>
    <row r="65" spans="1:1" ht="18.75" x14ac:dyDescent="0.3">
      <c r="A65" s="116">
        <v>320</v>
      </c>
    </row>
    <row r="66" spans="1:1" ht="18.75" x14ac:dyDescent="0.3">
      <c r="A66" s="116">
        <v>325</v>
      </c>
    </row>
    <row r="67" spans="1:1" ht="18.75" x14ac:dyDescent="0.3">
      <c r="A67" s="116">
        <v>330</v>
      </c>
    </row>
    <row r="68" spans="1:1" ht="18.75" x14ac:dyDescent="0.3">
      <c r="A68" s="116">
        <v>335</v>
      </c>
    </row>
    <row r="69" spans="1:1" ht="18.75" x14ac:dyDescent="0.3">
      <c r="A69" s="116">
        <v>340</v>
      </c>
    </row>
    <row r="70" spans="1:1" ht="18.75" x14ac:dyDescent="0.3">
      <c r="A70" s="116">
        <v>345</v>
      </c>
    </row>
    <row r="71" spans="1:1" ht="18.75" x14ac:dyDescent="0.3">
      <c r="A71" s="116">
        <v>350</v>
      </c>
    </row>
    <row r="72" spans="1:1" ht="18.75" x14ac:dyDescent="0.3">
      <c r="A72" s="116">
        <v>355</v>
      </c>
    </row>
    <row r="73" spans="1:1" ht="18.75" x14ac:dyDescent="0.3">
      <c r="A73" s="116">
        <v>360</v>
      </c>
    </row>
    <row r="74" spans="1:1" ht="18.75" x14ac:dyDescent="0.3">
      <c r="A74" s="116">
        <v>365</v>
      </c>
    </row>
    <row r="75" spans="1:1" ht="18.75" x14ac:dyDescent="0.3">
      <c r="A75" s="116">
        <v>370</v>
      </c>
    </row>
    <row r="76" spans="1:1" ht="18.75" x14ac:dyDescent="0.3">
      <c r="A76" s="116">
        <v>375</v>
      </c>
    </row>
    <row r="77" spans="1:1" ht="18.75" x14ac:dyDescent="0.3">
      <c r="A77" s="116">
        <v>380</v>
      </c>
    </row>
    <row r="78" spans="1:1" ht="18.75" x14ac:dyDescent="0.3">
      <c r="A78" s="116">
        <v>385</v>
      </c>
    </row>
    <row r="79" spans="1:1" ht="18.75" x14ac:dyDescent="0.3">
      <c r="A79" s="116">
        <v>390</v>
      </c>
    </row>
    <row r="80" spans="1:1" ht="18.75" x14ac:dyDescent="0.3">
      <c r="A80" s="116">
        <v>395</v>
      </c>
    </row>
    <row r="81" spans="1:1" ht="18.75" x14ac:dyDescent="0.3">
      <c r="A81" s="116">
        <v>400</v>
      </c>
    </row>
    <row r="82" spans="1:1" ht="18.75" x14ac:dyDescent="0.3">
      <c r="A82" s="116">
        <v>405</v>
      </c>
    </row>
    <row r="83" spans="1:1" ht="18.75" x14ac:dyDescent="0.3">
      <c r="A83" s="116">
        <v>410</v>
      </c>
    </row>
    <row r="84" spans="1:1" ht="18.75" x14ac:dyDescent="0.3">
      <c r="A84" s="116">
        <v>415</v>
      </c>
    </row>
    <row r="85" spans="1:1" ht="18.75" x14ac:dyDescent="0.3">
      <c r="A85" s="116">
        <v>420</v>
      </c>
    </row>
    <row r="86" spans="1:1" ht="18.75" x14ac:dyDescent="0.3">
      <c r="A86" s="116">
        <v>425</v>
      </c>
    </row>
    <row r="87" spans="1:1" ht="18.75" x14ac:dyDescent="0.3">
      <c r="A87" s="116">
        <v>430</v>
      </c>
    </row>
    <row r="88" spans="1:1" ht="18.75" x14ac:dyDescent="0.3">
      <c r="A88" s="116">
        <v>435</v>
      </c>
    </row>
    <row r="89" spans="1:1" ht="18.75" x14ac:dyDescent="0.3">
      <c r="A89" s="116">
        <v>440</v>
      </c>
    </row>
    <row r="90" spans="1:1" ht="18.75" x14ac:dyDescent="0.3">
      <c r="A90" s="116">
        <v>445</v>
      </c>
    </row>
    <row r="91" spans="1:1" ht="18.75" x14ac:dyDescent="0.3">
      <c r="A91" s="116">
        <v>450</v>
      </c>
    </row>
    <row r="92" spans="1:1" ht="18.75" x14ac:dyDescent="0.3">
      <c r="A92" s="116">
        <v>455</v>
      </c>
    </row>
    <row r="93" spans="1:1" ht="18.75" x14ac:dyDescent="0.3">
      <c r="A93" s="116">
        <v>460</v>
      </c>
    </row>
    <row r="94" spans="1:1" ht="18.75" x14ac:dyDescent="0.3">
      <c r="A94" s="116">
        <v>465</v>
      </c>
    </row>
    <row r="95" spans="1:1" ht="18.75" x14ac:dyDescent="0.3">
      <c r="A95" s="116">
        <v>470</v>
      </c>
    </row>
    <row r="96" spans="1:1" ht="18.75" x14ac:dyDescent="0.3">
      <c r="A96" s="116">
        <v>475</v>
      </c>
    </row>
    <row r="97" spans="1:1" ht="18.75" x14ac:dyDescent="0.3">
      <c r="A97" s="116">
        <v>480</v>
      </c>
    </row>
    <row r="98" spans="1:1" ht="18.75" x14ac:dyDescent="0.3">
      <c r="A98" s="116">
        <v>485</v>
      </c>
    </row>
    <row r="99" spans="1:1" ht="18.75" x14ac:dyDescent="0.3">
      <c r="A99" s="116">
        <v>490</v>
      </c>
    </row>
    <row r="100" spans="1:1" ht="18.75" x14ac:dyDescent="0.3">
      <c r="A100" s="116">
        <v>495</v>
      </c>
    </row>
    <row r="101" spans="1:1" ht="18.75" x14ac:dyDescent="0.3">
      <c r="A101" s="116">
        <v>500</v>
      </c>
    </row>
  </sheetData>
  <mergeCells count="1">
    <mergeCell ref="B10:I25"/>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BC917-CCEB-47FC-B262-34850FB5FD55}">
  <dimension ref="A1:N101"/>
  <sheetViews>
    <sheetView workbookViewId="0">
      <selection activeCell="O13" sqref="O13"/>
    </sheetView>
  </sheetViews>
  <sheetFormatPr defaultRowHeight="21" x14ac:dyDescent="0.35"/>
  <cols>
    <col min="1" max="1" width="26.85546875" style="132" bestFit="1" customWidth="1"/>
  </cols>
  <sheetData>
    <row r="1" spans="1:14" x14ac:dyDescent="0.35">
      <c r="A1" s="131" t="s">
        <v>113</v>
      </c>
    </row>
    <row r="2" spans="1:14" x14ac:dyDescent="0.35">
      <c r="A2" s="132">
        <v>55</v>
      </c>
    </row>
    <row r="3" spans="1:14" x14ac:dyDescent="0.35">
      <c r="A3" s="132">
        <v>60</v>
      </c>
      <c r="C3" s="133" t="s">
        <v>61</v>
      </c>
      <c r="D3" s="134">
        <f>_xlfn.QUARTILE.EXC($A$2:$A$101,1)</f>
        <v>141.25</v>
      </c>
      <c r="E3" s="137"/>
      <c r="F3" s="137"/>
      <c r="G3" s="137"/>
      <c r="H3" s="137"/>
      <c r="I3" s="137"/>
      <c r="J3" s="137"/>
      <c r="K3" s="137"/>
      <c r="L3" s="137"/>
      <c r="M3" s="137"/>
      <c r="N3" s="137"/>
    </row>
    <row r="4" spans="1:14" x14ac:dyDescent="0.35">
      <c r="A4" s="132">
        <v>62</v>
      </c>
      <c r="C4" s="133" t="s">
        <v>108</v>
      </c>
      <c r="D4" s="134">
        <f>_xlfn.QUARTILE.EXC($A$2:$A$101,2)</f>
        <v>267.5</v>
      </c>
      <c r="E4" s="137"/>
      <c r="F4" s="137"/>
      <c r="G4" s="137"/>
      <c r="H4" s="137"/>
      <c r="I4" s="137"/>
      <c r="J4" s="137"/>
      <c r="K4" s="137"/>
      <c r="L4" s="137"/>
      <c r="M4" s="137"/>
      <c r="N4" s="137"/>
    </row>
    <row r="5" spans="1:14" x14ac:dyDescent="0.35">
      <c r="A5" s="132">
        <v>65</v>
      </c>
      <c r="C5" s="133" t="s">
        <v>62</v>
      </c>
      <c r="D5" s="134">
        <f>_xlfn.QUARTILE.EXC($A$2:$A$101,3)</f>
        <v>393.75</v>
      </c>
      <c r="E5" s="137"/>
      <c r="F5" s="137"/>
      <c r="G5" s="137"/>
      <c r="H5" s="137"/>
      <c r="I5" s="137"/>
      <c r="J5" s="137"/>
      <c r="K5" s="137"/>
      <c r="L5" s="137"/>
      <c r="M5" s="137"/>
      <c r="N5" s="137"/>
    </row>
    <row r="6" spans="1:14" x14ac:dyDescent="0.35">
      <c r="A6" s="132">
        <v>68</v>
      </c>
      <c r="C6" s="133" t="s">
        <v>114</v>
      </c>
      <c r="D6" s="134">
        <f>_xlfn.PERCENTILE.EXC($A$2:$A$101,0.15)</f>
        <v>92.449999999999989</v>
      </c>
      <c r="E6" s="137"/>
      <c r="F6" s="137"/>
      <c r="G6" s="137"/>
      <c r="H6" s="137"/>
      <c r="I6" s="137"/>
      <c r="J6" s="137"/>
      <c r="K6" s="137"/>
      <c r="L6" s="137"/>
      <c r="M6" s="137"/>
      <c r="N6" s="137"/>
    </row>
    <row r="7" spans="1:14" x14ac:dyDescent="0.35">
      <c r="A7" s="132">
        <v>70</v>
      </c>
      <c r="C7" s="133" t="s">
        <v>115</v>
      </c>
      <c r="D7" s="134">
        <f>_xlfn.PERCENTILE.EXC($A$2:$A$101,0.5)</f>
        <v>267.5</v>
      </c>
      <c r="E7" s="137"/>
      <c r="F7" s="137"/>
      <c r="G7" s="137"/>
      <c r="H7" s="137"/>
      <c r="I7" s="137"/>
      <c r="J7" s="137"/>
      <c r="K7" s="137"/>
      <c r="L7" s="137"/>
      <c r="M7" s="137"/>
      <c r="N7" s="137"/>
    </row>
    <row r="8" spans="1:14" x14ac:dyDescent="0.35">
      <c r="A8" s="132">
        <v>72</v>
      </c>
      <c r="C8" s="133" t="s">
        <v>116</v>
      </c>
      <c r="D8" s="134">
        <f>_xlfn.PERCENTILE.EXC($A$2:$A$101,0.85)</f>
        <v>444.25</v>
      </c>
      <c r="E8" s="137"/>
      <c r="F8" s="137"/>
      <c r="G8" s="137"/>
      <c r="H8" s="137"/>
      <c r="I8" s="137"/>
      <c r="J8" s="137"/>
      <c r="K8" s="137"/>
      <c r="L8" s="137"/>
      <c r="M8" s="137"/>
      <c r="N8" s="137"/>
    </row>
    <row r="9" spans="1:14" x14ac:dyDescent="0.35">
      <c r="A9" s="132">
        <v>75</v>
      </c>
      <c r="E9" s="137"/>
      <c r="F9" s="137"/>
      <c r="G9" s="137"/>
      <c r="H9" s="137"/>
      <c r="I9" s="137"/>
      <c r="J9" s="137"/>
      <c r="K9" s="137"/>
      <c r="L9" s="137"/>
      <c r="M9" s="137"/>
      <c r="N9" s="137"/>
    </row>
    <row r="10" spans="1:14" x14ac:dyDescent="0.35">
      <c r="A10" s="132">
        <v>78</v>
      </c>
      <c r="E10" s="137"/>
      <c r="F10" s="137"/>
      <c r="G10" s="137"/>
      <c r="H10" s="137"/>
      <c r="I10" s="137"/>
      <c r="J10" s="137"/>
      <c r="K10" s="137"/>
      <c r="L10" s="137"/>
      <c r="M10" s="137"/>
      <c r="N10" s="137"/>
    </row>
    <row r="11" spans="1:14" x14ac:dyDescent="0.35">
      <c r="A11" s="132">
        <v>80</v>
      </c>
      <c r="E11" s="137"/>
      <c r="F11" s="137"/>
      <c r="G11" s="137"/>
      <c r="H11" s="137"/>
      <c r="I11" s="137"/>
      <c r="J11" s="137"/>
      <c r="K11" s="137"/>
      <c r="L11" s="137"/>
      <c r="M11" s="137"/>
      <c r="N11" s="137"/>
    </row>
    <row r="12" spans="1:14" x14ac:dyDescent="0.35">
      <c r="A12" s="132">
        <v>82</v>
      </c>
      <c r="E12" s="137"/>
      <c r="F12" s="137"/>
      <c r="G12" s="137"/>
      <c r="H12" s="137"/>
      <c r="I12" s="137"/>
      <c r="J12" s="137"/>
      <c r="K12" s="137"/>
      <c r="L12" s="137"/>
      <c r="M12" s="137"/>
      <c r="N12" s="137"/>
    </row>
    <row r="13" spans="1:14" x14ac:dyDescent="0.35">
      <c r="A13" s="132">
        <v>85</v>
      </c>
      <c r="E13" s="137"/>
      <c r="F13" s="137"/>
      <c r="G13" s="137"/>
      <c r="H13" s="137"/>
      <c r="I13" s="137"/>
      <c r="J13" s="137"/>
      <c r="K13" s="137"/>
      <c r="L13" s="137"/>
      <c r="M13" s="137"/>
      <c r="N13" s="137"/>
    </row>
    <row r="14" spans="1:14" x14ac:dyDescent="0.35">
      <c r="A14" s="132">
        <v>88</v>
      </c>
      <c r="E14" s="137"/>
      <c r="F14" s="137"/>
      <c r="G14" s="137"/>
      <c r="H14" s="137"/>
      <c r="I14" s="137"/>
      <c r="J14" s="137"/>
      <c r="K14" s="137"/>
      <c r="L14" s="137"/>
      <c r="M14" s="137"/>
      <c r="N14" s="137"/>
    </row>
    <row r="15" spans="1:14" x14ac:dyDescent="0.35">
      <c r="A15" s="132">
        <v>90</v>
      </c>
      <c r="E15" s="137"/>
      <c r="F15" s="137"/>
      <c r="G15" s="137"/>
      <c r="H15" s="137"/>
      <c r="I15" s="137"/>
      <c r="J15" s="137"/>
      <c r="K15" s="137"/>
      <c r="L15" s="137"/>
      <c r="M15" s="137"/>
      <c r="N15" s="137"/>
    </row>
    <row r="16" spans="1:14" x14ac:dyDescent="0.35">
      <c r="A16" s="132">
        <v>92</v>
      </c>
      <c r="E16" s="137"/>
      <c r="F16" s="137"/>
      <c r="G16" s="137"/>
      <c r="H16" s="137"/>
      <c r="I16" s="137"/>
      <c r="J16" s="137"/>
      <c r="K16" s="137"/>
      <c r="L16" s="137"/>
      <c r="M16" s="137"/>
      <c r="N16" s="137"/>
    </row>
    <row r="17" spans="1:1" x14ac:dyDescent="0.35">
      <c r="A17" s="132">
        <v>95</v>
      </c>
    </row>
    <row r="18" spans="1:1" x14ac:dyDescent="0.35">
      <c r="A18" s="132">
        <v>100</v>
      </c>
    </row>
    <row r="19" spans="1:1" x14ac:dyDescent="0.35">
      <c r="A19" s="132">
        <v>105</v>
      </c>
    </row>
    <row r="20" spans="1:1" x14ac:dyDescent="0.35">
      <c r="A20" s="132">
        <v>110</v>
      </c>
    </row>
    <row r="21" spans="1:1" x14ac:dyDescent="0.35">
      <c r="A21" s="132">
        <v>115</v>
      </c>
    </row>
    <row r="22" spans="1:1" x14ac:dyDescent="0.35">
      <c r="A22" s="132">
        <v>120</v>
      </c>
    </row>
    <row r="23" spans="1:1" x14ac:dyDescent="0.35">
      <c r="A23" s="132">
        <v>125</v>
      </c>
    </row>
    <row r="24" spans="1:1" x14ac:dyDescent="0.35">
      <c r="A24" s="132">
        <v>130</v>
      </c>
    </row>
    <row r="25" spans="1:1" x14ac:dyDescent="0.35">
      <c r="A25" s="132">
        <v>135</v>
      </c>
    </row>
    <row r="26" spans="1:1" x14ac:dyDescent="0.35">
      <c r="A26" s="132">
        <v>140</v>
      </c>
    </row>
    <row r="27" spans="1:1" x14ac:dyDescent="0.35">
      <c r="A27" s="132">
        <v>145</v>
      </c>
    </row>
    <row r="28" spans="1:1" x14ac:dyDescent="0.35">
      <c r="A28" s="132">
        <v>150</v>
      </c>
    </row>
    <row r="29" spans="1:1" x14ac:dyDescent="0.35">
      <c r="A29" s="132">
        <v>155</v>
      </c>
    </row>
    <row r="30" spans="1:1" x14ac:dyDescent="0.35">
      <c r="A30" s="132">
        <v>160</v>
      </c>
    </row>
    <row r="31" spans="1:1" x14ac:dyDescent="0.35">
      <c r="A31" s="132">
        <v>165</v>
      </c>
    </row>
    <row r="32" spans="1:1" x14ac:dyDescent="0.35">
      <c r="A32" s="132">
        <v>170</v>
      </c>
    </row>
    <row r="33" spans="1:1" x14ac:dyDescent="0.35">
      <c r="A33" s="132">
        <v>175</v>
      </c>
    </row>
    <row r="34" spans="1:1" x14ac:dyDescent="0.35">
      <c r="A34" s="132">
        <v>180</v>
      </c>
    </row>
    <row r="35" spans="1:1" x14ac:dyDescent="0.35">
      <c r="A35" s="132">
        <v>185</v>
      </c>
    </row>
    <row r="36" spans="1:1" x14ac:dyDescent="0.35">
      <c r="A36" s="132">
        <v>190</v>
      </c>
    </row>
    <row r="37" spans="1:1" x14ac:dyDescent="0.35">
      <c r="A37" s="132">
        <v>195</v>
      </c>
    </row>
    <row r="38" spans="1:1" x14ac:dyDescent="0.35">
      <c r="A38" s="132">
        <v>200</v>
      </c>
    </row>
    <row r="39" spans="1:1" x14ac:dyDescent="0.35">
      <c r="A39" s="132">
        <v>205</v>
      </c>
    </row>
    <row r="40" spans="1:1" x14ac:dyDescent="0.35">
      <c r="A40" s="132">
        <v>210</v>
      </c>
    </row>
    <row r="41" spans="1:1" x14ac:dyDescent="0.35">
      <c r="A41" s="132">
        <v>215</v>
      </c>
    </row>
    <row r="42" spans="1:1" x14ac:dyDescent="0.35">
      <c r="A42" s="132">
        <v>220</v>
      </c>
    </row>
    <row r="43" spans="1:1" x14ac:dyDescent="0.35">
      <c r="A43" s="132">
        <v>225</v>
      </c>
    </row>
    <row r="44" spans="1:1" x14ac:dyDescent="0.35">
      <c r="A44" s="132">
        <v>230</v>
      </c>
    </row>
    <row r="45" spans="1:1" x14ac:dyDescent="0.35">
      <c r="A45" s="132">
        <v>235</v>
      </c>
    </row>
    <row r="46" spans="1:1" x14ac:dyDescent="0.35">
      <c r="A46" s="132">
        <v>240</v>
      </c>
    </row>
    <row r="47" spans="1:1" x14ac:dyDescent="0.35">
      <c r="A47" s="132">
        <v>245</v>
      </c>
    </row>
    <row r="48" spans="1:1" x14ac:dyDescent="0.35">
      <c r="A48" s="132">
        <v>250</v>
      </c>
    </row>
    <row r="49" spans="1:1" x14ac:dyDescent="0.35">
      <c r="A49" s="132">
        <v>255</v>
      </c>
    </row>
    <row r="50" spans="1:1" x14ac:dyDescent="0.35">
      <c r="A50" s="132">
        <v>260</v>
      </c>
    </row>
    <row r="51" spans="1:1" x14ac:dyDescent="0.35">
      <c r="A51" s="132">
        <v>265</v>
      </c>
    </row>
    <row r="52" spans="1:1" x14ac:dyDescent="0.35">
      <c r="A52" s="132">
        <v>270</v>
      </c>
    </row>
    <row r="53" spans="1:1" x14ac:dyDescent="0.35">
      <c r="A53" s="132">
        <v>275</v>
      </c>
    </row>
    <row r="54" spans="1:1" x14ac:dyDescent="0.35">
      <c r="A54" s="132">
        <v>280</v>
      </c>
    </row>
    <row r="55" spans="1:1" x14ac:dyDescent="0.35">
      <c r="A55" s="132">
        <v>285</v>
      </c>
    </row>
    <row r="56" spans="1:1" x14ac:dyDescent="0.35">
      <c r="A56" s="132">
        <v>290</v>
      </c>
    </row>
    <row r="57" spans="1:1" x14ac:dyDescent="0.35">
      <c r="A57" s="132">
        <v>295</v>
      </c>
    </row>
    <row r="58" spans="1:1" x14ac:dyDescent="0.35">
      <c r="A58" s="132">
        <v>300</v>
      </c>
    </row>
    <row r="59" spans="1:1" x14ac:dyDescent="0.35">
      <c r="A59" s="132">
        <v>305</v>
      </c>
    </row>
    <row r="60" spans="1:1" x14ac:dyDescent="0.35">
      <c r="A60" s="132">
        <v>310</v>
      </c>
    </row>
    <row r="61" spans="1:1" x14ac:dyDescent="0.35">
      <c r="A61" s="132">
        <v>315</v>
      </c>
    </row>
    <row r="62" spans="1:1" x14ac:dyDescent="0.35">
      <c r="A62" s="132">
        <v>320</v>
      </c>
    </row>
    <row r="63" spans="1:1" x14ac:dyDescent="0.35">
      <c r="A63" s="132">
        <v>325</v>
      </c>
    </row>
    <row r="64" spans="1:1" x14ac:dyDescent="0.35">
      <c r="A64" s="132">
        <v>330</v>
      </c>
    </row>
    <row r="65" spans="1:1" x14ac:dyDescent="0.35">
      <c r="A65" s="132">
        <v>335</v>
      </c>
    </row>
    <row r="66" spans="1:1" x14ac:dyDescent="0.35">
      <c r="A66" s="132">
        <v>340</v>
      </c>
    </row>
    <row r="67" spans="1:1" x14ac:dyDescent="0.35">
      <c r="A67" s="132">
        <v>345</v>
      </c>
    </row>
    <row r="68" spans="1:1" x14ac:dyDescent="0.35">
      <c r="A68" s="132">
        <v>350</v>
      </c>
    </row>
    <row r="69" spans="1:1" x14ac:dyDescent="0.35">
      <c r="A69" s="132">
        <v>355</v>
      </c>
    </row>
    <row r="70" spans="1:1" x14ac:dyDescent="0.35">
      <c r="A70" s="132">
        <v>360</v>
      </c>
    </row>
    <row r="71" spans="1:1" x14ac:dyDescent="0.35">
      <c r="A71" s="132">
        <v>365</v>
      </c>
    </row>
    <row r="72" spans="1:1" x14ac:dyDescent="0.35">
      <c r="A72" s="132">
        <v>370</v>
      </c>
    </row>
    <row r="73" spans="1:1" x14ac:dyDescent="0.35">
      <c r="A73" s="132">
        <v>375</v>
      </c>
    </row>
    <row r="74" spans="1:1" x14ac:dyDescent="0.35">
      <c r="A74" s="132">
        <v>380</v>
      </c>
    </row>
    <row r="75" spans="1:1" x14ac:dyDescent="0.35">
      <c r="A75" s="132">
        <v>385</v>
      </c>
    </row>
    <row r="76" spans="1:1" x14ac:dyDescent="0.35">
      <c r="A76" s="132">
        <v>390</v>
      </c>
    </row>
    <row r="77" spans="1:1" x14ac:dyDescent="0.35">
      <c r="A77" s="132">
        <v>395</v>
      </c>
    </row>
    <row r="78" spans="1:1" x14ac:dyDescent="0.35">
      <c r="A78" s="132">
        <v>400</v>
      </c>
    </row>
    <row r="79" spans="1:1" x14ac:dyDescent="0.35">
      <c r="A79" s="132">
        <v>405</v>
      </c>
    </row>
    <row r="80" spans="1:1" x14ac:dyDescent="0.35">
      <c r="A80" s="132">
        <v>410</v>
      </c>
    </row>
    <row r="81" spans="1:1" x14ac:dyDescent="0.35">
      <c r="A81" s="132">
        <v>415</v>
      </c>
    </row>
    <row r="82" spans="1:1" x14ac:dyDescent="0.35">
      <c r="A82" s="132">
        <v>420</v>
      </c>
    </row>
    <row r="83" spans="1:1" x14ac:dyDescent="0.35">
      <c r="A83" s="132">
        <v>425</v>
      </c>
    </row>
    <row r="84" spans="1:1" x14ac:dyDescent="0.35">
      <c r="A84" s="132">
        <v>430</v>
      </c>
    </row>
    <row r="85" spans="1:1" x14ac:dyDescent="0.35">
      <c r="A85" s="132">
        <v>435</v>
      </c>
    </row>
    <row r="86" spans="1:1" x14ac:dyDescent="0.35">
      <c r="A86" s="132">
        <v>440</v>
      </c>
    </row>
    <row r="87" spans="1:1" x14ac:dyDescent="0.35">
      <c r="A87" s="132">
        <v>445</v>
      </c>
    </row>
    <row r="88" spans="1:1" x14ac:dyDescent="0.35">
      <c r="A88" s="132">
        <v>450</v>
      </c>
    </row>
    <row r="89" spans="1:1" x14ac:dyDescent="0.35">
      <c r="A89" s="132">
        <v>455</v>
      </c>
    </row>
    <row r="90" spans="1:1" x14ac:dyDescent="0.35">
      <c r="A90" s="132">
        <v>460</v>
      </c>
    </row>
    <row r="91" spans="1:1" x14ac:dyDescent="0.35">
      <c r="A91" s="132">
        <v>465</v>
      </c>
    </row>
    <row r="92" spans="1:1" x14ac:dyDescent="0.35">
      <c r="A92" s="132">
        <v>470</v>
      </c>
    </row>
    <row r="93" spans="1:1" x14ac:dyDescent="0.35">
      <c r="A93" s="132">
        <v>475</v>
      </c>
    </row>
    <row r="94" spans="1:1" x14ac:dyDescent="0.35">
      <c r="A94" s="132">
        <v>480</v>
      </c>
    </row>
    <row r="95" spans="1:1" x14ac:dyDescent="0.35">
      <c r="A95" s="132">
        <v>485</v>
      </c>
    </row>
    <row r="96" spans="1:1" x14ac:dyDescent="0.35">
      <c r="A96" s="132">
        <v>490</v>
      </c>
    </row>
    <row r="97" spans="1:1" x14ac:dyDescent="0.35">
      <c r="A97" s="132">
        <v>495</v>
      </c>
    </row>
    <row r="98" spans="1:1" x14ac:dyDescent="0.35">
      <c r="A98" s="132">
        <v>500</v>
      </c>
    </row>
    <row r="99" spans="1:1" x14ac:dyDescent="0.35">
      <c r="A99" s="132">
        <v>505</v>
      </c>
    </row>
    <row r="100" spans="1:1" x14ac:dyDescent="0.35">
      <c r="A100" s="132">
        <v>510</v>
      </c>
    </row>
    <row r="101" spans="1:1" x14ac:dyDescent="0.35">
      <c r="A101" s="132">
        <v>515</v>
      </c>
    </row>
  </sheetData>
  <mergeCells count="1">
    <mergeCell ref="E3:N16"/>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4EEC2-E8B0-4FA8-B164-3F7856A863D3}">
  <dimension ref="A1:M111"/>
  <sheetViews>
    <sheetView workbookViewId="0">
      <selection activeCell="N7" sqref="N7"/>
    </sheetView>
  </sheetViews>
  <sheetFormatPr defaultRowHeight="15" x14ac:dyDescent="0.25"/>
  <cols>
    <col min="1" max="1" width="27.7109375" style="9" bestFit="1" customWidth="1"/>
  </cols>
  <sheetData>
    <row r="1" spans="1:13" x14ac:dyDescent="0.25">
      <c r="A1" s="9" t="s">
        <v>52</v>
      </c>
    </row>
    <row r="2" spans="1:13" x14ac:dyDescent="0.25">
      <c r="A2" s="9">
        <v>20</v>
      </c>
    </row>
    <row r="3" spans="1:13" ht="15.75" x14ac:dyDescent="0.25">
      <c r="A3" s="9">
        <v>25</v>
      </c>
      <c r="B3" s="126" t="s">
        <v>61</v>
      </c>
      <c r="C3" s="126">
        <f>_xlfn.QUARTILE.EXC($A$2:$A$111,(ROW()-2))</f>
        <v>153.75</v>
      </c>
      <c r="D3" s="137"/>
      <c r="E3" s="137"/>
      <c r="F3" s="137"/>
      <c r="G3" s="137"/>
      <c r="H3" s="137"/>
      <c r="I3" s="137"/>
      <c r="J3" s="137"/>
      <c r="K3" s="137"/>
      <c r="L3" s="137"/>
      <c r="M3" s="137"/>
    </row>
    <row r="4" spans="1:13" ht="15.75" x14ac:dyDescent="0.25">
      <c r="A4" s="9">
        <v>30</v>
      </c>
      <c r="B4" s="126" t="s">
        <v>108</v>
      </c>
      <c r="C4" s="126">
        <f t="shared" ref="C4:C5" si="0">_xlfn.QUARTILE.EXC($A$2:$A$111,(ROW()-2))</f>
        <v>292.5</v>
      </c>
      <c r="D4" s="137"/>
      <c r="E4" s="137"/>
      <c r="F4" s="137"/>
      <c r="G4" s="137"/>
      <c r="H4" s="137"/>
      <c r="I4" s="137"/>
      <c r="J4" s="137"/>
      <c r="K4" s="137"/>
      <c r="L4" s="137"/>
      <c r="M4" s="137"/>
    </row>
    <row r="5" spans="1:13" ht="15.75" x14ac:dyDescent="0.25">
      <c r="A5" s="9">
        <v>35</v>
      </c>
      <c r="B5" s="126" t="s">
        <v>62</v>
      </c>
      <c r="C5" s="126">
        <f t="shared" si="0"/>
        <v>431.25</v>
      </c>
      <c r="D5" s="137"/>
      <c r="E5" s="137"/>
      <c r="F5" s="137"/>
      <c r="G5" s="137"/>
      <c r="H5" s="137"/>
      <c r="I5" s="137"/>
      <c r="J5" s="137"/>
      <c r="K5" s="137"/>
      <c r="L5" s="137"/>
      <c r="M5" s="137"/>
    </row>
    <row r="6" spans="1:13" ht="15.75" x14ac:dyDescent="0.25">
      <c r="A6" s="9">
        <v>40</v>
      </c>
      <c r="B6" s="126" t="s">
        <v>117</v>
      </c>
      <c r="C6" s="126">
        <f>_xlfn.PERCENTILE.EXC($A$2:$A$111,0.2)</f>
        <v>126.00000000000001</v>
      </c>
      <c r="D6" s="137"/>
      <c r="E6" s="137"/>
      <c r="F6" s="137"/>
      <c r="G6" s="137"/>
      <c r="H6" s="137"/>
      <c r="I6" s="137"/>
      <c r="J6" s="137"/>
      <c r="K6" s="137"/>
      <c r="L6" s="137"/>
      <c r="M6" s="137"/>
    </row>
    <row r="7" spans="1:13" ht="15.75" x14ac:dyDescent="0.25">
      <c r="A7" s="9">
        <v>45</v>
      </c>
      <c r="B7" s="126" t="s">
        <v>118</v>
      </c>
      <c r="C7" s="126">
        <f>_xlfn.PERCENTILE.EXC($A$2:$A$111,0.4)</f>
        <v>237.00000000000003</v>
      </c>
      <c r="D7" s="137"/>
      <c r="E7" s="137"/>
      <c r="F7" s="137"/>
      <c r="G7" s="137"/>
      <c r="H7" s="137"/>
      <c r="I7" s="137"/>
      <c r="J7" s="137"/>
      <c r="K7" s="137"/>
      <c r="L7" s="137"/>
      <c r="M7" s="137"/>
    </row>
    <row r="8" spans="1:13" ht="15.75" x14ac:dyDescent="0.25">
      <c r="A8" s="9">
        <v>50</v>
      </c>
      <c r="B8" s="126" t="s">
        <v>119</v>
      </c>
      <c r="C8" s="126">
        <f>_xlfn.PERCENTILE.EXC($A$2:$A$111,0.8)</f>
        <v>459.00000000000006</v>
      </c>
      <c r="D8" s="137"/>
      <c r="E8" s="137"/>
      <c r="F8" s="137"/>
      <c r="G8" s="137"/>
      <c r="H8" s="137"/>
      <c r="I8" s="137"/>
      <c r="J8" s="137"/>
      <c r="K8" s="137"/>
      <c r="L8" s="137"/>
      <c r="M8" s="137"/>
    </row>
    <row r="9" spans="1:13" x14ac:dyDescent="0.25">
      <c r="A9" s="9">
        <v>55</v>
      </c>
      <c r="D9" s="137"/>
      <c r="E9" s="137"/>
      <c r="F9" s="137"/>
      <c r="G9" s="137"/>
      <c r="H9" s="137"/>
      <c r="I9" s="137"/>
      <c r="J9" s="137"/>
      <c r="K9" s="137"/>
      <c r="L9" s="137"/>
      <c r="M9" s="137"/>
    </row>
    <row r="10" spans="1:13" x14ac:dyDescent="0.25">
      <c r="A10" s="9">
        <v>60</v>
      </c>
      <c r="D10" s="137"/>
      <c r="E10" s="137"/>
      <c r="F10" s="137"/>
      <c r="G10" s="137"/>
      <c r="H10" s="137"/>
      <c r="I10" s="137"/>
      <c r="J10" s="137"/>
      <c r="K10" s="137"/>
      <c r="L10" s="137"/>
      <c r="M10" s="137"/>
    </row>
    <row r="11" spans="1:13" x14ac:dyDescent="0.25">
      <c r="A11" s="9">
        <v>65</v>
      </c>
      <c r="D11" s="137"/>
      <c r="E11" s="137"/>
      <c r="F11" s="137"/>
      <c r="G11" s="137"/>
      <c r="H11" s="137"/>
      <c r="I11" s="137"/>
      <c r="J11" s="137"/>
      <c r="K11" s="137"/>
      <c r="L11" s="137"/>
      <c r="M11" s="137"/>
    </row>
    <row r="12" spans="1:13" x14ac:dyDescent="0.25">
      <c r="A12" s="9">
        <v>70</v>
      </c>
      <c r="D12" s="137"/>
      <c r="E12" s="137"/>
      <c r="F12" s="137"/>
      <c r="G12" s="137"/>
      <c r="H12" s="137"/>
      <c r="I12" s="137"/>
      <c r="J12" s="137"/>
      <c r="K12" s="137"/>
      <c r="L12" s="137"/>
      <c r="M12" s="137"/>
    </row>
    <row r="13" spans="1:13" x14ac:dyDescent="0.25">
      <c r="A13" s="9">
        <v>75</v>
      </c>
      <c r="D13" s="137"/>
      <c r="E13" s="137"/>
      <c r="F13" s="137"/>
      <c r="G13" s="137"/>
      <c r="H13" s="137"/>
      <c r="I13" s="137"/>
      <c r="J13" s="137"/>
      <c r="K13" s="137"/>
      <c r="L13" s="137"/>
      <c r="M13" s="137"/>
    </row>
    <row r="14" spans="1:13" x14ac:dyDescent="0.25">
      <c r="A14" s="9">
        <v>80</v>
      </c>
      <c r="D14" s="137"/>
      <c r="E14" s="137"/>
      <c r="F14" s="137"/>
      <c r="G14" s="137"/>
      <c r="H14" s="137"/>
      <c r="I14" s="137"/>
      <c r="J14" s="137"/>
      <c r="K14" s="137"/>
      <c r="L14" s="137"/>
      <c r="M14" s="137"/>
    </row>
    <row r="15" spans="1:13" x14ac:dyDescent="0.25">
      <c r="A15" s="9">
        <v>85</v>
      </c>
      <c r="D15" s="137"/>
      <c r="E15" s="137"/>
      <c r="F15" s="137"/>
      <c r="G15" s="137"/>
      <c r="H15" s="137"/>
      <c r="I15" s="137"/>
      <c r="J15" s="137"/>
      <c r="K15" s="137"/>
      <c r="L15" s="137"/>
      <c r="M15" s="137"/>
    </row>
    <row r="16" spans="1:13" x14ac:dyDescent="0.25">
      <c r="A16" s="9">
        <v>90</v>
      </c>
      <c r="D16" s="137"/>
      <c r="E16" s="137"/>
      <c r="F16" s="137"/>
      <c r="G16" s="137"/>
      <c r="H16" s="137"/>
      <c r="I16" s="137"/>
      <c r="J16" s="137"/>
      <c r="K16" s="137"/>
      <c r="L16" s="137"/>
      <c r="M16" s="137"/>
    </row>
    <row r="17" spans="1:13" x14ac:dyDescent="0.25">
      <c r="A17" s="9">
        <v>95</v>
      </c>
      <c r="D17" s="137"/>
      <c r="E17" s="137"/>
      <c r="F17" s="137"/>
      <c r="G17" s="137"/>
      <c r="H17" s="137"/>
      <c r="I17" s="137"/>
      <c r="J17" s="137"/>
      <c r="K17" s="137"/>
      <c r="L17" s="137"/>
      <c r="M17" s="137"/>
    </row>
    <row r="18" spans="1:13" x14ac:dyDescent="0.25">
      <c r="A18" s="9">
        <v>100</v>
      </c>
      <c r="D18" s="137"/>
      <c r="E18" s="137"/>
      <c r="F18" s="137"/>
      <c r="G18" s="137"/>
      <c r="H18" s="137"/>
      <c r="I18" s="137"/>
      <c r="J18" s="137"/>
      <c r="K18" s="137"/>
      <c r="L18" s="137"/>
      <c r="M18" s="137"/>
    </row>
    <row r="19" spans="1:13" x14ac:dyDescent="0.25">
      <c r="A19" s="9">
        <v>105</v>
      </c>
      <c r="D19" s="137"/>
      <c r="E19" s="137"/>
      <c r="F19" s="137"/>
      <c r="G19" s="137"/>
      <c r="H19" s="137"/>
      <c r="I19" s="137"/>
      <c r="J19" s="137"/>
      <c r="K19" s="137"/>
      <c r="L19" s="137"/>
      <c r="M19" s="137"/>
    </row>
    <row r="20" spans="1:13" x14ac:dyDescent="0.25">
      <c r="A20" s="9">
        <v>110</v>
      </c>
      <c r="D20" s="137"/>
      <c r="E20" s="137"/>
      <c r="F20" s="137"/>
      <c r="G20" s="137"/>
      <c r="H20" s="137"/>
      <c r="I20" s="137"/>
      <c r="J20" s="137"/>
      <c r="K20" s="137"/>
      <c r="L20" s="137"/>
      <c r="M20" s="137"/>
    </row>
    <row r="21" spans="1:13" x14ac:dyDescent="0.25">
      <c r="A21" s="9">
        <v>115</v>
      </c>
      <c r="D21" s="137"/>
      <c r="E21" s="137"/>
      <c r="F21" s="137"/>
      <c r="G21" s="137"/>
      <c r="H21" s="137"/>
      <c r="I21" s="137"/>
      <c r="J21" s="137"/>
      <c r="K21" s="137"/>
      <c r="L21" s="137"/>
      <c r="M21" s="137"/>
    </row>
    <row r="22" spans="1:13" x14ac:dyDescent="0.25">
      <c r="A22" s="9">
        <v>120</v>
      </c>
    </row>
    <row r="23" spans="1:13" x14ac:dyDescent="0.25">
      <c r="A23" s="9">
        <v>125</v>
      </c>
    </row>
    <row r="24" spans="1:13" x14ac:dyDescent="0.25">
      <c r="A24" s="9">
        <v>130</v>
      </c>
    </row>
    <row r="25" spans="1:13" x14ac:dyDescent="0.25">
      <c r="A25" s="9">
        <v>135</v>
      </c>
    </row>
    <row r="26" spans="1:13" x14ac:dyDescent="0.25">
      <c r="A26" s="9">
        <v>140</v>
      </c>
    </row>
    <row r="27" spans="1:13" x14ac:dyDescent="0.25">
      <c r="A27" s="9">
        <v>145</v>
      </c>
    </row>
    <row r="28" spans="1:13" x14ac:dyDescent="0.25">
      <c r="A28" s="9">
        <v>150</v>
      </c>
    </row>
    <row r="29" spans="1:13" x14ac:dyDescent="0.25">
      <c r="A29" s="9">
        <v>155</v>
      </c>
    </row>
    <row r="30" spans="1:13" x14ac:dyDescent="0.25">
      <c r="A30" s="9">
        <v>160</v>
      </c>
    </row>
    <row r="31" spans="1:13" x14ac:dyDescent="0.25">
      <c r="A31" s="9">
        <v>165</v>
      </c>
    </row>
    <row r="32" spans="1:13" x14ac:dyDescent="0.25">
      <c r="A32" s="9">
        <v>170</v>
      </c>
    </row>
    <row r="33" spans="1:1" x14ac:dyDescent="0.25">
      <c r="A33" s="9">
        <v>175</v>
      </c>
    </row>
    <row r="34" spans="1:1" x14ac:dyDescent="0.25">
      <c r="A34" s="9">
        <v>180</v>
      </c>
    </row>
    <row r="35" spans="1:1" x14ac:dyDescent="0.25">
      <c r="A35" s="9">
        <v>185</v>
      </c>
    </row>
    <row r="36" spans="1:1" x14ac:dyDescent="0.25">
      <c r="A36" s="9">
        <v>190</v>
      </c>
    </row>
    <row r="37" spans="1:1" x14ac:dyDescent="0.25">
      <c r="A37" s="9">
        <v>195</v>
      </c>
    </row>
    <row r="38" spans="1:1" x14ac:dyDescent="0.25">
      <c r="A38" s="9">
        <v>200</v>
      </c>
    </row>
    <row r="39" spans="1:1" x14ac:dyDescent="0.25">
      <c r="A39" s="9">
        <v>205</v>
      </c>
    </row>
    <row r="40" spans="1:1" x14ac:dyDescent="0.25">
      <c r="A40" s="9">
        <v>210</v>
      </c>
    </row>
    <row r="41" spans="1:1" x14ac:dyDescent="0.25">
      <c r="A41" s="9">
        <v>215</v>
      </c>
    </row>
    <row r="42" spans="1:1" x14ac:dyDescent="0.25">
      <c r="A42" s="9">
        <v>220</v>
      </c>
    </row>
    <row r="43" spans="1:1" x14ac:dyDescent="0.25">
      <c r="A43" s="9">
        <v>225</v>
      </c>
    </row>
    <row r="44" spans="1:1" x14ac:dyDescent="0.25">
      <c r="A44" s="9">
        <v>230</v>
      </c>
    </row>
    <row r="45" spans="1:1" x14ac:dyDescent="0.25">
      <c r="A45" s="9">
        <v>235</v>
      </c>
    </row>
    <row r="46" spans="1:1" x14ac:dyDescent="0.25">
      <c r="A46" s="9">
        <v>240</v>
      </c>
    </row>
    <row r="47" spans="1:1" x14ac:dyDescent="0.25">
      <c r="A47" s="9">
        <v>245</v>
      </c>
    </row>
    <row r="48" spans="1:1" x14ac:dyDescent="0.25">
      <c r="A48" s="9">
        <v>250</v>
      </c>
    </row>
    <row r="49" spans="1:1" x14ac:dyDescent="0.25">
      <c r="A49" s="9">
        <v>255</v>
      </c>
    </row>
    <row r="50" spans="1:1" x14ac:dyDescent="0.25">
      <c r="A50" s="9">
        <v>260</v>
      </c>
    </row>
    <row r="51" spans="1:1" x14ac:dyDescent="0.25">
      <c r="A51" s="9">
        <v>265</v>
      </c>
    </row>
    <row r="52" spans="1:1" x14ac:dyDescent="0.25">
      <c r="A52" s="9">
        <v>270</v>
      </c>
    </row>
    <row r="53" spans="1:1" x14ac:dyDescent="0.25">
      <c r="A53" s="9">
        <v>275</v>
      </c>
    </row>
    <row r="54" spans="1:1" x14ac:dyDescent="0.25">
      <c r="A54" s="9">
        <v>280</v>
      </c>
    </row>
    <row r="55" spans="1:1" x14ac:dyDescent="0.25">
      <c r="A55" s="9">
        <v>285</v>
      </c>
    </row>
    <row r="56" spans="1:1" x14ac:dyDescent="0.25">
      <c r="A56" s="9">
        <v>290</v>
      </c>
    </row>
    <row r="57" spans="1:1" x14ac:dyDescent="0.25">
      <c r="A57" s="9">
        <v>295</v>
      </c>
    </row>
    <row r="58" spans="1:1" x14ac:dyDescent="0.25">
      <c r="A58" s="9">
        <v>300</v>
      </c>
    </row>
    <row r="59" spans="1:1" x14ac:dyDescent="0.25">
      <c r="A59" s="9">
        <v>305</v>
      </c>
    </row>
    <row r="60" spans="1:1" x14ac:dyDescent="0.25">
      <c r="A60" s="9">
        <v>310</v>
      </c>
    </row>
    <row r="61" spans="1:1" x14ac:dyDescent="0.25">
      <c r="A61" s="9">
        <v>315</v>
      </c>
    </row>
    <row r="62" spans="1:1" x14ac:dyDescent="0.25">
      <c r="A62" s="9">
        <v>320</v>
      </c>
    </row>
    <row r="63" spans="1:1" x14ac:dyDescent="0.25">
      <c r="A63" s="9">
        <v>325</v>
      </c>
    </row>
    <row r="64" spans="1:1" x14ac:dyDescent="0.25">
      <c r="A64" s="9">
        <v>330</v>
      </c>
    </row>
    <row r="65" spans="1:1" x14ac:dyDescent="0.25">
      <c r="A65" s="9">
        <v>335</v>
      </c>
    </row>
    <row r="66" spans="1:1" x14ac:dyDescent="0.25">
      <c r="A66" s="9">
        <v>340</v>
      </c>
    </row>
    <row r="67" spans="1:1" x14ac:dyDescent="0.25">
      <c r="A67" s="9">
        <v>345</v>
      </c>
    </row>
    <row r="68" spans="1:1" x14ac:dyDescent="0.25">
      <c r="A68" s="9">
        <v>350</v>
      </c>
    </row>
    <row r="69" spans="1:1" x14ac:dyDescent="0.25">
      <c r="A69" s="9">
        <v>355</v>
      </c>
    </row>
    <row r="70" spans="1:1" x14ac:dyDescent="0.25">
      <c r="A70" s="9">
        <v>360</v>
      </c>
    </row>
    <row r="71" spans="1:1" x14ac:dyDescent="0.25">
      <c r="A71" s="9">
        <v>365</v>
      </c>
    </row>
    <row r="72" spans="1:1" x14ac:dyDescent="0.25">
      <c r="A72" s="9">
        <v>370</v>
      </c>
    </row>
    <row r="73" spans="1:1" x14ac:dyDescent="0.25">
      <c r="A73" s="9">
        <v>375</v>
      </c>
    </row>
    <row r="74" spans="1:1" x14ac:dyDescent="0.25">
      <c r="A74" s="9">
        <v>380</v>
      </c>
    </row>
    <row r="75" spans="1:1" x14ac:dyDescent="0.25">
      <c r="A75" s="9">
        <v>385</v>
      </c>
    </row>
    <row r="76" spans="1:1" x14ac:dyDescent="0.25">
      <c r="A76" s="9">
        <v>390</v>
      </c>
    </row>
    <row r="77" spans="1:1" x14ac:dyDescent="0.25">
      <c r="A77" s="9">
        <v>395</v>
      </c>
    </row>
    <row r="78" spans="1:1" x14ac:dyDescent="0.25">
      <c r="A78" s="9">
        <v>400</v>
      </c>
    </row>
    <row r="79" spans="1:1" x14ac:dyDescent="0.25">
      <c r="A79" s="9">
        <v>405</v>
      </c>
    </row>
    <row r="80" spans="1:1" x14ac:dyDescent="0.25">
      <c r="A80" s="9">
        <v>410</v>
      </c>
    </row>
    <row r="81" spans="1:1" x14ac:dyDescent="0.25">
      <c r="A81" s="9">
        <v>415</v>
      </c>
    </row>
    <row r="82" spans="1:1" x14ac:dyDescent="0.25">
      <c r="A82" s="9">
        <v>420</v>
      </c>
    </row>
    <row r="83" spans="1:1" x14ac:dyDescent="0.25">
      <c r="A83" s="9">
        <v>425</v>
      </c>
    </row>
    <row r="84" spans="1:1" x14ac:dyDescent="0.25">
      <c r="A84" s="9">
        <v>430</v>
      </c>
    </row>
    <row r="85" spans="1:1" x14ac:dyDescent="0.25">
      <c r="A85" s="9">
        <v>435</v>
      </c>
    </row>
    <row r="86" spans="1:1" x14ac:dyDescent="0.25">
      <c r="A86" s="9">
        <v>440</v>
      </c>
    </row>
    <row r="87" spans="1:1" x14ac:dyDescent="0.25">
      <c r="A87" s="9">
        <v>445</v>
      </c>
    </row>
    <row r="88" spans="1:1" x14ac:dyDescent="0.25">
      <c r="A88" s="9">
        <v>450</v>
      </c>
    </row>
    <row r="89" spans="1:1" x14ac:dyDescent="0.25">
      <c r="A89" s="9">
        <v>455</v>
      </c>
    </row>
    <row r="90" spans="1:1" x14ac:dyDescent="0.25">
      <c r="A90" s="9">
        <v>460</v>
      </c>
    </row>
    <row r="91" spans="1:1" x14ac:dyDescent="0.25">
      <c r="A91" s="9">
        <v>465</v>
      </c>
    </row>
    <row r="92" spans="1:1" x14ac:dyDescent="0.25">
      <c r="A92" s="9">
        <v>470</v>
      </c>
    </row>
    <row r="93" spans="1:1" x14ac:dyDescent="0.25">
      <c r="A93" s="9">
        <v>475</v>
      </c>
    </row>
    <row r="94" spans="1:1" x14ac:dyDescent="0.25">
      <c r="A94" s="9">
        <v>480</v>
      </c>
    </row>
    <row r="95" spans="1:1" x14ac:dyDescent="0.25">
      <c r="A95" s="9">
        <v>485</v>
      </c>
    </row>
    <row r="96" spans="1:1" x14ac:dyDescent="0.25">
      <c r="A96" s="9">
        <v>490</v>
      </c>
    </row>
    <row r="97" spans="1:1" x14ac:dyDescent="0.25">
      <c r="A97" s="9">
        <v>495</v>
      </c>
    </row>
    <row r="98" spans="1:1" x14ac:dyDescent="0.25">
      <c r="A98" s="9">
        <v>500</v>
      </c>
    </row>
    <row r="99" spans="1:1" x14ac:dyDescent="0.25">
      <c r="A99" s="9">
        <v>505</v>
      </c>
    </row>
    <row r="100" spans="1:1" x14ac:dyDescent="0.25">
      <c r="A100" s="9">
        <v>510</v>
      </c>
    </row>
    <row r="101" spans="1:1" x14ac:dyDescent="0.25">
      <c r="A101" s="9">
        <v>515</v>
      </c>
    </row>
    <row r="102" spans="1:1" x14ac:dyDescent="0.25">
      <c r="A102" s="9">
        <v>520</v>
      </c>
    </row>
    <row r="103" spans="1:1" x14ac:dyDescent="0.25">
      <c r="A103" s="9">
        <v>525</v>
      </c>
    </row>
    <row r="104" spans="1:1" x14ac:dyDescent="0.25">
      <c r="A104" s="9">
        <v>530</v>
      </c>
    </row>
    <row r="105" spans="1:1" x14ac:dyDescent="0.25">
      <c r="A105" s="9">
        <v>535</v>
      </c>
    </row>
    <row r="106" spans="1:1" x14ac:dyDescent="0.25">
      <c r="A106" s="9">
        <v>540</v>
      </c>
    </row>
    <row r="107" spans="1:1" x14ac:dyDescent="0.25">
      <c r="A107" s="9">
        <v>545</v>
      </c>
    </row>
    <row r="108" spans="1:1" x14ac:dyDescent="0.25">
      <c r="A108" s="9">
        <v>550</v>
      </c>
    </row>
    <row r="109" spans="1:1" x14ac:dyDescent="0.25">
      <c r="A109" s="9">
        <v>555</v>
      </c>
    </row>
    <row r="110" spans="1:1" x14ac:dyDescent="0.25">
      <c r="A110" s="9">
        <v>560</v>
      </c>
    </row>
    <row r="111" spans="1:1" x14ac:dyDescent="0.25">
      <c r="A111" s="9">
        <v>565</v>
      </c>
    </row>
  </sheetData>
  <mergeCells count="1">
    <mergeCell ref="D3:M21"/>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5A1FF-9322-4233-92C2-98B82D349060}">
  <dimension ref="A1:L121"/>
  <sheetViews>
    <sheetView workbookViewId="0">
      <selection activeCell="O7" sqref="O7"/>
    </sheetView>
  </sheetViews>
  <sheetFormatPr defaultRowHeight="15" x14ac:dyDescent="0.25"/>
  <cols>
    <col min="1" max="1" width="26.7109375" bestFit="1" customWidth="1"/>
  </cols>
  <sheetData>
    <row r="1" spans="1:12" x14ac:dyDescent="0.25">
      <c r="A1" t="s">
        <v>120</v>
      </c>
    </row>
    <row r="2" spans="1:12" ht="15.75" thickBot="1" x14ac:dyDescent="0.3">
      <c r="A2" s="9">
        <v>15</v>
      </c>
    </row>
    <row r="3" spans="1:12" ht="15.75" x14ac:dyDescent="0.25">
      <c r="A3" s="9">
        <v>20</v>
      </c>
      <c r="B3" s="126" t="s">
        <v>61</v>
      </c>
      <c r="C3" s="135">
        <f>_xlfn.QUARTILE.EXC($A$2:$A$121,(ROW()-2))</f>
        <v>161.25</v>
      </c>
      <c r="D3" s="149"/>
      <c r="E3" s="150"/>
      <c r="F3" s="150"/>
      <c r="G3" s="150"/>
      <c r="H3" s="150"/>
      <c r="I3" s="150"/>
      <c r="J3" s="150"/>
      <c r="K3" s="150"/>
      <c r="L3" s="151"/>
    </row>
    <row r="4" spans="1:12" ht="15.75" x14ac:dyDescent="0.25">
      <c r="A4" s="9">
        <v>25</v>
      </c>
      <c r="B4" s="126" t="s">
        <v>108</v>
      </c>
      <c r="C4" s="135">
        <f t="shared" ref="C4:C5" si="0">_xlfn.QUARTILE.EXC($A$2:$A$121,(ROW()-2))</f>
        <v>312.5</v>
      </c>
      <c r="D4" s="152"/>
      <c r="E4" s="137"/>
      <c r="F4" s="137"/>
      <c r="G4" s="137"/>
      <c r="H4" s="137"/>
      <c r="I4" s="137"/>
      <c r="J4" s="137"/>
      <c r="K4" s="137"/>
      <c r="L4" s="153"/>
    </row>
    <row r="5" spans="1:12" ht="15.75" x14ac:dyDescent="0.25">
      <c r="A5" s="9">
        <v>30</v>
      </c>
      <c r="B5" s="126" t="s">
        <v>62</v>
      </c>
      <c r="C5" s="135">
        <f t="shared" si="0"/>
        <v>463.75</v>
      </c>
      <c r="D5" s="152"/>
      <c r="E5" s="137"/>
      <c r="F5" s="137"/>
      <c r="G5" s="137"/>
      <c r="H5" s="137"/>
      <c r="I5" s="137"/>
      <c r="J5" s="137"/>
      <c r="K5" s="137"/>
      <c r="L5" s="153"/>
    </row>
    <row r="6" spans="1:12" ht="15.75" x14ac:dyDescent="0.25">
      <c r="A6" s="9">
        <v>35</v>
      </c>
      <c r="B6" s="126" t="s">
        <v>121</v>
      </c>
      <c r="C6" s="135">
        <f>_xlfn.PERCENTILE.EXC($A$2:$A$121,0.3)</f>
        <v>191.5</v>
      </c>
      <c r="D6" s="152"/>
      <c r="E6" s="137"/>
      <c r="F6" s="137"/>
      <c r="G6" s="137"/>
      <c r="H6" s="137"/>
      <c r="I6" s="137"/>
      <c r="J6" s="137"/>
      <c r="K6" s="137"/>
      <c r="L6" s="153"/>
    </row>
    <row r="7" spans="1:12" ht="15.75" x14ac:dyDescent="0.25">
      <c r="A7" s="9">
        <v>40</v>
      </c>
      <c r="B7" s="126" t="s">
        <v>115</v>
      </c>
      <c r="C7" s="135">
        <f>_xlfn.PERCENTILE.EXC($A$2:$A$121,0.5)</f>
        <v>312.5</v>
      </c>
      <c r="D7" s="152"/>
      <c r="E7" s="137"/>
      <c r="F7" s="137"/>
      <c r="G7" s="137"/>
      <c r="H7" s="137"/>
      <c r="I7" s="137"/>
      <c r="J7" s="137"/>
      <c r="K7" s="137"/>
      <c r="L7" s="153"/>
    </row>
    <row r="8" spans="1:12" ht="15.75" x14ac:dyDescent="0.25">
      <c r="A8" s="9">
        <v>45</v>
      </c>
      <c r="B8" s="126" t="s">
        <v>122</v>
      </c>
      <c r="C8" s="135">
        <f>_xlfn.PERCENTILE.EXC($A$2:$A$121,0.7)</f>
        <v>433.49999999999994</v>
      </c>
      <c r="D8" s="152"/>
      <c r="E8" s="137"/>
      <c r="F8" s="137"/>
      <c r="G8" s="137"/>
      <c r="H8" s="137"/>
      <c r="I8" s="137"/>
      <c r="J8" s="137"/>
      <c r="K8" s="137"/>
      <c r="L8" s="153"/>
    </row>
    <row r="9" spans="1:12" x14ac:dyDescent="0.25">
      <c r="A9" s="9">
        <v>50</v>
      </c>
      <c r="D9" s="152"/>
      <c r="E9" s="137"/>
      <c r="F9" s="137"/>
      <c r="G9" s="137"/>
      <c r="H9" s="137"/>
      <c r="I9" s="137"/>
      <c r="J9" s="137"/>
      <c r="K9" s="137"/>
      <c r="L9" s="153"/>
    </row>
    <row r="10" spans="1:12" x14ac:dyDescent="0.25">
      <c r="A10" s="9">
        <v>55</v>
      </c>
      <c r="D10" s="152"/>
      <c r="E10" s="137"/>
      <c r="F10" s="137"/>
      <c r="G10" s="137"/>
      <c r="H10" s="137"/>
      <c r="I10" s="137"/>
      <c r="J10" s="137"/>
      <c r="K10" s="137"/>
      <c r="L10" s="153"/>
    </row>
    <row r="11" spans="1:12" x14ac:dyDescent="0.25">
      <c r="A11" s="9">
        <v>60</v>
      </c>
      <c r="D11" s="152"/>
      <c r="E11" s="137"/>
      <c r="F11" s="137"/>
      <c r="G11" s="137"/>
      <c r="H11" s="137"/>
      <c r="I11" s="137"/>
      <c r="J11" s="137"/>
      <c r="K11" s="137"/>
      <c r="L11" s="153"/>
    </row>
    <row r="12" spans="1:12" x14ac:dyDescent="0.25">
      <c r="A12" s="9">
        <v>65</v>
      </c>
      <c r="D12" s="152"/>
      <c r="E12" s="137"/>
      <c r="F12" s="137"/>
      <c r="G12" s="137"/>
      <c r="H12" s="137"/>
      <c r="I12" s="137"/>
      <c r="J12" s="137"/>
      <c r="K12" s="137"/>
      <c r="L12" s="153"/>
    </row>
    <row r="13" spans="1:12" x14ac:dyDescent="0.25">
      <c r="A13" s="9">
        <v>70</v>
      </c>
      <c r="D13" s="152"/>
      <c r="E13" s="137"/>
      <c r="F13" s="137"/>
      <c r="G13" s="137"/>
      <c r="H13" s="137"/>
      <c r="I13" s="137"/>
      <c r="J13" s="137"/>
      <c r="K13" s="137"/>
      <c r="L13" s="153"/>
    </row>
    <row r="14" spans="1:12" x14ac:dyDescent="0.25">
      <c r="A14" s="9">
        <v>75</v>
      </c>
      <c r="D14" s="152"/>
      <c r="E14" s="137"/>
      <c r="F14" s="137"/>
      <c r="G14" s="137"/>
      <c r="H14" s="137"/>
      <c r="I14" s="137"/>
      <c r="J14" s="137"/>
      <c r="K14" s="137"/>
      <c r="L14" s="153"/>
    </row>
    <row r="15" spans="1:12" x14ac:dyDescent="0.25">
      <c r="A15" s="9">
        <v>80</v>
      </c>
      <c r="D15" s="152"/>
      <c r="E15" s="137"/>
      <c r="F15" s="137"/>
      <c r="G15" s="137"/>
      <c r="H15" s="137"/>
      <c r="I15" s="137"/>
      <c r="J15" s="137"/>
      <c r="K15" s="137"/>
      <c r="L15" s="153"/>
    </row>
    <row r="16" spans="1:12" x14ac:dyDescent="0.25">
      <c r="A16" s="9">
        <v>85</v>
      </c>
      <c r="D16" s="152"/>
      <c r="E16" s="137"/>
      <c r="F16" s="137"/>
      <c r="G16" s="137"/>
      <c r="H16" s="137"/>
      <c r="I16" s="137"/>
      <c r="J16" s="137"/>
      <c r="K16" s="137"/>
      <c r="L16" s="153"/>
    </row>
    <row r="17" spans="1:12" x14ac:dyDescent="0.25">
      <c r="A17" s="9">
        <v>90</v>
      </c>
      <c r="D17" s="152"/>
      <c r="E17" s="137"/>
      <c r="F17" s="137"/>
      <c r="G17" s="137"/>
      <c r="H17" s="137"/>
      <c r="I17" s="137"/>
      <c r="J17" s="137"/>
      <c r="K17" s="137"/>
      <c r="L17" s="153"/>
    </row>
    <row r="18" spans="1:12" x14ac:dyDescent="0.25">
      <c r="A18" s="9">
        <v>95</v>
      </c>
      <c r="D18" s="152"/>
      <c r="E18" s="137"/>
      <c r="F18" s="137"/>
      <c r="G18" s="137"/>
      <c r="H18" s="137"/>
      <c r="I18" s="137"/>
      <c r="J18" s="137"/>
      <c r="K18" s="137"/>
      <c r="L18" s="153"/>
    </row>
    <row r="19" spans="1:12" x14ac:dyDescent="0.25">
      <c r="A19" s="9">
        <v>100</v>
      </c>
      <c r="D19" s="152"/>
      <c r="E19" s="137"/>
      <c r="F19" s="137"/>
      <c r="G19" s="137"/>
      <c r="H19" s="137"/>
      <c r="I19" s="137"/>
      <c r="J19" s="137"/>
      <c r="K19" s="137"/>
      <c r="L19" s="153"/>
    </row>
    <row r="20" spans="1:12" x14ac:dyDescent="0.25">
      <c r="A20" s="9">
        <v>105</v>
      </c>
      <c r="D20" s="152"/>
      <c r="E20" s="137"/>
      <c r="F20" s="137"/>
      <c r="G20" s="137"/>
      <c r="H20" s="137"/>
      <c r="I20" s="137"/>
      <c r="J20" s="137"/>
      <c r="K20" s="137"/>
      <c r="L20" s="153"/>
    </row>
    <row r="21" spans="1:12" ht="15.75" thickBot="1" x14ac:dyDescent="0.3">
      <c r="A21" s="9">
        <v>110</v>
      </c>
      <c r="D21" s="154"/>
      <c r="E21" s="155"/>
      <c r="F21" s="155"/>
      <c r="G21" s="155"/>
      <c r="H21" s="155"/>
      <c r="I21" s="155"/>
      <c r="J21" s="155"/>
      <c r="K21" s="155"/>
      <c r="L21" s="156"/>
    </row>
    <row r="22" spans="1:12" x14ac:dyDescent="0.25">
      <c r="A22" s="9">
        <v>115</v>
      </c>
    </row>
    <row r="23" spans="1:12" x14ac:dyDescent="0.25">
      <c r="A23" s="9">
        <v>120</v>
      </c>
    </row>
    <row r="24" spans="1:12" x14ac:dyDescent="0.25">
      <c r="A24" s="9">
        <v>125</v>
      </c>
    </row>
    <row r="25" spans="1:12" x14ac:dyDescent="0.25">
      <c r="A25" s="9">
        <v>130</v>
      </c>
    </row>
    <row r="26" spans="1:12" x14ac:dyDescent="0.25">
      <c r="A26" s="9">
        <v>135</v>
      </c>
    </row>
    <row r="27" spans="1:12" x14ac:dyDescent="0.25">
      <c r="A27" s="9">
        <v>140</v>
      </c>
    </row>
    <row r="28" spans="1:12" x14ac:dyDescent="0.25">
      <c r="A28" s="9">
        <v>145</v>
      </c>
    </row>
    <row r="29" spans="1:12" x14ac:dyDescent="0.25">
      <c r="A29" s="9">
        <v>150</v>
      </c>
    </row>
    <row r="30" spans="1:12" x14ac:dyDescent="0.25">
      <c r="A30" s="9">
        <v>155</v>
      </c>
    </row>
    <row r="31" spans="1:12" x14ac:dyDescent="0.25">
      <c r="A31" s="9">
        <v>160</v>
      </c>
    </row>
    <row r="32" spans="1:12" x14ac:dyDescent="0.25">
      <c r="A32" s="9">
        <v>165</v>
      </c>
    </row>
    <row r="33" spans="1:1" x14ac:dyDescent="0.25">
      <c r="A33" s="9">
        <v>170</v>
      </c>
    </row>
    <row r="34" spans="1:1" x14ac:dyDescent="0.25">
      <c r="A34" s="9">
        <v>175</v>
      </c>
    </row>
    <row r="35" spans="1:1" x14ac:dyDescent="0.25">
      <c r="A35" s="9">
        <v>180</v>
      </c>
    </row>
    <row r="36" spans="1:1" x14ac:dyDescent="0.25">
      <c r="A36" s="9">
        <v>185</v>
      </c>
    </row>
    <row r="37" spans="1:1" x14ac:dyDescent="0.25">
      <c r="A37" s="9">
        <v>190</v>
      </c>
    </row>
    <row r="38" spans="1:1" x14ac:dyDescent="0.25">
      <c r="A38" s="9">
        <v>195</v>
      </c>
    </row>
    <row r="39" spans="1:1" x14ac:dyDescent="0.25">
      <c r="A39" s="9">
        <v>200</v>
      </c>
    </row>
    <row r="40" spans="1:1" x14ac:dyDescent="0.25">
      <c r="A40" s="9">
        <v>205</v>
      </c>
    </row>
    <row r="41" spans="1:1" x14ac:dyDescent="0.25">
      <c r="A41" s="9">
        <v>210</v>
      </c>
    </row>
    <row r="42" spans="1:1" x14ac:dyDescent="0.25">
      <c r="A42" s="9">
        <v>215</v>
      </c>
    </row>
    <row r="43" spans="1:1" x14ac:dyDescent="0.25">
      <c r="A43" s="9">
        <v>220</v>
      </c>
    </row>
    <row r="44" spans="1:1" x14ac:dyDescent="0.25">
      <c r="A44" s="9">
        <v>225</v>
      </c>
    </row>
    <row r="45" spans="1:1" x14ac:dyDescent="0.25">
      <c r="A45" s="9">
        <v>230</v>
      </c>
    </row>
    <row r="46" spans="1:1" x14ac:dyDescent="0.25">
      <c r="A46" s="9">
        <v>235</v>
      </c>
    </row>
    <row r="47" spans="1:1" x14ac:dyDescent="0.25">
      <c r="A47" s="9">
        <v>240</v>
      </c>
    </row>
    <row r="48" spans="1:1" x14ac:dyDescent="0.25">
      <c r="A48" s="9">
        <v>245</v>
      </c>
    </row>
    <row r="49" spans="1:1" x14ac:dyDescent="0.25">
      <c r="A49" s="9">
        <v>250</v>
      </c>
    </row>
    <row r="50" spans="1:1" x14ac:dyDescent="0.25">
      <c r="A50" s="9">
        <v>255</v>
      </c>
    </row>
    <row r="51" spans="1:1" x14ac:dyDescent="0.25">
      <c r="A51" s="9">
        <v>260</v>
      </c>
    </row>
    <row r="52" spans="1:1" x14ac:dyDescent="0.25">
      <c r="A52" s="9">
        <v>265</v>
      </c>
    </row>
    <row r="53" spans="1:1" x14ac:dyDescent="0.25">
      <c r="A53" s="9">
        <v>270</v>
      </c>
    </row>
    <row r="54" spans="1:1" x14ac:dyDescent="0.25">
      <c r="A54" s="9">
        <v>275</v>
      </c>
    </row>
    <row r="55" spans="1:1" x14ac:dyDescent="0.25">
      <c r="A55" s="9">
        <v>280</v>
      </c>
    </row>
    <row r="56" spans="1:1" x14ac:dyDescent="0.25">
      <c r="A56" s="9">
        <v>285</v>
      </c>
    </row>
    <row r="57" spans="1:1" x14ac:dyDescent="0.25">
      <c r="A57" s="9">
        <v>290</v>
      </c>
    </row>
    <row r="58" spans="1:1" x14ac:dyDescent="0.25">
      <c r="A58" s="9">
        <v>295</v>
      </c>
    </row>
    <row r="59" spans="1:1" x14ac:dyDescent="0.25">
      <c r="A59" s="9">
        <v>300</v>
      </c>
    </row>
    <row r="60" spans="1:1" x14ac:dyDescent="0.25">
      <c r="A60" s="9">
        <v>305</v>
      </c>
    </row>
    <row r="61" spans="1:1" x14ac:dyDescent="0.25">
      <c r="A61" s="9">
        <v>310</v>
      </c>
    </row>
    <row r="62" spans="1:1" x14ac:dyDescent="0.25">
      <c r="A62" s="9">
        <v>315</v>
      </c>
    </row>
    <row r="63" spans="1:1" x14ac:dyDescent="0.25">
      <c r="A63" s="9">
        <v>320</v>
      </c>
    </row>
    <row r="64" spans="1:1" x14ac:dyDescent="0.25">
      <c r="A64" s="9">
        <v>325</v>
      </c>
    </row>
    <row r="65" spans="1:1" x14ac:dyDescent="0.25">
      <c r="A65" s="9">
        <v>330</v>
      </c>
    </row>
    <row r="66" spans="1:1" x14ac:dyDescent="0.25">
      <c r="A66" s="9">
        <v>335</v>
      </c>
    </row>
    <row r="67" spans="1:1" x14ac:dyDescent="0.25">
      <c r="A67" s="9">
        <v>340</v>
      </c>
    </row>
    <row r="68" spans="1:1" x14ac:dyDescent="0.25">
      <c r="A68" s="9">
        <v>345</v>
      </c>
    </row>
    <row r="69" spans="1:1" x14ac:dyDescent="0.25">
      <c r="A69" s="9">
        <v>350</v>
      </c>
    </row>
    <row r="70" spans="1:1" x14ac:dyDescent="0.25">
      <c r="A70" s="9">
        <v>355</v>
      </c>
    </row>
    <row r="71" spans="1:1" x14ac:dyDescent="0.25">
      <c r="A71" s="9">
        <v>360</v>
      </c>
    </row>
    <row r="72" spans="1:1" x14ac:dyDescent="0.25">
      <c r="A72" s="9">
        <v>365</v>
      </c>
    </row>
    <row r="73" spans="1:1" x14ac:dyDescent="0.25">
      <c r="A73" s="9">
        <v>370</v>
      </c>
    </row>
    <row r="74" spans="1:1" x14ac:dyDescent="0.25">
      <c r="A74" s="9">
        <v>375</v>
      </c>
    </row>
    <row r="75" spans="1:1" x14ac:dyDescent="0.25">
      <c r="A75" s="9">
        <v>380</v>
      </c>
    </row>
    <row r="76" spans="1:1" x14ac:dyDescent="0.25">
      <c r="A76" s="9">
        <v>385</v>
      </c>
    </row>
    <row r="77" spans="1:1" x14ac:dyDescent="0.25">
      <c r="A77" s="9">
        <v>390</v>
      </c>
    </row>
    <row r="78" spans="1:1" x14ac:dyDescent="0.25">
      <c r="A78" s="9">
        <v>395</v>
      </c>
    </row>
    <row r="79" spans="1:1" x14ac:dyDescent="0.25">
      <c r="A79" s="9">
        <v>400</v>
      </c>
    </row>
    <row r="80" spans="1:1" x14ac:dyDescent="0.25">
      <c r="A80" s="9">
        <v>405</v>
      </c>
    </row>
    <row r="81" spans="1:1" x14ac:dyDescent="0.25">
      <c r="A81" s="9">
        <v>410</v>
      </c>
    </row>
    <row r="82" spans="1:1" x14ac:dyDescent="0.25">
      <c r="A82" s="9">
        <v>415</v>
      </c>
    </row>
    <row r="83" spans="1:1" x14ac:dyDescent="0.25">
      <c r="A83" s="9">
        <v>420</v>
      </c>
    </row>
    <row r="84" spans="1:1" x14ac:dyDescent="0.25">
      <c r="A84" s="9">
        <v>425</v>
      </c>
    </row>
    <row r="85" spans="1:1" x14ac:dyDescent="0.25">
      <c r="A85" s="9">
        <v>430</v>
      </c>
    </row>
    <row r="86" spans="1:1" x14ac:dyDescent="0.25">
      <c r="A86" s="9">
        <v>435</v>
      </c>
    </row>
    <row r="87" spans="1:1" x14ac:dyDescent="0.25">
      <c r="A87" s="9">
        <v>440</v>
      </c>
    </row>
    <row r="88" spans="1:1" x14ac:dyDescent="0.25">
      <c r="A88" s="9">
        <v>445</v>
      </c>
    </row>
    <row r="89" spans="1:1" x14ac:dyDescent="0.25">
      <c r="A89" s="9">
        <v>450</v>
      </c>
    </row>
    <row r="90" spans="1:1" x14ac:dyDescent="0.25">
      <c r="A90" s="9">
        <v>455</v>
      </c>
    </row>
    <row r="91" spans="1:1" x14ac:dyDescent="0.25">
      <c r="A91" s="9">
        <v>460</v>
      </c>
    </row>
    <row r="92" spans="1:1" x14ac:dyDescent="0.25">
      <c r="A92" s="9">
        <v>465</v>
      </c>
    </row>
    <row r="93" spans="1:1" x14ac:dyDescent="0.25">
      <c r="A93" s="9">
        <v>470</v>
      </c>
    </row>
    <row r="94" spans="1:1" x14ac:dyDescent="0.25">
      <c r="A94" s="9">
        <v>475</v>
      </c>
    </row>
    <row r="95" spans="1:1" x14ac:dyDescent="0.25">
      <c r="A95" s="9">
        <v>480</v>
      </c>
    </row>
    <row r="96" spans="1:1" x14ac:dyDescent="0.25">
      <c r="A96" s="9">
        <v>485</v>
      </c>
    </row>
    <row r="97" spans="1:1" x14ac:dyDescent="0.25">
      <c r="A97" s="9">
        <v>490</v>
      </c>
    </row>
    <row r="98" spans="1:1" x14ac:dyDescent="0.25">
      <c r="A98" s="9">
        <v>495</v>
      </c>
    </row>
    <row r="99" spans="1:1" x14ac:dyDescent="0.25">
      <c r="A99" s="9">
        <v>500</v>
      </c>
    </row>
    <row r="100" spans="1:1" x14ac:dyDescent="0.25">
      <c r="A100" s="9">
        <v>505</v>
      </c>
    </row>
    <row r="101" spans="1:1" x14ac:dyDescent="0.25">
      <c r="A101" s="9">
        <v>510</v>
      </c>
    </row>
    <row r="102" spans="1:1" x14ac:dyDescent="0.25">
      <c r="A102" s="9">
        <v>515</v>
      </c>
    </row>
    <row r="103" spans="1:1" x14ac:dyDescent="0.25">
      <c r="A103" s="9">
        <v>520</v>
      </c>
    </row>
    <row r="104" spans="1:1" x14ac:dyDescent="0.25">
      <c r="A104" s="9">
        <v>525</v>
      </c>
    </row>
    <row r="105" spans="1:1" x14ac:dyDescent="0.25">
      <c r="A105" s="9">
        <v>530</v>
      </c>
    </row>
    <row r="106" spans="1:1" x14ac:dyDescent="0.25">
      <c r="A106" s="9">
        <v>535</v>
      </c>
    </row>
    <row r="107" spans="1:1" x14ac:dyDescent="0.25">
      <c r="A107" s="9">
        <v>540</v>
      </c>
    </row>
    <row r="108" spans="1:1" x14ac:dyDescent="0.25">
      <c r="A108" s="9">
        <v>545</v>
      </c>
    </row>
    <row r="109" spans="1:1" x14ac:dyDescent="0.25">
      <c r="A109" s="9">
        <v>550</v>
      </c>
    </row>
    <row r="110" spans="1:1" x14ac:dyDescent="0.25">
      <c r="A110" s="9">
        <v>555</v>
      </c>
    </row>
    <row r="111" spans="1:1" x14ac:dyDescent="0.25">
      <c r="A111" s="9">
        <v>560</v>
      </c>
    </row>
    <row r="112" spans="1:1" x14ac:dyDescent="0.25">
      <c r="A112" s="9">
        <v>565</v>
      </c>
    </row>
    <row r="113" spans="1:1" x14ac:dyDescent="0.25">
      <c r="A113" s="9">
        <v>570</v>
      </c>
    </row>
    <row r="114" spans="1:1" x14ac:dyDescent="0.25">
      <c r="A114" s="9">
        <v>575</v>
      </c>
    </row>
    <row r="115" spans="1:1" x14ac:dyDescent="0.25">
      <c r="A115" s="9">
        <v>580</v>
      </c>
    </row>
    <row r="116" spans="1:1" x14ac:dyDescent="0.25">
      <c r="A116" s="9">
        <v>585</v>
      </c>
    </row>
    <row r="117" spans="1:1" x14ac:dyDescent="0.25">
      <c r="A117" s="9">
        <v>590</v>
      </c>
    </row>
    <row r="118" spans="1:1" x14ac:dyDescent="0.25">
      <c r="A118" s="9">
        <v>595</v>
      </c>
    </row>
    <row r="119" spans="1:1" x14ac:dyDescent="0.25">
      <c r="A119" s="9">
        <v>600</v>
      </c>
    </row>
    <row r="120" spans="1:1" x14ac:dyDescent="0.25">
      <c r="A120" s="9">
        <v>605</v>
      </c>
    </row>
    <row r="121" spans="1:1" x14ac:dyDescent="0.25">
      <c r="A121" s="9">
        <v>610</v>
      </c>
    </row>
  </sheetData>
  <mergeCells count="1">
    <mergeCell ref="D3:L21"/>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436F6-54B7-49A1-857F-AE10B04840D8}">
  <dimension ref="A1:M121"/>
  <sheetViews>
    <sheetView workbookViewId="0">
      <selection activeCell="P8" sqref="P8"/>
    </sheetView>
  </sheetViews>
  <sheetFormatPr defaultRowHeight="15" x14ac:dyDescent="0.25"/>
  <cols>
    <col min="1" max="1" width="26.140625" bestFit="1" customWidth="1"/>
  </cols>
  <sheetData>
    <row r="1" spans="1:13" x14ac:dyDescent="0.25">
      <c r="A1" t="s">
        <v>123</v>
      </c>
    </row>
    <row r="2" spans="1:13" ht="15.75" thickBot="1" x14ac:dyDescent="0.3">
      <c r="A2" s="9">
        <v>0.5</v>
      </c>
    </row>
    <row r="3" spans="1:13" ht="15.75" x14ac:dyDescent="0.25">
      <c r="A3" s="9">
        <v>1</v>
      </c>
      <c r="B3" s="126" t="s">
        <v>61</v>
      </c>
      <c r="C3" s="135">
        <f>_xlfn.QUARTILE.EXC($A$2:$A$121,(ROW()-2))</f>
        <v>0.4</v>
      </c>
      <c r="D3" s="149"/>
      <c r="E3" s="150"/>
      <c r="F3" s="150"/>
      <c r="G3" s="150"/>
      <c r="H3" s="150"/>
      <c r="I3" s="150"/>
      <c r="J3" s="150"/>
      <c r="K3" s="150"/>
      <c r="L3" s="150"/>
      <c r="M3" s="151"/>
    </row>
    <row r="4" spans="1:13" ht="15.75" x14ac:dyDescent="0.25">
      <c r="A4" s="9">
        <v>0.2</v>
      </c>
      <c r="B4" s="126" t="s">
        <v>108</v>
      </c>
      <c r="C4" s="135">
        <f t="shared" ref="C4:C5" si="0">_xlfn.QUARTILE.EXC($A$2:$A$121,(ROW()-2))</f>
        <v>0.7</v>
      </c>
      <c r="D4" s="152"/>
      <c r="E4" s="137"/>
      <c r="F4" s="137"/>
      <c r="G4" s="137"/>
      <c r="H4" s="137"/>
      <c r="I4" s="137"/>
      <c r="J4" s="137"/>
      <c r="K4" s="137"/>
      <c r="L4" s="137"/>
      <c r="M4" s="153"/>
    </row>
    <row r="5" spans="1:13" ht="15.75" x14ac:dyDescent="0.25">
      <c r="A5" s="9">
        <v>0.7</v>
      </c>
      <c r="B5" s="126" t="s">
        <v>62</v>
      </c>
      <c r="C5" s="135">
        <f t="shared" si="0"/>
        <v>0.9</v>
      </c>
      <c r="D5" s="152"/>
      <c r="E5" s="137"/>
      <c r="F5" s="137"/>
      <c r="G5" s="137"/>
      <c r="H5" s="137"/>
      <c r="I5" s="137"/>
      <c r="J5" s="137"/>
      <c r="K5" s="137"/>
      <c r="L5" s="137"/>
      <c r="M5" s="153"/>
    </row>
    <row r="6" spans="1:13" ht="15.75" x14ac:dyDescent="0.25">
      <c r="A6" s="9">
        <v>0.3</v>
      </c>
      <c r="B6" s="126" t="s">
        <v>110</v>
      </c>
      <c r="C6" s="135">
        <f>_xlfn.PERCENTILE.EXC($A$2:$A$121,0.25)</f>
        <v>0.4</v>
      </c>
      <c r="D6" s="152"/>
      <c r="E6" s="137"/>
      <c r="F6" s="137"/>
      <c r="G6" s="137"/>
      <c r="H6" s="137"/>
      <c r="I6" s="137"/>
      <c r="J6" s="137"/>
      <c r="K6" s="137"/>
      <c r="L6" s="137"/>
      <c r="M6" s="153"/>
    </row>
    <row r="7" spans="1:13" ht="15.75" x14ac:dyDescent="0.25">
      <c r="A7" s="9">
        <v>0.9</v>
      </c>
      <c r="B7" s="126" t="s">
        <v>115</v>
      </c>
      <c r="C7" s="135">
        <f>_xlfn.PERCENTILE.EXC($A$2:$A$121,0.5)</f>
        <v>0.7</v>
      </c>
      <c r="D7" s="152"/>
      <c r="E7" s="137"/>
      <c r="F7" s="137"/>
      <c r="G7" s="137"/>
      <c r="H7" s="137"/>
      <c r="I7" s="137"/>
      <c r="J7" s="137"/>
      <c r="K7" s="137"/>
      <c r="L7" s="137"/>
      <c r="M7" s="153"/>
    </row>
    <row r="8" spans="1:13" ht="15.75" x14ac:dyDescent="0.25">
      <c r="A8" s="9">
        <v>1.2</v>
      </c>
      <c r="B8" s="126" t="s">
        <v>111</v>
      </c>
      <c r="C8" s="135">
        <f>_xlfn.PERCENTILE.EXC($A$2:$A$121,0.75)</f>
        <v>0.9</v>
      </c>
      <c r="D8" s="152"/>
      <c r="E8" s="137"/>
      <c r="F8" s="137"/>
      <c r="G8" s="137"/>
      <c r="H8" s="137"/>
      <c r="I8" s="137"/>
      <c r="J8" s="137"/>
      <c r="K8" s="137"/>
      <c r="L8" s="137"/>
      <c r="M8" s="153"/>
    </row>
    <row r="9" spans="1:13" x14ac:dyDescent="0.25">
      <c r="A9" s="9">
        <v>0.6</v>
      </c>
      <c r="D9" s="152"/>
      <c r="E9" s="137"/>
      <c r="F9" s="137"/>
      <c r="G9" s="137"/>
      <c r="H9" s="137"/>
      <c r="I9" s="137"/>
      <c r="J9" s="137"/>
      <c r="K9" s="137"/>
      <c r="L9" s="137"/>
      <c r="M9" s="153"/>
    </row>
    <row r="10" spans="1:13" x14ac:dyDescent="0.25">
      <c r="A10" s="9">
        <v>0.4</v>
      </c>
      <c r="D10" s="152"/>
      <c r="E10" s="137"/>
      <c r="F10" s="137"/>
      <c r="G10" s="137"/>
      <c r="H10" s="137"/>
      <c r="I10" s="137"/>
      <c r="J10" s="137"/>
      <c r="K10" s="137"/>
      <c r="L10" s="137"/>
      <c r="M10" s="153"/>
    </row>
    <row r="11" spans="1:13" x14ac:dyDescent="0.25">
      <c r="A11" s="9">
        <v>1.1000000000000001</v>
      </c>
      <c r="D11" s="152"/>
      <c r="E11" s="137"/>
      <c r="F11" s="137"/>
      <c r="G11" s="137"/>
      <c r="H11" s="137"/>
      <c r="I11" s="137"/>
      <c r="J11" s="137"/>
      <c r="K11" s="137"/>
      <c r="L11" s="137"/>
      <c r="M11" s="153"/>
    </row>
    <row r="12" spans="1:13" x14ac:dyDescent="0.25">
      <c r="A12" s="9">
        <v>0.8</v>
      </c>
      <c r="D12" s="152"/>
      <c r="E12" s="137"/>
      <c r="F12" s="137"/>
      <c r="G12" s="137"/>
      <c r="H12" s="137"/>
      <c r="I12" s="137"/>
      <c r="J12" s="137"/>
      <c r="K12" s="137"/>
      <c r="L12" s="137"/>
      <c r="M12" s="153"/>
    </row>
    <row r="13" spans="1:13" x14ac:dyDescent="0.25">
      <c r="A13" s="9">
        <v>0.5</v>
      </c>
      <c r="D13" s="152"/>
      <c r="E13" s="137"/>
      <c r="F13" s="137"/>
      <c r="G13" s="137"/>
      <c r="H13" s="137"/>
      <c r="I13" s="137"/>
      <c r="J13" s="137"/>
      <c r="K13" s="137"/>
      <c r="L13" s="137"/>
      <c r="M13" s="153"/>
    </row>
    <row r="14" spans="1:13" x14ac:dyDescent="0.25">
      <c r="A14" s="9">
        <v>0.3</v>
      </c>
      <c r="D14" s="152"/>
      <c r="E14" s="137"/>
      <c r="F14" s="137"/>
      <c r="G14" s="137"/>
      <c r="H14" s="137"/>
      <c r="I14" s="137"/>
      <c r="J14" s="137"/>
      <c r="K14" s="137"/>
      <c r="L14" s="137"/>
      <c r="M14" s="153"/>
    </row>
    <row r="15" spans="1:13" x14ac:dyDescent="0.25">
      <c r="A15" s="9">
        <v>0.6</v>
      </c>
      <c r="D15" s="152"/>
      <c r="E15" s="137"/>
      <c r="F15" s="137"/>
      <c r="G15" s="137"/>
      <c r="H15" s="137"/>
      <c r="I15" s="137"/>
      <c r="J15" s="137"/>
      <c r="K15" s="137"/>
      <c r="L15" s="137"/>
      <c r="M15" s="153"/>
    </row>
    <row r="16" spans="1:13" x14ac:dyDescent="0.25">
      <c r="A16" s="9">
        <v>1</v>
      </c>
      <c r="D16" s="152"/>
      <c r="E16" s="137"/>
      <c r="F16" s="137"/>
      <c r="G16" s="137"/>
      <c r="H16" s="137"/>
      <c r="I16" s="137"/>
      <c r="J16" s="137"/>
      <c r="K16" s="137"/>
      <c r="L16" s="137"/>
      <c r="M16" s="153"/>
    </row>
    <row r="17" spans="1:13" x14ac:dyDescent="0.25">
      <c r="A17" s="9">
        <v>0.4</v>
      </c>
      <c r="D17" s="152"/>
      <c r="E17" s="137"/>
      <c r="F17" s="137"/>
      <c r="G17" s="137"/>
      <c r="H17" s="137"/>
      <c r="I17" s="137"/>
      <c r="J17" s="137"/>
      <c r="K17" s="137"/>
      <c r="L17" s="137"/>
      <c r="M17" s="153"/>
    </row>
    <row r="18" spans="1:13" x14ac:dyDescent="0.25">
      <c r="A18" s="9">
        <v>0.5</v>
      </c>
      <c r="D18" s="152"/>
      <c r="E18" s="137"/>
      <c r="F18" s="137"/>
      <c r="G18" s="137"/>
      <c r="H18" s="137"/>
      <c r="I18" s="137"/>
      <c r="J18" s="137"/>
      <c r="K18" s="137"/>
      <c r="L18" s="137"/>
      <c r="M18" s="153"/>
    </row>
    <row r="19" spans="1:13" x14ac:dyDescent="0.25">
      <c r="A19" s="9">
        <v>0.7</v>
      </c>
      <c r="D19" s="152"/>
      <c r="E19" s="137"/>
      <c r="F19" s="137"/>
      <c r="G19" s="137"/>
      <c r="H19" s="137"/>
      <c r="I19" s="137"/>
      <c r="J19" s="137"/>
      <c r="K19" s="137"/>
      <c r="L19" s="137"/>
      <c r="M19" s="153"/>
    </row>
    <row r="20" spans="1:13" x14ac:dyDescent="0.25">
      <c r="A20" s="9">
        <v>0.9</v>
      </c>
      <c r="D20" s="152"/>
      <c r="E20" s="137"/>
      <c r="F20" s="137"/>
      <c r="G20" s="137"/>
      <c r="H20" s="137"/>
      <c r="I20" s="137"/>
      <c r="J20" s="137"/>
      <c r="K20" s="137"/>
      <c r="L20" s="137"/>
      <c r="M20" s="153"/>
    </row>
    <row r="21" spans="1:13" ht="15.75" thickBot="1" x14ac:dyDescent="0.3">
      <c r="A21" s="9">
        <v>1.3</v>
      </c>
      <c r="D21" s="154"/>
      <c r="E21" s="155"/>
      <c r="F21" s="155"/>
      <c r="G21" s="155"/>
      <c r="H21" s="155"/>
      <c r="I21" s="155"/>
      <c r="J21" s="155"/>
      <c r="K21" s="155"/>
      <c r="L21" s="155"/>
      <c r="M21" s="156"/>
    </row>
    <row r="22" spans="1:13" x14ac:dyDescent="0.25">
      <c r="A22" s="9">
        <v>0.8</v>
      </c>
    </row>
    <row r="23" spans="1:13" x14ac:dyDescent="0.25">
      <c r="A23" s="9">
        <v>0.6</v>
      </c>
    </row>
    <row r="24" spans="1:13" x14ac:dyDescent="0.25">
      <c r="A24" s="9">
        <v>0.4</v>
      </c>
    </row>
    <row r="25" spans="1:13" x14ac:dyDescent="0.25">
      <c r="A25" s="9">
        <v>0.7</v>
      </c>
    </row>
    <row r="26" spans="1:13" x14ac:dyDescent="0.25">
      <c r="A26" s="9">
        <v>0.9</v>
      </c>
    </row>
    <row r="27" spans="1:13" x14ac:dyDescent="0.25">
      <c r="A27" s="9">
        <v>0.5</v>
      </c>
    </row>
    <row r="28" spans="1:13" x14ac:dyDescent="0.25">
      <c r="A28" s="9">
        <v>0.2</v>
      </c>
    </row>
    <row r="29" spans="1:13" x14ac:dyDescent="0.25">
      <c r="A29" s="9">
        <v>1</v>
      </c>
    </row>
    <row r="30" spans="1:13" x14ac:dyDescent="0.25">
      <c r="A30" s="9">
        <v>0.8</v>
      </c>
    </row>
    <row r="31" spans="1:13" x14ac:dyDescent="0.25">
      <c r="A31" s="9">
        <v>0.3</v>
      </c>
    </row>
    <row r="32" spans="1:13" x14ac:dyDescent="0.25">
      <c r="A32" s="9">
        <v>0.6</v>
      </c>
    </row>
    <row r="33" spans="1:1" x14ac:dyDescent="0.25">
      <c r="A33" s="9">
        <v>0.4</v>
      </c>
    </row>
    <row r="34" spans="1:1" x14ac:dyDescent="0.25">
      <c r="A34" s="9">
        <v>0.7</v>
      </c>
    </row>
    <row r="35" spans="1:1" x14ac:dyDescent="0.25">
      <c r="A35" s="9">
        <v>0.9</v>
      </c>
    </row>
    <row r="36" spans="1:1" x14ac:dyDescent="0.25">
      <c r="A36" s="9">
        <v>1.2</v>
      </c>
    </row>
    <row r="37" spans="1:1" x14ac:dyDescent="0.25">
      <c r="A37" s="9">
        <v>0.8</v>
      </c>
    </row>
    <row r="38" spans="1:1" x14ac:dyDescent="0.25">
      <c r="A38" s="9">
        <v>0.3</v>
      </c>
    </row>
    <row r="39" spans="1:1" x14ac:dyDescent="0.25">
      <c r="A39" s="9">
        <v>0.6</v>
      </c>
    </row>
    <row r="40" spans="1:1" x14ac:dyDescent="0.25">
      <c r="A40" s="9">
        <v>0.5</v>
      </c>
    </row>
    <row r="41" spans="1:1" x14ac:dyDescent="0.25">
      <c r="A41" s="9">
        <v>0.4</v>
      </c>
    </row>
    <row r="42" spans="1:1" x14ac:dyDescent="0.25">
      <c r="A42" s="9">
        <v>0.7</v>
      </c>
    </row>
    <row r="43" spans="1:1" x14ac:dyDescent="0.25">
      <c r="A43" s="9">
        <v>0.9</v>
      </c>
    </row>
    <row r="44" spans="1:1" x14ac:dyDescent="0.25">
      <c r="A44" s="9">
        <v>1.1000000000000001</v>
      </c>
    </row>
    <row r="45" spans="1:1" x14ac:dyDescent="0.25">
      <c r="A45" s="9">
        <v>0.3</v>
      </c>
    </row>
    <row r="46" spans="1:1" x14ac:dyDescent="0.25">
      <c r="A46" s="9">
        <v>1.4</v>
      </c>
    </row>
    <row r="47" spans="1:1" x14ac:dyDescent="0.25">
      <c r="A47" s="9">
        <v>0</v>
      </c>
    </row>
    <row r="48" spans="1:1" x14ac:dyDescent="0.25">
      <c r="A48" s="9">
        <v>9</v>
      </c>
    </row>
    <row r="49" spans="1:1" x14ac:dyDescent="0.25">
      <c r="A49" s="9">
        <v>0.6</v>
      </c>
    </row>
    <row r="50" spans="1:1" x14ac:dyDescent="0.25">
      <c r="A50" s="9">
        <v>0.2</v>
      </c>
    </row>
    <row r="51" spans="1:1" x14ac:dyDescent="0.25">
      <c r="A51" s="9">
        <v>1.5</v>
      </c>
    </row>
    <row r="52" spans="1:1" x14ac:dyDescent="0.25">
      <c r="A52" s="9" t="s">
        <v>124</v>
      </c>
    </row>
    <row r="53" spans="1:1" x14ac:dyDescent="0.25">
      <c r="A53" s="9">
        <v>0.4</v>
      </c>
    </row>
    <row r="54" spans="1:1" x14ac:dyDescent="0.25">
      <c r="A54" s="9">
        <v>0.7</v>
      </c>
    </row>
    <row r="55" spans="1:1" x14ac:dyDescent="0.25">
      <c r="A55" s="9">
        <v>1</v>
      </c>
    </row>
    <row r="56" spans="1:1" x14ac:dyDescent="0.25">
      <c r="A56" s="9">
        <v>0.8</v>
      </c>
    </row>
    <row r="57" spans="1:1" x14ac:dyDescent="0.25">
      <c r="A57" s="9">
        <v>0.3</v>
      </c>
    </row>
    <row r="58" spans="1:1" x14ac:dyDescent="0.25">
      <c r="A58" s="9">
        <v>0.5</v>
      </c>
    </row>
    <row r="59" spans="1:1" x14ac:dyDescent="0.25">
      <c r="A59" s="9">
        <v>0.8</v>
      </c>
    </row>
    <row r="60" spans="1:1" x14ac:dyDescent="0.25">
      <c r="A60" s="9">
        <v>0.6</v>
      </c>
    </row>
    <row r="61" spans="1:1" x14ac:dyDescent="0.25">
      <c r="A61" s="9">
        <v>0.3</v>
      </c>
    </row>
    <row r="62" spans="1:1" x14ac:dyDescent="0.25">
      <c r="A62" s="9" t="s">
        <v>125</v>
      </c>
    </row>
    <row r="63" spans="1:1" x14ac:dyDescent="0.25">
      <c r="A63" s="9">
        <v>0.7</v>
      </c>
    </row>
    <row r="64" spans="1:1" x14ac:dyDescent="0.25">
      <c r="A64" s="9">
        <v>0.9</v>
      </c>
    </row>
    <row r="65" spans="1:1" x14ac:dyDescent="0.25">
      <c r="A65" s="9">
        <v>1</v>
      </c>
    </row>
    <row r="66" spans="1:1" x14ac:dyDescent="0.25">
      <c r="A66" s="9">
        <v>0.8</v>
      </c>
    </row>
    <row r="67" spans="1:1" x14ac:dyDescent="0.25">
      <c r="A67" s="9">
        <v>0.3</v>
      </c>
    </row>
    <row r="68" spans="1:1" x14ac:dyDescent="0.25">
      <c r="A68" s="9">
        <v>0.5</v>
      </c>
    </row>
    <row r="69" spans="1:1" x14ac:dyDescent="0.25">
      <c r="A69" s="9">
        <v>0.6</v>
      </c>
    </row>
    <row r="70" spans="1:1" x14ac:dyDescent="0.25">
      <c r="A70" s="9">
        <v>0.4</v>
      </c>
    </row>
    <row r="71" spans="1:1" x14ac:dyDescent="0.25">
      <c r="A71" s="9">
        <v>0.7</v>
      </c>
    </row>
    <row r="72" spans="1:1" x14ac:dyDescent="0.25">
      <c r="A72" s="9">
        <v>0.9</v>
      </c>
    </row>
    <row r="73" spans="1:1" x14ac:dyDescent="0.25">
      <c r="A73" s="9">
        <v>1.1000000000000001</v>
      </c>
    </row>
    <row r="74" spans="1:1" x14ac:dyDescent="0.25">
      <c r="A74" s="9">
        <v>0.8</v>
      </c>
    </row>
    <row r="75" spans="1:1" x14ac:dyDescent="0.25">
      <c r="A75" s="9">
        <v>0.3</v>
      </c>
    </row>
    <row r="76" spans="1:1" x14ac:dyDescent="0.25">
      <c r="A76" s="9">
        <v>0.5</v>
      </c>
    </row>
    <row r="77" spans="1:1" x14ac:dyDescent="0.25">
      <c r="A77" s="9">
        <v>0.6</v>
      </c>
    </row>
    <row r="78" spans="1:1" x14ac:dyDescent="0.25">
      <c r="A78" s="9">
        <v>0.4</v>
      </c>
    </row>
    <row r="79" spans="1:1" x14ac:dyDescent="0.25">
      <c r="A79" s="9">
        <v>0.7</v>
      </c>
    </row>
    <row r="80" spans="1:1" x14ac:dyDescent="0.25">
      <c r="A80" s="9">
        <v>0.9</v>
      </c>
    </row>
    <row r="81" spans="1:1" x14ac:dyDescent="0.25">
      <c r="A81" s="9">
        <v>1</v>
      </c>
    </row>
    <row r="82" spans="1:1" x14ac:dyDescent="0.25">
      <c r="A82" s="9">
        <v>0.8</v>
      </c>
    </row>
    <row r="83" spans="1:1" x14ac:dyDescent="0.25">
      <c r="A83" s="9">
        <v>0.3</v>
      </c>
    </row>
    <row r="84" spans="1:1" x14ac:dyDescent="0.25">
      <c r="A84" s="9">
        <v>0.5</v>
      </c>
    </row>
    <row r="85" spans="1:1" x14ac:dyDescent="0.25">
      <c r="A85" s="9">
        <v>0.6</v>
      </c>
    </row>
    <row r="86" spans="1:1" x14ac:dyDescent="0.25">
      <c r="A86" s="9">
        <v>0.4</v>
      </c>
    </row>
    <row r="87" spans="1:1" x14ac:dyDescent="0.25">
      <c r="A87" s="9">
        <v>0.7</v>
      </c>
    </row>
    <row r="88" spans="1:1" x14ac:dyDescent="0.25">
      <c r="A88" s="9">
        <v>0.9</v>
      </c>
    </row>
    <row r="89" spans="1:1" x14ac:dyDescent="0.25">
      <c r="A89" s="9">
        <v>1.1000000000000001</v>
      </c>
    </row>
    <row r="90" spans="1:1" x14ac:dyDescent="0.25">
      <c r="A90" s="9">
        <v>0.8</v>
      </c>
    </row>
    <row r="91" spans="1:1" x14ac:dyDescent="0.25">
      <c r="A91" s="9">
        <v>0.3</v>
      </c>
    </row>
    <row r="92" spans="1:1" x14ac:dyDescent="0.25">
      <c r="A92" s="9">
        <v>0.5</v>
      </c>
    </row>
    <row r="93" spans="1:1" x14ac:dyDescent="0.25">
      <c r="A93" s="9">
        <v>0.6</v>
      </c>
    </row>
    <row r="94" spans="1:1" x14ac:dyDescent="0.25">
      <c r="A94" s="9">
        <v>0.4</v>
      </c>
    </row>
    <row r="95" spans="1:1" x14ac:dyDescent="0.25">
      <c r="A95" s="9">
        <v>0.7</v>
      </c>
    </row>
    <row r="96" spans="1:1" x14ac:dyDescent="0.25">
      <c r="A96" s="9">
        <v>0.9</v>
      </c>
    </row>
    <row r="97" spans="1:1" x14ac:dyDescent="0.25">
      <c r="A97" s="9">
        <v>1</v>
      </c>
    </row>
    <row r="98" spans="1:1" x14ac:dyDescent="0.25">
      <c r="A98" s="9">
        <v>0.8</v>
      </c>
    </row>
    <row r="99" spans="1:1" x14ac:dyDescent="0.25">
      <c r="A99" s="9">
        <v>0.3</v>
      </c>
    </row>
    <row r="100" spans="1:1" x14ac:dyDescent="0.25">
      <c r="A100" s="9">
        <v>0.5</v>
      </c>
    </row>
    <row r="101" spans="1:1" x14ac:dyDescent="0.25">
      <c r="A101" s="9">
        <v>0.6</v>
      </c>
    </row>
    <row r="102" spans="1:1" x14ac:dyDescent="0.25">
      <c r="A102" s="9">
        <v>0.4</v>
      </c>
    </row>
    <row r="103" spans="1:1" x14ac:dyDescent="0.25">
      <c r="A103" s="9">
        <v>0.7</v>
      </c>
    </row>
    <row r="104" spans="1:1" x14ac:dyDescent="0.25">
      <c r="A104" s="9">
        <v>0.9</v>
      </c>
    </row>
    <row r="105" spans="1:1" x14ac:dyDescent="0.25">
      <c r="A105" s="9">
        <v>1.1000000000000001</v>
      </c>
    </row>
    <row r="106" spans="1:1" x14ac:dyDescent="0.25">
      <c r="A106" s="9">
        <v>0.8</v>
      </c>
    </row>
    <row r="107" spans="1:1" x14ac:dyDescent="0.25">
      <c r="A107" s="9">
        <v>0.3</v>
      </c>
    </row>
    <row r="108" spans="1:1" x14ac:dyDescent="0.25">
      <c r="A108" s="9">
        <v>0.5</v>
      </c>
    </row>
    <row r="109" spans="1:1" x14ac:dyDescent="0.25">
      <c r="A109" s="9">
        <v>0.6</v>
      </c>
    </row>
    <row r="110" spans="1:1" x14ac:dyDescent="0.25">
      <c r="A110" s="9">
        <v>0.4</v>
      </c>
    </row>
    <row r="111" spans="1:1" x14ac:dyDescent="0.25">
      <c r="A111" s="9">
        <v>0.7</v>
      </c>
    </row>
    <row r="112" spans="1:1" x14ac:dyDescent="0.25">
      <c r="A112" s="9">
        <v>0.9</v>
      </c>
    </row>
    <row r="113" spans="1:1" x14ac:dyDescent="0.25">
      <c r="A113" s="9">
        <v>1</v>
      </c>
    </row>
    <row r="114" spans="1:1" x14ac:dyDescent="0.25">
      <c r="A114" s="9">
        <v>0.8</v>
      </c>
    </row>
    <row r="115" spans="1:1" x14ac:dyDescent="0.25">
      <c r="A115" s="9">
        <v>0.3</v>
      </c>
    </row>
    <row r="116" spans="1:1" x14ac:dyDescent="0.25">
      <c r="A116" s="9">
        <v>0.5</v>
      </c>
    </row>
    <row r="117" spans="1:1" x14ac:dyDescent="0.25">
      <c r="A117" s="9">
        <v>0.6</v>
      </c>
    </row>
    <row r="118" spans="1:1" x14ac:dyDescent="0.25">
      <c r="A118" s="9">
        <v>0.4</v>
      </c>
    </row>
    <row r="119" spans="1:1" x14ac:dyDescent="0.25">
      <c r="A119" s="9">
        <v>0.7</v>
      </c>
    </row>
    <row r="120" spans="1:1" x14ac:dyDescent="0.25">
      <c r="A120" s="9">
        <v>0.9</v>
      </c>
    </row>
    <row r="121" spans="1:1" x14ac:dyDescent="0.25">
      <c r="A121" s="9">
        <v>1.1000000000000001</v>
      </c>
    </row>
  </sheetData>
  <mergeCells count="1">
    <mergeCell ref="D3:M21"/>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E9096-FC1E-471E-9E15-8F5AE87F4620}">
  <dimension ref="A1:P20"/>
  <sheetViews>
    <sheetView workbookViewId="0">
      <selection activeCell="D12" sqref="D12"/>
    </sheetView>
  </sheetViews>
  <sheetFormatPr defaultRowHeight="15" x14ac:dyDescent="0.25"/>
  <cols>
    <col min="1" max="1" width="29.42578125" bestFit="1" customWidth="1"/>
  </cols>
  <sheetData>
    <row r="1" spans="1:16" ht="18.75" x14ac:dyDescent="0.3">
      <c r="A1" s="27" t="s">
        <v>126</v>
      </c>
      <c r="B1" s="27">
        <v>10</v>
      </c>
      <c r="C1" s="27">
        <v>12</v>
      </c>
      <c r="D1" s="27">
        <v>15</v>
      </c>
      <c r="E1" s="27">
        <v>18</v>
      </c>
      <c r="F1" s="27">
        <v>20</v>
      </c>
      <c r="G1" s="27">
        <v>22</v>
      </c>
      <c r="H1" s="27">
        <v>25</v>
      </c>
      <c r="I1" s="27">
        <v>28</v>
      </c>
      <c r="J1" s="27">
        <v>30</v>
      </c>
      <c r="K1" s="27">
        <v>32</v>
      </c>
      <c r="L1" s="27">
        <v>35</v>
      </c>
      <c r="M1" s="27">
        <v>38</v>
      </c>
    </row>
    <row r="2" spans="1:16" ht="18.75" x14ac:dyDescent="0.3">
      <c r="A2" s="27" t="s">
        <v>127</v>
      </c>
      <c r="B2" s="27">
        <v>50</v>
      </c>
      <c r="C2" s="27">
        <v>55</v>
      </c>
      <c r="D2" s="27">
        <v>60</v>
      </c>
      <c r="E2" s="27">
        <v>65</v>
      </c>
      <c r="F2" s="27">
        <v>70</v>
      </c>
      <c r="G2" s="27">
        <v>75</v>
      </c>
      <c r="H2" s="27">
        <v>80</v>
      </c>
      <c r="I2" s="27">
        <v>85</v>
      </c>
      <c r="J2" s="27">
        <v>90</v>
      </c>
      <c r="K2" s="27">
        <v>95</v>
      </c>
      <c r="L2" s="27">
        <v>100</v>
      </c>
      <c r="M2" s="27">
        <v>105</v>
      </c>
    </row>
    <row r="4" spans="1:16" ht="15.75" thickBot="1" x14ac:dyDescent="0.3"/>
    <row r="5" spans="1:16" ht="18.75" x14ac:dyDescent="0.3">
      <c r="B5" s="157" t="s">
        <v>128</v>
      </c>
      <c r="C5" s="157"/>
      <c r="D5" s="158">
        <f>CORREL(B1:M1,B2:M2)</f>
        <v>0.99921031003664817</v>
      </c>
      <c r="E5" s="158"/>
      <c r="F5" s="149"/>
      <c r="G5" s="150"/>
      <c r="H5" s="150"/>
      <c r="I5" s="150"/>
      <c r="J5" s="150"/>
      <c r="K5" s="150"/>
      <c r="L5" s="150"/>
      <c r="M5" s="150"/>
      <c r="N5" s="150"/>
      <c r="O5" s="150"/>
      <c r="P5" s="151"/>
    </row>
    <row r="6" spans="1:16" x14ac:dyDescent="0.25">
      <c r="F6" s="152"/>
      <c r="G6" s="137"/>
      <c r="H6" s="137"/>
      <c r="I6" s="137"/>
      <c r="J6" s="137"/>
      <c r="K6" s="137"/>
      <c r="L6" s="137"/>
      <c r="M6" s="137"/>
      <c r="N6" s="137"/>
      <c r="O6" s="137"/>
      <c r="P6" s="153"/>
    </row>
    <row r="7" spans="1:16" x14ac:dyDescent="0.25">
      <c r="F7" s="152"/>
      <c r="G7" s="137"/>
      <c r="H7" s="137"/>
      <c r="I7" s="137"/>
      <c r="J7" s="137"/>
      <c r="K7" s="137"/>
      <c r="L7" s="137"/>
      <c r="M7" s="137"/>
      <c r="N7" s="137"/>
      <c r="O7" s="137"/>
      <c r="P7" s="153"/>
    </row>
    <row r="8" spans="1:16" x14ac:dyDescent="0.25">
      <c r="F8" s="152"/>
      <c r="G8" s="137"/>
      <c r="H8" s="137"/>
      <c r="I8" s="137"/>
      <c r="J8" s="137"/>
      <c r="K8" s="137"/>
      <c r="L8" s="137"/>
      <c r="M8" s="137"/>
      <c r="N8" s="137"/>
      <c r="O8" s="137"/>
      <c r="P8" s="153"/>
    </row>
    <row r="9" spans="1:16" x14ac:dyDescent="0.25">
      <c r="F9" s="152"/>
      <c r="G9" s="137"/>
      <c r="H9" s="137"/>
      <c r="I9" s="137"/>
      <c r="J9" s="137"/>
      <c r="K9" s="137"/>
      <c r="L9" s="137"/>
      <c r="M9" s="137"/>
      <c r="N9" s="137"/>
      <c r="O9" s="137"/>
      <c r="P9" s="153"/>
    </row>
    <row r="10" spans="1:16" x14ac:dyDescent="0.25">
      <c r="F10" s="152"/>
      <c r="G10" s="137"/>
      <c r="H10" s="137"/>
      <c r="I10" s="137"/>
      <c r="J10" s="137"/>
      <c r="K10" s="137"/>
      <c r="L10" s="137"/>
      <c r="M10" s="137"/>
      <c r="N10" s="137"/>
      <c r="O10" s="137"/>
      <c r="P10" s="153"/>
    </row>
    <row r="11" spans="1:16" x14ac:dyDescent="0.25">
      <c r="F11" s="152"/>
      <c r="G11" s="137"/>
      <c r="H11" s="137"/>
      <c r="I11" s="137"/>
      <c r="J11" s="137"/>
      <c r="K11" s="137"/>
      <c r="L11" s="137"/>
      <c r="M11" s="137"/>
      <c r="N11" s="137"/>
      <c r="O11" s="137"/>
      <c r="P11" s="153"/>
    </row>
    <row r="12" spans="1:16" x14ac:dyDescent="0.25">
      <c r="F12" s="152"/>
      <c r="G12" s="137"/>
      <c r="H12" s="137"/>
      <c r="I12" s="137"/>
      <c r="J12" s="137"/>
      <c r="K12" s="137"/>
      <c r="L12" s="137"/>
      <c r="M12" s="137"/>
      <c r="N12" s="137"/>
      <c r="O12" s="137"/>
      <c r="P12" s="153"/>
    </row>
    <row r="13" spans="1:16" x14ac:dyDescent="0.25">
      <c r="F13" s="152"/>
      <c r="G13" s="137"/>
      <c r="H13" s="137"/>
      <c r="I13" s="137"/>
      <c r="J13" s="137"/>
      <c r="K13" s="137"/>
      <c r="L13" s="137"/>
      <c r="M13" s="137"/>
      <c r="N13" s="137"/>
      <c r="O13" s="137"/>
      <c r="P13" s="153"/>
    </row>
    <row r="14" spans="1:16" x14ac:dyDescent="0.25">
      <c r="F14" s="152"/>
      <c r="G14" s="137"/>
      <c r="H14" s="137"/>
      <c r="I14" s="137"/>
      <c r="J14" s="137"/>
      <c r="K14" s="137"/>
      <c r="L14" s="137"/>
      <c r="M14" s="137"/>
      <c r="N14" s="137"/>
      <c r="O14" s="137"/>
      <c r="P14" s="153"/>
    </row>
    <row r="15" spans="1:16" x14ac:dyDescent="0.25">
      <c r="F15" s="152"/>
      <c r="G15" s="137"/>
      <c r="H15" s="137"/>
      <c r="I15" s="137"/>
      <c r="J15" s="137"/>
      <c r="K15" s="137"/>
      <c r="L15" s="137"/>
      <c r="M15" s="137"/>
      <c r="N15" s="137"/>
      <c r="O15" s="137"/>
      <c r="P15" s="153"/>
    </row>
    <row r="16" spans="1:16" x14ac:dyDescent="0.25">
      <c r="F16" s="152"/>
      <c r="G16" s="137"/>
      <c r="H16" s="137"/>
      <c r="I16" s="137"/>
      <c r="J16" s="137"/>
      <c r="K16" s="137"/>
      <c r="L16" s="137"/>
      <c r="M16" s="137"/>
      <c r="N16" s="137"/>
      <c r="O16" s="137"/>
      <c r="P16" s="153"/>
    </row>
    <row r="17" spans="6:16" x14ac:dyDescent="0.25">
      <c r="F17" s="152"/>
      <c r="G17" s="137"/>
      <c r="H17" s="137"/>
      <c r="I17" s="137"/>
      <c r="J17" s="137"/>
      <c r="K17" s="137"/>
      <c r="L17" s="137"/>
      <c r="M17" s="137"/>
      <c r="N17" s="137"/>
      <c r="O17" s="137"/>
      <c r="P17" s="153"/>
    </row>
    <row r="18" spans="6:16" x14ac:dyDescent="0.25">
      <c r="F18" s="152"/>
      <c r="G18" s="137"/>
      <c r="H18" s="137"/>
      <c r="I18" s="137"/>
      <c r="J18" s="137"/>
      <c r="K18" s="137"/>
      <c r="L18" s="137"/>
      <c r="M18" s="137"/>
      <c r="N18" s="137"/>
      <c r="O18" s="137"/>
      <c r="P18" s="153"/>
    </row>
    <row r="19" spans="6:16" x14ac:dyDescent="0.25">
      <c r="F19" s="152"/>
      <c r="G19" s="137"/>
      <c r="H19" s="137"/>
      <c r="I19" s="137"/>
      <c r="J19" s="137"/>
      <c r="K19" s="137"/>
      <c r="L19" s="137"/>
      <c r="M19" s="137"/>
      <c r="N19" s="137"/>
      <c r="O19" s="137"/>
      <c r="P19" s="153"/>
    </row>
    <row r="20" spans="6:16" ht="15.75" thickBot="1" x14ac:dyDescent="0.3">
      <c r="F20" s="154"/>
      <c r="G20" s="155"/>
      <c r="H20" s="155"/>
      <c r="I20" s="155"/>
      <c r="J20" s="155"/>
      <c r="K20" s="155"/>
      <c r="L20" s="155"/>
      <c r="M20" s="155"/>
      <c r="N20" s="155"/>
      <c r="O20" s="155"/>
      <c r="P20" s="156"/>
    </row>
  </sheetData>
  <mergeCells count="3">
    <mergeCell ref="B5:C5"/>
    <mergeCell ref="D5:E5"/>
    <mergeCell ref="F5:P20"/>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6C8AC-8648-41F9-852E-FF94808EB7B1}">
  <dimension ref="A1:U13"/>
  <sheetViews>
    <sheetView workbookViewId="0">
      <selection activeCell="R9" sqref="R9"/>
    </sheetView>
  </sheetViews>
  <sheetFormatPr defaultRowHeight="15" x14ac:dyDescent="0.25"/>
  <cols>
    <col min="1" max="1" width="13.28515625" bestFit="1" customWidth="1"/>
  </cols>
  <sheetData>
    <row r="1" spans="1:21" ht="15.75" x14ac:dyDescent="0.25">
      <c r="A1" s="126" t="s">
        <v>129</v>
      </c>
      <c r="B1" s="126">
        <v>45</v>
      </c>
      <c r="C1" s="126">
        <v>47</v>
      </c>
      <c r="D1" s="126">
        <v>48</v>
      </c>
      <c r="E1" s="126">
        <v>50</v>
      </c>
      <c r="F1" s="126">
        <v>52</v>
      </c>
      <c r="G1" s="126">
        <v>53</v>
      </c>
      <c r="H1" s="126">
        <v>55</v>
      </c>
      <c r="I1" s="126">
        <v>56</v>
      </c>
      <c r="J1" s="126">
        <v>58</v>
      </c>
      <c r="K1" s="126">
        <v>60</v>
      </c>
      <c r="L1" s="126">
        <v>62</v>
      </c>
      <c r="M1" s="126">
        <v>64</v>
      </c>
      <c r="N1" s="126">
        <v>65</v>
      </c>
      <c r="O1" s="126">
        <v>67</v>
      </c>
      <c r="P1" s="126">
        <v>69</v>
      </c>
      <c r="Q1" s="126">
        <v>70</v>
      </c>
      <c r="R1" s="126">
        <v>72</v>
      </c>
      <c r="S1" s="126">
        <v>74</v>
      </c>
      <c r="T1" s="126">
        <v>76</v>
      </c>
      <c r="U1" s="126">
        <v>77</v>
      </c>
    </row>
    <row r="2" spans="1:21" ht="15.75" x14ac:dyDescent="0.25">
      <c r="A2" s="126" t="s">
        <v>130</v>
      </c>
      <c r="B2" s="126">
        <v>52</v>
      </c>
      <c r="C2" s="126">
        <v>54</v>
      </c>
      <c r="D2" s="126">
        <v>55</v>
      </c>
      <c r="E2" s="126">
        <v>57</v>
      </c>
      <c r="F2" s="126">
        <v>59</v>
      </c>
      <c r="G2" s="126">
        <v>60</v>
      </c>
      <c r="H2" s="126">
        <v>61</v>
      </c>
      <c r="I2" s="126">
        <v>62</v>
      </c>
      <c r="J2" s="126">
        <v>64</v>
      </c>
      <c r="K2" s="126">
        <v>66</v>
      </c>
      <c r="L2" s="126">
        <v>67</v>
      </c>
      <c r="M2" s="126">
        <v>69</v>
      </c>
      <c r="N2" s="126">
        <v>71</v>
      </c>
      <c r="O2" s="126">
        <v>73</v>
      </c>
      <c r="P2" s="126">
        <v>74</v>
      </c>
      <c r="Q2" s="126">
        <v>76</v>
      </c>
      <c r="R2" s="126">
        <v>78</v>
      </c>
      <c r="S2" s="126">
        <v>80</v>
      </c>
      <c r="T2" s="126">
        <v>82</v>
      </c>
      <c r="U2" s="126">
        <v>83</v>
      </c>
    </row>
    <row r="3" spans="1:21" ht="15.75" thickBot="1" x14ac:dyDescent="0.3"/>
    <row r="4" spans="1:21" ht="15.75" x14ac:dyDescent="0.25">
      <c r="C4" s="159" t="s">
        <v>131</v>
      </c>
      <c r="D4" s="159"/>
      <c r="E4" s="159">
        <f>_xlfn.COVARIANCE.P(B1:U1,B2:U2)</f>
        <v>92.65</v>
      </c>
      <c r="F4" s="160"/>
      <c r="G4" s="149"/>
      <c r="H4" s="150"/>
      <c r="I4" s="150"/>
      <c r="J4" s="150"/>
      <c r="K4" s="150"/>
      <c r="L4" s="150"/>
      <c r="M4" s="150"/>
      <c r="N4" s="150"/>
      <c r="O4" s="151"/>
    </row>
    <row r="5" spans="1:21" x14ac:dyDescent="0.25">
      <c r="G5" s="152"/>
      <c r="H5" s="137"/>
      <c r="I5" s="137"/>
      <c r="J5" s="137"/>
      <c r="K5" s="137"/>
      <c r="L5" s="137"/>
      <c r="M5" s="137"/>
      <c r="N5" s="137"/>
      <c r="O5" s="153"/>
    </row>
    <row r="6" spans="1:21" x14ac:dyDescent="0.25">
      <c r="G6" s="152"/>
      <c r="H6" s="137"/>
      <c r="I6" s="137"/>
      <c r="J6" s="137"/>
      <c r="K6" s="137"/>
      <c r="L6" s="137"/>
      <c r="M6" s="137"/>
      <c r="N6" s="137"/>
      <c r="O6" s="153"/>
    </row>
    <row r="7" spans="1:21" x14ac:dyDescent="0.25">
      <c r="G7" s="152"/>
      <c r="H7" s="137"/>
      <c r="I7" s="137"/>
      <c r="J7" s="137"/>
      <c r="K7" s="137"/>
      <c r="L7" s="137"/>
      <c r="M7" s="137"/>
      <c r="N7" s="137"/>
      <c r="O7" s="153"/>
    </row>
    <row r="8" spans="1:21" x14ac:dyDescent="0.25">
      <c r="G8" s="152"/>
      <c r="H8" s="137"/>
      <c r="I8" s="137"/>
      <c r="J8" s="137"/>
      <c r="K8" s="137"/>
      <c r="L8" s="137"/>
      <c r="M8" s="137"/>
      <c r="N8" s="137"/>
      <c r="O8" s="153"/>
    </row>
    <row r="9" spans="1:21" x14ac:dyDescent="0.25">
      <c r="G9" s="152"/>
      <c r="H9" s="137"/>
      <c r="I9" s="137"/>
      <c r="J9" s="137"/>
      <c r="K9" s="137"/>
      <c r="L9" s="137"/>
      <c r="M9" s="137"/>
      <c r="N9" s="137"/>
      <c r="O9" s="153"/>
    </row>
    <row r="10" spans="1:21" x14ac:dyDescent="0.25">
      <c r="G10" s="152"/>
      <c r="H10" s="137"/>
      <c r="I10" s="137"/>
      <c r="J10" s="137"/>
      <c r="K10" s="137"/>
      <c r="L10" s="137"/>
      <c r="M10" s="137"/>
      <c r="N10" s="137"/>
      <c r="O10" s="153"/>
    </row>
    <row r="11" spans="1:21" x14ac:dyDescent="0.25">
      <c r="G11" s="152"/>
      <c r="H11" s="137"/>
      <c r="I11" s="137"/>
      <c r="J11" s="137"/>
      <c r="K11" s="137"/>
      <c r="L11" s="137"/>
      <c r="M11" s="137"/>
      <c r="N11" s="137"/>
      <c r="O11" s="153"/>
    </row>
    <row r="12" spans="1:21" x14ac:dyDescent="0.25">
      <c r="G12" s="152"/>
      <c r="H12" s="137"/>
      <c r="I12" s="137"/>
      <c r="J12" s="137"/>
      <c r="K12" s="137"/>
      <c r="L12" s="137"/>
      <c r="M12" s="137"/>
      <c r="N12" s="137"/>
      <c r="O12" s="153"/>
    </row>
    <row r="13" spans="1:21" ht="15.75" thickBot="1" x14ac:dyDescent="0.3">
      <c r="G13" s="154"/>
      <c r="H13" s="155"/>
      <c r="I13" s="155"/>
      <c r="J13" s="155"/>
      <c r="K13" s="155"/>
      <c r="L13" s="155"/>
      <c r="M13" s="155"/>
      <c r="N13" s="155"/>
      <c r="O13" s="156"/>
    </row>
  </sheetData>
  <mergeCells count="3">
    <mergeCell ref="C4:D4"/>
    <mergeCell ref="E4:F4"/>
    <mergeCell ref="G4:O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4588-15D0-4791-BABA-AFA3A933FBC3}">
  <dimension ref="A1:B54"/>
  <sheetViews>
    <sheetView topLeftCell="A40" workbookViewId="0">
      <selection activeCell="C49" sqref="C49"/>
    </sheetView>
  </sheetViews>
  <sheetFormatPr defaultRowHeight="15" x14ac:dyDescent="0.25"/>
  <cols>
    <col min="1" max="1" width="27.7109375" customWidth="1"/>
  </cols>
  <sheetData>
    <row r="1" spans="1:1" ht="18.75" x14ac:dyDescent="0.3">
      <c r="A1" s="18" t="s">
        <v>12</v>
      </c>
    </row>
    <row r="2" spans="1:1" ht="15.75" x14ac:dyDescent="0.25">
      <c r="A2" s="23">
        <v>3</v>
      </c>
    </row>
    <row r="3" spans="1:1" ht="15.75" x14ac:dyDescent="0.25">
      <c r="A3" s="23">
        <v>2</v>
      </c>
    </row>
    <row r="4" spans="1:1" ht="15.75" x14ac:dyDescent="0.25">
      <c r="A4" s="23">
        <v>5</v>
      </c>
    </row>
    <row r="5" spans="1:1" ht="15.75" x14ac:dyDescent="0.25">
      <c r="A5" s="23">
        <v>4</v>
      </c>
    </row>
    <row r="6" spans="1:1" ht="15.75" x14ac:dyDescent="0.25">
      <c r="A6" s="23">
        <v>7</v>
      </c>
    </row>
    <row r="7" spans="1:1" ht="15.75" x14ac:dyDescent="0.25">
      <c r="A7" s="23">
        <v>2</v>
      </c>
    </row>
    <row r="8" spans="1:1" ht="15.75" x14ac:dyDescent="0.25">
      <c r="A8" s="23">
        <v>3</v>
      </c>
    </row>
    <row r="9" spans="1:1" ht="15.75" x14ac:dyDescent="0.25">
      <c r="A9" s="23">
        <v>3</v>
      </c>
    </row>
    <row r="10" spans="1:1" ht="15.75" x14ac:dyDescent="0.25">
      <c r="A10" s="23">
        <v>1</v>
      </c>
    </row>
    <row r="11" spans="1:1" ht="15.75" x14ac:dyDescent="0.25">
      <c r="A11" s="23">
        <v>6</v>
      </c>
    </row>
    <row r="12" spans="1:1" ht="15.75" x14ac:dyDescent="0.25">
      <c r="A12" s="23">
        <v>4</v>
      </c>
    </row>
    <row r="13" spans="1:1" ht="15.75" x14ac:dyDescent="0.25">
      <c r="A13" s="23">
        <v>2</v>
      </c>
    </row>
    <row r="14" spans="1:1" ht="15.75" x14ac:dyDescent="0.25">
      <c r="A14" s="23">
        <v>3</v>
      </c>
    </row>
    <row r="15" spans="1:1" ht="15.75" x14ac:dyDescent="0.25">
      <c r="A15" s="23">
        <v>5</v>
      </c>
    </row>
    <row r="16" spans="1:1" ht="15.75" x14ac:dyDescent="0.25">
      <c r="A16" s="23">
        <v>2</v>
      </c>
    </row>
    <row r="17" spans="1:1" ht="15.75" x14ac:dyDescent="0.25">
      <c r="A17" s="23">
        <v>4</v>
      </c>
    </row>
    <row r="18" spans="1:1" ht="15.75" x14ac:dyDescent="0.25">
      <c r="A18" s="23">
        <v>2</v>
      </c>
    </row>
    <row r="19" spans="1:1" ht="15.75" x14ac:dyDescent="0.25">
      <c r="A19" s="23">
        <v>1</v>
      </c>
    </row>
    <row r="20" spans="1:1" ht="15.75" x14ac:dyDescent="0.25">
      <c r="A20" s="23">
        <v>3</v>
      </c>
    </row>
    <row r="21" spans="1:1" ht="15.75" x14ac:dyDescent="0.25">
      <c r="A21" s="23">
        <v>5</v>
      </c>
    </row>
    <row r="22" spans="1:1" ht="15.75" x14ac:dyDescent="0.25">
      <c r="A22" s="23">
        <v>6</v>
      </c>
    </row>
    <row r="23" spans="1:1" ht="15.75" x14ac:dyDescent="0.25">
      <c r="A23" s="23">
        <v>3</v>
      </c>
    </row>
    <row r="24" spans="1:1" ht="15.75" x14ac:dyDescent="0.25">
      <c r="A24" s="23">
        <v>2</v>
      </c>
    </row>
    <row r="25" spans="1:1" ht="15.75" x14ac:dyDescent="0.25">
      <c r="A25" s="23">
        <v>1</v>
      </c>
    </row>
    <row r="26" spans="1:1" ht="15.75" x14ac:dyDescent="0.25">
      <c r="A26" s="23">
        <v>4</v>
      </c>
    </row>
    <row r="27" spans="1:1" ht="15.75" x14ac:dyDescent="0.25">
      <c r="A27" s="23">
        <v>2</v>
      </c>
    </row>
    <row r="28" spans="1:1" ht="15.75" x14ac:dyDescent="0.25">
      <c r="A28" s="23">
        <v>4</v>
      </c>
    </row>
    <row r="29" spans="1:1" ht="15.75" x14ac:dyDescent="0.25">
      <c r="A29" s="23">
        <v>5</v>
      </c>
    </row>
    <row r="30" spans="1:1" ht="15.75" x14ac:dyDescent="0.25">
      <c r="A30" s="23">
        <v>3</v>
      </c>
    </row>
    <row r="31" spans="1:1" ht="15.75" x14ac:dyDescent="0.25">
      <c r="A31" s="23">
        <v>2</v>
      </c>
    </row>
    <row r="32" spans="1:1" ht="15.75" x14ac:dyDescent="0.25">
      <c r="A32" s="23">
        <v>7</v>
      </c>
    </row>
    <row r="33" spans="1:1" ht="15.75" x14ac:dyDescent="0.25">
      <c r="A33" s="23">
        <v>2</v>
      </c>
    </row>
    <row r="34" spans="1:1" ht="15.75" x14ac:dyDescent="0.25">
      <c r="A34" s="23">
        <v>3</v>
      </c>
    </row>
    <row r="35" spans="1:1" ht="15.75" x14ac:dyDescent="0.25">
      <c r="A35" s="23">
        <v>4</v>
      </c>
    </row>
    <row r="36" spans="1:1" ht="15.75" x14ac:dyDescent="0.25">
      <c r="A36" s="23">
        <v>5</v>
      </c>
    </row>
    <row r="37" spans="1:1" ht="15.75" x14ac:dyDescent="0.25">
      <c r="A37" s="23">
        <v>1</v>
      </c>
    </row>
    <row r="38" spans="1:1" ht="15.75" x14ac:dyDescent="0.25">
      <c r="A38" s="23">
        <v>6</v>
      </c>
    </row>
    <row r="39" spans="1:1" ht="15.75" x14ac:dyDescent="0.25">
      <c r="A39" s="23">
        <v>2</v>
      </c>
    </row>
    <row r="40" spans="1:1" ht="15.75" x14ac:dyDescent="0.25">
      <c r="A40" s="23">
        <v>4</v>
      </c>
    </row>
    <row r="41" spans="1:1" ht="15.75" x14ac:dyDescent="0.25">
      <c r="A41" s="23">
        <v>3</v>
      </c>
    </row>
    <row r="42" spans="1:1" ht="15.75" x14ac:dyDescent="0.25">
      <c r="A42" s="23">
        <v>5</v>
      </c>
    </row>
    <row r="43" spans="1:1" ht="15.75" x14ac:dyDescent="0.25">
      <c r="A43" s="23">
        <v>3</v>
      </c>
    </row>
    <row r="44" spans="1:1" ht="15.75" x14ac:dyDescent="0.25">
      <c r="A44" s="23">
        <v>2</v>
      </c>
    </row>
    <row r="45" spans="1:1" ht="15.75" x14ac:dyDescent="0.25">
      <c r="A45" s="23">
        <v>4</v>
      </c>
    </row>
    <row r="46" spans="1:1" ht="15.75" x14ac:dyDescent="0.25">
      <c r="A46" s="23">
        <v>2</v>
      </c>
    </row>
    <row r="47" spans="1:1" ht="15.75" x14ac:dyDescent="0.25">
      <c r="A47" s="23">
        <v>6</v>
      </c>
    </row>
    <row r="48" spans="1:1" ht="15.75" x14ac:dyDescent="0.25">
      <c r="A48" s="23">
        <v>3</v>
      </c>
    </row>
    <row r="49" spans="1:2" ht="15.75" x14ac:dyDescent="0.25">
      <c r="A49" s="23">
        <v>2</v>
      </c>
    </row>
    <row r="50" spans="1:2" ht="15.75" x14ac:dyDescent="0.25">
      <c r="A50" s="23">
        <v>4</v>
      </c>
    </row>
    <row r="51" spans="1:2" ht="16.5" thickBot="1" x14ac:dyDescent="0.3">
      <c r="A51" s="24">
        <v>5</v>
      </c>
    </row>
    <row r="52" spans="1:2" ht="18.75" x14ac:dyDescent="0.3">
      <c r="A52" s="19" t="s">
        <v>6</v>
      </c>
      <c r="B52" s="15">
        <f>AVERAGE(A2:A51)</f>
        <v>3.44</v>
      </c>
    </row>
    <row r="53" spans="1:2" ht="18.75" x14ac:dyDescent="0.3">
      <c r="A53" s="20" t="s">
        <v>7</v>
      </c>
      <c r="B53" s="16">
        <f>MEDIAN(A2:A51)</f>
        <v>3</v>
      </c>
    </row>
    <row r="54" spans="1:2" ht="19.5" thickBot="1" x14ac:dyDescent="0.35">
      <c r="A54" s="21" t="s">
        <v>8</v>
      </c>
      <c r="B54" s="17">
        <f>MODE(A2:A51)</f>
        <v>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1E406-F5B3-4D1E-B97C-22BDA2AC100D}">
  <dimension ref="A1:AE19"/>
  <sheetViews>
    <sheetView workbookViewId="0">
      <selection activeCell="E13" sqref="E13"/>
    </sheetView>
  </sheetViews>
  <sheetFormatPr defaultRowHeight="15" x14ac:dyDescent="0.25"/>
  <cols>
    <col min="1" max="1" width="20.140625" bestFit="1" customWidth="1"/>
  </cols>
  <sheetData>
    <row r="1" spans="1:31" ht="15.75" x14ac:dyDescent="0.25">
      <c r="A1" s="126" t="s">
        <v>132</v>
      </c>
      <c r="B1" s="126">
        <v>10</v>
      </c>
      <c r="C1" s="126">
        <v>12</v>
      </c>
      <c r="D1" s="126">
        <v>15</v>
      </c>
      <c r="E1" s="126">
        <v>18</v>
      </c>
      <c r="F1" s="126">
        <v>20</v>
      </c>
      <c r="G1" s="126">
        <v>22</v>
      </c>
      <c r="H1" s="126">
        <v>25</v>
      </c>
      <c r="I1" s="126">
        <v>28</v>
      </c>
      <c r="J1" s="126">
        <v>30</v>
      </c>
      <c r="K1" s="126">
        <v>32</v>
      </c>
      <c r="L1" s="126">
        <v>35</v>
      </c>
      <c r="M1" s="126">
        <v>38</v>
      </c>
      <c r="N1" s="126">
        <v>40</v>
      </c>
      <c r="O1" s="126">
        <v>42</v>
      </c>
      <c r="P1" s="126">
        <v>45</v>
      </c>
      <c r="Q1" s="126">
        <v>48</v>
      </c>
      <c r="R1" s="126">
        <v>50</v>
      </c>
      <c r="S1" s="126">
        <v>52</v>
      </c>
      <c r="T1" s="126">
        <v>55</v>
      </c>
      <c r="U1" s="126">
        <v>58</v>
      </c>
      <c r="V1" s="126">
        <v>60</v>
      </c>
      <c r="W1" s="126">
        <v>62</v>
      </c>
      <c r="X1" s="126">
        <v>65</v>
      </c>
      <c r="Y1" s="126">
        <v>68</v>
      </c>
      <c r="Z1" s="126">
        <v>70</v>
      </c>
      <c r="AA1" s="126">
        <v>72</v>
      </c>
      <c r="AB1" s="126">
        <v>75</v>
      </c>
      <c r="AC1" s="126">
        <v>78</v>
      </c>
      <c r="AD1" s="126">
        <v>80</v>
      </c>
      <c r="AE1" s="126">
        <v>82</v>
      </c>
    </row>
    <row r="2" spans="1:31" ht="15.75" x14ac:dyDescent="0.25">
      <c r="A2" s="126" t="s">
        <v>133</v>
      </c>
      <c r="B2" s="126">
        <v>60</v>
      </c>
      <c r="C2" s="126">
        <v>65</v>
      </c>
      <c r="D2" s="126">
        <v>70</v>
      </c>
      <c r="E2" s="126">
        <v>75</v>
      </c>
      <c r="F2" s="126">
        <v>80</v>
      </c>
      <c r="G2" s="126">
        <v>82</v>
      </c>
      <c r="H2" s="126">
        <v>85</v>
      </c>
      <c r="I2" s="126">
        <v>88</v>
      </c>
      <c r="J2" s="126">
        <v>90</v>
      </c>
      <c r="K2" s="126">
        <v>92</v>
      </c>
      <c r="L2" s="126">
        <v>93</v>
      </c>
      <c r="M2" s="126">
        <v>95</v>
      </c>
      <c r="N2" s="126">
        <v>96</v>
      </c>
      <c r="O2" s="126">
        <v>97</v>
      </c>
      <c r="P2" s="126">
        <v>98</v>
      </c>
      <c r="Q2" s="126">
        <v>99</v>
      </c>
      <c r="R2" s="126">
        <v>100</v>
      </c>
      <c r="S2" s="126">
        <v>102</v>
      </c>
      <c r="T2" s="126">
        <v>105</v>
      </c>
      <c r="U2" s="126">
        <v>106</v>
      </c>
      <c r="V2" s="126">
        <v>107</v>
      </c>
      <c r="W2" s="126">
        <v>108</v>
      </c>
      <c r="X2" s="126">
        <v>110</v>
      </c>
      <c r="Y2" s="126">
        <v>112</v>
      </c>
      <c r="Z2" s="126">
        <v>114</v>
      </c>
      <c r="AA2" s="126">
        <v>115</v>
      </c>
      <c r="AB2" s="126">
        <v>116</v>
      </c>
      <c r="AC2" s="126">
        <v>118</v>
      </c>
      <c r="AD2" s="126">
        <v>120</v>
      </c>
      <c r="AE2" s="126">
        <v>122</v>
      </c>
    </row>
    <row r="5" spans="1:31" ht="15.75" x14ac:dyDescent="0.25">
      <c r="C5" s="159" t="s">
        <v>128</v>
      </c>
      <c r="D5" s="159"/>
      <c r="E5" s="159">
        <f>CORREL(B1:AE1,B2:AE2)</f>
        <v>0.97729508301867352</v>
      </c>
      <c r="F5" s="159"/>
      <c r="G5" s="137"/>
      <c r="H5" s="137"/>
      <c r="I5" s="137"/>
      <c r="J5" s="137"/>
      <c r="K5" s="137"/>
      <c r="L5" s="137"/>
      <c r="M5" s="137"/>
      <c r="N5" s="137"/>
      <c r="O5" s="137"/>
      <c r="P5" s="137"/>
      <c r="Q5" s="137"/>
    </row>
    <row r="6" spans="1:31" x14ac:dyDescent="0.25">
      <c r="G6" s="137"/>
      <c r="H6" s="137"/>
      <c r="I6" s="137"/>
      <c r="J6" s="137"/>
      <c r="K6" s="137"/>
      <c r="L6" s="137"/>
      <c r="M6" s="137"/>
      <c r="N6" s="137"/>
      <c r="O6" s="137"/>
      <c r="P6" s="137"/>
      <c r="Q6" s="137"/>
    </row>
    <row r="7" spans="1:31" x14ac:dyDescent="0.25">
      <c r="G7" s="137"/>
      <c r="H7" s="137"/>
      <c r="I7" s="137"/>
      <c r="J7" s="137"/>
      <c r="K7" s="137"/>
      <c r="L7" s="137"/>
      <c r="M7" s="137"/>
      <c r="N7" s="137"/>
      <c r="O7" s="137"/>
      <c r="P7" s="137"/>
      <c r="Q7" s="137"/>
    </row>
    <row r="8" spans="1:31" x14ac:dyDescent="0.25">
      <c r="G8" s="137"/>
      <c r="H8" s="137"/>
      <c r="I8" s="137"/>
      <c r="J8" s="137"/>
      <c r="K8" s="137"/>
      <c r="L8" s="137"/>
      <c r="M8" s="137"/>
      <c r="N8" s="137"/>
      <c r="O8" s="137"/>
      <c r="P8" s="137"/>
      <c r="Q8" s="137"/>
    </row>
    <row r="9" spans="1:31" x14ac:dyDescent="0.25">
      <c r="G9" s="137"/>
      <c r="H9" s="137"/>
      <c r="I9" s="137"/>
      <c r="J9" s="137"/>
      <c r="K9" s="137"/>
      <c r="L9" s="137"/>
      <c r="M9" s="137"/>
      <c r="N9" s="137"/>
      <c r="O9" s="137"/>
      <c r="P9" s="137"/>
      <c r="Q9" s="137"/>
    </row>
    <row r="10" spans="1:31" x14ac:dyDescent="0.25">
      <c r="G10" s="137"/>
      <c r="H10" s="137"/>
      <c r="I10" s="137"/>
      <c r="J10" s="137"/>
      <c r="K10" s="137"/>
      <c r="L10" s="137"/>
      <c r="M10" s="137"/>
      <c r="N10" s="137"/>
      <c r="O10" s="137"/>
      <c r="P10" s="137"/>
      <c r="Q10" s="137"/>
    </row>
    <row r="11" spans="1:31" x14ac:dyDescent="0.25">
      <c r="G11" s="137"/>
      <c r="H11" s="137"/>
      <c r="I11" s="137"/>
      <c r="J11" s="137"/>
      <c r="K11" s="137"/>
      <c r="L11" s="137"/>
      <c r="M11" s="137"/>
      <c r="N11" s="137"/>
      <c r="O11" s="137"/>
      <c r="P11" s="137"/>
      <c r="Q11" s="137"/>
    </row>
    <row r="12" spans="1:31" x14ac:dyDescent="0.25">
      <c r="G12" s="137"/>
      <c r="H12" s="137"/>
      <c r="I12" s="137"/>
      <c r="J12" s="137"/>
      <c r="K12" s="137"/>
      <c r="L12" s="137"/>
      <c r="M12" s="137"/>
      <c r="N12" s="137"/>
      <c r="O12" s="137"/>
      <c r="P12" s="137"/>
      <c r="Q12" s="137"/>
    </row>
    <row r="13" spans="1:31" x14ac:dyDescent="0.25">
      <c r="G13" s="137"/>
      <c r="H13" s="137"/>
      <c r="I13" s="137"/>
      <c r="J13" s="137"/>
      <c r="K13" s="137"/>
      <c r="L13" s="137"/>
      <c r="M13" s="137"/>
      <c r="N13" s="137"/>
      <c r="O13" s="137"/>
      <c r="P13" s="137"/>
      <c r="Q13" s="137"/>
    </row>
    <row r="14" spans="1:31" x14ac:dyDescent="0.25">
      <c r="G14" s="137"/>
      <c r="H14" s="137"/>
      <c r="I14" s="137"/>
      <c r="J14" s="137"/>
      <c r="K14" s="137"/>
      <c r="L14" s="137"/>
      <c r="M14" s="137"/>
      <c r="N14" s="137"/>
      <c r="O14" s="137"/>
      <c r="P14" s="137"/>
      <c r="Q14" s="137"/>
    </row>
    <row r="15" spans="1:31" x14ac:dyDescent="0.25">
      <c r="G15" s="137"/>
      <c r="H15" s="137"/>
      <c r="I15" s="137"/>
      <c r="J15" s="137"/>
      <c r="K15" s="137"/>
      <c r="L15" s="137"/>
      <c r="M15" s="137"/>
      <c r="N15" s="137"/>
      <c r="O15" s="137"/>
      <c r="P15" s="137"/>
      <c r="Q15" s="137"/>
    </row>
    <row r="16" spans="1:31" x14ac:dyDescent="0.25">
      <c r="G16" s="137"/>
      <c r="H16" s="137"/>
      <c r="I16" s="137"/>
      <c r="J16" s="137"/>
      <c r="K16" s="137"/>
      <c r="L16" s="137"/>
      <c r="M16" s="137"/>
      <c r="N16" s="137"/>
      <c r="O16" s="137"/>
      <c r="P16" s="137"/>
      <c r="Q16" s="137"/>
    </row>
    <row r="17" spans="7:17" x14ac:dyDescent="0.25">
      <c r="G17" s="137"/>
      <c r="H17" s="137"/>
      <c r="I17" s="137"/>
      <c r="J17" s="137"/>
      <c r="K17" s="137"/>
      <c r="L17" s="137"/>
      <c r="M17" s="137"/>
      <c r="N17" s="137"/>
      <c r="O17" s="137"/>
      <c r="P17" s="137"/>
      <c r="Q17" s="137"/>
    </row>
    <row r="18" spans="7:17" x14ac:dyDescent="0.25">
      <c r="G18" s="137"/>
      <c r="H18" s="137"/>
      <c r="I18" s="137"/>
      <c r="J18" s="137"/>
      <c r="K18" s="137"/>
      <c r="L18" s="137"/>
      <c r="M18" s="137"/>
      <c r="N18" s="137"/>
      <c r="O18" s="137"/>
      <c r="P18" s="137"/>
      <c r="Q18" s="137"/>
    </row>
    <row r="19" spans="7:17" x14ac:dyDescent="0.25">
      <c r="G19" s="137"/>
      <c r="H19" s="137"/>
      <c r="I19" s="137"/>
      <c r="J19" s="137"/>
      <c r="K19" s="137"/>
      <c r="L19" s="137"/>
      <c r="M19" s="137"/>
      <c r="N19" s="137"/>
      <c r="O19" s="137"/>
      <c r="P19" s="137"/>
      <c r="Q19" s="137"/>
    </row>
  </sheetData>
  <mergeCells count="3">
    <mergeCell ref="C5:D5"/>
    <mergeCell ref="E5:F5"/>
    <mergeCell ref="G5:Q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F9808-B8AC-41A1-B165-59DD2033A1FD}">
  <dimension ref="A1:B15"/>
  <sheetViews>
    <sheetView workbookViewId="0">
      <selection activeCell="C15" sqref="C15"/>
    </sheetView>
  </sheetViews>
  <sheetFormatPr defaultRowHeight="15" x14ac:dyDescent="0.25"/>
  <cols>
    <col min="2" max="2" width="22.28515625" customWidth="1"/>
  </cols>
  <sheetData>
    <row r="1" spans="1:2" ht="18.75" x14ac:dyDescent="0.3">
      <c r="A1" s="140" t="s">
        <v>13</v>
      </c>
      <c r="B1" s="141"/>
    </row>
    <row r="2" spans="1:2" ht="15.75" x14ac:dyDescent="0.25">
      <c r="A2" s="26" t="s">
        <v>14</v>
      </c>
      <c r="B2" s="25" t="s">
        <v>15</v>
      </c>
    </row>
    <row r="3" spans="1:2" ht="15.75" x14ac:dyDescent="0.25">
      <c r="A3" s="26">
        <v>1</v>
      </c>
      <c r="B3" s="25">
        <v>120</v>
      </c>
    </row>
    <row r="4" spans="1:2" ht="15.75" x14ac:dyDescent="0.25">
      <c r="A4" s="26">
        <v>2</v>
      </c>
      <c r="B4" s="25">
        <v>110</v>
      </c>
    </row>
    <row r="5" spans="1:2" ht="15.75" x14ac:dyDescent="0.25">
      <c r="A5" s="26">
        <v>3</v>
      </c>
      <c r="B5" s="25">
        <v>130</v>
      </c>
    </row>
    <row r="6" spans="1:2" ht="15.75" x14ac:dyDescent="0.25">
      <c r="A6" s="26">
        <v>4</v>
      </c>
      <c r="B6" s="25">
        <v>115</v>
      </c>
    </row>
    <row r="7" spans="1:2" ht="15.75" x14ac:dyDescent="0.25">
      <c r="A7" s="26">
        <v>5</v>
      </c>
      <c r="B7" s="25">
        <v>125</v>
      </c>
    </row>
    <row r="8" spans="1:2" ht="15.75" x14ac:dyDescent="0.25">
      <c r="A8" s="26">
        <v>6</v>
      </c>
      <c r="B8" s="25">
        <v>105</v>
      </c>
    </row>
    <row r="9" spans="1:2" ht="15.75" x14ac:dyDescent="0.25">
      <c r="A9" s="26">
        <v>7</v>
      </c>
      <c r="B9" s="25">
        <v>135</v>
      </c>
    </row>
    <row r="10" spans="1:2" ht="15.75" x14ac:dyDescent="0.25">
      <c r="A10" s="26">
        <v>8</v>
      </c>
      <c r="B10" s="25">
        <v>115</v>
      </c>
    </row>
    <row r="11" spans="1:2" ht="15.75" x14ac:dyDescent="0.25">
      <c r="A11" s="26">
        <v>9</v>
      </c>
      <c r="B11" s="25">
        <v>125</v>
      </c>
    </row>
    <row r="12" spans="1:2" ht="15.75" x14ac:dyDescent="0.25">
      <c r="A12" s="26">
        <v>10</v>
      </c>
      <c r="B12" s="25">
        <v>140</v>
      </c>
    </row>
    <row r="13" spans="1:2" ht="21" customHeight="1" x14ac:dyDescent="0.25">
      <c r="A13" s="12" t="s">
        <v>16</v>
      </c>
      <c r="B13" s="13">
        <f>MAX(B3:B12)-MIN(B3:B12)</f>
        <v>35</v>
      </c>
    </row>
    <row r="14" spans="1:2" ht="24" customHeight="1" x14ac:dyDescent="0.25">
      <c r="A14" s="12" t="s">
        <v>17</v>
      </c>
      <c r="B14" s="101">
        <f>_xlfn.VAR.S(B3:B12)</f>
        <v>123.33333333333333</v>
      </c>
    </row>
    <row r="15" spans="1:2" ht="28.5" customHeight="1" thickBot="1" x14ac:dyDescent="0.3">
      <c r="A15" s="14" t="s">
        <v>18</v>
      </c>
      <c r="B15" s="102">
        <f>_xlfn.STDEV.S(B3:B12)</f>
        <v>11.105554165971787</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6F92B-71C0-4645-BB0F-C751BBB8EDBB}">
  <dimension ref="A1:B34"/>
  <sheetViews>
    <sheetView topLeftCell="A15" workbookViewId="0">
      <selection activeCell="D21" sqref="D21"/>
    </sheetView>
  </sheetViews>
  <sheetFormatPr defaultRowHeight="15" x14ac:dyDescent="0.25"/>
  <cols>
    <col min="1" max="1" width="16.7109375" bestFit="1" customWidth="1"/>
  </cols>
  <sheetData>
    <row r="1" spans="1:1" ht="24" customHeight="1" x14ac:dyDescent="0.3">
      <c r="A1" s="27" t="s">
        <v>19</v>
      </c>
    </row>
    <row r="2" spans="1:1" ht="15.75" x14ac:dyDescent="0.25">
      <c r="A2" s="28">
        <v>500</v>
      </c>
    </row>
    <row r="3" spans="1:1" ht="15.75" x14ac:dyDescent="0.25">
      <c r="A3" s="29">
        <v>700</v>
      </c>
    </row>
    <row r="4" spans="1:1" ht="15.75" x14ac:dyDescent="0.25">
      <c r="A4" s="29">
        <v>400</v>
      </c>
    </row>
    <row r="5" spans="1:1" ht="15.75" x14ac:dyDescent="0.25">
      <c r="A5" s="29">
        <v>600</v>
      </c>
    </row>
    <row r="6" spans="1:1" ht="15.75" x14ac:dyDescent="0.25">
      <c r="A6" s="29">
        <v>550</v>
      </c>
    </row>
    <row r="7" spans="1:1" ht="15.75" x14ac:dyDescent="0.25">
      <c r="A7" s="29">
        <v>750</v>
      </c>
    </row>
    <row r="8" spans="1:1" ht="15.75" x14ac:dyDescent="0.25">
      <c r="A8" s="29">
        <v>650</v>
      </c>
    </row>
    <row r="9" spans="1:1" ht="15.75" x14ac:dyDescent="0.25">
      <c r="A9" s="29">
        <v>500</v>
      </c>
    </row>
    <row r="10" spans="1:1" ht="15.75" x14ac:dyDescent="0.25">
      <c r="A10" s="29">
        <v>600</v>
      </c>
    </row>
    <row r="11" spans="1:1" ht="15.75" x14ac:dyDescent="0.25">
      <c r="A11" s="29">
        <v>550</v>
      </c>
    </row>
    <row r="12" spans="1:1" ht="15.75" x14ac:dyDescent="0.25">
      <c r="A12" s="29">
        <v>800</v>
      </c>
    </row>
    <row r="13" spans="1:1" ht="15.75" x14ac:dyDescent="0.25">
      <c r="A13" s="29">
        <v>450</v>
      </c>
    </row>
    <row r="14" spans="1:1" ht="15.75" x14ac:dyDescent="0.25">
      <c r="A14" s="29">
        <v>700</v>
      </c>
    </row>
    <row r="15" spans="1:1" ht="15.75" x14ac:dyDescent="0.25">
      <c r="A15" s="29">
        <v>550</v>
      </c>
    </row>
    <row r="16" spans="1:1" ht="15.75" x14ac:dyDescent="0.25">
      <c r="A16" s="29">
        <v>600</v>
      </c>
    </row>
    <row r="17" spans="1:2" ht="15.75" x14ac:dyDescent="0.25">
      <c r="A17" s="29">
        <v>400</v>
      </c>
    </row>
    <row r="18" spans="1:2" ht="15.75" x14ac:dyDescent="0.25">
      <c r="A18" s="29">
        <v>650</v>
      </c>
    </row>
    <row r="19" spans="1:2" ht="15.75" x14ac:dyDescent="0.25">
      <c r="A19" s="29">
        <v>500</v>
      </c>
    </row>
    <row r="20" spans="1:2" ht="15.75" x14ac:dyDescent="0.25">
      <c r="A20" s="29">
        <v>750</v>
      </c>
    </row>
    <row r="21" spans="1:2" ht="15.75" x14ac:dyDescent="0.25">
      <c r="A21" s="29">
        <v>550</v>
      </c>
    </row>
    <row r="22" spans="1:2" ht="15.75" x14ac:dyDescent="0.25">
      <c r="A22" s="29">
        <v>700</v>
      </c>
    </row>
    <row r="23" spans="1:2" ht="15.75" x14ac:dyDescent="0.25">
      <c r="A23" s="29">
        <v>600</v>
      </c>
    </row>
    <row r="24" spans="1:2" ht="15.75" x14ac:dyDescent="0.25">
      <c r="A24" s="29">
        <v>500</v>
      </c>
    </row>
    <row r="25" spans="1:2" ht="15.75" x14ac:dyDescent="0.25">
      <c r="A25" s="29">
        <v>800</v>
      </c>
    </row>
    <row r="26" spans="1:2" ht="15.75" x14ac:dyDescent="0.25">
      <c r="A26" s="29">
        <v>550</v>
      </c>
    </row>
    <row r="27" spans="1:2" ht="15.75" x14ac:dyDescent="0.25">
      <c r="A27" s="29">
        <v>650</v>
      </c>
    </row>
    <row r="28" spans="1:2" ht="15.75" x14ac:dyDescent="0.25">
      <c r="A28" s="29">
        <v>400</v>
      </c>
    </row>
    <row r="29" spans="1:2" ht="15.75" x14ac:dyDescent="0.25">
      <c r="A29" s="29">
        <v>600</v>
      </c>
    </row>
    <row r="30" spans="1:2" ht="15.75" x14ac:dyDescent="0.25">
      <c r="A30" s="29">
        <v>750</v>
      </c>
    </row>
    <row r="31" spans="1:2" ht="15.75" x14ac:dyDescent="0.25">
      <c r="A31" s="30">
        <v>550</v>
      </c>
    </row>
    <row r="32" spans="1:2" ht="18.75" x14ac:dyDescent="0.3">
      <c r="A32" s="27" t="s">
        <v>16</v>
      </c>
      <c r="B32" s="27">
        <f>MAX(A2:A31)-MIN(A2:A31)</f>
        <v>400</v>
      </c>
    </row>
    <row r="33" spans="1:2" ht="18.75" x14ac:dyDescent="0.3">
      <c r="A33" s="27" t="s">
        <v>17</v>
      </c>
      <c r="B33" s="27">
        <f>_xlfn.VAR.S(A2:A31)</f>
        <v>13163.793103448275</v>
      </c>
    </row>
    <row r="34" spans="1:2" ht="18.75" x14ac:dyDescent="0.3">
      <c r="A34" s="27" t="s">
        <v>18</v>
      </c>
      <c r="B34" s="27">
        <f>_xlfn.STDEV.S(A2:A31)</f>
        <v>114.73357443855863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DB4C3-E272-42FB-A21A-2C04BBF401AE}">
  <dimension ref="A1:B54"/>
  <sheetViews>
    <sheetView workbookViewId="0">
      <selection activeCell="E48" sqref="E48"/>
    </sheetView>
  </sheetViews>
  <sheetFormatPr defaultRowHeight="15" x14ac:dyDescent="0.25"/>
  <cols>
    <col min="1" max="1" width="20.7109375" bestFit="1" customWidth="1"/>
  </cols>
  <sheetData>
    <row r="1" spans="1:1" ht="15.75" x14ac:dyDescent="0.25">
      <c r="A1" s="31" t="s">
        <v>20</v>
      </c>
    </row>
    <row r="2" spans="1:1" ht="15.75" x14ac:dyDescent="0.25">
      <c r="A2" s="32">
        <v>3</v>
      </c>
    </row>
    <row r="3" spans="1:1" ht="15.75" x14ac:dyDescent="0.25">
      <c r="A3" s="32">
        <v>5</v>
      </c>
    </row>
    <row r="4" spans="1:1" ht="15.75" x14ac:dyDescent="0.25">
      <c r="A4" s="32">
        <v>2</v>
      </c>
    </row>
    <row r="5" spans="1:1" ht="15.75" x14ac:dyDescent="0.25">
      <c r="A5" s="32">
        <v>4</v>
      </c>
    </row>
    <row r="6" spans="1:1" ht="15.75" x14ac:dyDescent="0.25">
      <c r="A6" s="32">
        <v>6</v>
      </c>
    </row>
    <row r="7" spans="1:1" ht="15.75" x14ac:dyDescent="0.25">
      <c r="A7" s="32">
        <v>2</v>
      </c>
    </row>
    <row r="8" spans="1:1" ht="15.75" x14ac:dyDescent="0.25">
      <c r="A8" s="32">
        <v>3</v>
      </c>
    </row>
    <row r="9" spans="1:1" ht="15.75" x14ac:dyDescent="0.25">
      <c r="A9" s="32">
        <v>4</v>
      </c>
    </row>
    <row r="10" spans="1:1" ht="15.75" x14ac:dyDescent="0.25">
      <c r="A10" s="32">
        <v>2</v>
      </c>
    </row>
    <row r="11" spans="1:1" ht="15.75" x14ac:dyDescent="0.25">
      <c r="A11" s="32">
        <v>5</v>
      </c>
    </row>
    <row r="12" spans="1:1" ht="15.75" x14ac:dyDescent="0.25">
      <c r="A12" s="32">
        <v>7</v>
      </c>
    </row>
    <row r="13" spans="1:1" ht="15.75" x14ac:dyDescent="0.25">
      <c r="A13" s="32">
        <v>2</v>
      </c>
    </row>
    <row r="14" spans="1:1" ht="15.75" x14ac:dyDescent="0.25">
      <c r="A14" s="32">
        <v>3</v>
      </c>
    </row>
    <row r="15" spans="1:1" ht="15.75" x14ac:dyDescent="0.25">
      <c r="A15" s="32">
        <v>4</v>
      </c>
    </row>
    <row r="16" spans="1:1" ht="15.75" x14ac:dyDescent="0.25">
      <c r="A16" s="32">
        <v>2</v>
      </c>
    </row>
    <row r="17" spans="1:1" ht="15.75" x14ac:dyDescent="0.25">
      <c r="A17" s="32">
        <v>4</v>
      </c>
    </row>
    <row r="18" spans="1:1" ht="15.75" x14ac:dyDescent="0.25">
      <c r="A18" s="32">
        <v>2</v>
      </c>
    </row>
    <row r="19" spans="1:1" ht="15.75" x14ac:dyDescent="0.25">
      <c r="A19" s="32">
        <v>3</v>
      </c>
    </row>
    <row r="20" spans="1:1" ht="15.75" x14ac:dyDescent="0.25">
      <c r="A20" s="32">
        <v>5</v>
      </c>
    </row>
    <row r="21" spans="1:1" ht="15.75" x14ac:dyDescent="0.25">
      <c r="A21" s="32">
        <v>6</v>
      </c>
    </row>
    <row r="22" spans="1:1" ht="15.75" x14ac:dyDescent="0.25">
      <c r="A22" s="32">
        <v>3</v>
      </c>
    </row>
    <row r="23" spans="1:1" ht="15.75" x14ac:dyDescent="0.25">
      <c r="A23" s="32">
        <v>2</v>
      </c>
    </row>
    <row r="24" spans="1:1" ht="15.75" x14ac:dyDescent="0.25">
      <c r="A24" s="32">
        <v>1</v>
      </c>
    </row>
    <row r="25" spans="1:1" ht="15.75" x14ac:dyDescent="0.25">
      <c r="A25" s="32">
        <v>4</v>
      </c>
    </row>
    <row r="26" spans="1:1" ht="15.75" x14ac:dyDescent="0.25">
      <c r="A26" s="32">
        <v>2</v>
      </c>
    </row>
    <row r="27" spans="1:1" ht="15.75" x14ac:dyDescent="0.25">
      <c r="A27" s="32">
        <v>4</v>
      </c>
    </row>
    <row r="28" spans="1:1" ht="15.75" x14ac:dyDescent="0.25">
      <c r="A28" s="32">
        <v>5</v>
      </c>
    </row>
    <row r="29" spans="1:1" ht="15.75" x14ac:dyDescent="0.25">
      <c r="A29" s="32">
        <v>3</v>
      </c>
    </row>
    <row r="30" spans="1:1" ht="15.75" x14ac:dyDescent="0.25">
      <c r="A30" s="32">
        <v>2</v>
      </c>
    </row>
    <row r="31" spans="1:1" ht="15.75" x14ac:dyDescent="0.25">
      <c r="A31" s="32">
        <v>7</v>
      </c>
    </row>
    <row r="32" spans="1:1" ht="15.75" x14ac:dyDescent="0.25">
      <c r="A32" s="32">
        <v>2</v>
      </c>
    </row>
    <row r="33" spans="1:1" ht="15.75" x14ac:dyDescent="0.25">
      <c r="A33" s="32">
        <v>3</v>
      </c>
    </row>
    <row r="34" spans="1:1" ht="15.75" x14ac:dyDescent="0.25">
      <c r="A34" s="32">
        <v>4</v>
      </c>
    </row>
    <row r="35" spans="1:1" ht="15.75" x14ac:dyDescent="0.25">
      <c r="A35" s="32">
        <v>5</v>
      </c>
    </row>
    <row r="36" spans="1:1" ht="15.75" x14ac:dyDescent="0.25">
      <c r="A36" s="32">
        <v>1</v>
      </c>
    </row>
    <row r="37" spans="1:1" ht="15.75" x14ac:dyDescent="0.25">
      <c r="A37" s="32">
        <v>6</v>
      </c>
    </row>
    <row r="38" spans="1:1" ht="15.75" x14ac:dyDescent="0.25">
      <c r="A38" s="32">
        <v>2</v>
      </c>
    </row>
    <row r="39" spans="1:1" ht="15.75" x14ac:dyDescent="0.25">
      <c r="A39" s="32">
        <v>4</v>
      </c>
    </row>
    <row r="40" spans="1:1" ht="15.75" x14ac:dyDescent="0.25">
      <c r="A40" s="32">
        <v>3</v>
      </c>
    </row>
    <row r="41" spans="1:1" ht="15.75" x14ac:dyDescent="0.25">
      <c r="A41" s="32">
        <v>5</v>
      </c>
    </row>
    <row r="42" spans="1:1" ht="15.75" x14ac:dyDescent="0.25">
      <c r="A42" s="32">
        <v>3</v>
      </c>
    </row>
    <row r="43" spans="1:1" ht="15.75" x14ac:dyDescent="0.25">
      <c r="A43" s="32">
        <v>2</v>
      </c>
    </row>
    <row r="44" spans="1:1" ht="15.75" x14ac:dyDescent="0.25">
      <c r="A44" s="32">
        <v>4</v>
      </c>
    </row>
    <row r="45" spans="1:1" ht="15.75" x14ac:dyDescent="0.25">
      <c r="A45" s="32">
        <v>2</v>
      </c>
    </row>
    <row r="46" spans="1:1" ht="15.75" x14ac:dyDescent="0.25">
      <c r="A46" s="32">
        <v>6</v>
      </c>
    </row>
    <row r="47" spans="1:1" ht="15.75" x14ac:dyDescent="0.25">
      <c r="A47" s="32">
        <v>3</v>
      </c>
    </row>
    <row r="48" spans="1:1" ht="15.75" x14ac:dyDescent="0.25">
      <c r="A48" s="32">
        <v>2</v>
      </c>
    </row>
    <row r="49" spans="1:2" ht="15.75" x14ac:dyDescent="0.25">
      <c r="A49" s="32">
        <v>4</v>
      </c>
    </row>
    <row r="50" spans="1:2" ht="15.75" x14ac:dyDescent="0.25">
      <c r="A50" s="32">
        <v>5</v>
      </c>
    </row>
    <row r="51" spans="1:2" ht="15.75" x14ac:dyDescent="0.25">
      <c r="A51" s="33">
        <v>3</v>
      </c>
    </row>
    <row r="52" spans="1:2" ht="18.75" x14ac:dyDescent="0.3">
      <c r="A52" s="27" t="s">
        <v>21</v>
      </c>
      <c r="B52" s="27">
        <f>MAX(A2:A51)-MIN(A2:A51)</f>
        <v>6</v>
      </c>
    </row>
    <row r="53" spans="1:2" ht="18.75" x14ac:dyDescent="0.3">
      <c r="A53" s="27" t="s">
        <v>22</v>
      </c>
      <c r="B53" s="27">
        <f>_xlfn.VAR.S(A2:A51)</f>
        <v>2.3363265306122454</v>
      </c>
    </row>
    <row r="54" spans="1:2" ht="18.75" x14ac:dyDescent="0.3">
      <c r="A54" s="27" t="s">
        <v>18</v>
      </c>
      <c r="B54" s="27">
        <f>_xlfn.STDEV.S(A2:A51)</f>
        <v>1.5285046714394579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4475-7A6F-4BEA-BC9A-33E6334F7E17}">
  <dimension ref="A1:B15"/>
  <sheetViews>
    <sheetView zoomScale="130" zoomScaleNormal="130" workbookViewId="0">
      <selection activeCell="A2" sqref="A2"/>
    </sheetView>
  </sheetViews>
  <sheetFormatPr defaultRowHeight="15" x14ac:dyDescent="0.25"/>
  <cols>
    <col min="1" max="1" width="49.7109375" bestFit="1" customWidth="1"/>
  </cols>
  <sheetData>
    <row r="1" spans="1:2" ht="18.75" x14ac:dyDescent="0.25">
      <c r="A1" s="36" t="s">
        <v>23</v>
      </c>
    </row>
    <row r="2" spans="1:2" x14ac:dyDescent="0.25">
      <c r="A2" s="37">
        <v>110</v>
      </c>
    </row>
    <row r="3" spans="1:2" x14ac:dyDescent="0.25">
      <c r="A3" s="37">
        <v>115</v>
      </c>
    </row>
    <row r="4" spans="1:2" x14ac:dyDescent="0.25">
      <c r="A4" s="37">
        <v>120</v>
      </c>
    </row>
    <row r="5" spans="1:2" x14ac:dyDescent="0.25">
      <c r="A5" s="37">
        <v>125</v>
      </c>
    </row>
    <row r="6" spans="1:2" x14ac:dyDescent="0.25">
      <c r="A6" s="37">
        <v>130</v>
      </c>
    </row>
    <row r="7" spans="1:2" x14ac:dyDescent="0.25">
      <c r="A7" s="37">
        <v>130</v>
      </c>
    </row>
    <row r="8" spans="1:2" x14ac:dyDescent="0.25">
      <c r="A8" s="37">
        <v>135</v>
      </c>
    </row>
    <row r="9" spans="1:2" x14ac:dyDescent="0.25">
      <c r="A9" s="37">
        <v>135</v>
      </c>
    </row>
    <row r="10" spans="1:2" x14ac:dyDescent="0.25">
      <c r="A10" s="37">
        <v>140</v>
      </c>
    </row>
    <row r="11" spans="1:2" x14ac:dyDescent="0.25">
      <c r="A11" s="37">
        <v>145</v>
      </c>
    </row>
    <row r="12" spans="1:2" x14ac:dyDescent="0.25">
      <c r="A12" s="37">
        <v>150</v>
      </c>
    </row>
    <row r="13" spans="1:2" ht="15.75" thickBot="1" x14ac:dyDescent="0.3">
      <c r="A13" s="38">
        <v>155</v>
      </c>
    </row>
    <row r="14" spans="1:2" ht="15.75" x14ac:dyDescent="0.25">
      <c r="A14" s="40" t="s">
        <v>24</v>
      </c>
      <c r="B14" s="41">
        <f>AVERAGE(A2:A13)</f>
        <v>132.5</v>
      </c>
    </row>
    <row r="15" spans="1:2" ht="16.5" thickBot="1" x14ac:dyDescent="0.3">
      <c r="A15" s="39" t="s">
        <v>25</v>
      </c>
      <c r="B15" s="42">
        <f>MAX(A2:A13)-MIN(A2:A13)</f>
        <v>45</v>
      </c>
    </row>
  </sheetData>
  <sortState xmlns:xlrd2="http://schemas.microsoft.com/office/spreadsheetml/2017/richdata2" ref="A2:A13">
    <sortCondition ref="A2:A1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B7FF-2698-43F8-8165-237D67C4322F}">
  <dimension ref="A1:E53"/>
  <sheetViews>
    <sheetView zoomScale="130" zoomScaleNormal="130" workbookViewId="0"/>
  </sheetViews>
  <sheetFormatPr defaultRowHeight="15" x14ac:dyDescent="0.25"/>
  <cols>
    <col min="1" max="1" width="46.28515625" bestFit="1" customWidth="1"/>
    <col min="2" max="2" width="8.42578125" customWidth="1"/>
  </cols>
  <sheetData>
    <row r="1" spans="1:5" ht="15.75" x14ac:dyDescent="0.25">
      <c r="A1" s="45" t="s">
        <v>25</v>
      </c>
      <c r="B1" s="35"/>
    </row>
    <row r="2" spans="1:5" x14ac:dyDescent="0.25">
      <c r="A2" s="43">
        <v>8</v>
      </c>
    </row>
    <row r="3" spans="1:5" x14ac:dyDescent="0.25">
      <c r="A3" s="43">
        <v>7</v>
      </c>
    </row>
    <row r="4" spans="1:5" x14ac:dyDescent="0.25">
      <c r="A4" s="43">
        <v>9</v>
      </c>
      <c r="E4" s="34"/>
    </row>
    <row r="5" spans="1:5" x14ac:dyDescent="0.25">
      <c r="A5" s="43">
        <v>6</v>
      </c>
    </row>
    <row r="6" spans="1:5" x14ac:dyDescent="0.25">
      <c r="A6" s="43">
        <v>7</v>
      </c>
    </row>
    <row r="7" spans="1:5" x14ac:dyDescent="0.25">
      <c r="A7" s="43">
        <v>8</v>
      </c>
    </row>
    <row r="8" spans="1:5" x14ac:dyDescent="0.25">
      <c r="A8" s="43">
        <v>9</v>
      </c>
    </row>
    <row r="9" spans="1:5" x14ac:dyDescent="0.25">
      <c r="A9" s="43">
        <v>8</v>
      </c>
    </row>
    <row r="10" spans="1:5" x14ac:dyDescent="0.25">
      <c r="A10" s="43">
        <v>7</v>
      </c>
    </row>
    <row r="11" spans="1:5" x14ac:dyDescent="0.25">
      <c r="A11" s="43">
        <v>6</v>
      </c>
    </row>
    <row r="12" spans="1:5" x14ac:dyDescent="0.25">
      <c r="A12" s="43">
        <v>8</v>
      </c>
    </row>
    <row r="13" spans="1:5" x14ac:dyDescent="0.25">
      <c r="A13" s="43">
        <v>9</v>
      </c>
    </row>
    <row r="14" spans="1:5" x14ac:dyDescent="0.25">
      <c r="A14" s="43">
        <v>7</v>
      </c>
    </row>
    <row r="15" spans="1:5" x14ac:dyDescent="0.25">
      <c r="A15" s="43">
        <v>8</v>
      </c>
    </row>
    <row r="16" spans="1:5" x14ac:dyDescent="0.25">
      <c r="A16" s="43">
        <v>7</v>
      </c>
    </row>
    <row r="17" spans="1:1" x14ac:dyDescent="0.25">
      <c r="A17" s="43">
        <v>6</v>
      </c>
    </row>
    <row r="18" spans="1:1" x14ac:dyDescent="0.25">
      <c r="A18" s="43">
        <v>8</v>
      </c>
    </row>
    <row r="19" spans="1:1" x14ac:dyDescent="0.25">
      <c r="A19" s="43">
        <v>9</v>
      </c>
    </row>
    <row r="20" spans="1:1" x14ac:dyDescent="0.25">
      <c r="A20" s="43">
        <v>6</v>
      </c>
    </row>
    <row r="21" spans="1:1" x14ac:dyDescent="0.25">
      <c r="A21" s="43">
        <v>7</v>
      </c>
    </row>
    <row r="22" spans="1:1" x14ac:dyDescent="0.25">
      <c r="A22" s="43">
        <v>8</v>
      </c>
    </row>
    <row r="23" spans="1:1" x14ac:dyDescent="0.25">
      <c r="A23" s="43">
        <v>9</v>
      </c>
    </row>
    <row r="24" spans="1:1" x14ac:dyDescent="0.25">
      <c r="A24" s="43">
        <v>7</v>
      </c>
    </row>
    <row r="25" spans="1:1" x14ac:dyDescent="0.25">
      <c r="A25" s="43">
        <v>6</v>
      </c>
    </row>
    <row r="26" spans="1:1" x14ac:dyDescent="0.25">
      <c r="A26" s="43">
        <v>7</v>
      </c>
    </row>
    <row r="27" spans="1:1" x14ac:dyDescent="0.25">
      <c r="A27" s="43">
        <v>8</v>
      </c>
    </row>
    <row r="28" spans="1:1" x14ac:dyDescent="0.25">
      <c r="A28" s="43">
        <v>9</v>
      </c>
    </row>
    <row r="29" spans="1:1" x14ac:dyDescent="0.25">
      <c r="A29" s="43">
        <v>8</v>
      </c>
    </row>
    <row r="30" spans="1:1" x14ac:dyDescent="0.25">
      <c r="A30" s="43">
        <v>7</v>
      </c>
    </row>
    <row r="31" spans="1:1" x14ac:dyDescent="0.25">
      <c r="A31" s="43">
        <v>6</v>
      </c>
    </row>
    <row r="32" spans="1:1" x14ac:dyDescent="0.25">
      <c r="A32" s="43">
        <v>9</v>
      </c>
    </row>
    <row r="33" spans="1:1" x14ac:dyDescent="0.25">
      <c r="A33" s="43">
        <v>8</v>
      </c>
    </row>
    <row r="34" spans="1:1" x14ac:dyDescent="0.25">
      <c r="A34" s="43">
        <v>7</v>
      </c>
    </row>
    <row r="35" spans="1:1" x14ac:dyDescent="0.25">
      <c r="A35" s="43">
        <v>6</v>
      </c>
    </row>
    <row r="36" spans="1:1" x14ac:dyDescent="0.25">
      <c r="A36" s="43">
        <v>8</v>
      </c>
    </row>
    <row r="37" spans="1:1" x14ac:dyDescent="0.25">
      <c r="A37" s="43">
        <v>9</v>
      </c>
    </row>
    <row r="38" spans="1:1" x14ac:dyDescent="0.25">
      <c r="A38" s="43">
        <v>7</v>
      </c>
    </row>
    <row r="39" spans="1:1" x14ac:dyDescent="0.25">
      <c r="A39" s="43">
        <v>8</v>
      </c>
    </row>
    <row r="40" spans="1:1" x14ac:dyDescent="0.25">
      <c r="A40" s="43">
        <v>7</v>
      </c>
    </row>
    <row r="41" spans="1:1" x14ac:dyDescent="0.25">
      <c r="A41" s="43">
        <v>6</v>
      </c>
    </row>
    <row r="42" spans="1:1" x14ac:dyDescent="0.25">
      <c r="A42" s="43">
        <v>9</v>
      </c>
    </row>
    <row r="43" spans="1:1" x14ac:dyDescent="0.25">
      <c r="A43" s="43">
        <v>8</v>
      </c>
    </row>
    <row r="44" spans="1:1" x14ac:dyDescent="0.25">
      <c r="A44" s="43">
        <v>7</v>
      </c>
    </row>
    <row r="45" spans="1:1" x14ac:dyDescent="0.25">
      <c r="A45" s="43">
        <v>6</v>
      </c>
    </row>
    <row r="46" spans="1:1" x14ac:dyDescent="0.25">
      <c r="A46" s="43">
        <v>7</v>
      </c>
    </row>
    <row r="47" spans="1:1" x14ac:dyDescent="0.25">
      <c r="A47" s="43">
        <v>8</v>
      </c>
    </row>
    <row r="48" spans="1:1" x14ac:dyDescent="0.25">
      <c r="A48" s="43">
        <v>9</v>
      </c>
    </row>
    <row r="49" spans="1:2" x14ac:dyDescent="0.25">
      <c r="A49" s="43">
        <v>8</v>
      </c>
    </row>
    <row r="50" spans="1:2" x14ac:dyDescent="0.25">
      <c r="A50" s="43">
        <v>7</v>
      </c>
    </row>
    <row r="51" spans="1:2" ht="15.75" thickBot="1" x14ac:dyDescent="0.3">
      <c r="A51" s="44">
        <v>6</v>
      </c>
    </row>
    <row r="52" spans="1:2" ht="15.75" x14ac:dyDescent="0.25">
      <c r="A52" s="40" t="s">
        <v>26</v>
      </c>
      <c r="B52" s="41">
        <f>AVERAGE(A2:A51)</f>
        <v>7.5</v>
      </c>
    </row>
    <row r="53" spans="1:2" ht="16.5" thickBot="1" x14ac:dyDescent="0.3">
      <c r="A53" s="39" t="s">
        <v>27</v>
      </c>
      <c r="B53" s="42">
        <f>_xlfn.STDEV.S(A2:A51)</f>
        <v>1.0350983390135313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6CE9F-935B-4779-A921-22CE8C9686D4}">
  <dimension ref="A1:D104"/>
  <sheetViews>
    <sheetView topLeftCell="A99" zoomScale="130" zoomScaleNormal="130" workbookViewId="0">
      <selection activeCell="F110" sqref="F110"/>
    </sheetView>
  </sheetViews>
  <sheetFormatPr defaultRowHeight="15" x14ac:dyDescent="0.25"/>
  <cols>
    <col min="1" max="1" width="37.5703125" bestFit="1" customWidth="1"/>
  </cols>
  <sheetData>
    <row r="1" spans="1:1" ht="18.75" x14ac:dyDescent="0.3">
      <c r="A1" s="19" t="s">
        <v>28</v>
      </c>
    </row>
    <row r="2" spans="1:1" x14ac:dyDescent="0.25">
      <c r="A2" s="43">
        <v>10</v>
      </c>
    </row>
    <row r="3" spans="1:1" x14ac:dyDescent="0.25">
      <c r="A3" s="43">
        <v>15</v>
      </c>
    </row>
    <row r="4" spans="1:1" x14ac:dyDescent="0.25">
      <c r="A4" s="43">
        <v>12</v>
      </c>
    </row>
    <row r="5" spans="1:1" x14ac:dyDescent="0.25">
      <c r="A5" s="43">
        <v>18</v>
      </c>
    </row>
    <row r="6" spans="1:1" x14ac:dyDescent="0.25">
      <c r="A6" s="43">
        <v>20</v>
      </c>
    </row>
    <row r="7" spans="1:1" x14ac:dyDescent="0.25">
      <c r="A7" s="43">
        <v>25</v>
      </c>
    </row>
    <row r="8" spans="1:1" x14ac:dyDescent="0.25">
      <c r="A8" s="43">
        <v>8</v>
      </c>
    </row>
    <row r="9" spans="1:1" x14ac:dyDescent="0.25">
      <c r="A9" s="43">
        <v>14</v>
      </c>
    </row>
    <row r="10" spans="1:1" x14ac:dyDescent="0.25">
      <c r="A10" s="43">
        <v>16</v>
      </c>
    </row>
    <row r="11" spans="1:1" x14ac:dyDescent="0.25">
      <c r="A11" s="43">
        <v>22</v>
      </c>
    </row>
    <row r="12" spans="1:1" x14ac:dyDescent="0.25">
      <c r="A12" s="43">
        <v>9</v>
      </c>
    </row>
    <row r="13" spans="1:1" x14ac:dyDescent="0.25">
      <c r="A13" s="43">
        <v>17</v>
      </c>
    </row>
    <row r="14" spans="1:1" x14ac:dyDescent="0.25">
      <c r="A14" s="43">
        <v>11</v>
      </c>
    </row>
    <row r="15" spans="1:1" x14ac:dyDescent="0.25">
      <c r="A15" s="43">
        <v>13</v>
      </c>
    </row>
    <row r="16" spans="1:1" x14ac:dyDescent="0.25">
      <c r="A16" s="43">
        <v>19</v>
      </c>
    </row>
    <row r="17" spans="1:1" x14ac:dyDescent="0.25">
      <c r="A17" s="43">
        <v>23</v>
      </c>
    </row>
    <row r="18" spans="1:1" x14ac:dyDescent="0.25">
      <c r="A18" s="43">
        <v>21</v>
      </c>
    </row>
    <row r="19" spans="1:1" x14ac:dyDescent="0.25">
      <c r="A19" s="43">
        <v>16</v>
      </c>
    </row>
    <row r="20" spans="1:1" x14ac:dyDescent="0.25">
      <c r="A20" s="43">
        <v>24</v>
      </c>
    </row>
    <row r="21" spans="1:1" x14ac:dyDescent="0.25">
      <c r="A21" s="43">
        <v>27</v>
      </c>
    </row>
    <row r="22" spans="1:1" x14ac:dyDescent="0.25">
      <c r="A22" s="43">
        <v>13</v>
      </c>
    </row>
    <row r="23" spans="1:1" x14ac:dyDescent="0.25">
      <c r="A23" s="43">
        <v>10</v>
      </c>
    </row>
    <row r="24" spans="1:1" x14ac:dyDescent="0.25">
      <c r="A24" s="43">
        <v>18</v>
      </c>
    </row>
    <row r="25" spans="1:1" x14ac:dyDescent="0.25">
      <c r="A25" s="43">
        <v>16</v>
      </c>
    </row>
    <row r="26" spans="1:1" x14ac:dyDescent="0.25">
      <c r="A26" s="43">
        <v>12</v>
      </c>
    </row>
    <row r="27" spans="1:1" x14ac:dyDescent="0.25">
      <c r="A27" s="43">
        <v>14</v>
      </c>
    </row>
    <row r="28" spans="1:1" x14ac:dyDescent="0.25">
      <c r="A28" s="43">
        <v>19</v>
      </c>
    </row>
    <row r="29" spans="1:1" x14ac:dyDescent="0.25">
      <c r="A29" s="43">
        <v>21</v>
      </c>
    </row>
    <row r="30" spans="1:1" x14ac:dyDescent="0.25">
      <c r="A30" s="43">
        <v>11</v>
      </c>
    </row>
    <row r="31" spans="1:1" x14ac:dyDescent="0.25">
      <c r="A31" s="43">
        <v>17</v>
      </c>
    </row>
    <row r="32" spans="1:1" x14ac:dyDescent="0.25">
      <c r="A32" s="43">
        <v>15</v>
      </c>
    </row>
    <row r="33" spans="1:1" x14ac:dyDescent="0.25">
      <c r="A33" s="43">
        <v>20</v>
      </c>
    </row>
    <row r="34" spans="1:1" x14ac:dyDescent="0.25">
      <c r="A34" s="43">
        <v>26</v>
      </c>
    </row>
    <row r="35" spans="1:1" x14ac:dyDescent="0.25">
      <c r="A35" s="43">
        <v>13</v>
      </c>
    </row>
    <row r="36" spans="1:1" x14ac:dyDescent="0.25">
      <c r="A36" s="43">
        <v>12</v>
      </c>
    </row>
    <row r="37" spans="1:1" x14ac:dyDescent="0.25">
      <c r="A37" s="43">
        <v>14</v>
      </c>
    </row>
    <row r="38" spans="1:1" x14ac:dyDescent="0.25">
      <c r="A38" s="43">
        <v>22</v>
      </c>
    </row>
    <row r="39" spans="1:1" x14ac:dyDescent="0.25">
      <c r="A39" s="43">
        <v>19</v>
      </c>
    </row>
    <row r="40" spans="1:1" x14ac:dyDescent="0.25">
      <c r="A40" s="43">
        <v>16</v>
      </c>
    </row>
    <row r="41" spans="1:1" x14ac:dyDescent="0.25">
      <c r="A41" s="43">
        <v>11</v>
      </c>
    </row>
    <row r="42" spans="1:1" x14ac:dyDescent="0.25">
      <c r="A42" s="43">
        <v>25</v>
      </c>
    </row>
    <row r="43" spans="1:1" x14ac:dyDescent="0.25">
      <c r="A43" s="43">
        <v>18</v>
      </c>
    </row>
    <row r="44" spans="1:1" x14ac:dyDescent="0.25">
      <c r="A44" s="43">
        <v>16</v>
      </c>
    </row>
    <row r="45" spans="1:1" x14ac:dyDescent="0.25">
      <c r="A45" s="43">
        <v>13</v>
      </c>
    </row>
    <row r="46" spans="1:1" x14ac:dyDescent="0.25">
      <c r="A46" s="43">
        <v>21</v>
      </c>
    </row>
    <row r="47" spans="1:1" x14ac:dyDescent="0.25">
      <c r="A47" s="43">
        <v>20</v>
      </c>
    </row>
    <row r="48" spans="1:1" x14ac:dyDescent="0.25">
      <c r="A48" s="43">
        <v>15</v>
      </c>
    </row>
    <row r="49" spans="1:1" x14ac:dyDescent="0.25">
      <c r="A49" s="43">
        <v>12</v>
      </c>
    </row>
    <row r="50" spans="1:1" x14ac:dyDescent="0.25">
      <c r="A50" s="43">
        <v>19</v>
      </c>
    </row>
    <row r="51" spans="1:1" x14ac:dyDescent="0.25">
      <c r="A51" s="43">
        <v>17</v>
      </c>
    </row>
    <row r="52" spans="1:1" x14ac:dyDescent="0.25">
      <c r="A52" s="43">
        <v>14</v>
      </c>
    </row>
    <row r="53" spans="1:1" x14ac:dyDescent="0.25">
      <c r="A53" s="43">
        <v>16</v>
      </c>
    </row>
    <row r="54" spans="1:1" x14ac:dyDescent="0.25">
      <c r="A54" s="43">
        <v>23</v>
      </c>
    </row>
    <row r="55" spans="1:1" x14ac:dyDescent="0.25">
      <c r="A55" s="43">
        <v>18</v>
      </c>
    </row>
    <row r="56" spans="1:1" x14ac:dyDescent="0.25">
      <c r="A56" s="43">
        <v>15</v>
      </c>
    </row>
    <row r="57" spans="1:1" x14ac:dyDescent="0.25">
      <c r="A57" s="43">
        <v>11</v>
      </c>
    </row>
    <row r="58" spans="1:1" x14ac:dyDescent="0.25">
      <c r="A58" s="43">
        <v>19</v>
      </c>
    </row>
    <row r="59" spans="1:1" x14ac:dyDescent="0.25">
      <c r="A59" s="43">
        <v>22</v>
      </c>
    </row>
    <row r="60" spans="1:1" x14ac:dyDescent="0.25">
      <c r="A60" s="43">
        <v>17</v>
      </c>
    </row>
    <row r="61" spans="1:1" x14ac:dyDescent="0.25">
      <c r="A61" s="43">
        <v>12</v>
      </c>
    </row>
    <row r="62" spans="1:1" x14ac:dyDescent="0.25">
      <c r="A62" s="43">
        <v>16</v>
      </c>
    </row>
    <row r="63" spans="1:1" x14ac:dyDescent="0.25">
      <c r="A63" s="43">
        <v>14</v>
      </c>
    </row>
    <row r="64" spans="1:1" x14ac:dyDescent="0.25">
      <c r="A64" s="43">
        <v>18</v>
      </c>
    </row>
    <row r="65" spans="1:1" x14ac:dyDescent="0.25">
      <c r="A65" s="43">
        <v>20</v>
      </c>
    </row>
    <row r="66" spans="1:1" x14ac:dyDescent="0.25">
      <c r="A66" s="43">
        <v>25</v>
      </c>
    </row>
    <row r="67" spans="1:1" x14ac:dyDescent="0.25">
      <c r="A67" s="43">
        <v>13</v>
      </c>
    </row>
    <row r="68" spans="1:1" x14ac:dyDescent="0.25">
      <c r="A68" s="43">
        <v>11</v>
      </c>
    </row>
    <row r="69" spans="1:1" x14ac:dyDescent="0.25">
      <c r="A69" s="43">
        <v>22</v>
      </c>
    </row>
    <row r="70" spans="1:1" x14ac:dyDescent="0.25">
      <c r="A70" s="43">
        <v>19</v>
      </c>
    </row>
    <row r="71" spans="1:1" x14ac:dyDescent="0.25">
      <c r="A71" s="43">
        <v>17</v>
      </c>
    </row>
    <row r="72" spans="1:1" x14ac:dyDescent="0.25">
      <c r="A72" s="43">
        <v>15</v>
      </c>
    </row>
    <row r="73" spans="1:1" x14ac:dyDescent="0.25">
      <c r="A73" s="43">
        <v>16</v>
      </c>
    </row>
    <row r="74" spans="1:1" x14ac:dyDescent="0.25">
      <c r="A74" s="43">
        <v>13</v>
      </c>
    </row>
    <row r="75" spans="1:1" x14ac:dyDescent="0.25">
      <c r="A75" s="43">
        <v>14</v>
      </c>
    </row>
    <row r="76" spans="1:1" x14ac:dyDescent="0.25">
      <c r="A76" s="43">
        <v>18</v>
      </c>
    </row>
    <row r="77" spans="1:1" x14ac:dyDescent="0.25">
      <c r="A77" s="43">
        <v>20</v>
      </c>
    </row>
    <row r="78" spans="1:1" x14ac:dyDescent="0.25">
      <c r="A78" s="43">
        <v>19</v>
      </c>
    </row>
    <row r="79" spans="1:1" x14ac:dyDescent="0.25">
      <c r="A79" s="43">
        <v>21</v>
      </c>
    </row>
    <row r="80" spans="1:1" x14ac:dyDescent="0.25">
      <c r="A80" s="43">
        <v>17</v>
      </c>
    </row>
    <row r="81" spans="1:1" x14ac:dyDescent="0.25">
      <c r="A81" s="43">
        <v>12</v>
      </c>
    </row>
    <row r="82" spans="1:1" x14ac:dyDescent="0.25">
      <c r="A82" s="43">
        <v>15</v>
      </c>
    </row>
    <row r="83" spans="1:1" x14ac:dyDescent="0.25">
      <c r="A83" s="43">
        <v>13</v>
      </c>
    </row>
    <row r="84" spans="1:1" x14ac:dyDescent="0.25">
      <c r="A84" s="43">
        <v>16</v>
      </c>
    </row>
    <row r="85" spans="1:1" x14ac:dyDescent="0.25">
      <c r="A85" s="43">
        <v>14</v>
      </c>
    </row>
    <row r="86" spans="1:1" x14ac:dyDescent="0.25">
      <c r="A86" s="43">
        <v>22</v>
      </c>
    </row>
    <row r="87" spans="1:1" x14ac:dyDescent="0.25">
      <c r="A87" s="43">
        <v>21</v>
      </c>
    </row>
    <row r="88" spans="1:1" x14ac:dyDescent="0.25">
      <c r="A88" s="43">
        <v>19</v>
      </c>
    </row>
    <row r="89" spans="1:1" x14ac:dyDescent="0.25">
      <c r="A89" s="43">
        <v>18</v>
      </c>
    </row>
    <row r="90" spans="1:1" x14ac:dyDescent="0.25">
      <c r="A90" s="43">
        <v>16</v>
      </c>
    </row>
    <row r="91" spans="1:1" x14ac:dyDescent="0.25">
      <c r="A91" s="43">
        <v>11</v>
      </c>
    </row>
    <row r="92" spans="1:1" x14ac:dyDescent="0.25">
      <c r="A92" s="43">
        <v>17</v>
      </c>
    </row>
    <row r="93" spans="1:1" x14ac:dyDescent="0.25">
      <c r="A93" s="43">
        <v>14</v>
      </c>
    </row>
    <row r="94" spans="1:1" x14ac:dyDescent="0.25">
      <c r="A94" s="43">
        <v>12</v>
      </c>
    </row>
    <row r="95" spans="1:1" x14ac:dyDescent="0.25">
      <c r="A95" s="43">
        <v>20</v>
      </c>
    </row>
    <row r="96" spans="1:1" x14ac:dyDescent="0.25">
      <c r="A96" s="43">
        <v>23</v>
      </c>
    </row>
    <row r="97" spans="1:4" x14ac:dyDescent="0.25">
      <c r="A97" s="43">
        <v>19</v>
      </c>
    </row>
    <row r="98" spans="1:4" x14ac:dyDescent="0.25">
      <c r="A98" s="43">
        <v>15</v>
      </c>
    </row>
    <row r="99" spans="1:4" x14ac:dyDescent="0.25">
      <c r="A99" s="43">
        <v>16</v>
      </c>
    </row>
    <row r="100" spans="1:4" x14ac:dyDescent="0.25">
      <c r="A100" s="43">
        <v>13</v>
      </c>
    </row>
    <row r="101" spans="1:4" ht="15.75" thickBot="1" x14ac:dyDescent="0.3">
      <c r="A101" s="49">
        <v>18</v>
      </c>
    </row>
    <row r="102" spans="1:4" ht="15.75" x14ac:dyDescent="0.25">
      <c r="A102" s="50" t="s">
        <v>29</v>
      </c>
      <c r="B102" s="53">
        <f>AVERAGE(A2:A101)</f>
        <v>16.739999999999998</v>
      </c>
    </row>
    <row r="103" spans="1:4" ht="15.75" x14ac:dyDescent="0.25">
      <c r="A103" s="51" t="s">
        <v>30</v>
      </c>
      <c r="B103" s="54">
        <f>MAX(A3:A102)-MIN(A3:A102)</f>
        <v>19</v>
      </c>
      <c r="D103" t="s">
        <v>32</v>
      </c>
    </row>
    <row r="104" spans="1:4" ht="16.5" thickBot="1" x14ac:dyDescent="0.3">
      <c r="A104" s="52" t="s">
        <v>31</v>
      </c>
      <c r="B104" s="55">
        <f>_xlfn.STDEV.S(A2:A101)</f>
        <v>4.1429506881014673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central tendency Q.1</vt:lpstr>
      <vt:lpstr>central tendency Q.2</vt:lpstr>
      <vt:lpstr>central tendency Q.3</vt:lpstr>
      <vt:lpstr>dispersion Q.1</vt:lpstr>
      <vt:lpstr>dispersion Q.2</vt:lpstr>
      <vt:lpstr>dispersion Q.3</vt:lpstr>
      <vt:lpstr>dispersion Q.4</vt:lpstr>
      <vt:lpstr>dispersion Q.5</vt:lpstr>
      <vt:lpstr>dispersion Q.6</vt:lpstr>
      <vt:lpstr>dispersion Q7</vt:lpstr>
      <vt:lpstr>dispersion Q.8</vt:lpstr>
      <vt:lpstr>dispersion Q.9</vt:lpstr>
      <vt:lpstr>dispersion Q.10</vt:lpstr>
      <vt:lpstr>dispersion Q.11</vt:lpstr>
      <vt:lpstr>dispersion Q.12</vt:lpstr>
      <vt:lpstr>dispersion Q.13</vt:lpstr>
      <vt:lpstr>dispersion Q.14</vt:lpstr>
      <vt:lpstr> Skewness and Kurtosis Q.1</vt:lpstr>
      <vt:lpstr> Skewness and Kurtosis Q.2</vt:lpstr>
      <vt:lpstr> Skewness and Kurtosis Q.3</vt:lpstr>
      <vt:lpstr> Skewness and Kurtosis Q.4</vt:lpstr>
      <vt:lpstr> Skewness and Kurtosis Q.5</vt:lpstr>
      <vt:lpstr>Percentile and Quartiles Q.1</vt:lpstr>
      <vt:lpstr>Percentile and Quartiles Q.2</vt:lpstr>
      <vt:lpstr>Percentile and Quartiles Q.3</vt:lpstr>
      <vt:lpstr>Percentile and Quartiles Q.4</vt:lpstr>
      <vt:lpstr>Percentile and Quartiles Q.5</vt:lpstr>
      <vt:lpstr> Correlation and Covariance Q.1</vt:lpstr>
      <vt:lpstr> Correlation and Covariance Q.2</vt:lpstr>
      <vt:lpstr> Correlation and Covariance 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Khan</dc:creator>
  <cp:lastModifiedBy>Ali Khan</cp:lastModifiedBy>
  <dcterms:created xsi:type="dcterms:W3CDTF">2023-12-13T09:32:12Z</dcterms:created>
  <dcterms:modified xsi:type="dcterms:W3CDTF">2024-03-23T09:31:28Z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2024-03-05T06:52:14Z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17a642bb-69eb-414d-8a31-178ad24d000c</vt:lpwstr>
  </property>
  <property fmtid="{D5CDD505-2E9C-101B-9397-08002B2CF9AE}" pid="7" name="MSIP_Label_defa4170-0d19-0005-0004-bc88714345d2_ActionId">
    <vt:lpwstr>bab78245-d8df-477b-b6ae-b74670d3027d</vt:lpwstr>
  </property>
  <property fmtid="{D5CDD505-2E9C-101B-9397-08002B2CF9AE}" pid="8" name="MSIP_Label_defa4170-0d19-0005-0004-bc88714345d2_ContentBits">
    <vt:lpwstr>0</vt:lpwstr>
  </property>
</Properties>
</file>