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89561388-7FB6-45F7-BD2E-246CCFD3190B}" xr6:coauthVersionLast="47" xr6:coauthVersionMax="47" xr10:uidLastSave="{00000000-0000-0000-0000-000000000000}"/>
  <bookViews>
    <workbookView xWindow="-19320" yWindow="750" windowWidth="19440" windowHeight="14880" xr2:uid="{00000000-000D-0000-FFFF-FFFF00000000}"/>
  </bookViews>
  <sheets>
    <sheet name="Email Management" sheetId="1" r:id="rId1"/>
    <sheet name="Influencer Costs" sheetId="2" r:id="rId2"/>
    <sheet name="Offline Spen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16" i="2"/>
  <c r="F15" i="2"/>
  <c r="F14" i="2"/>
  <c r="F13" i="2"/>
  <c r="F12" i="2"/>
  <c r="F11" i="2"/>
  <c r="F10" i="2"/>
  <c r="F9" i="2"/>
  <c r="F8" i="2"/>
  <c r="F7" i="2"/>
  <c r="F5" i="2"/>
  <c r="F4" i="2"/>
  <c r="F3" i="2"/>
  <c r="F2" i="2"/>
  <c r="C6" i="1"/>
  <c r="D11" i="1"/>
  <c r="D10" i="1"/>
  <c r="D9" i="1"/>
  <c r="D8" i="1"/>
  <c r="D7" i="1"/>
  <c r="D6" i="1"/>
  <c r="D5" i="1"/>
  <c r="D4" i="1"/>
  <c r="D3" i="1"/>
  <c r="D2" i="1"/>
  <c r="C11" i="1"/>
  <c r="C10" i="1"/>
  <c r="C9" i="1"/>
  <c r="C8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<sst xmlns="http://schemas.openxmlformats.org/spreadsheetml/2006/main" count="78" uniqueCount="59">
  <si>
    <t>Campaign Name</t>
  </si>
  <si>
    <t>Emails Sent</t>
  </si>
  <si>
    <t>Open Rate (%)</t>
  </si>
  <si>
    <t>Click Rate (%)</t>
  </si>
  <si>
    <t>Conversions</t>
  </si>
  <si>
    <t>Revenue Generated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</si>
  <si>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</si>
  <si>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</si>
  <si>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</si>
  <si>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</si>
  <si>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</si>
  <si>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</si>
  <si>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</si>
  <si>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</si>
  <si>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</si>
  <si>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</si>
  <si>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Influencer Name</t>
  </si>
  <si>
    <t>Platform</t>
  </si>
  <si>
    <t>Followers</t>
  </si>
  <si>
    <t>Cost per Post</t>
  </si>
  <si>
    <t>Posts Delivered</t>
  </si>
  <si>
    <t>Engagement Rate (%)</t>
  </si>
  <si>
    <t>Influencer 1</t>
  </si>
  <si>
    <t>Influencer 2</t>
  </si>
  <si>
    <t>Influencer 3</t>
  </si>
  <si>
    <t>Influencer 4</t>
  </si>
  <si>
    <t>Influencer 5</t>
  </si>
  <si>
    <t>Influencer 6</t>
  </si>
  <si>
    <t>Influencer 7</t>
  </si>
  <si>
    <t>Influencer 8</t>
  </si>
  <si>
    <t>Influencer 9</t>
  </si>
  <si>
    <t>Influencer 10</t>
  </si>
  <si>
    <t>Influencer 11</t>
  </si>
  <si>
    <t>Influencer 12</t>
  </si>
  <si>
    <t>Influencer 13</t>
  </si>
  <si>
    <t>Influencer 14</t>
  </si>
  <si>
    <t>Influencer 15</t>
  </si>
  <si>
    <t>Instagram</t>
  </si>
  <si>
    <t>Snapchat</t>
  </si>
  <si>
    <t>YouTube</t>
  </si>
  <si>
    <t>Activation Name</t>
  </si>
  <si>
    <t>Location</t>
  </si>
  <si>
    <t>Date</t>
  </si>
  <si>
    <t>Spend (INR)</t>
  </si>
  <si>
    <t>Leads Generated</t>
  </si>
  <si>
    <t>Activation 1</t>
  </si>
  <si>
    <t>Activation 2</t>
  </si>
  <si>
    <t>Activation 3</t>
  </si>
  <si>
    <t>Activation 4</t>
  </si>
  <si>
    <t>Activation 5</t>
  </si>
  <si>
    <t>Activation 6</t>
  </si>
  <si>
    <t>Activation 7</t>
  </si>
  <si>
    <t>Activation 8</t>
  </si>
  <si>
    <t>Activation 9</t>
  </si>
  <si>
    <t>Activation 10</t>
  </si>
  <si>
    <t>Hyderabad</t>
  </si>
  <si>
    <t>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</si>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</sst>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9" fontId="0" fillId="0" borderId="0" xfId="1" applyNumberFormat="1" applyFont="1"/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</cellXfs>
  <cellStyles count="2">
    <cellStyle name="Normal" xfId="0" builtinId="0"/>
    <cellStyle name="Percent" xfId="1" builtinId="5"/>
  </cellStyles>
  <dxfs count="25">
    <dxf>
      <numFmt numFmtId="2" formatCode="0.00"/>
    </dxf>
    <dxf>
      <numFmt numFmtId="1" formatCode="0"/>
    </dxf>
    <dxf>
      <numFmt numFmtId="1" formatCode="0"/>
    </dxf>
    <dxf>
      <numFmt numFmtId="170" formatCode="[$-409]m/d/yy\ h:mm\ AM/PM;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3" formatCode="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21549-F19F-473E-9B0C-427D165A1BC8}" name="Table1" displayName="Table1" ref="A1:F11" totalsRowShown="0" headerRowDxfId="22" headerRowBorderDxfId="23" tableBorderDxfId="24">
  <autoFilter ref="A1:F11" xr:uid="{98C21549-F19F-473E-9B0C-427D165A1BC8}"/>
  <tableColumns count="6">
    <tableColumn id="1" xr3:uid="{64C3E6CD-8CAE-4CE1-8AC6-E6B7DA4098C9}" name="Campaign Name" dataDxfId="21"/>
    <tableColumn id="2" xr3:uid="{7FA9A138-EAC6-4569-94D2-3C59AA6AB233}" name="Emails Sent" dataDxfId="20"/>
    <tableColumn id="3" xr3:uid="{059D2608-3DD4-41F0-9D21-5A45E3214C44}" name="Open Rate (%)" dataCellStyle="Percent"/>
    <tableColumn id="4" xr3:uid="{07C12A17-B750-4042-B001-73F725BABCB3}" name="Click Rate (%)" dataCellStyle="Percent"/>
    <tableColumn id="5" xr3:uid="{56D2D8FB-810D-4E3B-AB22-8E6940543166}" name="Conversions" dataDxfId="13"/>
    <tableColumn id="6" xr3:uid="{B4EABC73-8E14-4C9B-8F97-C8D166112508}" name="Revenue Generated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EADB6-5883-48FE-A3E4-79A7B1444739}" name="Table2" displayName="Table2" ref="A1:F16" totalsRowShown="0" headerRowDxfId="17" headerRowBorderDxfId="18" tableBorderDxfId="19">
  <autoFilter ref="A1:F16" xr:uid="{819EADB6-5883-48FE-A3E4-79A7B1444739}"/>
  <tableColumns count="6">
    <tableColumn id="1" xr3:uid="{E6A181CB-4B54-4F5C-A245-3DE5504B1960}" name="Influencer Name" dataDxfId="16"/>
    <tableColumn id="2" xr3:uid="{DDD5CC46-A36D-464D-A787-67B51A7DB539}" name="Platform" dataDxfId="15"/>
    <tableColumn id="3" xr3:uid="{2D5A3AED-6CA7-4DE6-84B6-96085DD224C4}" name="Followers" dataDxfId="14"/>
    <tableColumn id="4" xr3:uid="{F0DEED9C-0D17-4B68-96AC-BB51F604CB3D}" name="Cost per Post" dataDxfId="11"/>
    <tableColumn id="5" xr3:uid="{E57CC2CC-F9D7-4CD0-8A7C-880A791BCC50}" name="Posts Delivered" dataDxfId="10"/>
    <tableColumn id="6" xr3:uid="{BB1BBB3B-369B-4891-9BC7-C6F61F265989}" name="Engagement Rate (%)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53AC2-424C-428F-965A-02DE76E1625E}" name="Table3" displayName="Table3" ref="A1:F11" totalsRowShown="0" headerRowDxfId="6" headerRowBorderDxfId="7" tableBorderDxfId="8">
  <autoFilter ref="A1:F11" xr:uid="{1F853AC2-424C-428F-965A-02DE76E1625E}"/>
  <tableColumns count="6">
    <tableColumn id="1" xr3:uid="{83AF4ADC-6D6B-4D94-A5C3-F2728E8C8D43}" name="Activation Name" dataDxfId="5"/>
    <tableColumn id="2" xr3:uid="{5434A41F-C84D-4534-9187-7A9209F76AD8}" name="Location" dataDxfId="4"/>
    <tableColumn id="3" xr3:uid="{E342BED1-0126-43B0-9566-48B87AA179C2}" name="Date" dataDxfId="3"/>
    <tableColumn id="4" xr3:uid="{D56BF46A-821C-47A3-9D6F-B518A468E88E}" name="Spend (INR)" dataDxfId="2"/>
    <tableColumn id="5" xr3:uid="{C00143CD-A2D1-4C8B-97C8-502E749758DB}" name="Leads Generated" dataDxfId="1"/>
    <tableColumn id="6" xr3:uid="{5647D18B-2419-49EB-8517-7EEC2D922501}" name="Conversion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8" sqref="D28"/>
    </sheetView>
  </sheetViews>
  <sheetFormatPr defaultRowHeight="15" x14ac:dyDescent="0.25"/>
  <cols>
    <col min="1" max="1" width="20.140625" style="2" bestFit="1" customWidth="1"/>
    <col min="2" max="2" width="15.7109375" style="6" bestFit="1" customWidth="1"/>
    <col min="3" max="3" width="18.42578125" style="8" bestFit="1" customWidth="1"/>
    <col min="4" max="4" width="17.7109375" style="8" bestFit="1" customWidth="1"/>
    <col min="5" max="5" width="16.42578125" style="6" bestFit="1" customWidth="1"/>
    <col min="6" max="6" width="23.7109375" style="6" bestFit="1" customWidth="1"/>
  </cols>
  <sheetData>
    <row r="1" spans="1:6" x14ac:dyDescent="0.25">
      <c r="A1" s="1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6">
        <v>6712</v>
      </c>
      <c r="C2" s="8">
        <f xml:space="preserve"> 28.94 / 100</f>
        <v>0.28939999999999999</v>
      </c>
      <c r="D2" s="8">
        <f xml:space="preserve"> 8.29 / 100</f>
        <v>8.2899999999999988E-2</v>
      </c>
      <c r="E2" s="6">
        <v>751</v>
      </c>
      <c r="F2" s="6">
        <v>56656</v>
      </c>
    </row>
    <row r="3" spans="1:6" x14ac:dyDescent="0.25">
      <c r="A3" s="2" t="s">
        <v>7</v>
      </c>
      <c r="B3" s="6">
        <v>18762</v>
      </c>
      <c r="C3" s="8">
        <f xml:space="preserve"> 14.95 / 100</f>
        <v>0.14949999999999999</v>
      </c>
      <c r="D3" s="8">
        <f xml:space="preserve"> 2.23 / 100</f>
        <v>2.23E-2</v>
      </c>
      <c r="E3" s="6">
        <v>189</v>
      </c>
      <c r="F3" s="6">
        <v>16112</v>
      </c>
    </row>
    <row r="4" spans="1:6" x14ac:dyDescent="0.25">
      <c r="A4" s="2" t="s">
        <v>8</v>
      </c>
      <c r="B4" s="6">
        <v>18466</v>
      </c>
      <c r="C4" s="8">
        <f xml:space="preserve"> 24.11 / 100</f>
        <v>0.24109999999999998</v>
      </c>
      <c r="D4" s="8">
        <f xml:space="preserve"> 13.25 / 100</f>
        <v>0.13250000000000001</v>
      </c>
      <c r="E4" s="6">
        <v>342</v>
      </c>
      <c r="F4" s="6">
        <v>36966</v>
      </c>
    </row>
    <row r="5" spans="1:6" x14ac:dyDescent="0.25">
      <c r="A5" s="2" t="s">
        <v>9</v>
      </c>
      <c r="B5" s="6">
        <v>17128</v>
      </c>
      <c r="C5" s="8">
        <f xml:space="preserve"> 32.87 / 100</f>
        <v>0.32869999999999999</v>
      </c>
      <c r="D5" s="8">
        <f xml:space="preserve"> 7.37 / 100</f>
        <v>7.3700000000000002E-2</v>
      </c>
      <c r="E5" s="6">
        <v>763</v>
      </c>
      <c r="F5" s="6">
        <v>22217</v>
      </c>
    </row>
    <row r="6" spans="1:6" x14ac:dyDescent="0.25">
      <c r="A6" s="2" t="s">
        <v>10</v>
      </c>
      <c r="B6" s="6">
        <v>19087</v>
      </c>
      <c r="C6" s="8">
        <f xml:space="preserve"> 25.64 / 100</f>
        <v>0.25640000000000002</v>
      </c>
      <c r="D6" s="8">
        <f xml:space="preserve"> 7.12 / 100</f>
        <v>7.1199999999999999E-2</v>
      </c>
      <c r="E6" s="6">
        <v>122</v>
      </c>
      <c r="F6" s="6">
        <v>15623</v>
      </c>
    </row>
    <row r="7" spans="1:6" x14ac:dyDescent="0.25">
      <c r="A7" s="2" t="s">
        <v>11</v>
      </c>
      <c r="B7" s="6">
        <v>9393</v>
      </c>
      <c r="C7" s="8">
        <f xml:space="preserve"> 36.21 / 100</f>
        <v>0.36210000000000003</v>
      </c>
      <c r="D7" s="8">
        <f xml:space="preserve"> 12.04 / 100</f>
        <v>0.12039999999999999</v>
      </c>
      <c r="E7" s="6">
        <v>398</v>
      </c>
      <c r="F7" s="6">
        <v>68350</v>
      </c>
    </row>
    <row r="8" spans="1:6" x14ac:dyDescent="0.25">
      <c r="A8" s="2" t="s">
        <v>12</v>
      </c>
      <c r="B8" s="6">
        <v>16596</v>
      </c>
      <c r="C8" s="8">
        <f xml:space="preserve"> 30.6 / 100</f>
        <v>0.30599999999999999</v>
      </c>
      <c r="D8" s="8">
        <f xml:space="preserve"> 3.92 / 100</f>
        <v>3.9199999999999999E-2</v>
      </c>
      <c r="E8" s="6">
        <v>477</v>
      </c>
      <c r="F8" s="6">
        <v>54342</v>
      </c>
    </row>
    <row r="9" spans="1:6" x14ac:dyDescent="0.25">
      <c r="A9" s="2" t="s">
        <v>13</v>
      </c>
      <c r="B9" s="6">
        <v>13937</v>
      </c>
      <c r="C9" s="8">
        <f xml:space="preserve"> 11.42 / 100</f>
        <v>0.1142</v>
      </c>
      <c r="D9" s="8">
        <f xml:space="preserve"> 5.69 / 100</f>
        <v>5.6900000000000006E-2</v>
      </c>
      <c r="E9" s="6">
        <v>628</v>
      </c>
      <c r="F9" s="6">
        <v>40980</v>
      </c>
    </row>
    <row r="10" spans="1:6" x14ac:dyDescent="0.25">
      <c r="A10" s="2" t="s">
        <v>14</v>
      </c>
      <c r="B10" s="6">
        <v>16795</v>
      </c>
      <c r="C10" s="8">
        <f xml:space="preserve"> 11.16 / 100</f>
        <v>0.1116</v>
      </c>
      <c r="D10" s="8">
        <f xml:space="preserve">  6.45 / 100</f>
        <v>6.4500000000000002E-2</v>
      </c>
      <c r="E10" s="6">
        <v>680</v>
      </c>
      <c r="F10" s="6">
        <v>21118</v>
      </c>
    </row>
    <row r="11" spans="1:6" x14ac:dyDescent="0.25">
      <c r="A11" s="2" t="s">
        <v>15</v>
      </c>
      <c r="B11" s="6">
        <v>8924</v>
      </c>
      <c r="C11" s="8">
        <f xml:space="preserve"> 13.54 / 100</f>
        <v>0.13539999999999999</v>
      </c>
      <c r="D11" s="8">
        <f xml:space="preserve"> 14.97 / 100</f>
        <v>0.1497</v>
      </c>
      <c r="E11" s="6">
        <v>542</v>
      </c>
      <c r="F11" s="6">
        <v>68848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D22" sqref="D22"/>
    </sheetView>
  </sheetViews>
  <sheetFormatPr defaultRowHeight="15" x14ac:dyDescent="0.25"/>
  <cols>
    <col min="1" max="1" width="18" style="2" customWidth="1"/>
    <col min="2" max="2" width="13.28515625" style="2" bestFit="1" customWidth="1"/>
    <col min="3" max="3" width="14.28515625" style="6" bestFit="1" customWidth="1"/>
    <col min="4" max="4" width="17.140625" style="6" bestFit="1" customWidth="1"/>
    <col min="5" max="5" width="19.5703125" style="6" bestFit="1" customWidth="1"/>
    <col min="6" max="6" width="24.7109375" style="11" bestFit="1" customWidth="1"/>
  </cols>
  <sheetData>
    <row r="1" spans="1:6" x14ac:dyDescent="0.25">
      <c r="A1" s="1" t="s">
        <v>16</v>
      </c>
      <c r="B1" s="1" t="s">
        <v>17</v>
      </c>
      <c r="C1" s="5" t="s">
        <v>18</v>
      </c>
      <c r="D1" s="5" t="s">
        <v>19</v>
      </c>
      <c r="E1" s="5" t="s">
        <v>20</v>
      </c>
      <c r="F1" s="10" t="s">
        <v>21</v>
      </c>
    </row>
    <row r="2" spans="1:6" x14ac:dyDescent="0.25">
      <c r="A2" s="2" t="s">
        <v>22</v>
      </c>
      <c r="B2" s="2" t="s">
        <v>37</v>
      </c>
      <c r="C2" s="6">
        <v>224178</v>
      </c>
      <c r="D2" s="6">
        <v>37939</v>
      </c>
      <c r="E2" s="6">
        <v>4</v>
      </c>
      <c r="F2" s="11">
        <f xml:space="preserve"> 3.9 / 100</f>
        <v>3.9E-2</v>
      </c>
    </row>
    <row r="3" spans="1:6" x14ac:dyDescent="0.25">
      <c r="A3" s="2" t="s">
        <v>23</v>
      </c>
      <c r="B3" s="2" t="s">
        <v>37</v>
      </c>
      <c r="C3" s="6">
        <v>339598</v>
      </c>
      <c r="D3" s="6">
        <v>39823</v>
      </c>
      <c r="E3" s="6">
        <v>2</v>
      </c>
      <c r="F3" s="11">
        <f xml:space="preserve"> 7.39 / 100</f>
        <v>7.3899999999999993E-2</v>
      </c>
    </row>
    <row r="4" spans="1:6" x14ac:dyDescent="0.25">
      <c r="A4" s="2" t="s">
        <v>24</v>
      </c>
      <c r="B4" s="2" t="s">
        <v>38</v>
      </c>
      <c r="C4" s="6">
        <v>264245</v>
      </c>
      <c r="D4" s="6">
        <v>44522</v>
      </c>
      <c r="E4" s="6">
        <v>2</v>
      </c>
      <c r="F4" s="11">
        <f xml:space="preserve"> 3.74 / 100</f>
        <v>3.7400000000000003E-2</v>
      </c>
    </row>
    <row r="5" spans="1:6" x14ac:dyDescent="0.25">
      <c r="A5" s="2" t="s">
        <v>25</v>
      </c>
      <c r="B5" s="2" t="s">
        <v>39</v>
      </c>
      <c r="C5" s="6">
        <v>392497</v>
      </c>
      <c r="D5" s="6">
        <v>25757</v>
      </c>
      <c r="E5" s="6">
        <v>4</v>
      </c>
      <c r="F5" s="11">
        <f xml:space="preserve"> 6.37 / 100</f>
        <v>6.3700000000000007E-2</v>
      </c>
    </row>
    <row r="6" spans="1:6" x14ac:dyDescent="0.25">
      <c r="A6" s="2" t="s">
        <v>26</v>
      </c>
      <c r="B6" s="2" t="s">
        <v>37</v>
      </c>
      <c r="C6" s="6">
        <v>232464</v>
      </c>
      <c r="D6" s="6">
        <v>33930</v>
      </c>
      <c r="E6" s="6">
        <v>2</v>
      </c>
      <c r="F6" s="9">
        <f xml:space="preserve"> 6.9 / 100</f>
        <v>6.9000000000000006E-2</v>
      </c>
    </row>
    <row r="7" spans="1:6" x14ac:dyDescent="0.25">
      <c r="A7" s="2" t="s">
        <v>27</v>
      </c>
      <c r="B7" s="2" t="s">
        <v>37</v>
      </c>
      <c r="C7" s="6">
        <v>480486</v>
      </c>
      <c r="D7" s="6">
        <v>38142</v>
      </c>
      <c r="E7" s="6">
        <v>1</v>
      </c>
      <c r="F7" s="11">
        <f xml:space="preserve"> 7.76 / 100</f>
        <v>7.7600000000000002E-2</v>
      </c>
    </row>
    <row r="8" spans="1:6" x14ac:dyDescent="0.25">
      <c r="A8" s="2" t="s">
        <v>28</v>
      </c>
      <c r="B8" s="2" t="s">
        <v>39</v>
      </c>
      <c r="C8" s="6">
        <v>376306</v>
      </c>
      <c r="D8" s="6">
        <v>41273</v>
      </c>
      <c r="E8" s="6">
        <v>3</v>
      </c>
      <c r="F8" s="11">
        <f xml:space="preserve"> 2.11 / 100</f>
        <v>2.1099999999999997E-2</v>
      </c>
    </row>
    <row r="9" spans="1:6" x14ac:dyDescent="0.25">
      <c r="A9" s="2" t="s">
        <v>29</v>
      </c>
      <c r="B9" s="2" t="s">
        <v>38</v>
      </c>
      <c r="C9" s="6">
        <v>22131</v>
      </c>
      <c r="D9" s="6">
        <v>16743</v>
      </c>
      <c r="E9" s="6">
        <v>4</v>
      </c>
      <c r="F9" s="11">
        <f xml:space="preserve"> 2.2 / 100</f>
        <v>2.2000000000000002E-2</v>
      </c>
    </row>
    <row r="10" spans="1:6" x14ac:dyDescent="0.25">
      <c r="A10" s="2" t="s">
        <v>30</v>
      </c>
      <c r="B10" s="2" t="s">
        <v>39</v>
      </c>
      <c r="C10" s="6">
        <v>11114</v>
      </c>
      <c r="D10" s="6">
        <v>37044</v>
      </c>
      <c r="E10" s="6">
        <v>2</v>
      </c>
      <c r="F10" s="11">
        <f xml:space="preserve"> 1.87 / 100</f>
        <v>1.8700000000000001E-2</v>
      </c>
    </row>
    <row r="11" spans="1:6" x14ac:dyDescent="0.25">
      <c r="A11" s="2" t="s">
        <v>31</v>
      </c>
      <c r="B11" s="2" t="s">
        <v>37</v>
      </c>
      <c r="C11" s="6">
        <v>325343</v>
      </c>
      <c r="D11" s="6">
        <v>8503</v>
      </c>
      <c r="E11" s="6">
        <v>1</v>
      </c>
      <c r="F11" s="11">
        <f xml:space="preserve"> 2.93 / 100</f>
        <v>2.9300000000000003E-2</v>
      </c>
    </row>
    <row r="12" spans="1:6" x14ac:dyDescent="0.25">
      <c r="A12" s="2" t="s">
        <v>32</v>
      </c>
      <c r="B12" s="2" t="s">
        <v>39</v>
      </c>
      <c r="C12" s="6">
        <v>87196</v>
      </c>
      <c r="D12" s="6">
        <v>18934</v>
      </c>
      <c r="E12" s="6">
        <v>2</v>
      </c>
      <c r="F12" s="11">
        <f xml:space="preserve"> 7.61 / 100</f>
        <v>7.6100000000000001E-2</v>
      </c>
    </row>
    <row r="13" spans="1:6" x14ac:dyDescent="0.25">
      <c r="A13" s="2" t="s">
        <v>33</v>
      </c>
      <c r="B13" s="2" t="s">
        <v>37</v>
      </c>
      <c r="C13" s="6">
        <v>218559</v>
      </c>
      <c r="D13" s="6">
        <v>14075</v>
      </c>
      <c r="E13" s="6">
        <v>1</v>
      </c>
      <c r="F13" s="11">
        <f xml:space="preserve"> 5.94 / 100</f>
        <v>5.9400000000000001E-2</v>
      </c>
    </row>
    <row r="14" spans="1:6" x14ac:dyDescent="0.25">
      <c r="A14" s="2" t="s">
        <v>34</v>
      </c>
      <c r="B14" s="2" t="s">
        <v>37</v>
      </c>
      <c r="C14" s="6">
        <v>54756</v>
      </c>
      <c r="D14" s="6">
        <v>35854</v>
      </c>
      <c r="E14" s="6">
        <v>3</v>
      </c>
      <c r="F14" s="11">
        <f xml:space="preserve"> 3.4 / 100</f>
        <v>3.4000000000000002E-2</v>
      </c>
    </row>
    <row r="15" spans="1:6" x14ac:dyDescent="0.25">
      <c r="A15" s="2" t="s">
        <v>35</v>
      </c>
      <c r="B15" s="2" t="s">
        <v>39</v>
      </c>
      <c r="C15" s="6">
        <v>462476</v>
      </c>
      <c r="D15" s="6">
        <v>41522</v>
      </c>
      <c r="E15" s="6">
        <v>1</v>
      </c>
      <c r="F15" s="11">
        <f xml:space="preserve"> 6.23 / 100</f>
        <v>6.2300000000000001E-2</v>
      </c>
    </row>
    <row r="16" spans="1:6" x14ac:dyDescent="0.25">
      <c r="A16" s="2" t="s">
        <v>36</v>
      </c>
      <c r="B16" s="2" t="s">
        <v>39</v>
      </c>
      <c r="C16" s="6">
        <v>146268</v>
      </c>
      <c r="D16" s="6">
        <v>14437</v>
      </c>
      <c r="E16" s="6">
        <v>1</v>
      </c>
      <c r="F16" s="11">
        <f xml:space="preserve"> 3.23 / 100</f>
        <v>3.2300000000000002E-2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5" sqref="E25"/>
    </sheetView>
  </sheetViews>
  <sheetFormatPr defaultRowHeight="15" x14ac:dyDescent="0.25"/>
  <cols>
    <col min="1" max="1" width="20.42578125" style="2" bestFit="1" customWidth="1"/>
    <col min="2" max="2" width="13" style="2" bestFit="1" customWidth="1"/>
    <col min="3" max="3" width="16.28515625" style="13" bestFit="1" customWidth="1"/>
    <col min="4" max="4" width="16.140625" style="6" bestFit="1" customWidth="1"/>
    <col min="5" max="5" width="20.7109375" style="6" bestFit="1" customWidth="1"/>
    <col min="6" max="6" width="16.42578125" style="4" bestFit="1" customWidth="1"/>
  </cols>
  <sheetData>
    <row r="1" spans="1:6" x14ac:dyDescent="0.25">
      <c r="A1" s="1" t="s">
        <v>40</v>
      </c>
      <c r="B1" s="1" t="s">
        <v>41</v>
      </c>
      <c r="C1" s="12" t="s">
        <v>42</v>
      </c>
      <c r="D1" s="5" t="s">
        <v>43</v>
      </c>
      <c r="E1" s="5" t="s">
        <v>44</v>
      </c>
      <c r="F1" s="3" t="s">
        <v>4</v>
      </c>
    </row>
    <row r="2" spans="1:6" x14ac:dyDescent="0.25">
      <c r="A2" s="2" t="s">
        <v>45</v>
      </c>
      <c r="B2" s="2" t="s">
        <v>55</v>
      </c>
      <c r="C2" s="13">
        <v>45298</v>
      </c>
      <c r="D2" s="6">
        <v>134558</v>
      </c>
      <c r="E2" s="6">
        <v>443</v>
      </c>
      <c r="F2" s="4">
        <v>128</v>
      </c>
    </row>
    <row r="3" spans="1:6" x14ac:dyDescent="0.25">
      <c r="A3" s="2" t="s">
        <v>46</v>
      </c>
      <c r="B3" s="2" t="s">
        <v>56</v>
      </c>
      <c r="C3" s="13">
        <v>45305</v>
      </c>
      <c r="D3" s="6">
        <v>46384</v>
      </c>
      <c r="E3" s="6">
        <v>118</v>
      </c>
      <c r="F3" s="4">
        <v>50</v>
      </c>
    </row>
    <row r="4" spans="1:6" x14ac:dyDescent="0.25">
      <c r="A4" s="2" t="s">
        <v>47</v>
      </c>
      <c r="B4" s="2" t="s">
        <v>57</v>
      </c>
      <c r="C4" s="13">
        <v>45312</v>
      </c>
      <c r="D4" s="6">
        <v>64266</v>
      </c>
      <c r="E4" s="6">
        <v>243</v>
      </c>
      <c r="F4" s="4">
        <v>100</v>
      </c>
    </row>
    <row r="5" spans="1:6" x14ac:dyDescent="0.25">
      <c r="A5" s="2" t="s">
        <v>48</v>
      </c>
      <c r="B5" s="2" t="s">
        <v>58</v>
      </c>
      <c r="C5" s="13">
        <v>45319</v>
      </c>
      <c r="D5" s="6">
        <v>65599</v>
      </c>
      <c r="E5" s="6">
        <v>51</v>
      </c>
      <c r="F5" s="4">
        <v>92</v>
      </c>
    </row>
    <row r="6" spans="1:6" x14ac:dyDescent="0.25">
      <c r="A6" s="2" t="s">
        <v>49</v>
      </c>
      <c r="B6" s="2" t="s">
        <v>57</v>
      </c>
      <c r="C6" s="13">
        <v>45326</v>
      </c>
      <c r="D6" s="6">
        <v>28395</v>
      </c>
      <c r="E6" s="6">
        <v>492</v>
      </c>
      <c r="F6" s="4">
        <v>53</v>
      </c>
    </row>
    <row r="7" spans="1:6" x14ac:dyDescent="0.25">
      <c r="A7" s="2" t="s">
        <v>50</v>
      </c>
      <c r="B7" s="2" t="s">
        <v>55</v>
      </c>
      <c r="C7" s="13">
        <v>45333</v>
      </c>
      <c r="D7" s="6">
        <v>86438</v>
      </c>
      <c r="E7" s="6">
        <v>465</v>
      </c>
      <c r="F7" s="4">
        <v>162</v>
      </c>
    </row>
    <row r="8" spans="1:6" x14ac:dyDescent="0.25">
      <c r="A8" s="2" t="s">
        <v>51</v>
      </c>
      <c r="B8" s="2" t="s">
        <v>57</v>
      </c>
      <c r="C8" s="13">
        <v>45340</v>
      </c>
      <c r="D8" s="6">
        <v>71442</v>
      </c>
      <c r="E8" s="6">
        <v>167</v>
      </c>
      <c r="F8" s="4">
        <v>163</v>
      </c>
    </row>
    <row r="9" spans="1:6" x14ac:dyDescent="0.25">
      <c r="A9" s="2" t="s">
        <v>52</v>
      </c>
      <c r="B9" s="2" t="s">
        <v>56</v>
      </c>
      <c r="C9" s="13">
        <v>45347</v>
      </c>
      <c r="D9" s="6">
        <v>45148</v>
      </c>
      <c r="E9" s="6">
        <v>381</v>
      </c>
      <c r="F9" s="4">
        <v>134</v>
      </c>
    </row>
    <row r="10" spans="1:6" x14ac:dyDescent="0.25">
      <c r="A10" s="2" t="s">
        <v>53</v>
      </c>
      <c r="B10" s="2" t="s">
        <v>57</v>
      </c>
      <c r="C10" s="13">
        <v>45354</v>
      </c>
      <c r="D10" s="6">
        <v>59151</v>
      </c>
      <c r="E10" s="6">
        <v>242</v>
      </c>
      <c r="F10" s="4">
        <v>62</v>
      </c>
    </row>
    <row r="11" spans="1:6" x14ac:dyDescent="0.25">
      <c r="A11" s="2" t="s">
        <v>54</v>
      </c>
      <c r="B11" s="2" t="s">
        <v>56</v>
      </c>
      <c r="C11" s="13">
        <v>45361</v>
      </c>
      <c r="D11" s="6">
        <v>55442</v>
      </c>
      <c r="E11" s="6">
        <v>369</v>
      </c>
      <c r="F11" s="4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Management</vt:lpstr>
      <vt:lpstr>Influencer Costs</vt:lpstr>
      <vt:lpstr>Offline Spends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Chindi Chor</cp:lastModifiedBy>
  <dcterms:created xsi:type="dcterms:W3CDTF">2025-06-25T05:57:13Z</dcterms:created>
  <dcterms:modified xsi:type="dcterms:W3CDTF">2025-06-25T13:11:54Z</dcterms:modified>
</cp:coreProperties>
</file>