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0" yWindow="0" windowWidth="22926" windowHeight="12946" tabRatio="603"/>
  </bookViews>
  <sheets>
    <sheet name="Tổng Hợp" sheetId="16" r:id="rId1"/>
    <sheet name="ThuChi" sheetId="15" r:id="rId2"/>
    <sheet name="9-2017" sheetId="25" r:id="rId3"/>
    <sheet name="8-2017" sheetId="24" r:id="rId4"/>
    <sheet name="7-2017" sheetId="21" r:id="rId5"/>
    <sheet name="6-2017" sheetId="20" r:id="rId6"/>
    <sheet name="5-2017" sheetId="14" r:id="rId7"/>
    <sheet name="4-2017" sheetId="13" r:id="rId8"/>
    <sheet name="3-2017" sheetId="11" r:id="rId9"/>
    <sheet name="2-2017" sheetId="9" r:id="rId10"/>
    <sheet name="1-2017" sheetId="8" r:id="rId11"/>
    <sheet name="12-2016" sheetId="5" r:id="rId12"/>
    <sheet name="11-2016" sheetId="1" r:id="rId13"/>
    <sheet name="2017Summer" sheetId="22" r:id="rId14"/>
  </sheets>
  <definedNames>
    <definedName name="_xlnm._FilterDatabase" localSheetId="12" hidden="1">'11-2016'!$B$5:$J$869</definedName>
    <definedName name="_xlnm._FilterDatabase" localSheetId="10" hidden="1">'1-2017'!$C$5:$I$400</definedName>
    <definedName name="_xlnm._FilterDatabase" localSheetId="11" hidden="1">'12-2016'!$B$715:$I$751</definedName>
    <definedName name="_xlnm._FilterDatabase" localSheetId="9" hidden="1">'2-2017'!$B$5:$I$658</definedName>
    <definedName name="_xlnm._FilterDatabase" localSheetId="8" hidden="1">'3-2017'!$B$5:$I$190</definedName>
    <definedName name="_xlnm._FilterDatabase" localSheetId="7" hidden="1">'4-2017'!$A$3:$M$530</definedName>
    <definedName name="_xlnm._FilterDatabase" localSheetId="6" hidden="1">'5-2017'!$B$4:$I$665</definedName>
    <definedName name="_xlnm._FilterDatabase" localSheetId="5" hidden="1">'6-2017'!$A$502:$M$554</definedName>
    <definedName name="_xlnm._FilterDatabase" localSheetId="4" hidden="1">'7-2017'!$B$3:$I$885</definedName>
    <definedName name="_xlnm._FilterDatabase" localSheetId="3" hidden="1">'8-2017'!$B$3:$I$901</definedName>
    <definedName name="_xlnm._FilterDatabase" localSheetId="2" hidden="1">'9-2017'!$B$3:$I$451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6" i="25"/>
  <c r="G275"/>
  <c r="G274"/>
  <c r="F274"/>
  <c r="G276" s="1"/>
  <c r="G273"/>
  <c r="F272"/>
  <c r="G271"/>
  <c r="G270"/>
  <c r="F270"/>
  <c r="G272" s="1"/>
  <c r="G269"/>
  <c r="E269"/>
  <c r="F268"/>
  <c r="G267"/>
  <c r="G266"/>
  <c r="F266"/>
  <c r="G268" s="1"/>
  <c r="G265"/>
  <c r="F264"/>
  <c r="G263"/>
  <c r="G262"/>
  <c r="F262"/>
  <c r="G264" s="1"/>
  <c r="G261"/>
  <c r="E261"/>
  <c r="F260"/>
  <c r="G259"/>
  <c r="G258"/>
  <c r="F258"/>
  <c r="G260" s="1"/>
  <c r="G257"/>
  <c r="F256"/>
  <c r="G255"/>
  <c r="G254"/>
  <c r="F254"/>
  <c r="G256" s="1"/>
  <c r="G253"/>
  <c r="E253"/>
  <c r="F252"/>
  <c r="G251"/>
  <c r="G250"/>
  <c r="F250"/>
  <c r="G252" s="1"/>
  <c r="G249"/>
  <c r="F248"/>
  <c r="G247"/>
  <c r="G246"/>
  <c r="F246"/>
  <c r="G248" s="1"/>
  <c r="G245"/>
  <c r="H244"/>
  <c r="G242"/>
  <c r="G240"/>
  <c r="E240"/>
  <c r="E245" s="1"/>
  <c r="F239"/>
  <c r="G238"/>
  <c r="G237"/>
  <c r="F237"/>
  <c r="G239" s="1"/>
  <c r="G236"/>
  <c r="F235"/>
  <c r="G234"/>
  <c r="G233"/>
  <c r="F233"/>
  <c r="G235" s="1"/>
  <c r="G232"/>
  <c r="E232"/>
  <c r="F231"/>
  <c r="G230"/>
  <c r="G229"/>
  <c r="F229"/>
  <c r="G231" s="1"/>
  <c r="G228"/>
  <c r="F227"/>
  <c r="G226"/>
  <c r="G225"/>
  <c r="F225"/>
  <c r="G227" s="1"/>
  <c r="G224"/>
  <c r="E224"/>
  <c r="F223"/>
  <c r="G222"/>
  <c r="G221"/>
  <c r="F221"/>
  <c r="G223" s="1"/>
  <c r="G220"/>
  <c r="F219"/>
  <c r="G218"/>
  <c r="G217"/>
  <c r="F217"/>
  <c r="G219" s="1"/>
  <c r="G216"/>
  <c r="E216"/>
  <c r="F215"/>
  <c r="G214"/>
  <c r="G213"/>
  <c r="F213"/>
  <c r="G215" s="1"/>
  <c r="G212"/>
  <c r="F211"/>
  <c r="G210"/>
  <c r="G209"/>
  <c r="F209"/>
  <c r="G211" s="1"/>
  <c r="G208"/>
  <c r="E208"/>
  <c r="H207"/>
  <c r="F206"/>
  <c r="G205"/>
  <c r="G204"/>
  <c r="F204"/>
  <c r="G206" s="1"/>
  <c r="G203"/>
  <c r="F202"/>
  <c r="G201"/>
  <c r="G200"/>
  <c r="F200"/>
  <c r="G202" s="1"/>
  <c r="G199"/>
  <c r="E199"/>
  <c r="F198"/>
  <c r="G197"/>
  <c r="G196"/>
  <c r="F196"/>
  <c r="G198" s="1"/>
  <c r="G195"/>
  <c r="F194"/>
  <c r="G193"/>
  <c r="G192"/>
  <c r="F192"/>
  <c r="G194" s="1"/>
  <c r="G191"/>
  <c r="E191"/>
  <c r="F190"/>
  <c r="G189"/>
  <c r="G188"/>
  <c r="F188"/>
  <c r="G190" s="1"/>
  <c r="G187"/>
  <c r="F186"/>
  <c r="G185"/>
  <c r="G184"/>
  <c r="F184"/>
  <c r="G186" s="1"/>
  <c r="G183"/>
  <c r="E183"/>
  <c r="H182"/>
  <c r="J97" i="15"/>
  <c r="I117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F179" i="25"/>
  <c r="G181" s="1"/>
  <c r="F181"/>
  <c r="G180"/>
  <c r="G179"/>
  <c r="G178"/>
  <c r="F175"/>
  <c r="G177" s="1"/>
  <c r="F177"/>
  <c r="G176"/>
  <c r="G175"/>
  <c r="G174"/>
  <c r="E174"/>
  <c r="F171"/>
  <c r="G173"/>
  <c r="F173"/>
  <c r="G172"/>
  <c r="G171"/>
  <c r="G170"/>
  <c r="H120"/>
  <c r="H141"/>
  <c r="F167"/>
  <c r="G169" s="1"/>
  <c r="F169"/>
  <c r="G168"/>
  <c r="G167"/>
  <c r="G166"/>
  <c r="E166"/>
  <c r="F163"/>
  <c r="G165"/>
  <c r="F165"/>
  <c r="G164"/>
  <c r="G163"/>
  <c r="G162"/>
  <c r="F159"/>
  <c r="G161"/>
  <c r="F161"/>
  <c r="G160"/>
  <c r="G159"/>
  <c r="G158"/>
  <c r="E158"/>
  <c r="F155"/>
  <c r="G157"/>
  <c r="F157"/>
  <c r="G156"/>
  <c r="G155"/>
  <c r="G154"/>
  <c r="F151"/>
  <c r="G153"/>
  <c r="F153"/>
  <c r="G152"/>
  <c r="G151"/>
  <c r="G150"/>
  <c r="E150"/>
  <c r="F147"/>
  <c r="G149"/>
  <c r="F149"/>
  <c r="G148"/>
  <c r="G147"/>
  <c r="G146"/>
  <c r="F143"/>
  <c r="G145" s="1"/>
  <c r="F145"/>
  <c r="G144"/>
  <c r="G143"/>
  <c r="G142"/>
  <c r="E142"/>
  <c r="G139"/>
  <c r="G137"/>
  <c r="F134"/>
  <c r="G136"/>
  <c r="F136"/>
  <c r="G135"/>
  <c r="G134"/>
  <c r="G133"/>
  <c r="E133"/>
  <c r="F130"/>
  <c r="G132" s="1"/>
  <c r="F132"/>
  <c r="G131"/>
  <c r="G130"/>
  <c r="G129"/>
  <c r="F126"/>
  <c r="G128" s="1"/>
  <c r="F128"/>
  <c r="G127"/>
  <c r="G126"/>
  <c r="G125"/>
  <c r="E125"/>
  <c r="F122"/>
  <c r="G124"/>
  <c r="F124"/>
  <c r="G123"/>
  <c r="G122"/>
  <c r="G121"/>
  <c r="F117"/>
  <c r="G119" s="1"/>
  <c r="F119"/>
  <c r="G118"/>
  <c r="G117"/>
  <c r="G116"/>
  <c r="E116"/>
  <c r="F113"/>
  <c r="G115"/>
  <c r="F115"/>
  <c r="G114"/>
  <c r="G113"/>
  <c r="G112"/>
  <c r="F109"/>
  <c r="G111"/>
  <c r="F111"/>
  <c r="G110"/>
  <c r="G109"/>
  <c r="G108"/>
  <c r="E108"/>
  <c r="F105"/>
  <c r="G107"/>
  <c r="F107"/>
  <c r="G106"/>
  <c r="G105"/>
  <c r="G104"/>
  <c r="F101"/>
  <c r="G103" s="1"/>
  <c r="F103"/>
  <c r="G102"/>
  <c r="G101"/>
  <c r="G100"/>
  <c r="E100"/>
  <c r="F97"/>
  <c r="G99"/>
  <c r="F99"/>
  <c r="G98"/>
  <c r="G97"/>
  <c r="G96"/>
  <c r="F93"/>
  <c r="G95"/>
  <c r="F95"/>
  <c r="G94"/>
  <c r="G93"/>
  <c r="G92"/>
  <c r="E92"/>
  <c r="F89"/>
  <c r="G91"/>
  <c r="F91"/>
  <c r="G90"/>
  <c r="G89"/>
  <c r="G88"/>
  <c r="F85"/>
  <c r="G87" s="1"/>
  <c r="F87"/>
  <c r="G86"/>
  <c r="G85"/>
  <c r="G84"/>
  <c r="E84"/>
  <c r="F81"/>
  <c r="G83"/>
  <c r="F83"/>
  <c r="G82"/>
  <c r="G81"/>
  <c r="G80"/>
  <c r="F77"/>
  <c r="G79" s="1"/>
  <c r="F79"/>
  <c r="G78"/>
  <c r="G77"/>
  <c r="G76"/>
  <c r="E76"/>
  <c r="F73"/>
  <c r="G75"/>
  <c r="F75"/>
  <c r="G74"/>
  <c r="G73"/>
  <c r="G72"/>
  <c r="H7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3" s="1"/>
  <c r="I184" s="1"/>
  <c r="F68"/>
  <c r="G70"/>
  <c r="F70"/>
  <c r="G69"/>
  <c r="G68"/>
  <c r="G67"/>
  <c r="E67"/>
  <c r="F64"/>
  <c r="G66" s="1"/>
  <c r="F66"/>
  <c r="G65"/>
  <c r="G64"/>
  <c r="G63"/>
  <c r="F60"/>
  <c r="G62" s="1"/>
  <c r="F62"/>
  <c r="G61"/>
  <c r="G60"/>
  <c r="G59"/>
  <c r="E59"/>
  <c r="F56"/>
  <c r="G58"/>
  <c r="F58"/>
  <c r="G57"/>
  <c r="G56"/>
  <c r="G55"/>
  <c r="F52"/>
  <c r="G54"/>
  <c r="F54"/>
  <c r="G53"/>
  <c r="G52"/>
  <c r="G51"/>
  <c r="E51"/>
  <c r="F48"/>
  <c r="G50" s="1"/>
  <c r="F50"/>
  <c r="G49"/>
  <c r="G48"/>
  <c r="G47"/>
  <c r="F44"/>
  <c r="G46" s="1"/>
  <c r="F46"/>
  <c r="G45"/>
  <c r="G44"/>
  <c r="G43"/>
  <c r="E43"/>
  <c r="F40"/>
  <c r="G42"/>
  <c r="F42"/>
  <c r="G41"/>
  <c r="G40"/>
  <c r="G39"/>
  <c r="H38"/>
  <c r="H21"/>
  <c r="F35"/>
  <c r="G37"/>
  <c r="F37"/>
  <c r="G36"/>
  <c r="G35"/>
  <c r="G34"/>
  <c r="E34"/>
  <c r="F31"/>
  <c r="G33" s="1"/>
  <c r="F33"/>
  <c r="G32"/>
  <c r="G31"/>
  <c r="G30"/>
  <c r="F27"/>
  <c r="G29" s="1"/>
  <c r="F29"/>
  <c r="G28"/>
  <c r="G27"/>
  <c r="G26"/>
  <c r="E26"/>
  <c r="F23"/>
  <c r="G25"/>
  <c r="F25"/>
  <c r="G24"/>
  <c r="G23"/>
  <c r="G22"/>
  <c r="I154" i="16"/>
  <c r="L154"/>
  <c r="M17"/>
  <c r="N17" s="1"/>
  <c r="M35" s="1"/>
  <c r="N35" s="1"/>
  <c r="M52" s="1"/>
  <c r="N52" s="1"/>
  <c r="M69" s="1"/>
  <c r="N69" s="1"/>
  <c r="M86" s="1"/>
  <c r="N86" s="1"/>
  <c r="M103" s="1"/>
  <c r="N103" s="1"/>
  <c r="M120" s="1"/>
  <c r="N120" s="1"/>
  <c r="M137" s="1"/>
  <c r="N137" s="1"/>
  <c r="M154" s="1"/>
  <c r="N154" s="1"/>
  <c r="M165" s="1"/>
  <c r="I153"/>
  <c r="L153"/>
  <c r="M16"/>
  <c r="N16"/>
  <c r="M34" s="1"/>
  <c r="N34" s="1"/>
  <c r="M51" s="1"/>
  <c r="N51" s="1"/>
  <c r="M68" s="1"/>
  <c r="N68" s="1"/>
  <c r="M85" s="1"/>
  <c r="N85" s="1"/>
  <c r="M102" s="1"/>
  <c r="N102" s="1"/>
  <c r="M119" s="1"/>
  <c r="N119" s="1"/>
  <c r="M136" s="1"/>
  <c r="N136" s="1"/>
  <c r="M153" s="1"/>
  <c r="N153" s="1"/>
  <c r="M171" s="1"/>
  <c r="I152"/>
  <c r="L152"/>
  <c r="M15"/>
  <c r="N15" s="1"/>
  <c r="M33" s="1"/>
  <c r="N33" s="1"/>
  <c r="M50" s="1"/>
  <c r="N50" s="1"/>
  <c r="M67" s="1"/>
  <c r="N67" s="1"/>
  <c r="M84" s="1"/>
  <c r="N84" s="1"/>
  <c r="M101" s="1"/>
  <c r="N101" s="1"/>
  <c r="M118" s="1"/>
  <c r="N118" s="1"/>
  <c r="M135" s="1"/>
  <c r="N135" s="1"/>
  <c r="M152" s="1"/>
  <c r="N152" s="1"/>
  <c r="M170" s="1"/>
  <c r="I151"/>
  <c r="L151"/>
  <c r="M14"/>
  <c r="N14" s="1"/>
  <c r="M32" s="1"/>
  <c r="N32" s="1"/>
  <c r="M49" s="1"/>
  <c r="N49" s="1"/>
  <c r="M66" s="1"/>
  <c r="N66" s="1"/>
  <c r="M83" s="1"/>
  <c r="N83" s="1"/>
  <c r="M100" s="1"/>
  <c r="N100" s="1"/>
  <c r="M117" s="1"/>
  <c r="N117" s="1"/>
  <c r="M134" s="1"/>
  <c r="N134" s="1"/>
  <c r="M151" s="1"/>
  <c r="N151" s="1"/>
  <c r="M162" s="1"/>
  <c r="I150"/>
  <c r="L150"/>
  <c r="M13"/>
  <c r="N13" s="1"/>
  <c r="M31" s="1"/>
  <c r="N31" s="1"/>
  <c r="M48" s="1"/>
  <c r="N48" s="1"/>
  <c r="M65" s="1"/>
  <c r="N65" s="1"/>
  <c r="M82" s="1"/>
  <c r="N82" s="1"/>
  <c r="M99" s="1"/>
  <c r="N99" s="1"/>
  <c r="M116" s="1"/>
  <c r="N116" s="1"/>
  <c r="M133" s="1"/>
  <c r="N133" s="1"/>
  <c r="M150" s="1"/>
  <c r="N150" s="1"/>
  <c r="M166" s="1"/>
  <c r="I149"/>
  <c r="L149"/>
  <c r="M12"/>
  <c r="N12" s="1"/>
  <c r="M30" s="1"/>
  <c r="N30" s="1"/>
  <c r="M47" s="1"/>
  <c r="N47" s="1"/>
  <c r="M64" s="1"/>
  <c r="N64" s="1"/>
  <c r="M81" s="1"/>
  <c r="N81" s="1"/>
  <c r="M98" s="1"/>
  <c r="N98" s="1"/>
  <c r="M115" s="1"/>
  <c r="N115" s="1"/>
  <c r="M132" s="1"/>
  <c r="N132" s="1"/>
  <c r="M149" s="1"/>
  <c r="N149" s="1"/>
  <c r="M164" s="1"/>
  <c r="I148"/>
  <c r="L148"/>
  <c r="M11"/>
  <c r="N11" s="1"/>
  <c r="M29" s="1"/>
  <c r="N29" s="1"/>
  <c r="M46" s="1"/>
  <c r="N46" s="1"/>
  <c r="M63" s="1"/>
  <c r="N63" s="1"/>
  <c r="M80" s="1"/>
  <c r="N80" s="1"/>
  <c r="M97" s="1"/>
  <c r="N97" s="1"/>
  <c r="M114" s="1"/>
  <c r="N114" s="1"/>
  <c r="M131" s="1"/>
  <c r="N131" s="1"/>
  <c r="M148" s="1"/>
  <c r="N148" s="1"/>
  <c r="M167" s="1"/>
  <c r="I147"/>
  <c r="L147"/>
  <c r="M10"/>
  <c r="N10" s="1"/>
  <c r="M28" s="1"/>
  <c r="N28" s="1"/>
  <c r="M45" s="1"/>
  <c r="N45" s="1"/>
  <c r="M62" s="1"/>
  <c r="N62" s="1"/>
  <c r="M79" s="1"/>
  <c r="N79" s="1"/>
  <c r="M96" s="1"/>
  <c r="N96" s="1"/>
  <c r="M113" s="1"/>
  <c r="N113" s="1"/>
  <c r="M130" s="1"/>
  <c r="N130" s="1"/>
  <c r="M147" s="1"/>
  <c r="N147" s="1"/>
  <c r="M159" s="1"/>
  <c r="I146"/>
  <c r="L146"/>
  <c r="M9"/>
  <c r="N9" s="1"/>
  <c r="M27" s="1"/>
  <c r="N27" s="1"/>
  <c r="M44" s="1"/>
  <c r="N44" s="1"/>
  <c r="M61" s="1"/>
  <c r="N61" s="1"/>
  <c r="M78" s="1"/>
  <c r="N78" s="1"/>
  <c r="M95" s="1"/>
  <c r="N95" s="1"/>
  <c r="M112" s="1"/>
  <c r="N112" s="1"/>
  <c r="M129" s="1"/>
  <c r="N129" s="1"/>
  <c r="M146" s="1"/>
  <c r="N146" s="1"/>
  <c r="M169" s="1"/>
  <c r="I145"/>
  <c r="L145"/>
  <c r="M8"/>
  <c r="N8" s="1"/>
  <c r="M26" s="1"/>
  <c r="N26" s="1"/>
  <c r="M43" s="1"/>
  <c r="N43" s="1"/>
  <c r="M60" s="1"/>
  <c r="N60" s="1"/>
  <c r="M77" s="1"/>
  <c r="N77" s="1"/>
  <c r="M94" s="1"/>
  <c r="N94" s="1"/>
  <c r="M111" s="1"/>
  <c r="N111" s="1"/>
  <c r="M128" s="1"/>
  <c r="N128" s="1"/>
  <c r="M145" s="1"/>
  <c r="N145" s="1"/>
  <c r="M161" s="1"/>
  <c r="I144"/>
  <c r="L144"/>
  <c r="M7"/>
  <c r="N7" s="1"/>
  <c r="M25" s="1"/>
  <c r="N25" s="1"/>
  <c r="M42" s="1"/>
  <c r="N42" s="1"/>
  <c r="M59" s="1"/>
  <c r="N59" s="1"/>
  <c r="M76" s="1"/>
  <c r="N76" s="1"/>
  <c r="M93" s="1"/>
  <c r="N93" s="1"/>
  <c r="M110" s="1"/>
  <c r="N110" s="1"/>
  <c r="M127" s="1"/>
  <c r="N127" s="1"/>
  <c r="M144" s="1"/>
  <c r="N144" s="1"/>
  <c r="M160" s="1"/>
  <c r="I143"/>
  <c r="L143"/>
  <c r="M6"/>
  <c r="N6" s="1"/>
  <c r="M24" s="1"/>
  <c r="N24" s="1"/>
  <c r="M41" s="1"/>
  <c r="N41" s="1"/>
  <c r="M58" s="1"/>
  <c r="N58" s="1"/>
  <c r="M75" s="1"/>
  <c r="N75" s="1"/>
  <c r="M92" s="1"/>
  <c r="N92" s="1"/>
  <c r="M109" s="1"/>
  <c r="N109" s="1"/>
  <c r="M126" s="1"/>
  <c r="N126" s="1"/>
  <c r="M143" s="1"/>
  <c r="N143" s="1"/>
  <c r="M163" s="1"/>
  <c r="M5"/>
  <c r="N5" s="1"/>
  <c r="I142"/>
  <c r="L142"/>
  <c r="D1" i="25"/>
  <c r="E9"/>
  <c r="H161" i="16"/>
  <c r="E17" i="25"/>
  <c r="H165" i="16"/>
  <c r="G9" i="25"/>
  <c r="G5"/>
  <c r="F18"/>
  <c r="G20"/>
  <c r="F10"/>
  <c r="G12"/>
  <c r="F14"/>
  <c r="G16"/>
  <c r="G15"/>
  <c r="G19"/>
  <c r="F12"/>
  <c r="G10"/>
  <c r="F8"/>
  <c r="G6"/>
  <c r="G11"/>
  <c r="F6"/>
  <c r="G8" s="1"/>
  <c r="F16"/>
  <c r="G14" s="1"/>
  <c r="F20"/>
  <c r="G18" s="1"/>
  <c r="G13"/>
  <c r="G17"/>
  <c r="G7"/>
  <c r="I137" i="16"/>
  <c r="L137"/>
  <c r="I120"/>
  <c r="L120"/>
  <c r="I103"/>
  <c r="L103"/>
  <c r="I86"/>
  <c r="L86"/>
  <c r="I69"/>
  <c r="L69"/>
  <c r="I52"/>
  <c r="L52"/>
  <c r="I35"/>
  <c r="L35"/>
  <c r="I17"/>
  <c r="L17"/>
  <c r="I136"/>
  <c r="L136"/>
  <c r="I119"/>
  <c r="L119"/>
  <c r="I102"/>
  <c r="L102"/>
  <c r="I85"/>
  <c r="L85"/>
  <c r="I68"/>
  <c r="L68"/>
  <c r="I51"/>
  <c r="L51"/>
  <c r="I34"/>
  <c r="L34"/>
  <c r="I16"/>
  <c r="L16"/>
  <c r="I135"/>
  <c r="L135"/>
  <c r="I118"/>
  <c r="L118"/>
  <c r="I101"/>
  <c r="L101"/>
  <c r="I84"/>
  <c r="L84"/>
  <c r="I67"/>
  <c r="L67"/>
  <c r="I50"/>
  <c r="L50"/>
  <c r="I33"/>
  <c r="L33"/>
  <c r="I15"/>
  <c r="L15"/>
  <c r="I134"/>
  <c r="L134"/>
  <c r="I117"/>
  <c r="L117"/>
  <c r="I100"/>
  <c r="L100"/>
  <c r="I83"/>
  <c r="L83"/>
  <c r="I66"/>
  <c r="L66"/>
  <c r="I49"/>
  <c r="L49"/>
  <c r="I32"/>
  <c r="L32"/>
  <c r="I14"/>
  <c r="L14"/>
  <c r="I133"/>
  <c r="L133"/>
  <c r="I116"/>
  <c r="L116"/>
  <c r="I99"/>
  <c r="L99"/>
  <c r="I82"/>
  <c r="L82"/>
  <c r="I65"/>
  <c r="L65"/>
  <c r="I48"/>
  <c r="L48"/>
  <c r="I31"/>
  <c r="L31"/>
  <c r="I13"/>
  <c r="L13"/>
  <c r="I132"/>
  <c r="L132"/>
  <c r="I115"/>
  <c r="L115"/>
  <c r="I98"/>
  <c r="L98"/>
  <c r="I81"/>
  <c r="L81"/>
  <c r="I64"/>
  <c r="L64"/>
  <c r="I47"/>
  <c r="L47"/>
  <c r="I30"/>
  <c r="L30"/>
  <c r="I12"/>
  <c r="L12"/>
  <c r="I131"/>
  <c r="L131"/>
  <c r="I114"/>
  <c r="L114"/>
  <c r="I97"/>
  <c r="L97"/>
  <c r="I80"/>
  <c r="L80"/>
  <c r="I63"/>
  <c r="L63"/>
  <c r="I46"/>
  <c r="L46"/>
  <c r="I29"/>
  <c r="L29"/>
  <c r="I11"/>
  <c r="L11"/>
  <c r="I130"/>
  <c r="L130"/>
  <c r="I113"/>
  <c r="L113"/>
  <c r="I96"/>
  <c r="L96"/>
  <c r="I79"/>
  <c r="L79"/>
  <c r="I62"/>
  <c r="L62"/>
  <c r="I45"/>
  <c r="L45"/>
  <c r="I28"/>
  <c r="L28"/>
  <c r="I10"/>
  <c r="L10"/>
  <c r="I129"/>
  <c r="L129"/>
  <c r="I112"/>
  <c r="L112"/>
  <c r="I95"/>
  <c r="L95"/>
  <c r="I78"/>
  <c r="L78"/>
  <c r="I61"/>
  <c r="L61"/>
  <c r="I44"/>
  <c r="L44"/>
  <c r="I27"/>
  <c r="L27"/>
  <c r="I9"/>
  <c r="L9"/>
  <c r="I128"/>
  <c r="L128"/>
  <c r="I111"/>
  <c r="L111"/>
  <c r="I94"/>
  <c r="L94"/>
  <c r="I77"/>
  <c r="L77"/>
  <c r="I60"/>
  <c r="L60"/>
  <c r="I43"/>
  <c r="L43"/>
  <c r="I26"/>
  <c r="L26"/>
  <c r="I8"/>
  <c r="L8"/>
  <c r="I127"/>
  <c r="L127"/>
  <c r="I110"/>
  <c r="L110"/>
  <c r="I93"/>
  <c r="L93"/>
  <c r="I76"/>
  <c r="L76"/>
  <c r="I59"/>
  <c r="L59"/>
  <c r="I42"/>
  <c r="L42"/>
  <c r="I25"/>
  <c r="L25"/>
  <c r="I7"/>
  <c r="L7"/>
  <c r="I126"/>
  <c r="L126"/>
  <c r="I109"/>
  <c r="L109"/>
  <c r="I92"/>
  <c r="L92"/>
  <c r="I75"/>
  <c r="L75"/>
  <c r="I58"/>
  <c r="L58"/>
  <c r="I41"/>
  <c r="L41"/>
  <c r="I24"/>
  <c r="L24"/>
  <c r="I6"/>
  <c r="L6"/>
  <c r="I125"/>
  <c r="L125"/>
  <c r="I108"/>
  <c r="L108"/>
  <c r="I91"/>
  <c r="L91"/>
  <c r="I74"/>
  <c r="L74"/>
  <c r="I57"/>
  <c r="L57"/>
  <c r="I40"/>
  <c r="L40"/>
  <c r="I23"/>
  <c r="L23"/>
  <c r="I5"/>
  <c r="L5"/>
  <c r="B157"/>
  <c r="H4" i="25"/>
  <c r="I633" i="24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F723"/>
  <c r="G725"/>
  <c r="F725"/>
  <c r="G724"/>
  <c r="G723"/>
  <c r="G722"/>
  <c r="F719"/>
  <c r="G721"/>
  <c r="F721"/>
  <c r="G720"/>
  <c r="G719"/>
  <c r="G718"/>
  <c r="E718"/>
  <c r="F715"/>
  <c r="G717"/>
  <c r="F717"/>
  <c r="G716"/>
  <c r="G715"/>
  <c r="G714"/>
  <c r="F711"/>
  <c r="G713"/>
  <c r="F713"/>
  <c r="G712"/>
  <c r="G711"/>
  <c r="G710"/>
  <c r="E710"/>
  <c r="F707"/>
  <c r="G709"/>
  <c r="F709"/>
  <c r="G708"/>
  <c r="G707"/>
  <c r="G706"/>
  <c r="F703"/>
  <c r="G705"/>
  <c r="F705"/>
  <c r="G704"/>
  <c r="G703"/>
  <c r="G702"/>
  <c r="E702"/>
  <c r="F699"/>
  <c r="G701"/>
  <c r="F701"/>
  <c r="G700"/>
  <c r="G699"/>
  <c r="G698"/>
  <c r="F695"/>
  <c r="G697"/>
  <c r="F697"/>
  <c r="G696"/>
  <c r="G695"/>
  <c r="G694"/>
  <c r="E694"/>
  <c r="F691"/>
  <c r="G693"/>
  <c r="F693"/>
  <c r="G692"/>
  <c r="G691"/>
  <c r="G690"/>
  <c r="H689"/>
  <c r="F686"/>
  <c r="G688"/>
  <c r="F688"/>
  <c r="G687"/>
  <c r="G686"/>
  <c r="G685"/>
  <c r="F682"/>
  <c r="G684"/>
  <c r="F684"/>
  <c r="G683"/>
  <c r="G682"/>
  <c r="G681"/>
  <c r="E681"/>
  <c r="F678"/>
  <c r="G680"/>
  <c r="F680"/>
  <c r="G679"/>
  <c r="G678"/>
  <c r="G677"/>
  <c r="F674"/>
  <c r="G676"/>
  <c r="F676"/>
  <c r="G675"/>
  <c r="G674"/>
  <c r="G673"/>
  <c r="E673"/>
  <c r="F670"/>
  <c r="G672"/>
  <c r="F672"/>
  <c r="G671"/>
  <c r="G670"/>
  <c r="G669"/>
  <c r="F666"/>
  <c r="G668"/>
  <c r="F668"/>
  <c r="G667"/>
  <c r="G666"/>
  <c r="G665"/>
  <c r="E665"/>
  <c r="F662"/>
  <c r="G664"/>
  <c r="F664"/>
  <c r="G663"/>
  <c r="G662"/>
  <c r="G661"/>
  <c r="H66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1"/>
  <c r="I52"/>
  <c r="I53"/>
  <c r="I54"/>
  <c r="I55"/>
  <c r="I56"/>
  <c r="I57"/>
  <c r="I58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4"/>
  <c r="I165"/>
  <c r="I166"/>
  <c r="I167"/>
  <c r="I168"/>
  <c r="I169"/>
  <c r="I170"/>
  <c r="I171"/>
  <c r="I172"/>
  <c r="I173"/>
  <c r="I174"/>
  <c r="I175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80"/>
  <c r="I281"/>
  <c r="I282"/>
  <c r="I283"/>
  <c r="I284"/>
  <c r="I285"/>
  <c r="I286"/>
  <c r="I287"/>
  <c r="I288"/>
  <c r="I289"/>
  <c r="I290"/>
  <c r="I291"/>
  <c r="I292"/>
  <c r="I293"/>
  <c r="I294"/>
  <c r="I295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3"/>
  <c r="I534"/>
  <c r="I535"/>
  <c r="I536"/>
  <c r="I537"/>
  <c r="I538"/>
  <c r="I539"/>
  <c r="I540"/>
  <c r="I541"/>
  <c r="I542"/>
  <c r="I543"/>
  <c r="I544"/>
  <c r="I545"/>
  <c r="I546"/>
  <c r="I547"/>
  <c r="I548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2"/>
  <c r="F657"/>
  <c r="G659"/>
  <c r="F659"/>
  <c r="G658"/>
  <c r="G657"/>
  <c r="G656"/>
  <c r="F653"/>
  <c r="G655"/>
  <c r="F655"/>
  <c r="G654"/>
  <c r="G653"/>
  <c r="G652"/>
  <c r="E652"/>
  <c r="F649"/>
  <c r="G651"/>
  <c r="F651"/>
  <c r="G650"/>
  <c r="G649"/>
  <c r="G648"/>
  <c r="F645"/>
  <c r="G647"/>
  <c r="F647"/>
  <c r="G646"/>
  <c r="G645"/>
  <c r="G644"/>
  <c r="E644"/>
  <c r="F641"/>
  <c r="G643"/>
  <c r="F643"/>
  <c r="G642"/>
  <c r="G641"/>
  <c r="G640"/>
  <c r="F637"/>
  <c r="G639"/>
  <c r="F639"/>
  <c r="G638"/>
  <c r="G637"/>
  <c r="G636"/>
  <c r="E636"/>
  <c r="F633"/>
  <c r="G635"/>
  <c r="F635"/>
  <c r="G634"/>
  <c r="G633"/>
  <c r="G632"/>
  <c r="H631"/>
  <c r="F628"/>
  <c r="G630"/>
  <c r="F630"/>
  <c r="G629"/>
  <c r="G628"/>
  <c r="G627"/>
  <c r="E627"/>
  <c r="F624"/>
  <c r="G626"/>
  <c r="F626"/>
  <c r="G625"/>
  <c r="G624"/>
  <c r="G623"/>
  <c r="F620"/>
  <c r="G622"/>
  <c r="F622"/>
  <c r="G621"/>
  <c r="G620"/>
  <c r="G619"/>
  <c r="E619"/>
  <c r="F616"/>
  <c r="G618"/>
  <c r="F618"/>
  <c r="G617"/>
  <c r="G616"/>
  <c r="G615"/>
  <c r="H582"/>
  <c r="H549"/>
  <c r="F612"/>
  <c r="G614"/>
  <c r="F614"/>
  <c r="G613"/>
  <c r="G612"/>
  <c r="G611"/>
  <c r="E611"/>
  <c r="F608"/>
  <c r="G610"/>
  <c r="F610"/>
  <c r="G609"/>
  <c r="G608"/>
  <c r="G607"/>
  <c r="F604"/>
  <c r="G606"/>
  <c r="F606"/>
  <c r="G605"/>
  <c r="G604"/>
  <c r="G603"/>
  <c r="E603"/>
  <c r="F600"/>
  <c r="G602"/>
  <c r="F602"/>
  <c r="G601"/>
  <c r="G600"/>
  <c r="G599"/>
  <c r="F596"/>
  <c r="G598"/>
  <c r="F598"/>
  <c r="G597"/>
  <c r="G596"/>
  <c r="G595"/>
  <c r="E595"/>
  <c r="F592"/>
  <c r="G594"/>
  <c r="F594"/>
  <c r="G593"/>
  <c r="G592"/>
  <c r="G591"/>
  <c r="F588"/>
  <c r="G590"/>
  <c r="F590"/>
  <c r="G589"/>
  <c r="G588"/>
  <c r="G587"/>
  <c r="E587"/>
  <c r="F584"/>
  <c r="G586"/>
  <c r="F586"/>
  <c r="G585"/>
  <c r="G584"/>
  <c r="G583"/>
  <c r="F579"/>
  <c r="G581"/>
  <c r="F581"/>
  <c r="G580"/>
  <c r="G579"/>
  <c r="G578"/>
  <c r="E578"/>
  <c r="F575"/>
  <c r="G577"/>
  <c r="F577"/>
  <c r="G576"/>
  <c r="G575"/>
  <c r="G574"/>
  <c r="F571"/>
  <c r="G573"/>
  <c r="F573"/>
  <c r="G572"/>
  <c r="G571"/>
  <c r="G570"/>
  <c r="E570"/>
  <c r="F567"/>
  <c r="G569"/>
  <c r="F569"/>
  <c r="G568"/>
  <c r="G567"/>
  <c r="G566"/>
  <c r="F563"/>
  <c r="G565"/>
  <c r="F565"/>
  <c r="G564"/>
  <c r="G563"/>
  <c r="G562"/>
  <c r="E562"/>
  <c r="F559"/>
  <c r="G561"/>
  <c r="F561"/>
  <c r="G560"/>
  <c r="G559"/>
  <c r="G558"/>
  <c r="F555"/>
  <c r="G557"/>
  <c r="F557"/>
  <c r="G556"/>
  <c r="G555"/>
  <c r="G554"/>
  <c r="E554"/>
  <c r="F551"/>
  <c r="G553"/>
  <c r="F553"/>
  <c r="G552"/>
  <c r="G551"/>
  <c r="G550"/>
  <c r="G535"/>
  <c r="F546"/>
  <c r="G548"/>
  <c r="F548"/>
  <c r="G547"/>
  <c r="G546"/>
  <c r="G545"/>
  <c r="E545"/>
  <c r="F542"/>
  <c r="G544"/>
  <c r="F544"/>
  <c r="G543"/>
  <c r="G542"/>
  <c r="G541"/>
  <c r="F538"/>
  <c r="G540"/>
  <c r="F540"/>
  <c r="G539"/>
  <c r="G538"/>
  <c r="G537"/>
  <c r="E537"/>
  <c r="F534"/>
  <c r="G536"/>
  <c r="F536"/>
  <c r="G534"/>
  <c r="G533"/>
  <c r="H532"/>
  <c r="F529"/>
  <c r="G531"/>
  <c r="F531"/>
  <c r="G530"/>
  <c r="G529"/>
  <c r="G528"/>
  <c r="E528"/>
  <c r="F525"/>
  <c r="G527"/>
  <c r="F527"/>
  <c r="G526"/>
  <c r="G525"/>
  <c r="G524"/>
  <c r="F521"/>
  <c r="G523"/>
  <c r="F523"/>
  <c r="G522"/>
  <c r="G521"/>
  <c r="G520"/>
  <c r="E520"/>
  <c r="F517"/>
  <c r="G519"/>
  <c r="F519"/>
  <c r="G518"/>
  <c r="G517"/>
  <c r="G516"/>
  <c r="F513"/>
  <c r="G515"/>
  <c r="F515"/>
  <c r="G514"/>
  <c r="G513"/>
  <c r="G512"/>
  <c r="E512"/>
  <c r="F509"/>
  <c r="G511"/>
  <c r="F511"/>
  <c r="G510"/>
  <c r="G509"/>
  <c r="G508"/>
  <c r="F505"/>
  <c r="G507"/>
  <c r="F507"/>
  <c r="G506"/>
  <c r="G505"/>
  <c r="G504"/>
  <c r="E504"/>
  <c r="F501"/>
  <c r="G503"/>
  <c r="F503"/>
  <c r="G502"/>
  <c r="G501"/>
  <c r="G500"/>
  <c r="H499"/>
  <c r="H238"/>
  <c r="H279"/>
  <c r="H375"/>
  <c r="H404"/>
  <c r="H445"/>
  <c r="H474"/>
  <c r="F496"/>
  <c r="G498"/>
  <c r="F498"/>
  <c r="G497"/>
  <c r="G496"/>
  <c r="G495"/>
  <c r="E495"/>
  <c r="F492"/>
  <c r="G494"/>
  <c r="F494"/>
  <c r="G493"/>
  <c r="G492"/>
  <c r="G491"/>
  <c r="F488"/>
  <c r="G490"/>
  <c r="F490"/>
  <c r="G489"/>
  <c r="G488"/>
  <c r="G487"/>
  <c r="E487"/>
  <c r="F484"/>
  <c r="G486"/>
  <c r="F486"/>
  <c r="G485"/>
  <c r="G484"/>
  <c r="G483"/>
  <c r="F480"/>
  <c r="G482"/>
  <c r="F482"/>
  <c r="G481"/>
  <c r="G480"/>
  <c r="G479"/>
  <c r="E479"/>
  <c r="F476"/>
  <c r="G478"/>
  <c r="F478"/>
  <c r="G477"/>
  <c r="G476"/>
  <c r="G475"/>
  <c r="F471"/>
  <c r="G473"/>
  <c r="F473"/>
  <c r="G472"/>
  <c r="G471"/>
  <c r="G470"/>
  <c r="F467"/>
  <c r="G469"/>
  <c r="F469"/>
  <c r="G468"/>
  <c r="G467"/>
  <c r="G466"/>
  <c r="E466"/>
  <c r="F463"/>
  <c r="G465"/>
  <c r="F465"/>
  <c r="G464"/>
  <c r="G463"/>
  <c r="G462"/>
  <c r="F459"/>
  <c r="G461"/>
  <c r="F461"/>
  <c r="G460"/>
  <c r="G459"/>
  <c r="G458"/>
  <c r="E458"/>
  <c r="F455"/>
  <c r="G457"/>
  <c r="F457"/>
  <c r="G456"/>
  <c r="G455"/>
  <c r="G454"/>
  <c r="F451"/>
  <c r="G453"/>
  <c r="F453"/>
  <c r="G452"/>
  <c r="G451"/>
  <c r="G450"/>
  <c r="E450"/>
  <c r="F447"/>
  <c r="G449"/>
  <c r="F449"/>
  <c r="G448"/>
  <c r="G447"/>
  <c r="G446"/>
  <c r="F442"/>
  <c r="G444"/>
  <c r="F444"/>
  <c r="G443"/>
  <c r="G442"/>
  <c r="G441"/>
  <c r="E441"/>
  <c r="F438"/>
  <c r="G440"/>
  <c r="F440"/>
  <c r="G439"/>
  <c r="G438"/>
  <c r="G437"/>
  <c r="F434"/>
  <c r="G436"/>
  <c r="F436"/>
  <c r="G435"/>
  <c r="G434"/>
  <c r="G433"/>
  <c r="E433"/>
  <c r="G405"/>
  <c r="F430"/>
  <c r="G432"/>
  <c r="F432"/>
  <c r="G431"/>
  <c r="G430"/>
  <c r="G429"/>
  <c r="F426"/>
  <c r="G428"/>
  <c r="F428"/>
  <c r="G427"/>
  <c r="G426"/>
  <c r="G425"/>
  <c r="E425"/>
  <c r="F422"/>
  <c r="G424"/>
  <c r="F424"/>
  <c r="G423"/>
  <c r="G422"/>
  <c r="G421"/>
  <c r="F418"/>
  <c r="G420"/>
  <c r="F420"/>
  <c r="G419"/>
  <c r="G418"/>
  <c r="G417"/>
  <c r="E417"/>
  <c r="F414"/>
  <c r="G416"/>
  <c r="F416"/>
  <c r="G415"/>
  <c r="G414"/>
  <c r="G413"/>
  <c r="F410"/>
  <c r="G412"/>
  <c r="F412"/>
  <c r="G411"/>
  <c r="G410"/>
  <c r="G409"/>
  <c r="E409"/>
  <c r="F406"/>
  <c r="G408"/>
  <c r="F408"/>
  <c r="G407"/>
  <c r="G406"/>
  <c r="F401"/>
  <c r="G403"/>
  <c r="F403"/>
  <c r="G402"/>
  <c r="G401"/>
  <c r="G400"/>
  <c r="F397"/>
  <c r="G399"/>
  <c r="F399"/>
  <c r="G398"/>
  <c r="G397"/>
  <c r="G396"/>
  <c r="E396"/>
  <c r="F393"/>
  <c r="G395"/>
  <c r="F395"/>
  <c r="G394"/>
  <c r="G393"/>
  <c r="G392"/>
  <c r="F389"/>
  <c r="G391"/>
  <c r="F391"/>
  <c r="G390"/>
  <c r="G389"/>
  <c r="G388"/>
  <c r="E388"/>
  <c r="F385"/>
  <c r="G387"/>
  <c r="F387"/>
  <c r="G386"/>
  <c r="G385"/>
  <c r="G384"/>
  <c r="F381"/>
  <c r="G383"/>
  <c r="F383"/>
  <c r="G382"/>
  <c r="G381"/>
  <c r="G380"/>
  <c r="E380"/>
  <c r="F377"/>
  <c r="G379"/>
  <c r="F379"/>
  <c r="G378"/>
  <c r="G377"/>
  <c r="G376"/>
  <c r="F372"/>
  <c r="G374"/>
  <c r="F374"/>
  <c r="G373"/>
  <c r="G372"/>
  <c r="G371"/>
  <c r="F368"/>
  <c r="G370"/>
  <c r="F370"/>
  <c r="G369"/>
  <c r="G368"/>
  <c r="G367"/>
  <c r="E367"/>
  <c r="F364"/>
  <c r="G366"/>
  <c r="F366"/>
  <c r="G365"/>
  <c r="G364"/>
  <c r="G363"/>
  <c r="F360"/>
  <c r="G362"/>
  <c r="F362"/>
  <c r="G361"/>
  <c r="G360"/>
  <c r="G359"/>
  <c r="E359"/>
  <c r="F356"/>
  <c r="G358"/>
  <c r="F358"/>
  <c r="G357"/>
  <c r="G356"/>
  <c r="G355"/>
  <c r="H354"/>
  <c r="H329"/>
  <c r="H296"/>
  <c r="F351"/>
  <c r="G353"/>
  <c r="F353"/>
  <c r="G352"/>
  <c r="G351"/>
  <c r="G350"/>
  <c r="E350"/>
  <c r="F347"/>
  <c r="G349"/>
  <c r="F349"/>
  <c r="G348"/>
  <c r="G347"/>
  <c r="G346"/>
  <c r="F343"/>
  <c r="G345"/>
  <c r="F345"/>
  <c r="G344"/>
  <c r="G343"/>
  <c r="G342"/>
  <c r="E342"/>
  <c r="F339"/>
  <c r="G341"/>
  <c r="F341"/>
  <c r="G340"/>
  <c r="G339"/>
  <c r="G338"/>
  <c r="F335"/>
  <c r="G337"/>
  <c r="F337"/>
  <c r="G336"/>
  <c r="G335"/>
  <c r="G334"/>
  <c r="E334"/>
  <c r="F331"/>
  <c r="G333"/>
  <c r="F333"/>
  <c r="G332"/>
  <c r="G331"/>
  <c r="G330"/>
  <c r="F326"/>
  <c r="G328"/>
  <c r="F328"/>
  <c r="G327"/>
  <c r="G326"/>
  <c r="G325"/>
  <c r="E325"/>
  <c r="H80"/>
  <c r="F98"/>
  <c r="G100"/>
  <c r="F100"/>
  <c r="G99"/>
  <c r="G98"/>
  <c r="G97"/>
  <c r="D1"/>
  <c r="E251"/>
  <c r="E275"/>
  <c r="H150" i="16"/>
  <c r="J150"/>
  <c r="G40" i="24"/>
  <c r="F49"/>
  <c r="G47"/>
  <c r="F65"/>
  <c r="G67"/>
  <c r="G70"/>
  <c r="F73"/>
  <c r="G75"/>
  <c r="F77"/>
  <c r="G79"/>
  <c r="F103"/>
  <c r="G105"/>
  <c r="F109"/>
  <c r="G107"/>
  <c r="F111"/>
  <c r="G113"/>
  <c r="F119"/>
  <c r="G121"/>
  <c r="G126"/>
  <c r="G134"/>
  <c r="F167"/>
  <c r="G165"/>
  <c r="F169"/>
  <c r="G171"/>
  <c r="G174"/>
  <c r="G179"/>
  <c r="G183"/>
  <c r="G187"/>
  <c r="F192"/>
  <c r="G190"/>
  <c r="G195"/>
  <c r="F200"/>
  <c r="G198"/>
  <c r="F213"/>
  <c r="G211"/>
  <c r="G218"/>
  <c r="G228"/>
  <c r="G232"/>
  <c r="G234"/>
  <c r="G245"/>
  <c r="F248"/>
  <c r="G250"/>
  <c r="G251"/>
  <c r="G269"/>
  <c r="G273"/>
  <c r="G275"/>
  <c r="F304"/>
  <c r="G302"/>
  <c r="G315"/>
  <c r="G319"/>
  <c r="F324"/>
  <c r="G322"/>
  <c r="G323"/>
  <c r="E150" i="16"/>
  <c r="F47" i="24"/>
  <c r="F67"/>
  <c r="F75"/>
  <c r="F79"/>
  <c r="F105"/>
  <c r="F107"/>
  <c r="F113"/>
  <c r="F121"/>
  <c r="F165"/>
  <c r="F171"/>
  <c r="F190"/>
  <c r="F198"/>
  <c r="F211"/>
  <c r="F250"/>
  <c r="F302"/>
  <c r="F322"/>
  <c r="D150" i="16"/>
  <c r="F150"/>
  <c r="G150"/>
  <c r="F8" i="24"/>
  <c r="G6"/>
  <c r="F12"/>
  <c r="G10"/>
  <c r="F14"/>
  <c r="G16"/>
  <c r="F18"/>
  <c r="G20"/>
  <c r="F22"/>
  <c r="G24"/>
  <c r="G32"/>
  <c r="G36"/>
  <c r="F39"/>
  <c r="G41"/>
  <c r="G48"/>
  <c r="F54"/>
  <c r="G52"/>
  <c r="F56"/>
  <c r="G58"/>
  <c r="G62"/>
  <c r="G66"/>
  <c r="G74"/>
  <c r="G78"/>
  <c r="G83"/>
  <c r="G85"/>
  <c r="G95"/>
  <c r="F142"/>
  <c r="G140"/>
  <c r="F146"/>
  <c r="G144"/>
  <c r="F150"/>
  <c r="G148"/>
  <c r="G210"/>
  <c r="F240"/>
  <c r="G242"/>
  <c r="G247"/>
  <c r="F260"/>
  <c r="G262"/>
  <c r="F266"/>
  <c r="G264"/>
  <c r="G301"/>
  <c r="G311"/>
  <c r="G313"/>
  <c r="G321"/>
  <c r="E151" i="16"/>
  <c r="F6" i="24"/>
  <c r="F10"/>
  <c r="F16"/>
  <c r="F20"/>
  <c r="F24"/>
  <c r="F41"/>
  <c r="F52"/>
  <c r="F58"/>
  <c r="F140"/>
  <c r="F144"/>
  <c r="F148"/>
  <c r="F242"/>
  <c r="F262"/>
  <c r="F264"/>
  <c r="D151" i="16"/>
  <c r="F151"/>
  <c r="E85" i="24"/>
  <c r="E301"/>
  <c r="H151" i="16"/>
  <c r="J151"/>
  <c r="G151"/>
  <c r="G21" i="24"/>
  <c r="G28"/>
  <c r="G30"/>
  <c r="G34"/>
  <c r="G44"/>
  <c r="G51"/>
  <c r="G55"/>
  <c r="G60"/>
  <c r="G64"/>
  <c r="G72"/>
  <c r="G76"/>
  <c r="G81"/>
  <c r="G87"/>
  <c r="G91"/>
  <c r="G104"/>
  <c r="G108"/>
  <c r="G110"/>
  <c r="G120"/>
  <c r="G139"/>
  <c r="G150"/>
  <c r="G151"/>
  <c r="G157"/>
  <c r="G161"/>
  <c r="G164"/>
  <c r="G170"/>
  <c r="F173"/>
  <c r="G175"/>
  <c r="G204"/>
  <c r="G208"/>
  <c r="F215"/>
  <c r="G217"/>
  <c r="G224"/>
  <c r="F237"/>
  <c r="G235"/>
  <c r="G261"/>
  <c r="G282"/>
  <c r="G284"/>
  <c r="G290"/>
  <c r="G299"/>
  <c r="F306"/>
  <c r="G308"/>
  <c r="G309"/>
  <c r="G317"/>
  <c r="E144" i="16"/>
  <c r="F175" i="24"/>
  <c r="F217"/>
  <c r="F235"/>
  <c r="F308"/>
  <c r="D144" i="16"/>
  <c r="F144"/>
  <c r="E34" i="24"/>
  <c r="E55"/>
  <c r="E64"/>
  <c r="E72"/>
  <c r="E151"/>
  <c r="E284"/>
  <c r="E309"/>
  <c r="E317"/>
  <c r="H144" i="16"/>
  <c r="J144"/>
  <c r="G144"/>
  <c r="G25" i="24"/>
  <c r="G27"/>
  <c r="G42"/>
  <c r="G49"/>
  <c r="G53"/>
  <c r="G155"/>
  <c r="G159"/>
  <c r="G185"/>
  <c r="G189"/>
  <c r="F194"/>
  <c r="G196"/>
  <c r="G197"/>
  <c r="G288"/>
  <c r="F300"/>
  <c r="G298"/>
  <c r="G303"/>
  <c r="G26"/>
  <c r="E148" i="16"/>
  <c r="F196" i="24"/>
  <c r="F298"/>
  <c r="D148" i="16"/>
  <c r="F148"/>
  <c r="E42" i="24"/>
  <c r="E159"/>
  <c r="E189"/>
  <c r="E197"/>
  <c r="H148" i="16"/>
  <c r="J148"/>
  <c r="G148"/>
  <c r="G7" i="24"/>
  <c r="G11"/>
  <c r="G13"/>
  <c r="G17"/>
  <c r="G102"/>
  <c r="G106"/>
  <c r="G112"/>
  <c r="G118"/>
  <c r="E152" i="16"/>
  <c r="D152"/>
  <c r="F152"/>
  <c r="E17" i="24"/>
  <c r="E106"/>
  <c r="H152" i="16"/>
  <c r="J152"/>
  <c r="G152"/>
  <c r="F33" i="24"/>
  <c r="G31"/>
  <c r="F37"/>
  <c r="G35"/>
  <c r="F43"/>
  <c r="G45"/>
  <c r="F82"/>
  <c r="G84"/>
  <c r="F88"/>
  <c r="G86"/>
  <c r="G89"/>
  <c r="G93"/>
  <c r="G141"/>
  <c r="G149"/>
  <c r="F158"/>
  <c r="G156"/>
  <c r="G166"/>
  <c r="G168"/>
  <c r="G172"/>
  <c r="G239"/>
  <c r="G243"/>
  <c r="F256"/>
  <c r="G258"/>
  <c r="E142" i="16"/>
  <c r="F31" i="24"/>
  <c r="F35"/>
  <c r="F45"/>
  <c r="F84"/>
  <c r="F86"/>
  <c r="F156"/>
  <c r="F258"/>
  <c r="D142" i="16"/>
  <c r="F142"/>
  <c r="E93" i="24"/>
  <c r="E168"/>
  <c r="E243"/>
  <c r="H142" i="16"/>
  <c r="J142"/>
  <c r="G142"/>
  <c r="G54" i="24"/>
  <c r="G57"/>
  <c r="F117"/>
  <c r="G115"/>
  <c r="F125"/>
  <c r="G123"/>
  <c r="F133"/>
  <c r="G131"/>
  <c r="G136"/>
  <c r="G145"/>
  <c r="F152"/>
  <c r="G154"/>
  <c r="F160"/>
  <c r="G162"/>
  <c r="G167"/>
  <c r="G169"/>
  <c r="G173"/>
  <c r="G177"/>
  <c r="G181"/>
  <c r="F188"/>
  <c r="G186"/>
  <c r="G193"/>
  <c r="G200"/>
  <c r="F254"/>
  <c r="G252"/>
  <c r="G255"/>
  <c r="G267"/>
  <c r="G277"/>
  <c r="F291"/>
  <c r="G289"/>
  <c r="F295"/>
  <c r="G293"/>
  <c r="G297"/>
  <c r="G304"/>
  <c r="G305"/>
  <c r="F314"/>
  <c r="G316"/>
  <c r="F320"/>
  <c r="G318"/>
  <c r="E145" i="16"/>
  <c r="F115" i="24"/>
  <c r="F123"/>
  <c r="F131"/>
  <c r="F154"/>
  <c r="F162"/>
  <c r="F186"/>
  <c r="F252"/>
  <c r="F289"/>
  <c r="F293"/>
  <c r="F316"/>
  <c r="F318"/>
  <c r="D145" i="16"/>
  <c r="F145"/>
  <c r="E181" i="24"/>
  <c r="E267"/>
  <c r="H145" i="16"/>
  <c r="J145"/>
  <c r="G145"/>
  <c r="G33" i="24"/>
  <c r="G37"/>
  <c r="G43"/>
  <c r="G82"/>
  <c r="G88"/>
  <c r="G103"/>
  <c r="G119"/>
  <c r="G128"/>
  <c r="G132"/>
  <c r="G143"/>
  <c r="G147"/>
  <c r="G153"/>
  <c r="G160"/>
  <c r="G240"/>
  <c r="F246"/>
  <c r="G244"/>
  <c r="G253"/>
  <c r="G257"/>
  <c r="F268"/>
  <c r="G270"/>
  <c r="F276"/>
  <c r="G278"/>
  <c r="E143" i="16"/>
  <c r="F244" i="24"/>
  <c r="F270"/>
  <c r="F278"/>
  <c r="D143" i="16"/>
  <c r="F143"/>
  <c r="E143" i="24"/>
  <c r="H143" i="16"/>
  <c r="J143"/>
  <c r="G143"/>
  <c r="G5" i="24"/>
  <c r="G9"/>
  <c r="G109"/>
  <c r="G111"/>
  <c r="G114"/>
  <c r="G124"/>
  <c r="F129"/>
  <c r="G127"/>
  <c r="F135"/>
  <c r="G137"/>
  <c r="F180"/>
  <c r="G178"/>
  <c r="F184"/>
  <c r="G182"/>
  <c r="G191"/>
  <c r="F207"/>
  <c r="G209"/>
  <c r="G216"/>
  <c r="F223"/>
  <c r="G225"/>
  <c r="G241"/>
  <c r="G246"/>
  <c r="G256"/>
  <c r="G263"/>
  <c r="F274"/>
  <c r="G272"/>
  <c r="G280"/>
  <c r="G286"/>
  <c r="G291"/>
  <c r="G294"/>
  <c r="E146" i="16"/>
  <c r="F127" i="24"/>
  <c r="F137"/>
  <c r="F178"/>
  <c r="F182"/>
  <c r="F209"/>
  <c r="F225"/>
  <c r="F272"/>
  <c r="D146" i="16"/>
  <c r="F146"/>
  <c r="E9" i="24"/>
  <c r="E114"/>
  <c r="H146" i="16"/>
  <c r="J146"/>
  <c r="G146"/>
  <c r="G8" i="24"/>
  <c r="G12"/>
  <c r="G14"/>
  <c r="G18"/>
  <c r="G65"/>
  <c r="G68"/>
  <c r="G73"/>
  <c r="G77"/>
  <c r="G116"/>
  <c r="G122"/>
  <c r="G129"/>
  <c r="G130"/>
  <c r="G135"/>
  <c r="G146"/>
  <c r="G152"/>
  <c r="G158"/>
  <c r="G180"/>
  <c r="G184"/>
  <c r="G188"/>
  <c r="G192"/>
  <c r="G213"/>
  <c r="G220"/>
  <c r="F227"/>
  <c r="G229"/>
  <c r="G248"/>
  <c r="G260"/>
  <c r="G266"/>
  <c r="G274"/>
  <c r="E149" i="16"/>
  <c r="F229" i="24"/>
  <c r="D149" i="16"/>
  <c r="F149"/>
  <c r="E122" i="24"/>
  <c r="E130"/>
  <c r="H149" i="16"/>
  <c r="J149"/>
  <c r="G149"/>
  <c r="G15" i="24"/>
  <c r="G19"/>
  <c r="G22"/>
  <c r="G202"/>
  <c r="G212"/>
  <c r="F231"/>
  <c r="G233"/>
  <c r="G236"/>
  <c r="G249"/>
  <c r="G259"/>
  <c r="G265"/>
  <c r="G271"/>
  <c r="G300"/>
  <c r="G306"/>
  <c r="F312"/>
  <c r="G310"/>
  <c r="G320"/>
  <c r="G324"/>
  <c r="E147" i="16"/>
  <c r="F233" i="24"/>
  <c r="F310"/>
  <c r="D147" i="16"/>
  <c r="F147"/>
  <c r="E259" i="24"/>
  <c r="H147" i="16"/>
  <c r="J147"/>
  <c r="G147"/>
  <c r="G23" i="24"/>
  <c r="G56"/>
  <c r="F90"/>
  <c r="G92"/>
  <c r="F94"/>
  <c r="G96"/>
  <c r="G117"/>
  <c r="G125"/>
  <c r="G133"/>
  <c r="G194"/>
  <c r="G199"/>
  <c r="G254"/>
  <c r="G268"/>
  <c r="G276"/>
  <c r="G312"/>
  <c r="G314"/>
  <c r="E154" i="16"/>
  <c r="F92" i="24"/>
  <c r="F96"/>
  <c r="D154" i="16"/>
  <c r="F154"/>
  <c r="H154"/>
  <c r="J154"/>
  <c r="G154"/>
  <c r="E153"/>
  <c r="D153"/>
  <c r="F153"/>
  <c r="H153"/>
  <c r="J153"/>
  <c r="G153"/>
  <c r="P150"/>
  <c r="P151"/>
  <c r="P144"/>
  <c r="K151"/>
  <c r="K150"/>
  <c r="K144"/>
  <c r="K148"/>
  <c r="K152"/>
  <c r="K142"/>
  <c r="K145"/>
  <c r="K143"/>
  <c r="K146"/>
  <c r="K149"/>
  <c r="K147"/>
  <c r="K154"/>
  <c r="K153"/>
  <c r="P148"/>
  <c r="P152"/>
  <c r="P142"/>
  <c r="P145"/>
  <c r="P143"/>
  <c r="P146"/>
  <c r="P149"/>
  <c r="P147"/>
  <c r="P154"/>
  <c r="P153"/>
  <c r="B150"/>
  <c r="B144"/>
  <c r="B148"/>
  <c r="B152"/>
  <c r="B142"/>
  <c r="B145"/>
  <c r="B143"/>
  <c r="B146"/>
  <c r="B149"/>
  <c r="B147"/>
  <c r="B154"/>
  <c r="B153"/>
  <c r="B151"/>
  <c r="G307" i="24"/>
  <c r="G295"/>
  <c r="G292"/>
  <c r="E292"/>
  <c r="F285"/>
  <c r="G287"/>
  <c r="F287"/>
  <c r="G285"/>
  <c r="F281"/>
  <c r="G283"/>
  <c r="F283"/>
  <c r="G281"/>
  <c r="H201"/>
  <c r="G237"/>
  <c r="G231"/>
  <c r="G230"/>
  <c r="E230"/>
  <c r="G227"/>
  <c r="G226"/>
  <c r="G223"/>
  <c r="G222"/>
  <c r="E222"/>
  <c r="F219"/>
  <c r="G221"/>
  <c r="F221"/>
  <c r="G219"/>
  <c r="G215"/>
  <c r="G214"/>
  <c r="E214"/>
  <c r="G207"/>
  <c r="G206"/>
  <c r="E206"/>
  <c r="F203"/>
  <c r="G205"/>
  <c r="F205"/>
  <c r="G203"/>
  <c r="H176"/>
  <c r="H163"/>
  <c r="G142"/>
  <c r="H138"/>
  <c r="H4"/>
  <c r="H29"/>
  <c r="H50"/>
  <c r="H59"/>
  <c r="H101"/>
  <c r="G94"/>
  <c r="G90"/>
  <c r="F69"/>
  <c r="G71"/>
  <c r="F71"/>
  <c r="G69"/>
  <c r="F61"/>
  <c r="G63"/>
  <c r="F63"/>
  <c r="G61"/>
  <c r="G46"/>
  <c r="G39"/>
  <c r="G38"/>
  <c r="D1" i="21"/>
  <c r="E444"/>
  <c r="E499"/>
  <c r="E582"/>
  <c r="E18"/>
  <c r="E238"/>
  <c r="E246"/>
  <c r="E255"/>
  <c r="E466"/>
  <c r="E515"/>
  <c r="E541"/>
  <c r="E619"/>
  <c r="E624"/>
  <c r="E632"/>
  <c r="E76"/>
  <c r="E428"/>
  <c r="E574"/>
  <c r="E68"/>
  <c r="E9"/>
  <c r="E26"/>
  <c r="E60"/>
  <c r="E164"/>
  <c r="E193"/>
  <c r="E341"/>
  <c r="E387"/>
  <c r="E395"/>
  <c r="E453"/>
  <c r="E482"/>
  <c r="E532"/>
  <c r="E606"/>
  <c r="E649"/>
  <c r="E694"/>
  <c r="E43"/>
  <c r="E263"/>
  <c r="E271"/>
  <c r="E300"/>
  <c r="E316"/>
  <c r="E324"/>
  <c r="E332"/>
  <c r="E349"/>
  <c r="E357"/>
  <c r="E378"/>
  <c r="E412"/>
  <c r="E420"/>
  <c r="E490"/>
  <c r="E549"/>
  <c r="E565"/>
  <c r="E641"/>
  <c r="E657"/>
  <c r="E670"/>
  <c r="E686"/>
  <c r="E590"/>
  <c r="E89"/>
  <c r="E180"/>
  <c r="E222"/>
  <c r="E523"/>
  <c r="E598"/>
  <c r="E35"/>
  <c r="E51"/>
  <c r="E97"/>
  <c r="E122"/>
  <c r="E151"/>
  <c r="E172"/>
  <c r="E201"/>
  <c r="E209"/>
  <c r="E458"/>
  <c r="E474"/>
  <c r="E557"/>
  <c r="E702"/>
  <c r="E404"/>
  <c r="E436"/>
  <c r="E507"/>
  <c r="E678"/>
  <c r="E106"/>
  <c r="E114"/>
  <c r="E135"/>
  <c r="E143"/>
  <c r="E230"/>
  <c r="E279"/>
  <c r="E308"/>
  <c r="E611"/>
  <c r="E662"/>
  <c r="I2" i="24"/>
  <c r="G1"/>
  <c r="F1"/>
  <c r="B140" i="16"/>
  <c r="L139"/>
  <c r="G139"/>
  <c r="H661" i="21"/>
  <c r="I5"/>
  <c r="I6"/>
  <c r="I7"/>
  <c r="I8"/>
  <c r="I9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7"/>
  <c r="I388"/>
  <c r="I389"/>
  <c r="I390"/>
  <c r="I391"/>
  <c r="I392"/>
  <c r="I393"/>
  <c r="I394"/>
  <c r="I395"/>
  <c r="I396"/>
  <c r="I397"/>
  <c r="I398"/>
  <c r="I399"/>
  <c r="I400"/>
  <c r="I401"/>
  <c r="I402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3"/>
  <c r="I454"/>
  <c r="I455"/>
  <c r="I456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8"/>
  <c r="I529"/>
  <c r="I530"/>
  <c r="I531"/>
  <c r="I532"/>
  <c r="I533"/>
  <c r="I534"/>
  <c r="I535"/>
  <c r="I536"/>
  <c r="I537"/>
  <c r="I538"/>
  <c r="I539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1"/>
  <c r="I612"/>
  <c r="I613"/>
  <c r="I614"/>
  <c r="I615"/>
  <c r="I616"/>
  <c r="I617"/>
  <c r="I618"/>
  <c r="I619"/>
  <c r="I620"/>
  <c r="I621"/>
  <c r="I622"/>
  <c r="I624"/>
  <c r="I625"/>
  <c r="I626"/>
  <c r="I627"/>
  <c r="I628"/>
  <c r="I629"/>
  <c r="I630"/>
  <c r="I631"/>
  <c r="I632"/>
  <c r="I633"/>
  <c r="I634"/>
  <c r="I635"/>
  <c r="I636"/>
  <c r="I637"/>
  <c r="I638"/>
  <c r="I639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F707"/>
  <c r="G709"/>
  <c r="F709"/>
  <c r="G708"/>
  <c r="G707"/>
  <c r="G706"/>
  <c r="F703"/>
  <c r="G705"/>
  <c r="F705"/>
  <c r="G704"/>
  <c r="G703"/>
  <c r="G702"/>
  <c r="F699"/>
  <c r="G701"/>
  <c r="F701"/>
  <c r="G700"/>
  <c r="G699"/>
  <c r="G698"/>
  <c r="F695"/>
  <c r="G697"/>
  <c r="F697"/>
  <c r="G696"/>
  <c r="G695"/>
  <c r="G694"/>
  <c r="F691"/>
  <c r="G693"/>
  <c r="F693"/>
  <c r="G692"/>
  <c r="G691"/>
  <c r="G690"/>
  <c r="F687"/>
  <c r="G689"/>
  <c r="F689"/>
  <c r="G688"/>
  <c r="G687"/>
  <c r="G686"/>
  <c r="F683"/>
  <c r="G685"/>
  <c r="F685"/>
  <c r="G684"/>
  <c r="G683"/>
  <c r="G682"/>
  <c r="F679"/>
  <c r="G681"/>
  <c r="F681"/>
  <c r="G680"/>
  <c r="G679"/>
  <c r="G678"/>
  <c r="F675"/>
  <c r="G677"/>
  <c r="F677"/>
  <c r="G676"/>
  <c r="G675"/>
  <c r="G674"/>
  <c r="F671"/>
  <c r="G673"/>
  <c r="F673"/>
  <c r="G672"/>
  <c r="G671"/>
  <c r="G670"/>
  <c r="F667"/>
  <c r="G669"/>
  <c r="F669"/>
  <c r="G668"/>
  <c r="G667"/>
  <c r="G666"/>
  <c r="F663"/>
  <c r="G665"/>
  <c r="F665"/>
  <c r="G664"/>
  <c r="G663"/>
  <c r="G662"/>
  <c r="F658"/>
  <c r="G660"/>
  <c r="F660"/>
  <c r="G659"/>
  <c r="G658"/>
  <c r="G657"/>
  <c r="F654"/>
  <c r="G656"/>
  <c r="F656"/>
  <c r="G655"/>
  <c r="G654"/>
  <c r="G653"/>
  <c r="F650"/>
  <c r="G652"/>
  <c r="F652"/>
  <c r="G651"/>
  <c r="G650"/>
  <c r="G649"/>
  <c r="F646"/>
  <c r="G648"/>
  <c r="F648"/>
  <c r="G647"/>
  <c r="G646"/>
  <c r="G645"/>
  <c r="F642"/>
  <c r="G644"/>
  <c r="F644"/>
  <c r="G643"/>
  <c r="G642"/>
  <c r="G641"/>
  <c r="H640"/>
  <c r="F637"/>
  <c r="G639"/>
  <c r="F639"/>
  <c r="G638"/>
  <c r="G637"/>
  <c r="G636"/>
  <c r="F633"/>
  <c r="G635"/>
  <c r="F635"/>
  <c r="G634"/>
  <c r="G633"/>
  <c r="G632"/>
  <c r="F629"/>
  <c r="G631"/>
  <c r="F631"/>
  <c r="G630"/>
  <c r="G629"/>
  <c r="G628"/>
  <c r="F625"/>
  <c r="G627"/>
  <c r="F627"/>
  <c r="G626"/>
  <c r="G625"/>
  <c r="G624"/>
  <c r="H623"/>
  <c r="H610"/>
  <c r="F620"/>
  <c r="G622"/>
  <c r="F622"/>
  <c r="G621"/>
  <c r="G620"/>
  <c r="G619"/>
  <c r="G606"/>
  <c r="F607"/>
  <c r="F609"/>
  <c r="G607"/>
  <c r="G608"/>
  <c r="G609"/>
  <c r="F616"/>
  <c r="G618"/>
  <c r="F618"/>
  <c r="G617"/>
  <c r="G616"/>
  <c r="G615"/>
  <c r="F612"/>
  <c r="G614"/>
  <c r="F614"/>
  <c r="G613"/>
  <c r="G612"/>
  <c r="G611"/>
  <c r="H573"/>
  <c r="F603"/>
  <c r="G605"/>
  <c r="F605"/>
  <c r="G604"/>
  <c r="G603"/>
  <c r="G602"/>
  <c r="F599"/>
  <c r="G601"/>
  <c r="F601"/>
  <c r="G600"/>
  <c r="G599"/>
  <c r="G598"/>
  <c r="F595"/>
  <c r="G597"/>
  <c r="F597"/>
  <c r="G596"/>
  <c r="G595"/>
  <c r="G594"/>
  <c r="F591"/>
  <c r="G593"/>
  <c r="F593"/>
  <c r="G592"/>
  <c r="G591"/>
  <c r="G590"/>
  <c r="F587"/>
  <c r="G589"/>
  <c r="F589"/>
  <c r="G588"/>
  <c r="G587"/>
  <c r="G586"/>
  <c r="F583"/>
  <c r="G585"/>
  <c r="F585"/>
  <c r="G584"/>
  <c r="G583"/>
  <c r="G582"/>
  <c r="F579"/>
  <c r="G581"/>
  <c r="F581"/>
  <c r="G580"/>
  <c r="G579"/>
  <c r="G578"/>
  <c r="F575"/>
  <c r="G577"/>
  <c r="F577"/>
  <c r="G576"/>
  <c r="G575"/>
  <c r="G574"/>
  <c r="H540"/>
  <c r="F570"/>
  <c r="G572"/>
  <c r="F572"/>
  <c r="G571"/>
  <c r="G570"/>
  <c r="G569"/>
  <c r="F566"/>
  <c r="G568"/>
  <c r="F568"/>
  <c r="G567"/>
  <c r="G566"/>
  <c r="G565"/>
  <c r="F562"/>
  <c r="G564"/>
  <c r="F564"/>
  <c r="G563"/>
  <c r="G562"/>
  <c r="G561"/>
  <c r="F558"/>
  <c r="G560"/>
  <c r="F560"/>
  <c r="G559"/>
  <c r="G558"/>
  <c r="G557"/>
  <c r="F554"/>
  <c r="G556"/>
  <c r="F556"/>
  <c r="G555"/>
  <c r="G554"/>
  <c r="G553"/>
  <c r="F550"/>
  <c r="G552"/>
  <c r="F552"/>
  <c r="G551"/>
  <c r="G550"/>
  <c r="G549"/>
  <c r="F546"/>
  <c r="G548"/>
  <c r="F548"/>
  <c r="G547"/>
  <c r="G546"/>
  <c r="G545"/>
  <c r="F542"/>
  <c r="G544"/>
  <c r="F544"/>
  <c r="G543"/>
  <c r="G542"/>
  <c r="G541"/>
  <c r="F537"/>
  <c r="G539"/>
  <c r="F539"/>
  <c r="G538"/>
  <c r="G537"/>
  <c r="G536"/>
  <c r="F533"/>
  <c r="G535"/>
  <c r="F535"/>
  <c r="G534"/>
  <c r="G533"/>
  <c r="G532"/>
  <c r="F529"/>
  <c r="G531"/>
  <c r="F531"/>
  <c r="G530"/>
  <c r="G529"/>
  <c r="G528"/>
  <c r="H527"/>
  <c r="F524"/>
  <c r="G526"/>
  <c r="F526"/>
  <c r="G525"/>
  <c r="G524"/>
  <c r="G523"/>
  <c r="F520"/>
  <c r="G522"/>
  <c r="F522"/>
  <c r="G521"/>
  <c r="G520"/>
  <c r="G519"/>
  <c r="F516"/>
  <c r="G518"/>
  <c r="F518"/>
  <c r="G517"/>
  <c r="G516"/>
  <c r="G515"/>
  <c r="F512"/>
  <c r="G514"/>
  <c r="F514"/>
  <c r="G513"/>
  <c r="G512"/>
  <c r="G511"/>
  <c r="F508"/>
  <c r="G510"/>
  <c r="F510"/>
  <c r="G509"/>
  <c r="G508"/>
  <c r="G507"/>
  <c r="F504"/>
  <c r="G506"/>
  <c r="F506"/>
  <c r="G505"/>
  <c r="G504"/>
  <c r="G503"/>
  <c r="F500"/>
  <c r="G502"/>
  <c r="F502"/>
  <c r="G501"/>
  <c r="G500"/>
  <c r="G499"/>
  <c r="H498"/>
  <c r="F495"/>
  <c r="G497"/>
  <c r="F497"/>
  <c r="G496"/>
  <c r="G495"/>
  <c r="G494"/>
  <c r="F491"/>
  <c r="G493"/>
  <c r="F493"/>
  <c r="G492"/>
  <c r="G491"/>
  <c r="G490"/>
  <c r="F487"/>
  <c r="G489"/>
  <c r="F489"/>
  <c r="G488"/>
  <c r="G487"/>
  <c r="G486"/>
  <c r="F483"/>
  <c r="G485"/>
  <c r="F485"/>
  <c r="G484"/>
  <c r="G483"/>
  <c r="G482"/>
  <c r="F479"/>
  <c r="G481"/>
  <c r="F481"/>
  <c r="G480"/>
  <c r="G479"/>
  <c r="G478"/>
  <c r="F475"/>
  <c r="G477"/>
  <c r="F477"/>
  <c r="G476"/>
  <c r="G475"/>
  <c r="G474"/>
  <c r="F471"/>
  <c r="G473"/>
  <c r="F473"/>
  <c r="G472"/>
  <c r="G471"/>
  <c r="G470"/>
  <c r="F467"/>
  <c r="G469"/>
  <c r="F469"/>
  <c r="G468"/>
  <c r="G467"/>
  <c r="G466"/>
  <c r="F463"/>
  <c r="G465"/>
  <c r="F465"/>
  <c r="G464"/>
  <c r="G463"/>
  <c r="G462"/>
  <c r="F459"/>
  <c r="G461"/>
  <c r="F461"/>
  <c r="G460"/>
  <c r="G459"/>
  <c r="G458"/>
  <c r="H457"/>
  <c r="F454"/>
  <c r="G456"/>
  <c r="F456"/>
  <c r="G455"/>
  <c r="G454"/>
  <c r="G453"/>
  <c r="H452"/>
  <c r="F449"/>
  <c r="G451"/>
  <c r="F451"/>
  <c r="G450"/>
  <c r="G449"/>
  <c r="G448"/>
  <c r="F445"/>
  <c r="G447"/>
  <c r="F447"/>
  <c r="G446"/>
  <c r="G445"/>
  <c r="G444"/>
  <c r="F441"/>
  <c r="G443"/>
  <c r="F443"/>
  <c r="G442"/>
  <c r="G441"/>
  <c r="G440"/>
  <c r="F437"/>
  <c r="G439"/>
  <c r="F439"/>
  <c r="G438"/>
  <c r="G437"/>
  <c r="G436"/>
  <c r="F433"/>
  <c r="G435"/>
  <c r="F435"/>
  <c r="G434"/>
  <c r="G433"/>
  <c r="G432"/>
  <c r="F429"/>
  <c r="G431"/>
  <c r="F431"/>
  <c r="G430"/>
  <c r="G429"/>
  <c r="G428"/>
  <c r="F425"/>
  <c r="G427"/>
  <c r="F427"/>
  <c r="G426"/>
  <c r="G425"/>
  <c r="G424"/>
  <c r="F421"/>
  <c r="G423"/>
  <c r="F423"/>
  <c r="G422"/>
  <c r="G421"/>
  <c r="G420"/>
  <c r="F417"/>
  <c r="G419"/>
  <c r="F419"/>
  <c r="G418"/>
  <c r="G417"/>
  <c r="G416"/>
  <c r="F413"/>
  <c r="G415"/>
  <c r="F415"/>
  <c r="G414"/>
  <c r="G413"/>
  <c r="G412"/>
  <c r="F409"/>
  <c r="G411"/>
  <c r="F411"/>
  <c r="G410"/>
  <c r="G409"/>
  <c r="G408"/>
  <c r="F405"/>
  <c r="G407"/>
  <c r="F407"/>
  <c r="G406"/>
  <c r="G405"/>
  <c r="G404"/>
  <c r="H403"/>
  <c r="F400"/>
  <c r="G402"/>
  <c r="F402"/>
  <c r="G401"/>
  <c r="G400"/>
  <c r="G399"/>
  <c r="F396"/>
  <c r="G398"/>
  <c r="F398"/>
  <c r="G397"/>
  <c r="G396"/>
  <c r="G395"/>
  <c r="F392"/>
  <c r="G394"/>
  <c r="F394"/>
  <c r="G393"/>
  <c r="G392"/>
  <c r="G391"/>
  <c r="F388"/>
  <c r="G390"/>
  <c r="F390"/>
  <c r="G389"/>
  <c r="G388"/>
  <c r="G387"/>
  <c r="H386"/>
  <c r="F383"/>
  <c r="G385"/>
  <c r="F385"/>
  <c r="G384"/>
  <c r="G383"/>
  <c r="G382"/>
  <c r="F379"/>
  <c r="G381"/>
  <c r="F381"/>
  <c r="G380"/>
  <c r="G379"/>
  <c r="G378"/>
  <c r="F375"/>
  <c r="G377"/>
  <c r="F377"/>
  <c r="G376"/>
  <c r="G375"/>
  <c r="G374"/>
  <c r="F371"/>
  <c r="G373"/>
  <c r="F373"/>
  <c r="G372"/>
  <c r="G371"/>
  <c r="G370"/>
  <c r="F367"/>
  <c r="G369"/>
  <c r="F369"/>
  <c r="G368"/>
  <c r="G367"/>
  <c r="G366"/>
  <c r="H365"/>
  <c r="I2"/>
  <c r="H336"/>
  <c r="H287"/>
  <c r="F362"/>
  <c r="G364"/>
  <c r="F364"/>
  <c r="G363"/>
  <c r="G362"/>
  <c r="G361"/>
  <c r="F358"/>
  <c r="G360"/>
  <c r="F360"/>
  <c r="G359"/>
  <c r="G358"/>
  <c r="G357"/>
  <c r="F354"/>
  <c r="G356"/>
  <c r="F356"/>
  <c r="G355"/>
  <c r="G354"/>
  <c r="G353"/>
  <c r="F350"/>
  <c r="G352"/>
  <c r="F352"/>
  <c r="G351"/>
  <c r="G350"/>
  <c r="G349"/>
  <c r="F346"/>
  <c r="G348"/>
  <c r="F348"/>
  <c r="G347"/>
  <c r="G346"/>
  <c r="G345"/>
  <c r="F342"/>
  <c r="G344"/>
  <c r="F344"/>
  <c r="G343"/>
  <c r="G342"/>
  <c r="G341"/>
  <c r="F338"/>
  <c r="G340"/>
  <c r="F340"/>
  <c r="G339"/>
  <c r="G338"/>
  <c r="G337"/>
  <c r="F333"/>
  <c r="G335"/>
  <c r="F335"/>
  <c r="G334"/>
  <c r="G333"/>
  <c r="G332"/>
  <c r="F329"/>
  <c r="G331"/>
  <c r="F331"/>
  <c r="G330"/>
  <c r="G329"/>
  <c r="G328"/>
  <c r="K46" i="22"/>
  <c r="J49"/>
  <c r="K49"/>
  <c r="E49"/>
  <c r="G49"/>
  <c r="E32"/>
  <c r="G32"/>
  <c r="E33"/>
  <c r="G33"/>
  <c r="E34"/>
  <c r="G34"/>
  <c r="G31"/>
  <c r="E38"/>
  <c r="E37"/>
  <c r="G37"/>
  <c r="F38"/>
  <c r="G38"/>
  <c r="G36"/>
  <c r="G40"/>
  <c r="G41"/>
  <c r="G42"/>
  <c r="G43"/>
  <c r="G44"/>
  <c r="G39"/>
  <c r="G46"/>
  <c r="G50"/>
  <c r="G51"/>
  <c r="G52"/>
  <c r="J40"/>
  <c r="J41"/>
  <c r="J42"/>
  <c r="J43"/>
  <c r="J39"/>
  <c r="J37"/>
  <c r="I38"/>
  <c r="J38"/>
  <c r="J36"/>
  <c r="J32"/>
  <c r="J33"/>
  <c r="J34"/>
  <c r="J31"/>
  <c r="J46"/>
  <c r="G45"/>
  <c r="I44"/>
  <c r="K39"/>
  <c r="K36"/>
  <c r="J35"/>
  <c r="K31"/>
  <c r="J23"/>
  <c r="H23"/>
  <c r="E23"/>
  <c r="J19"/>
  <c r="H19"/>
  <c r="E19"/>
  <c r="O5"/>
  <c r="O6"/>
  <c r="O7"/>
  <c r="O8"/>
  <c r="O9"/>
  <c r="O11"/>
  <c r="N5"/>
  <c r="N6"/>
  <c r="N7"/>
  <c r="N8"/>
  <c r="N9"/>
  <c r="N11"/>
  <c r="J6"/>
  <c r="H6"/>
  <c r="G6"/>
  <c r="E6"/>
  <c r="E5"/>
  <c r="H126" i="16"/>
  <c r="J126"/>
  <c r="H131"/>
  <c r="J131"/>
  <c r="H137"/>
  <c r="J137"/>
  <c r="F57" i="21"/>
  <c r="G59"/>
  <c r="F61"/>
  <c r="G63"/>
  <c r="G68"/>
  <c r="F79"/>
  <c r="G77"/>
  <c r="F154"/>
  <c r="G152"/>
  <c r="F158"/>
  <c r="G156"/>
  <c r="F175"/>
  <c r="G173"/>
  <c r="F179"/>
  <c r="G177"/>
  <c r="F231"/>
  <c r="G233"/>
  <c r="F235"/>
  <c r="G237"/>
  <c r="F239"/>
  <c r="G241"/>
  <c r="F243"/>
  <c r="G245"/>
  <c r="F247"/>
  <c r="G249"/>
  <c r="F319"/>
  <c r="G317"/>
  <c r="G326"/>
  <c r="E132" i="16"/>
  <c r="F59" i="21"/>
  <c r="F63"/>
  <c r="F77"/>
  <c r="F152"/>
  <c r="F156"/>
  <c r="F173"/>
  <c r="F177"/>
  <c r="F233"/>
  <c r="F237"/>
  <c r="F241"/>
  <c r="F245"/>
  <c r="F249"/>
  <c r="F317"/>
  <c r="D132" i="16"/>
  <c r="F132"/>
  <c r="H132"/>
  <c r="J132"/>
  <c r="G132"/>
  <c r="G298" i="21"/>
  <c r="G5"/>
  <c r="G11"/>
  <c r="G13"/>
  <c r="G33"/>
  <c r="G35"/>
  <c r="F40"/>
  <c r="G42"/>
  <c r="G47"/>
  <c r="G51"/>
  <c r="G57"/>
  <c r="G64"/>
  <c r="G74"/>
  <c r="G82"/>
  <c r="G97"/>
  <c r="F105"/>
  <c r="G103"/>
  <c r="F109"/>
  <c r="G107"/>
  <c r="G112"/>
  <c r="G118"/>
  <c r="G122"/>
  <c r="G128"/>
  <c r="F134"/>
  <c r="G132"/>
  <c r="G137"/>
  <c r="G145"/>
  <c r="G149"/>
  <c r="G151"/>
  <c r="G155"/>
  <c r="F163"/>
  <c r="G161"/>
  <c r="G172"/>
  <c r="G178"/>
  <c r="G191"/>
  <c r="F198"/>
  <c r="G200"/>
  <c r="G201"/>
  <c r="G207"/>
  <c r="G209"/>
  <c r="G215"/>
  <c r="G220"/>
  <c r="F225"/>
  <c r="G223"/>
  <c r="G226"/>
  <c r="G234"/>
  <c r="G244"/>
  <c r="G248"/>
  <c r="F291"/>
  <c r="G289"/>
  <c r="F303"/>
  <c r="G301"/>
  <c r="G304"/>
  <c r="E127" i="16"/>
  <c r="F42" i="21"/>
  <c r="F103"/>
  <c r="F107"/>
  <c r="F132"/>
  <c r="F161"/>
  <c r="F200"/>
  <c r="F223"/>
  <c r="F289"/>
  <c r="F301"/>
  <c r="D127" i="16"/>
  <c r="F127"/>
  <c r="H127"/>
  <c r="J127"/>
  <c r="G127"/>
  <c r="F299" i="21"/>
  <c r="G297"/>
  <c r="G104"/>
  <c r="G106"/>
  <c r="G114"/>
  <c r="G120"/>
  <c r="G124"/>
  <c r="G135"/>
  <c r="G139"/>
  <c r="G143"/>
  <c r="G157"/>
  <c r="G166"/>
  <c r="G175"/>
  <c r="G186"/>
  <c r="G189"/>
  <c r="G195"/>
  <c r="F202"/>
  <c r="G204"/>
  <c r="F208"/>
  <c r="G206"/>
  <c r="G218"/>
  <c r="G224"/>
  <c r="G230"/>
  <c r="G251"/>
  <c r="G261"/>
  <c r="G265"/>
  <c r="G267"/>
  <c r="G273"/>
  <c r="G279"/>
  <c r="G285"/>
  <c r="G290"/>
  <c r="G308"/>
  <c r="G314"/>
  <c r="E125" i="16"/>
  <c r="F297" i="21"/>
  <c r="F204"/>
  <c r="F206"/>
  <c r="D125" i="16"/>
  <c r="F125"/>
  <c r="H125"/>
  <c r="J125"/>
  <c r="G125"/>
  <c r="F8" i="21"/>
  <c r="G6"/>
  <c r="F12"/>
  <c r="G10"/>
  <c r="F21"/>
  <c r="G19"/>
  <c r="G28"/>
  <c r="F32"/>
  <c r="G34"/>
  <c r="G40"/>
  <c r="G43"/>
  <c r="F48"/>
  <c r="G50"/>
  <c r="G53"/>
  <c r="F171"/>
  <c r="G169"/>
  <c r="G182"/>
  <c r="G184"/>
  <c r="F190"/>
  <c r="G192"/>
  <c r="F196"/>
  <c r="G194"/>
  <c r="G198"/>
  <c r="G202"/>
  <c r="G208"/>
  <c r="F210"/>
  <c r="G212"/>
  <c r="F214"/>
  <c r="G216"/>
  <c r="F254"/>
  <c r="G252"/>
  <c r="G257"/>
  <c r="G263"/>
  <c r="G271"/>
  <c r="F276"/>
  <c r="G278"/>
  <c r="F286"/>
  <c r="G284"/>
  <c r="G300"/>
  <c r="F305"/>
  <c r="G307"/>
  <c r="F309"/>
  <c r="G311"/>
  <c r="G316"/>
  <c r="F323"/>
  <c r="G321"/>
  <c r="G324"/>
  <c r="E130" i="16"/>
  <c r="F6" i="21"/>
  <c r="F10"/>
  <c r="F19"/>
  <c r="F34"/>
  <c r="F50"/>
  <c r="F169"/>
  <c r="F192"/>
  <c r="F194"/>
  <c r="F212"/>
  <c r="F216"/>
  <c r="F252"/>
  <c r="F278"/>
  <c r="F284"/>
  <c r="F307"/>
  <c r="F311"/>
  <c r="F321"/>
  <c r="D130" i="16"/>
  <c r="F130"/>
  <c r="H130"/>
  <c r="J130"/>
  <c r="G130"/>
  <c r="F293" i="21"/>
  <c r="G295"/>
  <c r="G8"/>
  <c r="F14"/>
  <c r="G16"/>
  <c r="G21"/>
  <c r="F25"/>
  <c r="G23"/>
  <c r="F27"/>
  <c r="G29"/>
  <c r="G32"/>
  <c r="G39"/>
  <c r="G45"/>
  <c r="G48"/>
  <c r="F54"/>
  <c r="G52"/>
  <c r="G61"/>
  <c r="F69"/>
  <c r="G71"/>
  <c r="G79"/>
  <c r="G81"/>
  <c r="G85"/>
  <c r="G89"/>
  <c r="G93"/>
  <c r="F98"/>
  <c r="G100"/>
  <c r="G141"/>
  <c r="F146"/>
  <c r="G144"/>
  <c r="F148"/>
  <c r="G150"/>
  <c r="G153"/>
  <c r="G158"/>
  <c r="F165"/>
  <c r="G167"/>
  <c r="G180"/>
  <c r="F185"/>
  <c r="G187"/>
  <c r="G222"/>
  <c r="G240"/>
  <c r="F256"/>
  <c r="G258"/>
  <c r="F262"/>
  <c r="G260"/>
  <c r="G275"/>
  <c r="G281"/>
  <c r="G291"/>
  <c r="G312"/>
  <c r="E128" i="16"/>
  <c r="F295" i="21"/>
  <c r="F16"/>
  <c r="F23"/>
  <c r="F29"/>
  <c r="F52"/>
  <c r="F71"/>
  <c r="F81"/>
  <c r="F100"/>
  <c r="F144"/>
  <c r="F150"/>
  <c r="F167"/>
  <c r="F187"/>
  <c r="F258"/>
  <c r="F260"/>
  <c r="D128" i="16"/>
  <c r="F128"/>
  <c r="H128"/>
  <c r="J128"/>
  <c r="G128"/>
  <c r="G294" i="21"/>
  <c r="G7"/>
  <c r="G14"/>
  <c r="G18"/>
  <c r="G24"/>
  <c r="G66"/>
  <c r="G70"/>
  <c r="G72"/>
  <c r="G87"/>
  <c r="G91"/>
  <c r="G95"/>
  <c r="G98"/>
  <c r="G110"/>
  <c r="G116"/>
  <c r="F129"/>
  <c r="G127"/>
  <c r="G134"/>
  <c r="F138"/>
  <c r="G136"/>
  <c r="F142"/>
  <c r="G140"/>
  <c r="G163"/>
  <c r="G170"/>
  <c r="G176"/>
  <c r="G190"/>
  <c r="G196"/>
  <c r="G199"/>
  <c r="G205"/>
  <c r="G238"/>
  <c r="G242"/>
  <c r="G246"/>
  <c r="G253"/>
  <c r="G255"/>
  <c r="G262"/>
  <c r="G302"/>
  <c r="G306"/>
  <c r="G309"/>
  <c r="E134" i="16"/>
  <c r="F127" i="21"/>
  <c r="F136"/>
  <c r="F140"/>
  <c r="D134" i="16"/>
  <c r="F134"/>
  <c r="H134"/>
  <c r="J134"/>
  <c r="G134"/>
  <c r="F38" i="21"/>
  <c r="G36"/>
  <c r="G41"/>
  <c r="F44"/>
  <c r="G46"/>
  <c r="F115"/>
  <c r="G117"/>
  <c r="F121"/>
  <c r="G119"/>
  <c r="F125"/>
  <c r="G123"/>
  <c r="G126"/>
  <c r="G210"/>
  <c r="G235"/>
  <c r="G239"/>
  <c r="F270"/>
  <c r="G268"/>
  <c r="F274"/>
  <c r="G272"/>
  <c r="F280"/>
  <c r="G282"/>
  <c r="E137" i="16"/>
  <c r="F36" i="21"/>
  <c r="F46"/>
  <c r="F117"/>
  <c r="F119"/>
  <c r="F123"/>
  <c r="F268"/>
  <c r="F272"/>
  <c r="F282"/>
  <c r="D137" i="16"/>
  <c r="F137"/>
  <c r="G137"/>
  <c r="G9" i="21"/>
  <c r="G15"/>
  <c r="G22"/>
  <c r="G26"/>
  <c r="G31"/>
  <c r="G37"/>
  <c r="G60"/>
  <c r="F67"/>
  <c r="G65"/>
  <c r="F73"/>
  <c r="G75"/>
  <c r="G78"/>
  <c r="G80"/>
  <c r="F88"/>
  <c r="G86"/>
  <c r="F92"/>
  <c r="G90"/>
  <c r="F96"/>
  <c r="G94"/>
  <c r="G99"/>
  <c r="G164"/>
  <c r="G174"/>
  <c r="G179"/>
  <c r="G193"/>
  <c r="G197"/>
  <c r="G203"/>
  <c r="G211"/>
  <c r="G213"/>
  <c r="G228"/>
  <c r="G231"/>
  <c r="F313"/>
  <c r="G315"/>
  <c r="E131" i="16"/>
  <c r="F65" i="21"/>
  <c r="F86"/>
  <c r="F90"/>
  <c r="F94"/>
  <c r="F315"/>
  <c r="D131" i="16"/>
  <c r="F131"/>
  <c r="G131"/>
  <c r="F221" i="21"/>
  <c r="G219"/>
  <c r="G225"/>
  <c r="F227"/>
  <c r="G229"/>
  <c r="G236"/>
  <c r="G243"/>
  <c r="G247"/>
  <c r="G254"/>
  <c r="G256"/>
  <c r="G259"/>
  <c r="E126" i="16"/>
  <c r="F219" i="21"/>
  <c r="F229"/>
  <c r="D126" i="16"/>
  <c r="F126"/>
  <c r="G126"/>
  <c r="G293" i="21"/>
  <c r="G25"/>
  <c r="G27"/>
  <c r="G38"/>
  <c r="G44"/>
  <c r="G49"/>
  <c r="G54"/>
  <c r="G56"/>
  <c r="G62"/>
  <c r="G69"/>
  <c r="G73"/>
  <c r="G76"/>
  <c r="G83"/>
  <c r="G88"/>
  <c r="G92"/>
  <c r="G96"/>
  <c r="G165"/>
  <c r="F181"/>
  <c r="G183"/>
  <c r="G185"/>
  <c r="F266"/>
  <c r="G264"/>
  <c r="G269"/>
  <c r="G277"/>
  <c r="G283"/>
  <c r="G303"/>
  <c r="G313"/>
  <c r="G320"/>
  <c r="E133" i="16"/>
  <c r="F183" i="21"/>
  <c r="F264"/>
  <c r="D133" i="16"/>
  <c r="F133"/>
  <c r="H133"/>
  <c r="J133"/>
  <c r="G133"/>
  <c r="G299" i="21"/>
  <c r="G58"/>
  <c r="G67"/>
  <c r="G102"/>
  <c r="G108"/>
  <c r="F113"/>
  <c r="G111"/>
  <c r="G115"/>
  <c r="G133"/>
  <c r="G142"/>
  <c r="G146"/>
  <c r="G148"/>
  <c r="G162"/>
  <c r="G171"/>
  <c r="G221"/>
  <c r="G227"/>
  <c r="G232"/>
  <c r="G288"/>
  <c r="G305"/>
  <c r="G310"/>
  <c r="G318"/>
  <c r="G322"/>
  <c r="F327"/>
  <c r="G325"/>
  <c r="E129" i="16"/>
  <c r="F111" i="21"/>
  <c r="F325"/>
  <c r="D129" i="16"/>
  <c r="F129"/>
  <c r="H129"/>
  <c r="J129"/>
  <c r="G129"/>
  <c r="G20" i="21"/>
  <c r="E135" i="16"/>
  <c r="D135"/>
  <c r="F135"/>
  <c r="H135"/>
  <c r="J135"/>
  <c r="G135"/>
  <c r="E136"/>
  <c r="D136"/>
  <c r="F136"/>
  <c r="H136"/>
  <c r="J136"/>
  <c r="G136"/>
  <c r="P132"/>
  <c r="K127"/>
  <c r="K125"/>
  <c r="K130"/>
  <c r="K128"/>
  <c r="K134"/>
  <c r="K137"/>
  <c r="K131"/>
  <c r="K126"/>
  <c r="K132"/>
  <c r="K133"/>
  <c r="K129"/>
  <c r="K135"/>
  <c r="K136"/>
  <c r="Q132"/>
  <c r="R132"/>
  <c r="P127"/>
  <c r="Q127"/>
  <c r="R127"/>
  <c r="P125"/>
  <c r="Q125"/>
  <c r="R125"/>
  <c r="P130"/>
  <c r="Q130"/>
  <c r="R130"/>
  <c r="P128"/>
  <c r="Q128"/>
  <c r="R128"/>
  <c r="P134"/>
  <c r="Q134"/>
  <c r="R134"/>
  <c r="P137"/>
  <c r="Q137"/>
  <c r="R137"/>
  <c r="P131"/>
  <c r="Q131"/>
  <c r="R131"/>
  <c r="P126"/>
  <c r="Q126"/>
  <c r="R126"/>
  <c r="P133"/>
  <c r="Q133"/>
  <c r="R133"/>
  <c r="P129"/>
  <c r="Q129"/>
  <c r="R129"/>
  <c r="P135"/>
  <c r="Q135"/>
  <c r="R135"/>
  <c r="P136"/>
  <c r="Q136"/>
  <c r="R136"/>
  <c r="B132"/>
  <c r="B131"/>
  <c r="B127"/>
  <c r="B130"/>
  <c r="B128"/>
  <c r="B125"/>
  <c r="B134"/>
  <c r="B133"/>
  <c r="B135"/>
  <c r="B129"/>
  <c r="B126"/>
  <c r="B136"/>
  <c r="B137"/>
  <c r="H250" i="21"/>
  <c r="H217"/>
  <c r="H159"/>
  <c r="G327"/>
  <c r="G323"/>
  <c r="G319"/>
  <c r="G296"/>
  <c r="G292"/>
  <c r="E292"/>
  <c r="G286"/>
  <c r="G280"/>
  <c r="G276"/>
  <c r="G274"/>
  <c r="G270"/>
  <c r="G266"/>
  <c r="G214"/>
  <c r="H188"/>
  <c r="L1" i="15"/>
  <c r="G181" i="21"/>
  <c r="G168"/>
  <c r="G160"/>
  <c r="G154"/>
  <c r="G147"/>
  <c r="G138"/>
  <c r="G131"/>
  <c r="H130"/>
  <c r="H101"/>
  <c r="G129"/>
  <c r="G125"/>
  <c r="G121"/>
  <c r="G113"/>
  <c r="G109"/>
  <c r="G105"/>
  <c r="H55"/>
  <c r="H84"/>
  <c r="H30"/>
  <c r="H17"/>
  <c r="H4"/>
  <c r="D1" i="20"/>
  <c r="E89"/>
  <c r="E163"/>
  <c r="E229"/>
  <c r="E9"/>
  <c r="E17"/>
  <c r="E25"/>
  <c r="E33"/>
  <c r="E44"/>
  <c r="E52"/>
  <c r="E65"/>
  <c r="E73"/>
  <c r="E81"/>
  <c r="E97"/>
  <c r="E106"/>
  <c r="E114"/>
  <c r="E122"/>
  <c r="E130"/>
  <c r="E138"/>
  <c r="E146"/>
  <c r="E154"/>
  <c r="E171"/>
  <c r="E179"/>
  <c r="E188"/>
  <c r="E196"/>
  <c r="E204"/>
  <c r="E212"/>
  <c r="E221"/>
  <c r="E237"/>
  <c r="E246"/>
  <c r="E254"/>
  <c r="E262"/>
  <c r="E270"/>
  <c r="E278"/>
  <c r="E286"/>
  <c r="E299"/>
  <c r="E307"/>
  <c r="E315"/>
  <c r="E324"/>
  <c r="E332"/>
  <c r="E340"/>
  <c r="E352"/>
  <c r="E360"/>
  <c r="E368"/>
  <c r="E377"/>
  <c r="E385"/>
  <c r="E391"/>
  <c r="E403"/>
  <c r="E412"/>
  <c r="E433"/>
  <c r="E449"/>
  <c r="E478"/>
  <c r="E494"/>
  <c r="E507"/>
  <c r="E523"/>
  <c r="E531"/>
  <c r="E547"/>
  <c r="E560"/>
  <c r="E581"/>
  <c r="E597"/>
  <c r="E613"/>
  <c r="E629"/>
  <c r="E654"/>
  <c r="E670"/>
  <c r="E679"/>
  <c r="E692"/>
  <c r="E699"/>
  <c r="E706"/>
  <c r="E714"/>
  <c r="E727"/>
  <c r="E735"/>
  <c r="E743"/>
  <c r="E752"/>
  <c r="E760"/>
  <c r="E768"/>
  <c r="E781"/>
  <c r="E789"/>
  <c r="E797"/>
  <c r="E806"/>
  <c r="E814"/>
  <c r="E822"/>
  <c r="E835"/>
  <c r="E843"/>
  <c r="E851"/>
  <c r="E864"/>
  <c r="E872"/>
  <c r="E880"/>
  <c r="E888"/>
  <c r="E896"/>
  <c r="E905"/>
  <c r="L105" i="16"/>
  <c r="D22" i="1"/>
  <c r="D23"/>
  <c r="D24"/>
  <c r="D25"/>
  <c r="D27"/>
  <c r="D28"/>
  <c r="D29"/>
  <c r="D30"/>
  <c r="D53"/>
  <c r="D55"/>
  <c r="D76"/>
  <c r="E10"/>
  <c r="E31"/>
  <c r="E39"/>
  <c r="E47"/>
  <c r="E56"/>
  <c r="E69"/>
  <c r="E80"/>
  <c r="E88"/>
  <c r="E96"/>
  <c r="E109"/>
  <c r="E117"/>
  <c r="E126"/>
  <c r="E134"/>
  <c r="D1" i="14"/>
  <c r="E328"/>
  <c r="E230" i="5"/>
  <c r="E473"/>
  <c r="E539"/>
  <c r="E564"/>
  <c r="E10"/>
  <c r="E43"/>
  <c r="E68"/>
  <c r="E89"/>
  <c r="E104"/>
  <c r="E133"/>
  <c r="E158"/>
  <c r="E179"/>
  <c r="E195"/>
  <c r="E220"/>
  <c r="E239"/>
  <c r="E255"/>
  <c r="E272"/>
  <c r="E287"/>
  <c r="E295"/>
  <c r="E303"/>
  <c r="E316"/>
  <c r="E324"/>
  <c r="E332"/>
  <c r="E345"/>
  <c r="E353"/>
  <c r="E361"/>
  <c r="E374"/>
  <c r="E382"/>
  <c r="E390"/>
  <c r="E398"/>
  <c r="E411"/>
  <c r="E419"/>
  <c r="E432"/>
  <c r="E440"/>
  <c r="E448"/>
  <c r="E456"/>
  <c r="E464"/>
  <c r="E481"/>
  <c r="E494"/>
  <c r="E502"/>
  <c r="E510"/>
  <c r="E523"/>
  <c r="E531"/>
  <c r="E548"/>
  <c r="E556"/>
  <c r="E572"/>
  <c r="E580"/>
  <c r="E593"/>
  <c r="E601"/>
  <c r="E609"/>
  <c r="E617"/>
  <c r="E626"/>
  <c r="E634"/>
  <c r="E642"/>
  <c r="E650"/>
  <c r="E658"/>
  <c r="E666"/>
  <c r="E679"/>
  <c r="E687"/>
  <c r="E695"/>
  <c r="E703"/>
  <c r="E711"/>
  <c r="E720"/>
  <c r="E728"/>
  <c r="E736"/>
  <c r="E744"/>
  <c r="E757"/>
  <c r="E765"/>
  <c r="E773"/>
  <c r="E786"/>
  <c r="E794"/>
  <c r="E802"/>
  <c r="E810"/>
  <c r="E819"/>
  <c r="E827"/>
  <c r="E835"/>
  <c r="E843"/>
  <c r="E851"/>
  <c r="E85" i="8"/>
  <c r="E177"/>
  <c r="E194"/>
  <c r="E144" i="9"/>
  <c r="E10"/>
  <c r="E26"/>
  <c r="E42"/>
  <c r="E58"/>
  <c r="E66"/>
  <c r="E75"/>
  <c r="E99"/>
  <c r="E181"/>
  <c r="E202"/>
  <c r="E218"/>
  <c r="E234"/>
  <c r="E243"/>
  <c r="E256"/>
  <c r="E281"/>
  <c r="E302"/>
  <c r="E331"/>
  <c r="E390"/>
  <c r="E415"/>
  <c r="E428"/>
  <c r="E436"/>
  <c r="E444"/>
  <c r="E452"/>
  <c r="E461"/>
  <c r="E469"/>
  <c r="E477"/>
  <c r="E486"/>
  <c r="E494"/>
  <c r="E507"/>
  <c r="E515"/>
  <c r="E523"/>
  <c r="E531"/>
  <c r="E539"/>
  <c r="E548"/>
  <c r="E556"/>
  <c r="E564"/>
  <c r="E573"/>
  <c r="E581"/>
  <c r="E594"/>
  <c r="E602"/>
  <c r="E610"/>
  <c r="E619"/>
  <c r="E627"/>
  <c r="E635"/>
  <c r="E643"/>
  <c r="E651"/>
  <c r="E664"/>
  <c r="E672"/>
  <c r="E680"/>
  <c r="E689"/>
  <c r="E697"/>
  <c r="E705"/>
  <c r="E713"/>
  <c r="E721"/>
  <c r="E729"/>
  <c r="E742"/>
  <c r="E750"/>
  <c r="E758"/>
  <c r="E766"/>
  <c r="E772"/>
  <c r="E781"/>
  <c r="E789"/>
  <c r="E797"/>
  <c r="E806"/>
  <c r="E814"/>
  <c r="E822"/>
  <c r="E830"/>
  <c r="E196" i="11"/>
  <c r="E221"/>
  <c r="E316"/>
  <c r="E353"/>
  <c r="E10"/>
  <c r="E26"/>
  <c r="E39"/>
  <c r="E55"/>
  <c r="E71"/>
  <c r="E80"/>
  <c r="E101"/>
  <c r="E117"/>
  <c r="E142"/>
  <c r="E158"/>
  <c r="E175"/>
  <c r="E266"/>
  <c r="E287"/>
  <c r="E370"/>
  <c r="E411"/>
  <c r="E453"/>
  <c r="E490"/>
  <c r="E540"/>
  <c r="E565"/>
  <c r="E598"/>
  <c r="E627"/>
  <c r="E677"/>
  <c r="E734"/>
  <c r="E763"/>
  <c r="E792"/>
  <c r="E800"/>
  <c r="E9" i="13"/>
  <c r="E167"/>
  <c r="E175"/>
  <c r="E285"/>
  <c r="E21"/>
  <c r="E34"/>
  <c r="E42"/>
  <c r="E50"/>
  <c r="E63"/>
  <c r="E71"/>
  <c r="E84"/>
  <c r="E92"/>
  <c r="E101"/>
  <c r="E109"/>
  <c r="E117"/>
  <c r="E130"/>
  <c r="E138"/>
  <c r="E151"/>
  <c r="E159"/>
  <c r="E183"/>
  <c r="E191"/>
  <c r="E200"/>
  <c r="E208"/>
  <c r="E221"/>
  <c r="E227"/>
  <c r="E244"/>
  <c r="E252"/>
  <c r="E277"/>
  <c r="E302"/>
  <c r="E311"/>
  <c r="E327"/>
  <c r="E335"/>
  <c r="E348"/>
  <c r="E369"/>
  <c r="E385"/>
  <c r="E398"/>
  <c r="E414"/>
  <c r="E427"/>
  <c r="E444"/>
  <c r="E453"/>
  <c r="E478"/>
  <c r="E503"/>
  <c r="E536"/>
  <c r="E565"/>
  <c r="E598"/>
  <c r="E137" i="14"/>
  <c r="E180"/>
  <c r="E242"/>
  <c r="E320"/>
  <c r="E9"/>
  <c r="E17"/>
  <c r="E25"/>
  <c r="E33"/>
  <c r="E42"/>
  <c r="E50"/>
  <c r="E63"/>
  <c r="E71"/>
  <c r="E84"/>
  <c r="E92"/>
  <c r="E100"/>
  <c r="E108"/>
  <c r="E121"/>
  <c r="E129"/>
  <c r="E145"/>
  <c r="E153"/>
  <c r="E161"/>
  <c r="E167"/>
  <c r="E188"/>
  <c r="E196"/>
  <c r="E204"/>
  <c r="E212"/>
  <c r="E225"/>
  <c r="E233"/>
  <c r="E250"/>
  <c r="E258"/>
  <c r="E266"/>
  <c r="E274"/>
  <c r="E287"/>
  <c r="E295"/>
  <c r="E303"/>
  <c r="E312"/>
  <c r="E336"/>
  <c r="E345"/>
  <c r="E353"/>
  <c r="E361"/>
  <c r="E369"/>
  <c r="E377"/>
  <c r="E385"/>
  <c r="E398"/>
  <c r="E406"/>
  <c r="E414"/>
  <c r="E422"/>
  <c r="E431"/>
  <c r="E437"/>
  <c r="E445"/>
  <c r="E458"/>
  <c r="E474"/>
  <c r="E482"/>
  <c r="E491"/>
  <c r="E507"/>
  <c r="E516"/>
  <c r="E532"/>
  <c r="E540"/>
  <c r="E560"/>
  <c r="E576"/>
  <c r="E584"/>
  <c r="E592"/>
  <c r="E601"/>
  <c r="E617"/>
  <c r="E625"/>
  <c r="E634"/>
  <c r="E650"/>
  <c r="E658"/>
  <c r="E671"/>
  <c r="E687"/>
  <c r="E695"/>
  <c r="E704"/>
  <c r="E725"/>
  <c r="E754"/>
  <c r="E783"/>
  <c r="E836"/>
  <c r="E863"/>
  <c r="E872"/>
  <c r="E889"/>
  <c r="E898"/>
  <c r="E27" i="8"/>
  <c r="E52"/>
  <c r="E69"/>
  <c r="E119"/>
  <c r="E1"/>
  <c r="E10"/>
  <c r="E98"/>
  <c r="E144"/>
  <c r="E219"/>
  <c r="E244"/>
  <c r="E261"/>
  <c r="E277"/>
  <c r="E294"/>
  <c r="E310"/>
  <c r="E319"/>
  <c r="E327"/>
  <c r="E335"/>
  <c r="E344"/>
  <c r="E360"/>
  <c r="E369"/>
  <c r="E385"/>
  <c r="E393"/>
  <c r="E399"/>
  <c r="G12" i="21"/>
  <c r="G1"/>
  <c r="F1"/>
  <c r="B123" i="16"/>
  <c r="L122"/>
  <c r="G122"/>
  <c r="I5" i="20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5"/>
  <c r="I676"/>
  <c r="I677"/>
  <c r="I678"/>
  <c r="I679"/>
  <c r="I680"/>
  <c r="I681"/>
  <c r="I682"/>
  <c r="I683"/>
  <c r="I684"/>
  <c r="I685"/>
  <c r="I686"/>
  <c r="I688"/>
  <c r="I689"/>
  <c r="I690"/>
  <c r="I691"/>
  <c r="I692"/>
  <c r="I693"/>
  <c r="I694"/>
  <c r="I695"/>
  <c r="I697"/>
  <c r="I698"/>
  <c r="I699"/>
  <c r="I700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1"/>
  <c r="I902"/>
  <c r="I903"/>
  <c r="I904"/>
  <c r="I905"/>
  <c r="I906"/>
  <c r="I907"/>
  <c r="I908"/>
  <c r="F906"/>
  <c r="G908"/>
  <c r="F908"/>
  <c r="G907"/>
  <c r="G906"/>
  <c r="G905"/>
  <c r="F902"/>
  <c r="G904"/>
  <c r="F904"/>
  <c r="G903"/>
  <c r="G902"/>
  <c r="G901"/>
  <c r="H900"/>
  <c r="F897"/>
  <c r="G899"/>
  <c r="F899"/>
  <c r="G898"/>
  <c r="G897"/>
  <c r="G896"/>
  <c r="F893"/>
  <c r="G895"/>
  <c r="F895"/>
  <c r="G894"/>
  <c r="G893"/>
  <c r="G892"/>
  <c r="F889"/>
  <c r="G891"/>
  <c r="F891"/>
  <c r="G890"/>
  <c r="G889"/>
  <c r="G888"/>
  <c r="F885"/>
  <c r="G887"/>
  <c r="F887"/>
  <c r="G886"/>
  <c r="G885"/>
  <c r="G884"/>
  <c r="F881"/>
  <c r="G883"/>
  <c r="F883"/>
  <c r="G882"/>
  <c r="G881"/>
  <c r="G880"/>
  <c r="F877"/>
  <c r="G879"/>
  <c r="F879"/>
  <c r="G878"/>
  <c r="G877"/>
  <c r="G876"/>
  <c r="F873"/>
  <c r="G875"/>
  <c r="F875"/>
  <c r="G874"/>
  <c r="G873"/>
  <c r="G872"/>
  <c r="F869"/>
  <c r="G871"/>
  <c r="F871"/>
  <c r="G870"/>
  <c r="G869"/>
  <c r="G868"/>
  <c r="F865"/>
  <c r="G867"/>
  <c r="F867"/>
  <c r="G866"/>
  <c r="G865"/>
  <c r="G864"/>
  <c r="F861"/>
  <c r="G863"/>
  <c r="F863"/>
  <c r="G862"/>
  <c r="G861"/>
  <c r="G860"/>
  <c r="H859"/>
  <c r="F856"/>
  <c r="G858"/>
  <c r="F858"/>
  <c r="G857"/>
  <c r="G856"/>
  <c r="G855"/>
  <c r="F852"/>
  <c r="G854"/>
  <c r="F854"/>
  <c r="G853"/>
  <c r="G852"/>
  <c r="G851"/>
  <c r="F848"/>
  <c r="G850"/>
  <c r="F850"/>
  <c r="G849"/>
  <c r="G848"/>
  <c r="G847"/>
  <c r="F844"/>
  <c r="G846"/>
  <c r="F846"/>
  <c r="G845"/>
  <c r="G844"/>
  <c r="G843"/>
  <c r="F840"/>
  <c r="G842"/>
  <c r="F842"/>
  <c r="G841"/>
  <c r="G840"/>
  <c r="G839"/>
  <c r="F836"/>
  <c r="G838"/>
  <c r="F838"/>
  <c r="G837"/>
  <c r="G836"/>
  <c r="G835"/>
  <c r="F832"/>
  <c r="G834"/>
  <c r="F834"/>
  <c r="G833"/>
  <c r="G832"/>
  <c r="G831"/>
  <c r="H830"/>
  <c r="F827"/>
  <c r="G829"/>
  <c r="F829"/>
  <c r="G828"/>
  <c r="G827"/>
  <c r="G826"/>
  <c r="F823"/>
  <c r="G825"/>
  <c r="F825"/>
  <c r="G824"/>
  <c r="G823"/>
  <c r="G822"/>
  <c r="F819"/>
  <c r="G821"/>
  <c r="F821"/>
  <c r="G820"/>
  <c r="G819"/>
  <c r="G818"/>
  <c r="F815"/>
  <c r="G817"/>
  <c r="F817"/>
  <c r="G816"/>
  <c r="G815"/>
  <c r="G814"/>
  <c r="F811"/>
  <c r="G813"/>
  <c r="F813"/>
  <c r="G812"/>
  <c r="G811"/>
  <c r="G810"/>
  <c r="F807"/>
  <c r="G809"/>
  <c r="F809"/>
  <c r="G808"/>
  <c r="G807"/>
  <c r="G806"/>
  <c r="F803"/>
  <c r="G805"/>
  <c r="F805"/>
  <c r="G804"/>
  <c r="G803"/>
  <c r="G802"/>
  <c r="H801"/>
  <c r="L8" i="15"/>
  <c r="H722" i="20"/>
  <c r="H747"/>
  <c r="H776"/>
  <c r="F798"/>
  <c r="G800"/>
  <c r="F800"/>
  <c r="G799"/>
  <c r="G798"/>
  <c r="G797"/>
  <c r="F794"/>
  <c r="G796"/>
  <c r="F796"/>
  <c r="G795"/>
  <c r="G794"/>
  <c r="G793"/>
  <c r="F790"/>
  <c r="G792"/>
  <c r="F792"/>
  <c r="G791"/>
  <c r="G790"/>
  <c r="G789"/>
  <c r="F786"/>
  <c r="G788"/>
  <c r="F788"/>
  <c r="G787"/>
  <c r="G786"/>
  <c r="G785"/>
  <c r="F782"/>
  <c r="G784"/>
  <c r="F784"/>
  <c r="G783"/>
  <c r="G782"/>
  <c r="G781"/>
  <c r="F778"/>
  <c r="G780"/>
  <c r="F780"/>
  <c r="G779"/>
  <c r="G778"/>
  <c r="G777"/>
  <c r="F773"/>
  <c r="G775"/>
  <c r="F775"/>
  <c r="G774"/>
  <c r="G773"/>
  <c r="G772"/>
  <c r="F769"/>
  <c r="G771"/>
  <c r="F771"/>
  <c r="G770"/>
  <c r="G769"/>
  <c r="G768"/>
  <c r="F765"/>
  <c r="G767"/>
  <c r="F767"/>
  <c r="G766"/>
  <c r="G765"/>
  <c r="G764"/>
  <c r="F761"/>
  <c r="G763"/>
  <c r="F763"/>
  <c r="G762"/>
  <c r="G761"/>
  <c r="G760"/>
  <c r="F757"/>
  <c r="G759"/>
  <c r="F759"/>
  <c r="G758"/>
  <c r="G757"/>
  <c r="G756"/>
  <c r="F753"/>
  <c r="G755"/>
  <c r="F755"/>
  <c r="G754"/>
  <c r="G753"/>
  <c r="G752"/>
  <c r="F749"/>
  <c r="G751"/>
  <c r="F751"/>
  <c r="G750"/>
  <c r="G749"/>
  <c r="G748"/>
  <c r="F744"/>
  <c r="G746"/>
  <c r="F746"/>
  <c r="G745"/>
  <c r="G744"/>
  <c r="G743"/>
  <c r="F740"/>
  <c r="G742"/>
  <c r="F742"/>
  <c r="G741"/>
  <c r="G740"/>
  <c r="G739"/>
  <c r="F736"/>
  <c r="G738"/>
  <c r="F738"/>
  <c r="G737"/>
  <c r="G736"/>
  <c r="G735"/>
  <c r="F732"/>
  <c r="G734"/>
  <c r="F734"/>
  <c r="G733"/>
  <c r="G732"/>
  <c r="G731"/>
  <c r="F728"/>
  <c r="G730"/>
  <c r="F730"/>
  <c r="G729"/>
  <c r="G728"/>
  <c r="G727"/>
  <c r="F724"/>
  <c r="G726"/>
  <c r="F726"/>
  <c r="G725"/>
  <c r="G724"/>
  <c r="G723"/>
  <c r="H701"/>
  <c r="F719"/>
  <c r="G721"/>
  <c r="F721"/>
  <c r="G720"/>
  <c r="G719"/>
  <c r="G718"/>
  <c r="F715"/>
  <c r="G717"/>
  <c r="F717"/>
  <c r="G716"/>
  <c r="G715"/>
  <c r="G714"/>
  <c r="F711"/>
  <c r="G713"/>
  <c r="F713"/>
  <c r="G712"/>
  <c r="G711"/>
  <c r="G710"/>
  <c r="F707"/>
  <c r="G709"/>
  <c r="F709"/>
  <c r="G708"/>
  <c r="G707"/>
  <c r="G706"/>
  <c r="F703"/>
  <c r="G705"/>
  <c r="F705"/>
  <c r="G704"/>
  <c r="G703"/>
  <c r="G702"/>
  <c r="H696"/>
  <c r="G700"/>
  <c r="G699"/>
  <c r="G698"/>
  <c r="G697"/>
  <c r="H687"/>
  <c r="H674"/>
  <c r="H649"/>
  <c r="F693"/>
  <c r="G695"/>
  <c r="F695"/>
  <c r="G694"/>
  <c r="G693"/>
  <c r="G692"/>
  <c r="F689"/>
  <c r="G691"/>
  <c r="F691"/>
  <c r="G690"/>
  <c r="G689"/>
  <c r="G688"/>
  <c r="F684"/>
  <c r="G686"/>
  <c r="F686"/>
  <c r="G685"/>
  <c r="G684"/>
  <c r="G683"/>
  <c r="F680"/>
  <c r="G682"/>
  <c r="F682"/>
  <c r="G681"/>
  <c r="G680"/>
  <c r="G679"/>
  <c r="F676"/>
  <c r="G678"/>
  <c r="F678"/>
  <c r="G677"/>
  <c r="G676"/>
  <c r="G675"/>
  <c r="F671"/>
  <c r="G673"/>
  <c r="F673"/>
  <c r="G672"/>
  <c r="G671"/>
  <c r="G670"/>
  <c r="F667"/>
  <c r="G669"/>
  <c r="F669"/>
  <c r="G668"/>
  <c r="G667"/>
  <c r="G666"/>
  <c r="F663"/>
  <c r="G665"/>
  <c r="F665"/>
  <c r="G664"/>
  <c r="G663"/>
  <c r="G662"/>
  <c r="F659"/>
  <c r="G661"/>
  <c r="F661"/>
  <c r="G660"/>
  <c r="G659"/>
  <c r="G658"/>
  <c r="F655"/>
  <c r="G657"/>
  <c r="F657"/>
  <c r="G656"/>
  <c r="G655"/>
  <c r="G654"/>
  <c r="F651"/>
  <c r="G653"/>
  <c r="F653"/>
  <c r="G652"/>
  <c r="G651"/>
  <c r="G650"/>
  <c r="H576"/>
  <c r="F646"/>
  <c r="G648"/>
  <c r="F648"/>
  <c r="G647"/>
  <c r="G646"/>
  <c r="G645"/>
  <c r="F642"/>
  <c r="G644"/>
  <c r="F644"/>
  <c r="G643"/>
  <c r="G642"/>
  <c r="G641"/>
  <c r="F638"/>
  <c r="G640"/>
  <c r="F640"/>
  <c r="G639"/>
  <c r="G638"/>
  <c r="G637"/>
  <c r="F634"/>
  <c r="G636"/>
  <c r="F636"/>
  <c r="G635"/>
  <c r="G634"/>
  <c r="G633"/>
  <c r="F630"/>
  <c r="G632"/>
  <c r="F632"/>
  <c r="G631"/>
  <c r="G630"/>
  <c r="G629"/>
  <c r="F626"/>
  <c r="G628"/>
  <c r="F628"/>
  <c r="G627"/>
  <c r="G626"/>
  <c r="G625"/>
  <c r="F622"/>
  <c r="G624"/>
  <c r="F624"/>
  <c r="G623"/>
  <c r="G622"/>
  <c r="G621"/>
  <c r="F618"/>
  <c r="G620"/>
  <c r="F620"/>
  <c r="G619"/>
  <c r="G618"/>
  <c r="G617"/>
  <c r="F614"/>
  <c r="G616"/>
  <c r="F616"/>
  <c r="G615"/>
  <c r="G614"/>
  <c r="G613"/>
  <c r="F610"/>
  <c r="G612"/>
  <c r="F612"/>
  <c r="G611"/>
  <c r="G610"/>
  <c r="G609"/>
  <c r="F606"/>
  <c r="G608"/>
  <c r="F608"/>
  <c r="G607"/>
  <c r="G606"/>
  <c r="G605"/>
  <c r="F602"/>
  <c r="G604"/>
  <c r="F604"/>
  <c r="G603"/>
  <c r="G602"/>
  <c r="G601"/>
  <c r="F598"/>
  <c r="G600"/>
  <c r="F600"/>
  <c r="G599"/>
  <c r="G598"/>
  <c r="G597"/>
  <c r="F594"/>
  <c r="G596"/>
  <c r="F596"/>
  <c r="G595"/>
  <c r="G594"/>
  <c r="G593"/>
  <c r="F590"/>
  <c r="G592"/>
  <c r="F592"/>
  <c r="G591"/>
  <c r="G590"/>
  <c r="G589"/>
  <c r="F586"/>
  <c r="G588"/>
  <c r="F588"/>
  <c r="G587"/>
  <c r="G586"/>
  <c r="G585"/>
  <c r="F582"/>
  <c r="G584"/>
  <c r="F584"/>
  <c r="G583"/>
  <c r="G582"/>
  <c r="G581"/>
  <c r="F578"/>
  <c r="G580"/>
  <c r="F580"/>
  <c r="G579"/>
  <c r="G578"/>
  <c r="G577"/>
  <c r="F573"/>
  <c r="G575"/>
  <c r="F575"/>
  <c r="G574"/>
  <c r="G573"/>
  <c r="G572"/>
  <c r="F569"/>
  <c r="G571"/>
  <c r="F571"/>
  <c r="G570"/>
  <c r="G569"/>
  <c r="G568"/>
  <c r="F565"/>
  <c r="G567"/>
  <c r="F567"/>
  <c r="G566"/>
  <c r="G565"/>
  <c r="G564"/>
  <c r="F561"/>
  <c r="G563"/>
  <c r="F563"/>
  <c r="G562"/>
  <c r="G561"/>
  <c r="G560"/>
  <c r="F557"/>
  <c r="G559"/>
  <c r="F559"/>
  <c r="G558"/>
  <c r="G557"/>
  <c r="G556"/>
  <c r="H555"/>
  <c r="G509"/>
  <c r="G511"/>
  <c r="G529"/>
  <c r="G503"/>
  <c r="F506"/>
  <c r="G504"/>
  <c r="G505"/>
  <c r="F504"/>
  <c r="G506"/>
  <c r="G507"/>
  <c r="F510"/>
  <c r="G508"/>
  <c r="F508"/>
  <c r="G510"/>
  <c r="F514"/>
  <c r="G512"/>
  <c r="G513"/>
  <c r="F512"/>
  <c r="G514"/>
  <c r="G515"/>
  <c r="F518"/>
  <c r="G516"/>
  <c r="G517"/>
  <c r="F516"/>
  <c r="G518"/>
  <c r="G519"/>
  <c r="F522"/>
  <c r="G520"/>
  <c r="G521"/>
  <c r="F520"/>
  <c r="G522"/>
  <c r="G523"/>
  <c r="F526"/>
  <c r="G524"/>
  <c r="G525"/>
  <c r="F524"/>
  <c r="G526"/>
  <c r="G527"/>
  <c r="F530"/>
  <c r="G528"/>
  <c r="F528"/>
  <c r="G530"/>
  <c r="G531"/>
  <c r="F534"/>
  <c r="G532"/>
  <c r="G533"/>
  <c r="F532"/>
  <c r="G534"/>
  <c r="G535"/>
  <c r="F538"/>
  <c r="G536"/>
  <c r="G537"/>
  <c r="F536"/>
  <c r="G538"/>
  <c r="G539"/>
  <c r="F542"/>
  <c r="G540"/>
  <c r="G541"/>
  <c r="F540"/>
  <c r="G542"/>
  <c r="G543"/>
  <c r="F546"/>
  <c r="G544"/>
  <c r="G545"/>
  <c r="F544"/>
  <c r="G546"/>
  <c r="G547"/>
  <c r="F550"/>
  <c r="G548"/>
  <c r="G549"/>
  <c r="F548"/>
  <c r="G550"/>
  <c r="G551"/>
  <c r="F554"/>
  <c r="G552"/>
  <c r="G553"/>
  <c r="F552"/>
  <c r="G554"/>
  <c r="G5"/>
  <c r="F8"/>
  <c r="G6"/>
  <c r="G7"/>
  <c r="F6"/>
  <c r="G8"/>
  <c r="G9"/>
  <c r="F12"/>
  <c r="G10"/>
  <c r="G11"/>
  <c r="F10"/>
  <c r="G12"/>
  <c r="G13"/>
  <c r="F16"/>
  <c r="G14"/>
  <c r="G15"/>
  <c r="F14"/>
  <c r="G16"/>
  <c r="G17"/>
  <c r="F20"/>
  <c r="G18"/>
  <c r="G19"/>
  <c r="F18"/>
  <c r="G20"/>
  <c r="G21"/>
  <c r="F24"/>
  <c r="G22"/>
  <c r="G23"/>
  <c r="F22"/>
  <c r="G24"/>
  <c r="G25"/>
  <c r="F28"/>
  <c r="G26"/>
  <c r="G27"/>
  <c r="F26"/>
  <c r="G28"/>
  <c r="G29"/>
  <c r="F32"/>
  <c r="G30"/>
  <c r="G31"/>
  <c r="F30"/>
  <c r="G32"/>
  <c r="G33"/>
  <c r="F36"/>
  <c r="G34"/>
  <c r="G35"/>
  <c r="F34"/>
  <c r="G36"/>
  <c r="G37"/>
  <c r="G38"/>
  <c r="G40"/>
  <c r="F43"/>
  <c r="G41"/>
  <c r="G42"/>
  <c r="F41"/>
  <c r="G43"/>
  <c r="G44"/>
  <c r="F47"/>
  <c r="G45"/>
  <c r="G46"/>
  <c r="F45"/>
  <c r="G47"/>
  <c r="G48"/>
  <c r="F51"/>
  <c r="G49"/>
  <c r="G50"/>
  <c r="F49"/>
  <c r="G51"/>
  <c r="G52"/>
  <c r="F55"/>
  <c r="G53"/>
  <c r="G54"/>
  <c r="F53"/>
  <c r="G55"/>
  <c r="G56"/>
  <c r="F59"/>
  <c r="G57"/>
  <c r="G58"/>
  <c r="F57"/>
  <c r="G59"/>
  <c r="G61"/>
  <c r="F64"/>
  <c r="G62"/>
  <c r="G63"/>
  <c r="F62"/>
  <c r="G64"/>
  <c r="G65"/>
  <c r="F68"/>
  <c r="G66"/>
  <c r="G67"/>
  <c r="F66"/>
  <c r="G68"/>
  <c r="G69"/>
  <c r="F72"/>
  <c r="G70"/>
  <c r="G71"/>
  <c r="F70"/>
  <c r="G72"/>
  <c r="G73"/>
  <c r="F76"/>
  <c r="G74"/>
  <c r="G75"/>
  <c r="F74"/>
  <c r="G76"/>
  <c r="G77"/>
  <c r="F80"/>
  <c r="G78"/>
  <c r="G79"/>
  <c r="F78"/>
  <c r="G80"/>
  <c r="G81"/>
  <c r="F84"/>
  <c r="G82"/>
  <c r="G83"/>
  <c r="F82"/>
  <c r="G84"/>
  <c r="G85"/>
  <c r="F88"/>
  <c r="G86"/>
  <c r="G87"/>
  <c r="F86"/>
  <c r="G88"/>
  <c r="G89"/>
  <c r="F92"/>
  <c r="G90"/>
  <c r="G91"/>
  <c r="F90"/>
  <c r="G92"/>
  <c r="G93"/>
  <c r="F96"/>
  <c r="G94"/>
  <c r="G95"/>
  <c r="F94"/>
  <c r="G96"/>
  <c r="G97"/>
  <c r="F100"/>
  <c r="G98"/>
  <c r="G99"/>
  <c r="F98"/>
  <c r="G100"/>
  <c r="G102"/>
  <c r="F105"/>
  <c r="G103"/>
  <c r="G104"/>
  <c r="F103"/>
  <c r="G105"/>
  <c r="G106"/>
  <c r="F109"/>
  <c r="G107"/>
  <c r="G108"/>
  <c r="F107"/>
  <c r="G109"/>
  <c r="G110"/>
  <c r="F113"/>
  <c r="G111"/>
  <c r="G112"/>
  <c r="F111"/>
  <c r="G113"/>
  <c r="G114"/>
  <c r="F117"/>
  <c r="G115"/>
  <c r="G116"/>
  <c r="F115"/>
  <c r="G117"/>
  <c r="G118"/>
  <c r="F121"/>
  <c r="G119"/>
  <c r="G120"/>
  <c r="F119"/>
  <c r="G121"/>
  <c r="G122"/>
  <c r="F125"/>
  <c r="G123"/>
  <c r="G124"/>
  <c r="F123"/>
  <c r="G125"/>
  <c r="G126"/>
  <c r="F129"/>
  <c r="G127"/>
  <c r="G128"/>
  <c r="F127"/>
  <c r="G129"/>
  <c r="G130"/>
  <c r="F133"/>
  <c r="G131"/>
  <c r="G132"/>
  <c r="F131"/>
  <c r="G133"/>
  <c r="G134"/>
  <c r="F137"/>
  <c r="G135"/>
  <c r="G136"/>
  <c r="F135"/>
  <c r="G137"/>
  <c r="G138"/>
  <c r="F141"/>
  <c r="G139"/>
  <c r="G140"/>
  <c r="F139"/>
  <c r="G141"/>
  <c r="G142"/>
  <c r="F145"/>
  <c r="G143"/>
  <c r="G144"/>
  <c r="F143"/>
  <c r="G145"/>
  <c r="G146"/>
  <c r="F149"/>
  <c r="G147"/>
  <c r="G148"/>
  <c r="F147"/>
  <c r="G149"/>
  <c r="G150"/>
  <c r="F153"/>
  <c r="G151"/>
  <c r="G152"/>
  <c r="F151"/>
  <c r="G153"/>
  <c r="G154"/>
  <c r="F157"/>
  <c r="G155"/>
  <c r="G156"/>
  <c r="F155"/>
  <c r="G157"/>
  <c r="G159"/>
  <c r="F162"/>
  <c r="G160"/>
  <c r="G161"/>
  <c r="F160"/>
  <c r="G162"/>
  <c r="G163"/>
  <c r="F166"/>
  <c r="G164"/>
  <c r="G165"/>
  <c r="F164"/>
  <c r="G166"/>
  <c r="G167"/>
  <c r="F170"/>
  <c r="G168"/>
  <c r="G169"/>
  <c r="F168"/>
  <c r="G170"/>
  <c r="G171"/>
  <c r="F174"/>
  <c r="G172"/>
  <c r="G173"/>
  <c r="F172"/>
  <c r="G174"/>
  <c r="G175"/>
  <c r="F178"/>
  <c r="G176"/>
  <c r="G177"/>
  <c r="F176"/>
  <c r="G178"/>
  <c r="G179"/>
  <c r="F182"/>
  <c r="G180"/>
  <c r="G181"/>
  <c r="F180"/>
  <c r="G182"/>
  <c r="G184"/>
  <c r="F187"/>
  <c r="G185"/>
  <c r="G186"/>
  <c r="F185"/>
  <c r="G187"/>
  <c r="G188"/>
  <c r="F191"/>
  <c r="G189"/>
  <c r="G190"/>
  <c r="F189"/>
  <c r="G191"/>
  <c r="G192"/>
  <c r="F195"/>
  <c r="G193"/>
  <c r="G194"/>
  <c r="F193"/>
  <c r="G195"/>
  <c r="G196"/>
  <c r="F199"/>
  <c r="G197"/>
  <c r="G198"/>
  <c r="F197"/>
  <c r="G199"/>
  <c r="G200"/>
  <c r="F203"/>
  <c r="G201"/>
  <c r="G202"/>
  <c r="F201"/>
  <c r="G203"/>
  <c r="G204"/>
  <c r="F207"/>
  <c r="G205"/>
  <c r="G206"/>
  <c r="F205"/>
  <c r="G207"/>
  <c r="G208"/>
  <c r="F211"/>
  <c r="G209"/>
  <c r="G210"/>
  <c r="F209"/>
  <c r="G211"/>
  <c r="G212"/>
  <c r="F215"/>
  <c r="G213"/>
  <c r="G214"/>
  <c r="F213"/>
  <c r="G215"/>
  <c r="G217"/>
  <c r="F220"/>
  <c r="G218"/>
  <c r="G219"/>
  <c r="F218"/>
  <c r="G220"/>
  <c r="G221"/>
  <c r="F224"/>
  <c r="G222"/>
  <c r="G223"/>
  <c r="F222"/>
  <c r="G224"/>
  <c r="G225"/>
  <c r="F228"/>
  <c r="G226"/>
  <c r="G227"/>
  <c r="F226"/>
  <c r="G228"/>
  <c r="G229"/>
  <c r="F232"/>
  <c r="G230"/>
  <c r="G231"/>
  <c r="F230"/>
  <c r="G232"/>
  <c r="G233"/>
  <c r="F236"/>
  <c r="G234"/>
  <c r="G235"/>
  <c r="F234"/>
  <c r="G236"/>
  <c r="G237"/>
  <c r="F240"/>
  <c r="G238"/>
  <c r="G239"/>
  <c r="F238"/>
  <c r="G240"/>
  <c r="G242"/>
  <c r="F245"/>
  <c r="G243"/>
  <c r="G244"/>
  <c r="F243"/>
  <c r="G245"/>
  <c r="G246"/>
  <c r="F249"/>
  <c r="G247"/>
  <c r="G248"/>
  <c r="F247"/>
  <c r="G249"/>
  <c r="G250"/>
  <c r="F253"/>
  <c r="G251"/>
  <c r="G252"/>
  <c r="F251"/>
  <c r="G253"/>
  <c r="G254"/>
  <c r="F257"/>
  <c r="G255"/>
  <c r="G256"/>
  <c r="F255"/>
  <c r="G257"/>
  <c r="G258"/>
  <c r="F261"/>
  <c r="G259"/>
  <c r="G260"/>
  <c r="F259"/>
  <c r="G261"/>
  <c r="G262"/>
  <c r="F265"/>
  <c r="G263"/>
  <c r="G264"/>
  <c r="F263"/>
  <c r="G265"/>
  <c r="G266"/>
  <c r="F269"/>
  <c r="G267"/>
  <c r="G268"/>
  <c r="F267"/>
  <c r="G269"/>
  <c r="G270"/>
  <c r="F273"/>
  <c r="G271"/>
  <c r="G272"/>
  <c r="F271"/>
  <c r="G273"/>
  <c r="G274"/>
  <c r="F277"/>
  <c r="G275"/>
  <c r="G276"/>
  <c r="F275"/>
  <c r="G277"/>
  <c r="G278"/>
  <c r="F281"/>
  <c r="G279"/>
  <c r="G280"/>
  <c r="F279"/>
  <c r="G281"/>
  <c r="G282"/>
  <c r="F285"/>
  <c r="G283"/>
  <c r="G284"/>
  <c r="F283"/>
  <c r="G285"/>
  <c r="G286"/>
  <c r="F289"/>
  <c r="G287"/>
  <c r="G288"/>
  <c r="F287"/>
  <c r="G289"/>
  <c r="G290"/>
  <c r="F293"/>
  <c r="G291"/>
  <c r="G292"/>
  <c r="F291"/>
  <c r="G293"/>
  <c r="G295"/>
  <c r="F298"/>
  <c r="G296"/>
  <c r="G297"/>
  <c r="F296"/>
  <c r="G298"/>
  <c r="G299"/>
  <c r="F302"/>
  <c r="G300"/>
  <c r="G301"/>
  <c r="F300"/>
  <c r="G302"/>
  <c r="G303"/>
  <c r="F306"/>
  <c r="G304"/>
  <c r="G305"/>
  <c r="F304"/>
  <c r="G306"/>
  <c r="G307"/>
  <c r="F310"/>
  <c r="G308"/>
  <c r="G309"/>
  <c r="F308"/>
  <c r="G310"/>
  <c r="G311"/>
  <c r="F314"/>
  <c r="G312"/>
  <c r="G313"/>
  <c r="F312"/>
  <c r="G314"/>
  <c r="G315"/>
  <c r="F318"/>
  <c r="G316"/>
  <c r="G317"/>
  <c r="F316"/>
  <c r="G318"/>
  <c r="G320"/>
  <c r="F323"/>
  <c r="G321"/>
  <c r="G322"/>
  <c r="F321"/>
  <c r="G323"/>
  <c r="G324"/>
  <c r="F327"/>
  <c r="G325"/>
  <c r="G326"/>
  <c r="F325"/>
  <c r="G327"/>
  <c r="G328"/>
  <c r="F331"/>
  <c r="G329"/>
  <c r="G330"/>
  <c r="F329"/>
  <c r="G331"/>
  <c r="G332"/>
  <c r="F335"/>
  <c r="G333"/>
  <c r="G334"/>
  <c r="F333"/>
  <c r="G335"/>
  <c r="G336"/>
  <c r="F339"/>
  <c r="G337"/>
  <c r="G338"/>
  <c r="F337"/>
  <c r="G339"/>
  <c r="G340"/>
  <c r="F343"/>
  <c r="G341"/>
  <c r="G342"/>
  <c r="F341"/>
  <c r="G343"/>
  <c r="G344"/>
  <c r="F347"/>
  <c r="G345"/>
  <c r="G346"/>
  <c r="F345"/>
  <c r="G347"/>
  <c r="G348"/>
  <c r="F351"/>
  <c r="G349"/>
  <c r="G350"/>
  <c r="F349"/>
  <c r="G351"/>
  <c r="G352"/>
  <c r="F355"/>
  <c r="G353"/>
  <c r="G354"/>
  <c r="F353"/>
  <c r="G355"/>
  <c r="G356"/>
  <c r="F359"/>
  <c r="G357"/>
  <c r="G358"/>
  <c r="F357"/>
  <c r="G359"/>
  <c r="G360"/>
  <c r="F363"/>
  <c r="G361"/>
  <c r="G362"/>
  <c r="F361"/>
  <c r="G363"/>
  <c r="G364"/>
  <c r="F367"/>
  <c r="G365"/>
  <c r="G366"/>
  <c r="F365"/>
  <c r="G367"/>
  <c r="G368"/>
  <c r="F371"/>
  <c r="G369"/>
  <c r="G370"/>
  <c r="F369"/>
  <c r="G371"/>
  <c r="G373"/>
  <c r="F376"/>
  <c r="G374"/>
  <c r="G375"/>
  <c r="F374"/>
  <c r="G376"/>
  <c r="G377"/>
  <c r="F380"/>
  <c r="G378"/>
  <c r="G379"/>
  <c r="F378"/>
  <c r="G380"/>
  <c r="G381"/>
  <c r="F384"/>
  <c r="G382"/>
  <c r="G383"/>
  <c r="F382"/>
  <c r="G384"/>
  <c r="G385"/>
  <c r="G386"/>
  <c r="G387"/>
  <c r="F390"/>
  <c r="G388"/>
  <c r="G389"/>
  <c r="F388"/>
  <c r="G390"/>
  <c r="G391"/>
  <c r="F394"/>
  <c r="G392"/>
  <c r="G393"/>
  <c r="F392"/>
  <c r="G394"/>
  <c r="G395"/>
  <c r="F398"/>
  <c r="G396"/>
  <c r="G397"/>
  <c r="F396"/>
  <c r="G398"/>
  <c r="G399"/>
  <c r="F402"/>
  <c r="G400"/>
  <c r="G401"/>
  <c r="F400"/>
  <c r="G402"/>
  <c r="G403"/>
  <c r="F406"/>
  <c r="G404"/>
  <c r="G405"/>
  <c r="F404"/>
  <c r="G406"/>
  <c r="G408"/>
  <c r="F411"/>
  <c r="G409"/>
  <c r="G410"/>
  <c r="F409"/>
  <c r="G411"/>
  <c r="G412"/>
  <c r="F415"/>
  <c r="G413"/>
  <c r="G414"/>
  <c r="F413"/>
  <c r="G415"/>
  <c r="G416"/>
  <c r="F419"/>
  <c r="G417"/>
  <c r="G418"/>
  <c r="F417"/>
  <c r="G419"/>
  <c r="G420"/>
  <c r="F423"/>
  <c r="G421"/>
  <c r="G422"/>
  <c r="F421"/>
  <c r="G423"/>
  <c r="G424"/>
  <c r="F427"/>
  <c r="G425"/>
  <c r="G426"/>
  <c r="F425"/>
  <c r="G427"/>
  <c r="G429"/>
  <c r="F432"/>
  <c r="G430"/>
  <c r="G431"/>
  <c r="F430"/>
  <c r="G432"/>
  <c r="G433"/>
  <c r="F436"/>
  <c r="G434"/>
  <c r="G435"/>
  <c r="F434"/>
  <c r="G436"/>
  <c r="G437"/>
  <c r="F440"/>
  <c r="G438"/>
  <c r="G439"/>
  <c r="F438"/>
  <c r="G440"/>
  <c r="G441"/>
  <c r="F444"/>
  <c r="G442"/>
  <c r="G443"/>
  <c r="F442"/>
  <c r="G444"/>
  <c r="G445"/>
  <c r="F448"/>
  <c r="G446"/>
  <c r="G447"/>
  <c r="F446"/>
  <c r="G448"/>
  <c r="G449"/>
  <c r="F452"/>
  <c r="G450"/>
  <c r="G451"/>
  <c r="F450"/>
  <c r="G452"/>
  <c r="G453"/>
  <c r="F456"/>
  <c r="G454"/>
  <c r="G455"/>
  <c r="F454"/>
  <c r="G456"/>
  <c r="G457"/>
  <c r="F460"/>
  <c r="G458"/>
  <c r="G459"/>
  <c r="F458"/>
  <c r="G460"/>
  <c r="G461"/>
  <c r="F464"/>
  <c r="G462"/>
  <c r="G463"/>
  <c r="F462"/>
  <c r="G464"/>
  <c r="G465"/>
  <c r="F468"/>
  <c r="G466"/>
  <c r="G467"/>
  <c r="F466"/>
  <c r="G468"/>
  <c r="G469"/>
  <c r="F472"/>
  <c r="G470"/>
  <c r="G471"/>
  <c r="F470"/>
  <c r="G472"/>
  <c r="G474"/>
  <c r="F477"/>
  <c r="G475"/>
  <c r="G476"/>
  <c r="F475"/>
  <c r="G477"/>
  <c r="G478"/>
  <c r="F481"/>
  <c r="G479"/>
  <c r="G480"/>
  <c r="F479"/>
  <c r="G481"/>
  <c r="G482"/>
  <c r="F485"/>
  <c r="G483"/>
  <c r="G484"/>
  <c r="F483"/>
  <c r="G485"/>
  <c r="G486"/>
  <c r="F489"/>
  <c r="G487"/>
  <c r="G488"/>
  <c r="F487"/>
  <c r="G489"/>
  <c r="G490"/>
  <c r="F493"/>
  <c r="G491"/>
  <c r="G492"/>
  <c r="F491"/>
  <c r="G493"/>
  <c r="G494"/>
  <c r="F497"/>
  <c r="G495"/>
  <c r="G496"/>
  <c r="F495"/>
  <c r="G497"/>
  <c r="G498"/>
  <c r="F501"/>
  <c r="G499"/>
  <c r="G500"/>
  <c r="F499"/>
  <c r="G501"/>
  <c r="G1"/>
  <c r="E108" i="16"/>
  <c r="D108"/>
  <c r="F108"/>
  <c r="H108"/>
  <c r="J108"/>
  <c r="G108"/>
  <c r="E114"/>
  <c r="D114"/>
  <c r="F114"/>
  <c r="H114"/>
  <c r="J114"/>
  <c r="G114"/>
  <c r="E120"/>
  <c r="D120"/>
  <c r="F120"/>
  <c r="H120"/>
  <c r="J120"/>
  <c r="G120"/>
  <c r="H502" i="20"/>
  <c r="H473"/>
  <c r="H428"/>
  <c r="H407"/>
  <c r="H7" i="16"/>
  <c r="J7"/>
  <c r="K7"/>
  <c r="H5"/>
  <c r="J5"/>
  <c r="K5"/>
  <c r="H6"/>
  <c r="J6"/>
  <c r="K6"/>
  <c r="H8"/>
  <c r="J8"/>
  <c r="K8"/>
  <c r="H9"/>
  <c r="J9"/>
  <c r="K9"/>
  <c r="H10"/>
  <c r="J10"/>
  <c r="K10"/>
  <c r="H11"/>
  <c r="J11"/>
  <c r="K11"/>
  <c r="H12"/>
  <c r="J12"/>
  <c r="K12"/>
  <c r="H13"/>
  <c r="J13"/>
  <c r="K13"/>
  <c r="H14"/>
  <c r="J14"/>
  <c r="K14"/>
  <c r="H15"/>
  <c r="J15"/>
  <c r="K15"/>
  <c r="H16"/>
  <c r="J16"/>
  <c r="K16"/>
  <c r="H17"/>
  <c r="J17"/>
  <c r="K17"/>
  <c r="H18"/>
  <c r="J18"/>
  <c r="K18"/>
  <c r="B7"/>
  <c r="H23"/>
  <c r="J23"/>
  <c r="H40"/>
  <c r="J40"/>
  <c r="H57"/>
  <c r="J57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H83"/>
  <c r="J83"/>
  <c r="H84"/>
  <c r="J84"/>
  <c r="H85"/>
  <c r="J85"/>
  <c r="H86"/>
  <c r="J86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J101"/>
  <c r="H102"/>
  <c r="J102"/>
  <c r="H103"/>
  <c r="J103"/>
  <c r="H118"/>
  <c r="J118"/>
  <c r="H113"/>
  <c r="J113"/>
  <c r="H110"/>
  <c r="J110"/>
  <c r="H109"/>
  <c r="J109"/>
  <c r="H116"/>
  <c r="J116"/>
  <c r="H111"/>
  <c r="J111"/>
  <c r="H115"/>
  <c r="J115"/>
  <c r="H117"/>
  <c r="J117"/>
  <c r="H112"/>
  <c r="J112"/>
  <c r="H119"/>
  <c r="J119"/>
  <c r="L6" i="15"/>
  <c r="L5"/>
  <c r="L7"/>
  <c r="L9"/>
  <c r="L10"/>
  <c r="L11"/>
  <c r="L12"/>
  <c r="L13"/>
  <c r="L14"/>
  <c r="L15"/>
  <c r="L16"/>
  <c r="H372" i="20"/>
  <c r="H319"/>
  <c r="H294"/>
  <c r="D118" i="16"/>
  <c r="H241" i="20"/>
  <c r="F1"/>
  <c r="B5" i="16"/>
  <c r="B6"/>
  <c r="B8"/>
  <c r="B9"/>
  <c r="B10"/>
  <c r="B11"/>
  <c r="B12"/>
  <c r="B13"/>
  <c r="B14"/>
  <c r="B15"/>
  <c r="B16"/>
  <c r="B17"/>
  <c r="B18"/>
  <c r="G2"/>
  <c r="K23"/>
  <c r="K24"/>
  <c r="K25"/>
  <c r="K26"/>
  <c r="K27"/>
  <c r="K28"/>
  <c r="K29"/>
  <c r="K30"/>
  <c r="K31"/>
  <c r="K32"/>
  <c r="K33"/>
  <c r="K34"/>
  <c r="K35"/>
  <c r="B23"/>
  <c r="B24"/>
  <c r="G20"/>
  <c r="K40"/>
  <c r="K41"/>
  <c r="K42"/>
  <c r="K43"/>
  <c r="K44"/>
  <c r="K45"/>
  <c r="K46"/>
  <c r="K47"/>
  <c r="K48"/>
  <c r="K49"/>
  <c r="K50"/>
  <c r="K51"/>
  <c r="K52"/>
  <c r="B40"/>
  <c r="B41"/>
  <c r="B42"/>
  <c r="B43"/>
  <c r="B44"/>
  <c r="B45"/>
  <c r="B46"/>
  <c r="B47"/>
  <c r="B48"/>
  <c r="B49"/>
  <c r="B50"/>
  <c r="B51"/>
  <c r="B52"/>
  <c r="G37"/>
  <c r="K57"/>
  <c r="K58"/>
  <c r="K59"/>
  <c r="K60"/>
  <c r="K61"/>
  <c r="K62"/>
  <c r="K63"/>
  <c r="K64"/>
  <c r="K65"/>
  <c r="K66"/>
  <c r="K67"/>
  <c r="K68"/>
  <c r="K69"/>
  <c r="B57"/>
  <c r="B58"/>
  <c r="B59"/>
  <c r="B60"/>
  <c r="B61"/>
  <c r="B62"/>
  <c r="B63"/>
  <c r="B64"/>
  <c r="B65"/>
  <c r="B66"/>
  <c r="B67"/>
  <c r="B68"/>
  <c r="B69"/>
  <c r="G54"/>
  <c r="K74"/>
  <c r="K75"/>
  <c r="K76"/>
  <c r="K77"/>
  <c r="K78"/>
  <c r="K79"/>
  <c r="K80"/>
  <c r="K81"/>
  <c r="K82"/>
  <c r="K83"/>
  <c r="K84"/>
  <c r="K85"/>
  <c r="K86"/>
  <c r="B74"/>
  <c r="B75"/>
  <c r="B76"/>
  <c r="B77"/>
  <c r="B78"/>
  <c r="B79"/>
  <c r="B80"/>
  <c r="B81"/>
  <c r="B82"/>
  <c r="B83"/>
  <c r="B84"/>
  <c r="B85"/>
  <c r="B86"/>
  <c r="G71"/>
  <c r="G5" i="14"/>
  <c r="G11"/>
  <c r="F18"/>
  <c r="G20"/>
  <c r="F26"/>
  <c r="G28"/>
  <c r="F8"/>
  <c r="G6"/>
  <c r="G7"/>
  <c r="F6"/>
  <c r="G8"/>
  <c r="G9"/>
  <c r="F12"/>
  <c r="G10"/>
  <c r="F10"/>
  <c r="G12"/>
  <c r="G13"/>
  <c r="F16"/>
  <c r="G14"/>
  <c r="G15"/>
  <c r="F14"/>
  <c r="G16"/>
  <c r="G17"/>
  <c r="F20"/>
  <c r="G18"/>
  <c r="G19"/>
  <c r="G21"/>
  <c r="F24"/>
  <c r="G22"/>
  <c r="G23"/>
  <c r="F22"/>
  <c r="G24"/>
  <c r="G25"/>
  <c r="F28"/>
  <c r="G26"/>
  <c r="G27"/>
  <c r="G29"/>
  <c r="F32"/>
  <c r="G30"/>
  <c r="G31"/>
  <c r="F30"/>
  <c r="G32"/>
  <c r="G33"/>
  <c r="F36"/>
  <c r="G34"/>
  <c r="G35"/>
  <c r="F34"/>
  <c r="G36"/>
  <c r="G38"/>
  <c r="F41"/>
  <c r="G39"/>
  <c r="G40"/>
  <c r="F39"/>
  <c r="G41"/>
  <c r="G42"/>
  <c r="F45"/>
  <c r="G43"/>
  <c r="G44"/>
  <c r="F43"/>
  <c r="G45"/>
  <c r="G46"/>
  <c r="F49"/>
  <c r="G47"/>
  <c r="G48"/>
  <c r="F47"/>
  <c r="G49"/>
  <c r="G50"/>
  <c r="F53"/>
  <c r="G51"/>
  <c r="G52"/>
  <c r="F51"/>
  <c r="G53"/>
  <c r="G54"/>
  <c r="F57"/>
  <c r="G55"/>
  <c r="G56"/>
  <c r="F55"/>
  <c r="G57"/>
  <c r="G59"/>
  <c r="F62"/>
  <c r="G60"/>
  <c r="G61"/>
  <c r="F60"/>
  <c r="G62"/>
  <c r="G63"/>
  <c r="F66"/>
  <c r="G64"/>
  <c r="G65"/>
  <c r="F64"/>
  <c r="G66"/>
  <c r="G67"/>
  <c r="F70"/>
  <c r="G68"/>
  <c r="G69"/>
  <c r="F68"/>
  <c r="G70"/>
  <c r="G71"/>
  <c r="F74"/>
  <c r="G72"/>
  <c r="G73"/>
  <c r="F72"/>
  <c r="G74"/>
  <c r="G75"/>
  <c r="F78"/>
  <c r="G76"/>
  <c r="G77"/>
  <c r="F76"/>
  <c r="G78"/>
  <c r="G80"/>
  <c r="F83"/>
  <c r="G81"/>
  <c r="G82"/>
  <c r="F81"/>
  <c r="G83"/>
  <c r="G84"/>
  <c r="F87"/>
  <c r="G85"/>
  <c r="G86"/>
  <c r="F85"/>
  <c r="G87"/>
  <c r="G88"/>
  <c r="F91"/>
  <c r="G89"/>
  <c r="G90"/>
  <c r="F89"/>
  <c r="G91"/>
  <c r="G92"/>
  <c r="F95"/>
  <c r="G93"/>
  <c r="G94"/>
  <c r="F93"/>
  <c r="G95"/>
  <c r="G96"/>
  <c r="F99"/>
  <c r="G97"/>
  <c r="G98"/>
  <c r="F97"/>
  <c r="G99"/>
  <c r="G100"/>
  <c r="F103"/>
  <c r="G101"/>
  <c r="G102"/>
  <c r="F101"/>
  <c r="G103"/>
  <c r="G104"/>
  <c r="F107"/>
  <c r="G105"/>
  <c r="G106"/>
  <c r="F105"/>
  <c r="G107"/>
  <c r="G108"/>
  <c r="F111"/>
  <c r="G109"/>
  <c r="G110"/>
  <c r="F109"/>
  <c r="G111"/>
  <c r="G112"/>
  <c r="F115"/>
  <c r="G113"/>
  <c r="G114"/>
  <c r="F113"/>
  <c r="G115"/>
  <c r="G117"/>
  <c r="F120"/>
  <c r="G118"/>
  <c r="G119"/>
  <c r="F118"/>
  <c r="G120"/>
  <c r="G121"/>
  <c r="F124"/>
  <c r="G122"/>
  <c r="G123"/>
  <c r="F122"/>
  <c r="G124"/>
  <c r="G125"/>
  <c r="F128"/>
  <c r="G126"/>
  <c r="G127"/>
  <c r="F126"/>
  <c r="G128"/>
  <c r="G129"/>
  <c r="F132"/>
  <c r="G130"/>
  <c r="G131"/>
  <c r="F130"/>
  <c r="G132"/>
  <c r="G133"/>
  <c r="F136"/>
  <c r="G134"/>
  <c r="G135"/>
  <c r="F134"/>
  <c r="G136"/>
  <c r="G137"/>
  <c r="F140"/>
  <c r="G138"/>
  <c r="G139"/>
  <c r="F138"/>
  <c r="G140"/>
  <c r="G141"/>
  <c r="F144"/>
  <c r="G142"/>
  <c r="G143"/>
  <c r="F142"/>
  <c r="G144"/>
  <c r="G145"/>
  <c r="F148"/>
  <c r="G146"/>
  <c r="G147"/>
  <c r="F146"/>
  <c r="G148"/>
  <c r="G149"/>
  <c r="F152"/>
  <c r="G150"/>
  <c r="G151"/>
  <c r="F150"/>
  <c r="G152"/>
  <c r="G153"/>
  <c r="F156"/>
  <c r="G154"/>
  <c r="G155"/>
  <c r="F154"/>
  <c r="G156"/>
  <c r="G157"/>
  <c r="F160"/>
  <c r="G158"/>
  <c r="G159"/>
  <c r="F158"/>
  <c r="G160"/>
  <c r="G161"/>
  <c r="F164"/>
  <c r="G162"/>
  <c r="G163"/>
  <c r="F162"/>
  <c r="G164"/>
  <c r="G165"/>
  <c r="G166"/>
  <c r="G167"/>
  <c r="F170"/>
  <c r="G168"/>
  <c r="G169"/>
  <c r="F168"/>
  <c r="G170"/>
  <c r="G171"/>
  <c r="F174"/>
  <c r="G172"/>
  <c r="G173"/>
  <c r="F172"/>
  <c r="G174"/>
  <c r="G176"/>
  <c r="F179"/>
  <c r="G177"/>
  <c r="G178"/>
  <c r="F177"/>
  <c r="G179"/>
  <c r="G180"/>
  <c r="F183"/>
  <c r="G181"/>
  <c r="G182"/>
  <c r="F181"/>
  <c r="G183"/>
  <c r="G184"/>
  <c r="F187"/>
  <c r="G185"/>
  <c r="G186"/>
  <c r="F185"/>
  <c r="G187"/>
  <c r="G188"/>
  <c r="F191"/>
  <c r="G189"/>
  <c r="G190"/>
  <c r="F189"/>
  <c r="G191"/>
  <c r="G192"/>
  <c r="F195"/>
  <c r="G193"/>
  <c r="G194"/>
  <c r="F193"/>
  <c r="G195"/>
  <c r="G196"/>
  <c r="F199"/>
  <c r="G197"/>
  <c r="G198"/>
  <c r="F197"/>
  <c r="G199"/>
  <c r="G200"/>
  <c r="F203"/>
  <c r="G201"/>
  <c r="G202"/>
  <c r="F201"/>
  <c r="G203"/>
  <c r="G204"/>
  <c r="F207"/>
  <c r="G205"/>
  <c r="G206"/>
  <c r="F205"/>
  <c r="G207"/>
  <c r="G208"/>
  <c r="F211"/>
  <c r="G209"/>
  <c r="G210"/>
  <c r="F209"/>
  <c r="G211"/>
  <c r="G212"/>
  <c r="F215"/>
  <c r="G213"/>
  <c r="G214"/>
  <c r="F213"/>
  <c r="G215"/>
  <c r="G216"/>
  <c r="F219"/>
  <c r="G217"/>
  <c r="G218"/>
  <c r="F217"/>
  <c r="G219"/>
  <c r="G221"/>
  <c r="F224"/>
  <c r="G222"/>
  <c r="G223"/>
  <c r="F222"/>
  <c r="G224"/>
  <c r="G225"/>
  <c r="F228"/>
  <c r="G226"/>
  <c r="G227"/>
  <c r="F226"/>
  <c r="G228"/>
  <c r="G229"/>
  <c r="F232"/>
  <c r="G230"/>
  <c r="G231"/>
  <c r="F230"/>
  <c r="G232"/>
  <c r="G233"/>
  <c r="F236"/>
  <c r="G234"/>
  <c r="G235"/>
  <c r="F234"/>
  <c r="G236"/>
  <c r="G238"/>
  <c r="F241"/>
  <c r="G239"/>
  <c r="G240"/>
  <c r="F239"/>
  <c r="G241"/>
  <c r="G242"/>
  <c r="F245"/>
  <c r="G243"/>
  <c r="G244"/>
  <c r="F243"/>
  <c r="G245"/>
  <c r="G246"/>
  <c r="F249"/>
  <c r="G247"/>
  <c r="G248"/>
  <c r="F247"/>
  <c r="G249"/>
  <c r="G250"/>
  <c r="F253"/>
  <c r="G251"/>
  <c r="G252"/>
  <c r="F251"/>
  <c r="G253"/>
  <c r="G254"/>
  <c r="F257"/>
  <c r="G255"/>
  <c r="G256"/>
  <c r="F255"/>
  <c r="G257"/>
  <c r="G258"/>
  <c r="F261"/>
  <c r="G259"/>
  <c r="G260"/>
  <c r="F259"/>
  <c r="G261"/>
  <c r="G262"/>
  <c r="F265"/>
  <c r="G263"/>
  <c r="G264"/>
  <c r="F263"/>
  <c r="G265"/>
  <c r="G266"/>
  <c r="F269"/>
  <c r="G267"/>
  <c r="G268"/>
  <c r="F267"/>
  <c r="G269"/>
  <c r="G270"/>
  <c r="F273"/>
  <c r="G271"/>
  <c r="G272"/>
  <c r="F271"/>
  <c r="G273"/>
  <c r="G274"/>
  <c r="F277"/>
  <c r="G275"/>
  <c r="G276"/>
  <c r="F275"/>
  <c r="G277"/>
  <c r="G278"/>
  <c r="F281"/>
  <c r="G279"/>
  <c r="G280"/>
  <c r="F279"/>
  <c r="G281"/>
  <c r="G283"/>
  <c r="F286"/>
  <c r="G284"/>
  <c r="G285"/>
  <c r="F284"/>
  <c r="G286"/>
  <c r="G287"/>
  <c r="F290"/>
  <c r="G288"/>
  <c r="G289"/>
  <c r="F288"/>
  <c r="G290"/>
  <c r="G291"/>
  <c r="F294"/>
  <c r="G292"/>
  <c r="G293"/>
  <c r="F292"/>
  <c r="G294"/>
  <c r="G295"/>
  <c r="F298"/>
  <c r="G296"/>
  <c r="G297"/>
  <c r="F296"/>
  <c r="G298"/>
  <c r="G299"/>
  <c r="F302"/>
  <c r="G300"/>
  <c r="G301"/>
  <c r="F300"/>
  <c r="G302"/>
  <c r="G303"/>
  <c r="F306"/>
  <c r="G304"/>
  <c r="G305"/>
  <c r="F304"/>
  <c r="G306"/>
  <c r="G308"/>
  <c r="F311"/>
  <c r="G309"/>
  <c r="G310"/>
  <c r="F309"/>
  <c r="G311"/>
  <c r="G312"/>
  <c r="F315"/>
  <c r="G313"/>
  <c r="G314"/>
  <c r="F313"/>
  <c r="G315"/>
  <c r="G316"/>
  <c r="F319"/>
  <c r="G317"/>
  <c r="G318"/>
  <c r="F317"/>
  <c r="G319"/>
  <c r="G320"/>
  <c r="F323"/>
  <c r="G321"/>
  <c r="G322"/>
  <c r="F321"/>
  <c r="G323"/>
  <c r="G324"/>
  <c r="F327"/>
  <c r="G325"/>
  <c r="G326"/>
  <c r="F325"/>
  <c r="G327"/>
  <c r="G328"/>
  <c r="F331"/>
  <c r="G329"/>
  <c r="G330"/>
  <c r="F329"/>
  <c r="G331"/>
  <c r="G332"/>
  <c r="F335"/>
  <c r="G333"/>
  <c r="G334"/>
  <c r="F333"/>
  <c r="G335"/>
  <c r="G336"/>
  <c r="F339"/>
  <c r="G337"/>
  <c r="G338"/>
  <c r="F337"/>
  <c r="G339"/>
  <c r="G341"/>
  <c r="F344"/>
  <c r="G342"/>
  <c r="G343"/>
  <c r="F342"/>
  <c r="G344"/>
  <c r="G345"/>
  <c r="F348"/>
  <c r="G346"/>
  <c r="G347"/>
  <c r="F346"/>
  <c r="G348"/>
  <c r="G349"/>
  <c r="F352"/>
  <c r="G350"/>
  <c r="G351"/>
  <c r="F350"/>
  <c r="G352"/>
  <c r="G353"/>
  <c r="F356"/>
  <c r="G354"/>
  <c r="G355"/>
  <c r="F354"/>
  <c r="G356"/>
  <c r="G357"/>
  <c r="F360"/>
  <c r="G358"/>
  <c r="G359"/>
  <c r="F358"/>
  <c r="G360"/>
  <c r="G361"/>
  <c r="F364"/>
  <c r="G362"/>
  <c r="G363"/>
  <c r="F362"/>
  <c r="G364"/>
  <c r="G365"/>
  <c r="F368"/>
  <c r="G366"/>
  <c r="G367"/>
  <c r="F366"/>
  <c r="G368"/>
  <c r="G369"/>
  <c r="F372"/>
  <c r="G370"/>
  <c r="G371"/>
  <c r="F370"/>
  <c r="G372"/>
  <c r="G373"/>
  <c r="F376"/>
  <c r="G374"/>
  <c r="G375"/>
  <c r="F374"/>
  <c r="G376"/>
  <c r="G377"/>
  <c r="F380"/>
  <c r="G378"/>
  <c r="G379"/>
  <c r="F378"/>
  <c r="G380"/>
  <c r="G381"/>
  <c r="F384"/>
  <c r="G382"/>
  <c r="G383"/>
  <c r="F382"/>
  <c r="G384"/>
  <c r="G385"/>
  <c r="F388"/>
  <c r="G386"/>
  <c r="G387"/>
  <c r="F386"/>
  <c r="G388"/>
  <c r="G389"/>
  <c r="F392"/>
  <c r="G390"/>
  <c r="G391"/>
  <c r="F390"/>
  <c r="G392"/>
  <c r="G394"/>
  <c r="F397"/>
  <c r="G395"/>
  <c r="G396"/>
  <c r="F395"/>
  <c r="G397"/>
  <c r="G398"/>
  <c r="F401"/>
  <c r="G399"/>
  <c r="G400"/>
  <c r="F399"/>
  <c r="G401"/>
  <c r="G402"/>
  <c r="F405"/>
  <c r="G403"/>
  <c r="G404"/>
  <c r="F403"/>
  <c r="G405"/>
  <c r="G406"/>
  <c r="F409"/>
  <c r="G407"/>
  <c r="G408"/>
  <c r="F407"/>
  <c r="G409"/>
  <c r="G410"/>
  <c r="F413"/>
  <c r="G411"/>
  <c r="G412"/>
  <c r="F411"/>
  <c r="G413"/>
  <c r="G414"/>
  <c r="F417"/>
  <c r="G415"/>
  <c r="G416"/>
  <c r="F415"/>
  <c r="G417"/>
  <c r="G418"/>
  <c r="F421"/>
  <c r="G419"/>
  <c r="G420"/>
  <c r="F419"/>
  <c r="G421"/>
  <c r="G422"/>
  <c r="F425"/>
  <c r="G423"/>
  <c r="G424"/>
  <c r="F423"/>
  <c r="G425"/>
  <c r="G427"/>
  <c r="F430"/>
  <c r="G428"/>
  <c r="G429"/>
  <c r="F428"/>
  <c r="G430"/>
  <c r="G431"/>
  <c r="F434"/>
  <c r="G432"/>
  <c r="G433"/>
  <c r="F432"/>
  <c r="G434"/>
  <c r="G435"/>
  <c r="G436"/>
  <c r="G437"/>
  <c r="F440"/>
  <c r="G438"/>
  <c r="G439"/>
  <c r="F438"/>
  <c r="G440"/>
  <c r="G441"/>
  <c r="F444"/>
  <c r="G442"/>
  <c r="G443"/>
  <c r="F442"/>
  <c r="G444"/>
  <c r="G445"/>
  <c r="F448"/>
  <c r="G446"/>
  <c r="G447"/>
  <c r="F446"/>
  <c r="G448"/>
  <c r="G449"/>
  <c r="F452"/>
  <c r="G450"/>
  <c r="G451"/>
  <c r="F450"/>
  <c r="G452"/>
  <c r="G454"/>
  <c r="F457"/>
  <c r="G455"/>
  <c r="G456"/>
  <c r="F455"/>
  <c r="G457"/>
  <c r="G458"/>
  <c r="F461"/>
  <c r="G459"/>
  <c r="G460"/>
  <c r="F459"/>
  <c r="G461"/>
  <c r="G462"/>
  <c r="F465"/>
  <c r="G463"/>
  <c r="G464"/>
  <c r="F463"/>
  <c r="G465"/>
  <c r="G466"/>
  <c r="F469"/>
  <c r="G467"/>
  <c r="G468"/>
  <c r="F467"/>
  <c r="G469"/>
  <c r="G470"/>
  <c r="F473"/>
  <c r="G471"/>
  <c r="G472"/>
  <c r="F471"/>
  <c r="G473"/>
  <c r="G474"/>
  <c r="F477"/>
  <c r="G475"/>
  <c r="G476"/>
  <c r="F475"/>
  <c r="G477"/>
  <c r="G478"/>
  <c r="F481"/>
  <c r="G479"/>
  <c r="G480"/>
  <c r="F479"/>
  <c r="G481"/>
  <c r="G482"/>
  <c r="F485"/>
  <c r="G483"/>
  <c r="G484"/>
  <c r="F483"/>
  <c r="G485"/>
  <c r="G487"/>
  <c r="F490"/>
  <c r="G488"/>
  <c r="G489"/>
  <c r="F488"/>
  <c r="G490"/>
  <c r="G491"/>
  <c r="F494"/>
  <c r="G492"/>
  <c r="G493"/>
  <c r="F492"/>
  <c r="G494"/>
  <c r="G495"/>
  <c r="F498"/>
  <c r="G496"/>
  <c r="G497"/>
  <c r="F496"/>
  <c r="G498"/>
  <c r="G499"/>
  <c r="F502"/>
  <c r="G500"/>
  <c r="G501"/>
  <c r="F500"/>
  <c r="G502"/>
  <c r="G503"/>
  <c r="F506"/>
  <c r="G504"/>
  <c r="G505"/>
  <c r="F504"/>
  <c r="G506"/>
  <c r="G507"/>
  <c r="F510"/>
  <c r="G508"/>
  <c r="G509"/>
  <c r="F508"/>
  <c r="G510"/>
  <c r="G512"/>
  <c r="F515"/>
  <c r="G513"/>
  <c r="G514"/>
  <c r="F513"/>
  <c r="G515"/>
  <c r="G516"/>
  <c r="F519"/>
  <c r="G517"/>
  <c r="G518"/>
  <c r="F517"/>
  <c r="G519"/>
  <c r="G520"/>
  <c r="F523"/>
  <c r="G521"/>
  <c r="G522"/>
  <c r="F521"/>
  <c r="G523"/>
  <c r="G524"/>
  <c r="F527"/>
  <c r="G525"/>
  <c r="G526"/>
  <c r="F525"/>
  <c r="G527"/>
  <c r="G528"/>
  <c r="F531"/>
  <c r="G529"/>
  <c r="G530"/>
  <c r="F529"/>
  <c r="G531"/>
  <c r="G532"/>
  <c r="F535"/>
  <c r="G533"/>
  <c r="G534"/>
  <c r="F533"/>
  <c r="G535"/>
  <c r="G536"/>
  <c r="F539"/>
  <c r="G537"/>
  <c r="G538"/>
  <c r="F537"/>
  <c r="G539"/>
  <c r="G540"/>
  <c r="F543"/>
  <c r="G541"/>
  <c r="G542"/>
  <c r="F541"/>
  <c r="G543"/>
  <c r="G544"/>
  <c r="G545"/>
  <c r="G546"/>
  <c r="F549"/>
  <c r="G547"/>
  <c r="G548"/>
  <c r="F547"/>
  <c r="G549"/>
  <c r="G551"/>
  <c r="G552"/>
  <c r="G553"/>
  <c r="G554"/>
  <c r="G556"/>
  <c r="F559"/>
  <c r="G557"/>
  <c r="G558"/>
  <c r="F557"/>
  <c r="G559"/>
  <c r="G560"/>
  <c r="F563"/>
  <c r="G561"/>
  <c r="G562"/>
  <c r="F561"/>
  <c r="G563"/>
  <c r="G564"/>
  <c r="F567"/>
  <c r="G565"/>
  <c r="G566"/>
  <c r="F565"/>
  <c r="G567"/>
  <c r="G568"/>
  <c r="F571"/>
  <c r="G569"/>
  <c r="G570"/>
  <c r="F569"/>
  <c r="G571"/>
  <c r="G572"/>
  <c r="F575"/>
  <c r="G573"/>
  <c r="G574"/>
  <c r="F573"/>
  <c r="G575"/>
  <c r="G576"/>
  <c r="F579"/>
  <c r="G577"/>
  <c r="G578"/>
  <c r="F577"/>
  <c r="G579"/>
  <c r="G580"/>
  <c r="F583"/>
  <c r="G581"/>
  <c r="G582"/>
  <c r="F581"/>
  <c r="G583"/>
  <c r="G584"/>
  <c r="F587"/>
  <c r="G585"/>
  <c r="G586"/>
  <c r="F585"/>
  <c r="G587"/>
  <c r="G588"/>
  <c r="F591"/>
  <c r="G589"/>
  <c r="G590"/>
  <c r="F589"/>
  <c r="G591"/>
  <c r="G592"/>
  <c r="F595"/>
  <c r="G593"/>
  <c r="G594"/>
  <c r="F593"/>
  <c r="G595"/>
  <c r="G597"/>
  <c r="F600"/>
  <c r="G598"/>
  <c r="G599"/>
  <c r="F598"/>
  <c r="G600"/>
  <c r="G601"/>
  <c r="F604"/>
  <c r="G602"/>
  <c r="G603"/>
  <c r="F602"/>
  <c r="G604"/>
  <c r="G605"/>
  <c r="F608"/>
  <c r="G606"/>
  <c r="G607"/>
  <c r="F606"/>
  <c r="G608"/>
  <c r="G609"/>
  <c r="F612"/>
  <c r="G610"/>
  <c r="G611"/>
  <c r="F610"/>
  <c r="G612"/>
  <c r="G613"/>
  <c r="F616"/>
  <c r="G614"/>
  <c r="G615"/>
  <c r="F614"/>
  <c r="G616"/>
  <c r="G617"/>
  <c r="F620"/>
  <c r="G618"/>
  <c r="G619"/>
  <c r="F618"/>
  <c r="G620"/>
  <c r="G621"/>
  <c r="F624"/>
  <c r="G622"/>
  <c r="G623"/>
  <c r="F622"/>
  <c r="G624"/>
  <c r="G625"/>
  <c r="F628"/>
  <c r="G626"/>
  <c r="G627"/>
  <c r="F626"/>
  <c r="G628"/>
  <c r="G630"/>
  <c r="F633"/>
  <c r="G631"/>
  <c r="G632"/>
  <c r="F631"/>
  <c r="G633"/>
  <c r="G634"/>
  <c r="F637"/>
  <c r="G635"/>
  <c r="G636"/>
  <c r="F635"/>
  <c r="G637"/>
  <c r="G638"/>
  <c r="F641"/>
  <c r="G639"/>
  <c r="G640"/>
  <c r="F639"/>
  <c r="G641"/>
  <c r="G642"/>
  <c r="F645"/>
  <c r="G643"/>
  <c r="G644"/>
  <c r="F643"/>
  <c r="G645"/>
  <c r="G646"/>
  <c r="F649"/>
  <c r="G647"/>
  <c r="G648"/>
  <c r="F647"/>
  <c r="G649"/>
  <c r="G650"/>
  <c r="F653"/>
  <c r="G651"/>
  <c r="G652"/>
  <c r="F651"/>
  <c r="G653"/>
  <c r="G654"/>
  <c r="F657"/>
  <c r="G655"/>
  <c r="G656"/>
  <c r="F655"/>
  <c r="G657"/>
  <c r="G658"/>
  <c r="F661"/>
  <c r="G659"/>
  <c r="G660"/>
  <c r="F659"/>
  <c r="G661"/>
  <c r="G662"/>
  <c r="F665"/>
  <c r="G663"/>
  <c r="G664"/>
  <c r="F663"/>
  <c r="G665"/>
  <c r="G667"/>
  <c r="F670"/>
  <c r="G668"/>
  <c r="G669"/>
  <c r="F668"/>
  <c r="G670"/>
  <c r="G671"/>
  <c r="F674"/>
  <c r="G672"/>
  <c r="G673"/>
  <c r="F672"/>
  <c r="G674"/>
  <c r="G675"/>
  <c r="F678"/>
  <c r="G676"/>
  <c r="G677"/>
  <c r="F676"/>
  <c r="G678"/>
  <c r="G679"/>
  <c r="F682"/>
  <c r="G680"/>
  <c r="G681"/>
  <c r="F680"/>
  <c r="G682"/>
  <c r="G683"/>
  <c r="F686"/>
  <c r="G684"/>
  <c r="G685"/>
  <c r="F684"/>
  <c r="G686"/>
  <c r="G687"/>
  <c r="F690"/>
  <c r="G688"/>
  <c r="G689"/>
  <c r="F688"/>
  <c r="G690"/>
  <c r="G691"/>
  <c r="F694"/>
  <c r="G692"/>
  <c r="G693"/>
  <c r="F692"/>
  <c r="G694"/>
  <c r="G695"/>
  <c r="F698"/>
  <c r="G696"/>
  <c r="G697"/>
  <c r="F696"/>
  <c r="G698"/>
  <c r="G700"/>
  <c r="F703"/>
  <c r="G701"/>
  <c r="G702"/>
  <c r="F701"/>
  <c r="G703"/>
  <c r="G704"/>
  <c r="F707"/>
  <c r="G705"/>
  <c r="G706"/>
  <c r="F705"/>
  <c r="G707"/>
  <c r="G708"/>
  <c r="F711"/>
  <c r="G709"/>
  <c r="G710"/>
  <c r="F709"/>
  <c r="G711"/>
  <c r="G712"/>
  <c r="F715"/>
  <c r="G713"/>
  <c r="G714"/>
  <c r="F713"/>
  <c r="G715"/>
  <c r="G716"/>
  <c r="F719"/>
  <c r="G717"/>
  <c r="G718"/>
  <c r="F717"/>
  <c r="G719"/>
  <c r="G721"/>
  <c r="F724"/>
  <c r="G722"/>
  <c r="G723"/>
  <c r="F722"/>
  <c r="G724"/>
  <c r="G725"/>
  <c r="F728"/>
  <c r="G726"/>
  <c r="G727"/>
  <c r="F726"/>
  <c r="G728"/>
  <c r="G729"/>
  <c r="F732"/>
  <c r="G730"/>
  <c r="G731"/>
  <c r="F730"/>
  <c r="G732"/>
  <c r="G733"/>
  <c r="F736"/>
  <c r="G734"/>
  <c r="G735"/>
  <c r="F734"/>
  <c r="G736"/>
  <c r="G737"/>
  <c r="F740"/>
  <c r="G738"/>
  <c r="G739"/>
  <c r="F738"/>
  <c r="G740"/>
  <c r="G741"/>
  <c r="F744"/>
  <c r="G742"/>
  <c r="G743"/>
  <c r="F742"/>
  <c r="G744"/>
  <c r="G745"/>
  <c r="F748"/>
  <c r="G746"/>
  <c r="G747"/>
  <c r="F746"/>
  <c r="G748"/>
  <c r="G750"/>
  <c r="F753"/>
  <c r="G751"/>
  <c r="G752"/>
  <c r="F751"/>
  <c r="G753"/>
  <c r="G754"/>
  <c r="F757"/>
  <c r="G755"/>
  <c r="G756"/>
  <c r="F755"/>
  <c r="G757"/>
  <c r="G758"/>
  <c r="F761"/>
  <c r="G759"/>
  <c r="G760"/>
  <c r="F759"/>
  <c r="G761"/>
  <c r="G762"/>
  <c r="F765"/>
  <c r="G763"/>
  <c r="G764"/>
  <c r="F763"/>
  <c r="G765"/>
  <c r="G766"/>
  <c r="F769"/>
  <c r="G767"/>
  <c r="G768"/>
  <c r="F767"/>
  <c r="G769"/>
  <c r="G770"/>
  <c r="F773"/>
  <c r="G771"/>
  <c r="G772"/>
  <c r="F771"/>
  <c r="G773"/>
  <c r="G774"/>
  <c r="F777"/>
  <c r="G775"/>
  <c r="G776"/>
  <c r="F775"/>
  <c r="G777"/>
  <c r="G779"/>
  <c r="F782"/>
  <c r="G780"/>
  <c r="G781"/>
  <c r="F780"/>
  <c r="G782"/>
  <c r="G783"/>
  <c r="F786"/>
  <c r="G784"/>
  <c r="G785"/>
  <c r="F784"/>
  <c r="G786"/>
  <c r="G787"/>
  <c r="F790"/>
  <c r="G788"/>
  <c r="G789"/>
  <c r="F788"/>
  <c r="G790"/>
  <c r="G791"/>
  <c r="G792"/>
  <c r="G793"/>
  <c r="F792"/>
  <c r="G794"/>
  <c r="G795"/>
  <c r="F798"/>
  <c r="G796"/>
  <c r="G797"/>
  <c r="F796"/>
  <c r="G798"/>
  <c r="G799"/>
  <c r="F802"/>
  <c r="G800"/>
  <c r="G801"/>
  <c r="F800"/>
  <c r="G802"/>
  <c r="G803"/>
  <c r="F806"/>
  <c r="G804"/>
  <c r="G805"/>
  <c r="F804"/>
  <c r="G806"/>
  <c r="G807"/>
  <c r="F810"/>
  <c r="G808"/>
  <c r="G809"/>
  <c r="F808"/>
  <c r="G810"/>
  <c r="G811"/>
  <c r="F814"/>
  <c r="G812"/>
  <c r="G813"/>
  <c r="F812"/>
  <c r="G814"/>
  <c r="G815"/>
  <c r="F818"/>
  <c r="G816"/>
  <c r="G817"/>
  <c r="F816"/>
  <c r="G818"/>
  <c r="G819"/>
  <c r="F822"/>
  <c r="G820"/>
  <c r="G821"/>
  <c r="F820"/>
  <c r="G822"/>
  <c r="G823"/>
  <c r="F826"/>
  <c r="G824"/>
  <c r="G825"/>
  <c r="F824"/>
  <c r="G826"/>
  <c r="G827"/>
  <c r="G828"/>
  <c r="G829"/>
  <c r="G830"/>
  <c r="G832"/>
  <c r="F835"/>
  <c r="G833"/>
  <c r="G834"/>
  <c r="F833"/>
  <c r="G835"/>
  <c r="G836"/>
  <c r="F839"/>
  <c r="G837"/>
  <c r="G838"/>
  <c r="F837"/>
  <c r="G839"/>
  <c r="G840"/>
  <c r="F843"/>
  <c r="G841"/>
  <c r="G842"/>
  <c r="F841"/>
  <c r="G843"/>
  <c r="G844"/>
  <c r="F847"/>
  <c r="G845"/>
  <c r="G846"/>
  <c r="F845"/>
  <c r="G847"/>
  <c r="G848"/>
  <c r="F851"/>
  <c r="G849"/>
  <c r="G850"/>
  <c r="F849"/>
  <c r="G851"/>
  <c r="G852"/>
  <c r="F855"/>
  <c r="G853"/>
  <c r="G854"/>
  <c r="F853"/>
  <c r="G855"/>
  <c r="G856"/>
  <c r="G857"/>
  <c r="G859"/>
  <c r="F862"/>
  <c r="G860"/>
  <c r="G861"/>
  <c r="F860"/>
  <c r="G862"/>
  <c r="G863"/>
  <c r="F866"/>
  <c r="G864"/>
  <c r="G865"/>
  <c r="F864"/>
  <c r="G866"/>
  <c r="G868"/>
  <c r="F871"/>
  <c r="G869"/>
  <c r="G870"/>
  <c r="F869"/>
  <c r="G871"/>
  <c r="G872"/>
  <c r="F875"/>
  <c r="G873"/>
  <c r="G874"/>
  <c r="F873"/>
  <c r="G875"/>
  <c r="G876"/>
  <c r="F879"/>
  <c r="G877"/>
  <c r="G878"/>
  <c r="F877"/>
  <c r="G879"/>
  <c r="G880"/>
  <c r="F883"/>
  <c r="G881"/>
  <c r="G882"/>
  <c r="F881"/>
  <c r="G883"/>
  <c r="G885"/>
  <c r="F888"/>
  <c r="G886"/>
  <c r="G887"/>
  <c r="F886"/>
  <c r="G888"/>
  <c r="G889"/>
  <c r="F892"/>
  <c r="G890"/>
  <c r="G891"/>
  <c r="F890"/>
  <c r="G892"/>
  <c r="G894"/>
  <c r="F897"/>
  <c r="G895"/>
  <c r="G896"/>
  <c r="F895"/>
  <c r="G897"/>
  <c r="G898"/>
  <c r="F901"/>
  <c r="G899"/>
  <c r="G900"/>
  <c r="F899"/>
  <c r="G901"/>
  <c r="G902"/>
  <c r="F905"/>
  <c r="G903"/>
  <c r="G904"/>
  <c r="F903"/>
  <c r="G905"/>
  <c r="G1"/>
  <c r="E91" i="16"/>
  <c r="D91"/>
  <c r="F91"/>
  <c r="G91"/>
  <c r="E92"/>
  <c r="D92"/>
  <c r="F92"/>
  <c r="G92"/>
  <c r="E93"/>
  <c r="D93"/>
  <c r="F93"/>
  <c r="G93"/>
  <c r="E94"/>
  <c r="D94"/>
  <c r="F94"/>
  <c r="G94"/>
  <c r="E95"/>
  <c r="D95"/>
  <c r="F95"/>
  <c r="G95"/>
  <c r="E96"/>
  <c r="D96"/>
  <c r="F96"/>
  <c r="G96"/>
  <c r="E97"/>
  <c r="D97"/>
  <c r="F97"/>
  <c r="G97"/>
  <c r="E98"/>
  <c r="D98"/>
  <c r="F98"/>
  <c r="G98"/>
  <c r="E99"/>
  <c r="D99"/>
  <c r="F99"/>
  <c r="G99"/>
  <c r="E100"/>
  <c r="D100"/>
  <c r="F100"/>
  <c r="G100"/>
  <c r="E101"/>
  <c r="D101"/>
  <c r="F101"/>
  <c r="G101"/>
  <c r="E102"/>
  <c r="D102"/>
  <c r="F102"/>
  <c r="G102"/>
  <c r="E103"/>
  <c r="D103"/>
  <c r="F103"/>
  <c r="G103"/>
  <c r="B91"/>
  <c r="B92"/>
  <c r="B93"/>
  <c r="G88"/>
  <c r="E113"/>
  <c r="D113"/>
  <c r="F113"/>
  <c r="G113"/>
  <c r="E109"/>
  <c r="D109"/>
  <c r="F109"/>
  <c r="G109"/>
  <c r="E118"/>
  <c r="F118"/>
  <c r="G118"/>
  <c r="E115"/>
  <c r="D115"/>
  <c r="F115"/>
  <c r="G115"/>
  <c r="E110"/>
  <c r="D110"/>
  <c r="F110"/>
  <c r="G110"/>
  <c r="E111"/>
  <c r="D111"/>
  <c r="F111"/>
  <c r="G111"/>
  <c r="E117"/>
  <c r="D117"/>
  <c r="F117"/>
  <c r="G117"/>
  <c r="E116"/>
  <c r="D116"/>
  <c r="F116"/>
  <c r="G116"/>
  <c r="E112"/>
  <c r="D112"/>
  <c r="F112"/>
  <c r="G112"/>
  <c r="E119"/>
  <c r="D119"/>
  <c r="F119"/>
  <c r="G119"/>
  <c r="B108"/>
  <c r="B109"/>
  <c r="B110"/>
  <c r="B111"/>
  <c r="B112"/>
  <c r="B113"/>
  <c r="B114"/>
  <c r="B115"/>
  <c r="B116"/>
  <c r="B117"/>
  <c r="B118"/>
  <c r="B119"/>
  <c r="B120"/>
  <c r="G105"/>
  <c r="H216" i="20"/>
  <c r="H183"/>
  <c r="H158"/>
  <c r="K120" i="16"/>
  <c r="K119"/>
  <c r="K118"/>
  <c r="K117"/>
  <c r="K116"/>
  <c r="K115"/>
  <c r="K114"/>
  <c r="K113"/>
  <c r="K112"/>
  <c r="K111"/>
  <c r="K110"/>
  <c r="K109"/>
  <c r="K108"/>
  <c r="B106"/>
  <c r="H101" i="20"/>
  <c r="H60"/>
  <c r="H4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1"/>
  <c r="I222"/>
  <c r="I223"/>
  <c r="I224"/>
  <c r="I225"/>
  <c r="I226"/>
  <c r="I227"/>
  <c r="I228"/>
  <c r="I229"/>
  <c r="I230"/>
  <c r="I231"/>
  <c r="I232"/>
  <c r="I233"/>
  <c r="I234"/>
  <c r="I235"/>
  <c r="I236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1"/>
  <c r="I552"/>
  <c r="I553"/>
  <c r="I554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9"/>
  <c r="I860"/>
  <c r="I861"/>
  <c r="I862"/>
  <c r="I863"/>
  <c r="I864"/>
  <c r="I865"/>
  <c r="I866"/>
  <c r="I868"/>
  <c r="I869"/>
  <c r="I870"/>
  <c r="I871"/>
  <c r="I872"/>
  <c r="I873"/>
  <c r="I874"/>
  <c r="I875"/>
  <c r="I876"/>
  <c r="I877"/>
  <c r="I878"/>
  <c r="I879"/>
  <c r="I880"/>
  <c r="I881"/>
  <c r="I882"/>
  <c r="I883"/>
  <c r="I885"/>
  <c r="I886"/>
  <c r="I887"/>
  <c r="I888"/>
  <c r="I889"/>
  <c r="I890"/>
  <c r="I891"/>
  <c r="I892"/>
  <c r="I894"/>
  <c r="I895"/>
  <c r="I896"/>
  <c r="I897"/>
  <c r="I898"/>
  <c r="I899"/>
  <c r="I900"/>
  <c r="I901"/>
  <c r="I902"/>
  <c r="I903"/>
  <c r="I904"/>
  <c r="I905"/>
  <c r="H893"/>
  <c r="H884"/>
  <c r="H39" i="20"/>
  <c r="I2"/>
  <c r="L2" i="15"/>
  <c r="H867" i="14"/>
  <c r="H858"/>
  <c r="F872" i="1"/>
  <c r="H872"/>
  <c r="H831" i="14"/>
  <c r="H778"/>
  <c r="H749"/>
  <c r="H720"/>
  <c r="K94" i="16"/>
  <c r="K100"/>
  <c r="K91"/>
  <c r="K96"/>
  <c r="K95"/>
  <c r="K92"/>
  <c r="K99"/>
  <c r="K103"/>
  <c r="K98"/>
  <c r="K101"/>
  <c r="K102"/>
  <c r="K93"/>
  <c r="K97"/>
  <c r="L3" i="15"/>
  <c r="N3"/>
  <c r="N2"/>
  <c r="N1"/>
  <c r="H699" i="14"/>
  <c r="B94" i="16"/>
  <c r="B95"/>
  <c r="B97"/>
  <c r="B96"/>
  <c r="B100"/>
  <c r="B99"/>
  <c r="B98"/>
  <c r="B101"/>
  <c r="B102"/>
  <c r="B103"/>
  <c r="H666" i="14"/>
  <c r="L88" i="16"/>
  <c r="L71"/>
  <c r="L54"/>
  <c r="L37"/>
  <c r="L20"/>
  <c r="L18"/>
  <c r="M18"/>
  <c r="N18" s="1"/>
  <c r="L2"/>
  <c r="B25"/>
  <c r="B26"/>
  <c r="B27"/>
  <c r="B28"/>
  <c r="B29"/>
  <c r="B30"/>
  <c r="B31"/>
  <c r="B32"/>
  <c r="B33"/>
  <c r="B34"/>
  <c r="B35"/>
  <c r="I6" i="9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9"/>
  <c r="I240"/>
  <c r="I241"/>
  <c r="I242"/>
  <c r="I243"/>
  <c r="I244"/>
  <c r="I245"/>
  <c r="I246"/>
  <c r="I247"/>
  <c r="I248"/>
  <c r="I249"/>
  <c r="I250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1"/>
  <c r="I412"/>
  <c r="I413"/>
  <c r="I414"/>
  <c r="I415"/>
  <c r="I416"/>
  <c r="I417"/>
  <c r="I418"/>
  <c r="I419"/>
  <c r="I420"/>
  <c r="I421"/>
  <c r="I422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4"/>
  <c r="M4"/>
  <c r="H629" i="14"/>
  <c r="H596"/>
  <c r="H555"/>
  <c r="H511"/>
  <c r="H453"/>
  <c r="H426"/>
  <c r="H393"/>
  <c r="H340"/>
  <c r="H307"/>
  <c r="H282"/>
  <c r="H237"/>
  <c r="H175"/>
  <c r="H116"/>
  <c r="H79"/>
  <c r="H4"/>
  <c r="H550"/>
  <c r="H486"/>
  <c r="H220"/>
  <c r="F1"/>
  <c r="H58"/>
  <c r="H37"/>
  <c r="I2"/>
  <c r="F620" i="13"/>
  <c r="F622"/>
  <c r="F61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8"/>
  <c r="I299"/>
  <c r="I300"/>
  <c r="I301"/>
  <c r="I302"/>
  <c r="I303"/>
  <c r="I304"/>
  <c r="I305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3"/>
  <c r="I424"/>
  <c r="I425"/>
  <c r="I426"/>
  <c r="I427"/>
  <c r="I428"/>
  <c r="I429"/>
  <c r="I430"/>
  <c r="I431"/>
  <c r="I432"/>
  <c r="I433"/>
  <c r="I434"/>
  <c r="I435"/>
  <c r="I436"/>
  <c r="I437"/>
  <c r="I438"/>
  <c r="I440"/>
  <c r="I441"/>
  <c r="I442"/>
  <c r="I443"/>
  <c r="I444"/>
  <c r="I445"/>
  <c r="I446"/>
  <c r="I447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4"/>
  <c r="I595"/>
  <c r="I596"/>
  <c r="I597"/>
  <c r="I598"/>
  <c r="I599"/>
  <c r="I600"/>
  <c r="I601"/>
  <c r="I602"/>
  <c r="I603"/>
  <c r="I604"/>
  <c r="I605"/>
  <c r="I606"/>
  <c r="I607"/>
  <c r="I608"/>
  <c r="I609"/>
  <c r="I611"/>
  <c r="H610"/>
  <c r="F609"/>
  <c r="F605"/>
  <c r="I612"/>
  <c r="I613"/>
  <c r="I614"/>
  <c r="I615"/>
  <c r="I616"/>
  <c r="I617"/>
  <c r="I618"/>
  <c r="I619"/>
  <c r="I620"/>
  <c r="I621"/>
  <c r="I622"/>
  <c r="G622"/>
  <c r="G621"/>
  <c r="G620"/>
  <c r="G619"/>
  <c r="G618"/>
  <c r="G617"/>
  <c r="G616"/>
  <c r="G615"/>
  <c r="G614"/>
  <c r="G613"/>
  <c r="G612"/>
  <c r="G611"/>
  <c r="G609"/>
  <c r="G608"/>
  <c r="G607"/>
  <c r="G606"/>
  <c r="G605"/>
  <c r="G604"/>
  <c r="G603"/>
  <c r="G602"/>
  <c r="G601"/>
  <c r="G600"/>
  <c r="G599"/>
  <c r="G598"/>
  <c r="G597"/>
  <c r="G596"/>
  <c r="G595"/>
  <c r="G594"/>
  <c r="H593"/>
  <c r="F386"/>
  <c r="F388"/>
  <c r="F390"/>
  <c r="F392"/>
  <c r="F415"/>
  <c r="F419"/>
  <c r="F1"/>
  <c r="H498"/>
  <c r="H531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H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236"/>
  <c r="G235"/>
  <c r="G411"/>
  <c r="G410"/>
  <c r="G7"/>
  <c r="G8"/>
  <c r="G11"/>
  <c r="G12"/>
  <c r="G5"/>
  <c r="G6"/>
  <c r="G9"/>
  <c r="G10"/>
  <c r="G17"/>
  <c r="G18"/>
  <c r="G19"/>
  <c r="G20"/>
  <c r="G21"/>
  <c r="G22"/>
  <c r="G23"/>
  <c r="G24"/>
  <c r="G25"/>
  <c r="G26"/>
  <c r="G27"/>
  <c r="G28"/>
  <c r="G30"/>
  <c r="G31"/>
  <c r="G32"/>
  <c r="G33"/>
  <c r="G34"/>
  <c r="G35"/>
  <c r="G36"/>
  <c r="G37"/>
  <c r="G38"/>
  <c r="G39"/>
  <c r="G42"/>
  <c r="G43"/>
  <c r="G46"/>
  <c r="G121"/>
  <c r="G122"/>
  <c r="G123"/>
  <c r="G124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7"/>
  <c r="G218"/>
  <c r="G219"/>
  <c r="G220"/>
  <c r="G221"/>
  <c r="G222"/>
  <c r="G223"/>
  <c r="G224"/>
  <c r="G227"/>
  <c r="G228"/>
  <c r="G229"/>
  <c r="G230"/>
  <c r="G231"/>
  <c r="G232"/>
  <c r="G233"/>
  <c r="G234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8"/>
  <c r="G299"/>
  <c r="G300"/>
  <c r="G301"/>
  <c r="G302"/>
  <c r="G303"/>
  <c r="G304"/>
  <c r="G305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4"/>
  <c r="G345"/>
  <c r="G346"/>
  <c r="G347"/>
  <c r="G348"/>
  <c r="G349"/>
  <c r="G350"/>
  <c r="G351"/>
  <c r="G352"/>
  <c r="G353"/>
  <c r="G354"/>
  <c r="G355"/>
  <c r="G356"/>
  <c r="G357"/>
  <c r="G358"/>
  <c r="G359"/>
  <c r="G365"/>
  <c r="G366"/>
  <c r="G367"/>
  <c r="G368"/>
  <c r="G369"/>
  <c r="G370"/>
  <c r="G371"/>
  <c r="G372"/>
  <c r="G373"/>
  <c r="G374"/>
  <c r="G375"/>
  <c r="G376"/>
  <c r="G377"/>
  <c r="G378"/>
  <c r="G379"/>
  <c r="G380"/>
  <c r="G385"/>
  <c r="G386"/>
  <c r="G387"/>
  <c r="G388"/>
  <c r="G389"/>
  <c r="G390"/>
  <c r="G391"/>
  <c r="G392"/>
  <c r="G394"/>
  <c r="G395"/>
  <c r="G396"/>
  <c r="G397"/>
  <c r="G398"/>
  <c r="G399"/>
  <c r="G400"/>
  <c r="G401"/>
  <c r="G402"/>
  <c r="G403"/>
  <c r="G404"/>
  <c r="G405"/>
  <c r="G406"/>
  <c r="G407"/>
  <c r="G408"/>
  <c r="G409"/>
  <c r="G414"/>
  <c r="G415"/>
  <c r="G416"/>
  <c r="G417"/>
  <c r="G418"/>
  <c r="G419"/>
  <c r="G420"/>
  <c r="G421"/>
  <c r="G423"/>
  <c r="G424"/>
  <c r="G425"/>
  <c r="G426"/>
  <c r="G427"/>
  <c r="G428"/>
  <c r="G429"/>
  <c r="G430"/>
  <c r="G431"/>
  <c r="G432"/>
  <c r="G433"/>
  <c r="G434"/>
  <c r="G435"/>
  <c r="G436"/>
  <c r="G437"/>
  <c r="G438"/>
  <c r="G440"/>
  <c r="G441"/>
  <c r="G442"/>
  <c r="G443"/>
  <c r="G444"/>
  <c r="G445"/>
  <c r="G446"/>
  <c r="G447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1"/>
  <c r="H473"/>
  <c r="H448"/>
  <c r="H439"/>
  <c r="H216"/>
  <c r="H422"/>
  <c r="H393"/>
  <c r="H364"/>
  <c r="H4"/>
  <c r="H343"/>
  <c r="H306"/>
  <c r="H96"/>
  <c r="H29"/>
  <c r="H297"/>
  <c r="H272"/>
  <c r="H239"/>
  <c r="H195"/>
  <c r="H146"/>
  <c r="H125"/>
  <c r="H58"/>
  <c r="H79"/>
  <c r="H771" i="11"/>
  <c r="H656"/>
  <c r="H614"/>
  <c r="H585"/>
  <c r="H552"/>
  <c r="H742"/>
  <c r="H713"/>
  <c r="H651"/>
  <c r="H527"/>
  <c r="H473"/>
  <c r="H311"/>
  <c r="H216"/>
  <c r="H191"/>
  <c r="H170"/>
  <c r="H96"/>
  <c r="H75"/>
  <c r="H34"/>
  <c r="H5"/>
  <c r="I6"/>
  <c r="H506"/>
  <c r="H431"/>
  <c r="H448"/>
  <c r="H406"/>
  <c r="H365"/>
  <c r="H348"/>
  <c r="H282"/>
  <c r="H261"/>
  <c r="H137"/>
  <c r="I7"/>
  <c r="H776" i="9"/>
  <c r="H801"/>
  <c r="H737"/>
  <c r="H684"/>
  <c r="H659"/>
  <c r="H22" i="8"/>
  <c r="H47"/>
  <c r="H64"/>
  <c r="H93"/>
  <c r="H114"/>
  <c r="H139"/>
  <c r="H172"/>
  <c r="H189"/>
  <c r="H214"/>
  <c r="H239"/>
  <c r="H256"/>
  <c r="H289"/>
  <c r="H314"/>
  <c r="H339"/>
  <c r="H364"/>
  <c r="H1"/>
  <c r="H5" i="9"/>
  <c r="H614"/>
  <c r="H589"/>
  <c r="H568"/>
  <c r="H543"/>
  <c r="H502"/>
  <c r="H481"/>
  <c r="H456"/>
  <c r="H423"/>
  <c r="H410"/>
  <c r="H385"/>
  <c r="H326"/>
  <c r="H297"/>
  <c r="H276"/>
  <c r="H251"/>
  <c r="H238"/>
  <c r="H197"/>
  <c r="H176"/>
  <c r="H139"/>
  <c r="H70"/>
  <c r="I8" i="1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5" i="8"/>
  <c r="I35" i="11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2" i="13"/>
  <c r="I74" i="11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9"/>
  <c r="I350"/>
  <c r="I351"/>
  <c r="I352"/>
  <c r="I353"/>
  <c r="I354"/>
  <c r="I355"/>
  <c r="I356"/>
  <c r="I357"/>
  <c r="I358"/>
  <c r="I359"/>
  <c r="I360"/>
  <c r="I361"/>
  <c r="I362"/>
  <c r="I363"/>
  <c r="I364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6" i="8"/>
  <c r="H814" i="5"/>
  <c r="H75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5"/>
  <c r="I86"/>
  <c r="I87"/>
  <c r="I88"/>
  <c r="I89"/>
  <c r="I90"/>
  <c r="I91"/>
  <c r="I92"/>
  <c r="I93"/>
  <c r="I94"/>
  <c r="I95"/>
  <c r="I96"/>
  <c r="I97"/>
  <c r="I98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6"/>
  <c r="I217"/>
  <c r="I218"/>
  <c r="H781"/>
  <c r="H715"/>
  <c r="H674"/>
  <c r="H621"/>
  <c r="H588"/>
  <c r="H543"/>
  <c r="H518"/>
  <c r="H489"/>
  <c r="H468"/>
  <c r="H427"/>
  <c r="H406"/>
  <c r="H369"/>
  <c r="H340"/>
  <c r="H282"/>
  <c r="H311"/>
  <c r="H267"/>
  <c r="H234"/>
  <c r="H215"/>
  <c r="H174"/>
  <c r="H153"/>
  <c r="H128"/>
  <c r="H99"/>
  <c r="H84"/>
  <c r="H63"/>
  <c r="H38"/>
  <c r="H5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2"/>
  <c r="I53"/>
  <c r="I54"/>
  <c r="I55"/>
  <c r="I56"/>
  <c r="I57"/>
  <c r="I58"/>
  <c r="I59"/>
  <c r="I60"/>
  <c r="I61"/>
  <c r="I62"/>
  <c r="I63"/>
  <c r="I65"/>
  <c r="I66"/>
  <c r="I67"/>
  <c r="I68"/>
  <c r="I69"/>
  <c r="I70"/>
  <c r="I71"/>
  <c r="I72"/>
  <c r="I73"/>
  <c r="I74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5"/>
  <c r="I106"/>
  <c r="I107"/>
  <c r="I108"/>
  <c r="I109"/>
  <c r="I110"/>
  <c r="I111"/>
  <c r="I112"/>
  <c r="I113"/>
  <c r="I114"/>
  <c r="I115"/>
  <c r="I116"/>
  <c r="I117"/>
  <c r="I118"/>
  <c r="I119"/>
  <c r="I120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1"/>
  <c r="I212"/>
  <c r="I213"/>
  <c r="I214"/>
  <c r="I215"/>
  <c r="I216"/>
  <c r="I217"/>
  <c r="I218"/>
  <c r="I219"/>
  <c r="I220"/>
  <c r="I221"/>
  <c r="I222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9"/>
  <c r="I780"/>
  <c r="I781"/>
  <c r="I782"/>
  <c r="I783"/>
  <c r="I784"/>
  <c r="I785"/>
  <c r="I786"/>
  <c r="I787"/>
  <c r="I788"/>
  <c r="I789"/>
  <c r="I790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3"/>
  <c r="I814"/>
  <c r="I815"/>
  <c r="I816"/>
  <c r="I817"/>
  <c r="I818"/>
  <c r="I819"/>
  <c r="I820"/>
  <c r="I821"/>
  <c r="I822"/>
  <c r="I823"/>
  <c r="I824"/>
  <c r="H757"/>
  <c r="H778"/>
  <c r="H812"/>
  <c r="H849"/>
  <c r="H791"/>
  <c r="H716"/>
  <c r="H687"/>
  <c r="H662"/>
  <c r="H637"/>
  <c r="H596"/>
  <c r="H555"/>
  <c r="H514"/>
  <c r="H473"/>
  <c r="H440"/>
  <c r="H407"/>
  <c r="H378"/>
  <c r="H357"/>
  <c r="H312"/>
  <c r="H287"/>
  <c r="H256"/>
  <c r="H223"/>
  <c r="H210"/>
  <c r="H189"/>
  <c r="H146"/>
  <c r="H104"/>
  <c r="H75"/>
  <c r="H64"/>
  <c r="H51"/>
  <c r="H26"/>
  <c r="H5"/>
  <c r="H121"/>
  <c r="I405" i="1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7" i="8"/>
  <c r="I8"/>
  <c r="I9"/>
  <c r="I10"/>
  <c r="I11"/>
  <c r="I12"/>
  <c r="I13"/>
  <c r="I14"/>
  <c r="I15"/>
  <c r="I16"/>
  <c r="I17"/>
  <c r="I18"/>
  <c r="I19"/>
  <c r="I20"/>
  <c r="I21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8"/>
  <c r="I49"/>
  <c r="I50"/>
  <c r="I51"/>
  <c r="I52"/>
  <c r="I53"/>
  <c r="I54"/>
  <c r="I55"/>
  <c r="I56"/>
  <c r="I57"/>
  <c r="I58"/>
  <c r="I59"/>
  <c r="I60"/>
  <c r="I61"/>
  <c r="I62"/>
  <c r="I63"/>
  <c r="I65"/>
  <c r="I66"/>
  <c r="I67"/>
  <c r="I68"/>
  <c r="I69"/>
  <c r="I70"/>
  <c r="I71"/>
  <c r="I72"/>
  <c r="I73"/>
  <c r="I74"/>
  <c r="I75"/>
  <c r="I76"/>
  <c r="I77"/>
  <c r="I78"/>
  <c r="I79"/>
  <c r="I825" i="1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219" i="5"/>
  <c r="I220"/>
  <c r="I221"/>
  <c r="I222"/>
  <c r="I223"/>
  <c r="I224"/>
  <c r="I225"/>
  <c r="I226"/>
  <c r="I227"/>
  <c r="I228"/>
  <c r="I229"/>
  <c r="I230"/>
  <c r="I231"/>
  <c r="I232"/>
  <c r="I233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I269"/>
  <c r="I270"/>
  <c r="I271"/>
  <c r="I272"/>
  <c r="I273"/>
  <c r="I274"/>
  <c r="I275"/>
  <c r="I276"/>
  <c r="I277"/>
  <c r="I278"/>
  <c r="I279"/>
  <c r="I280"/>
  <c r="I281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430" i="11"/>
  <c r="I432"/>
  <c r="I433"/>
  <c r="I434"/>
  <c r="I435"/>
  <c r="I436"/>
  <c r="I437"/>
  <c r="I438"/>
  <c r="I439"/>
  <c r="I440"/>
  <c r="I441"/>
  <c r="I442"/>
  <c r="I443"/>
  <c r="I444"/>
  <c r="I445"/>
  <c r="I446"/>
  <c r="I447"/>
  <c r="I4" i="1"/>
  <c r="I4" i="5"/>
  <c r="I80" i="8"/>
  <c r="I81"/>
  <c r="I82"/>
  <c r="I83"/>
  <c r="I84"/>
  <c r="I85"/>
  <c r="I86"/>
  <c r="I87"/>
  <c r="I88"/>
  <c r="I89"/>
  <c r="I90"/>
  <c r="I91"/>
  <c r="I92"/>
  <c r="I94"/>
  <c r="I95"/>
  <c r="I96"/>
  <c r="I97"/>
  <c r="I98"/>
  <c r="I99"/>
  <c r="I100"/>
  <c r="I101"/>
  <c r="I102"/>
  <c r="I103"/>
  <c r="I104"/>
  <c r="I105"/>
  <c r="I106"/>
  <c r="I107"/>
  <c r="I108"/>
  <c r="I449" i="11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109" i="8"/>
  <c r="I110"/>
  <c r="I111"/>
  <c r="I112"/>
  <c r="I113"/>
  <c r="I115"/>
  <c r="I116"/>
  <c r="I117"/>
  <c r="I118"/>
  <c r="I119"/>
  <c r="I120"/>
  <c r="I121"/>
  <c r="I122"/>
  <c r="I123"/>
  <c r="I124"/>
  <c r="I507" i="11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8"/>
  <c r="I529"/>
  <c r="I530"/>
  <c r="I531"/>
  <c r="I532"/>
  <c r="I533"/>
  <c r="I534"/>
  <c r="I535"/>
  <c r="I536"/>
  <c r="I125" i="8"/>
  <c r="I126"/>
  <c r="I127"/>
  <c r="I128"/>
  <c r="I129"/>
  <c r="I130"/>
  <c r="I131"/>
  <c r="I132"/>
  <c r="I133"/>
  <c r="I134"/>
  <c r="I135"/>
  <c r="I136"/>
  <c r="I137"/>
  <c r="I138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537" i="11"/>
  <c r="I538"/>
  <c r="I539"/>
  <c r="I540"/>
  <c r="I541"/>
  <c r="I542"/>
  <c r="I543"/>
  <c r="I544"/>
  <c r="I545"/>
  <c r="I546"/>
  <c r="I547"/>
  <c r="I548"/>
  <c r="I549"/>
  <c r="I550"/>
  <c r="I551"/>
  <c r="I163" i="8"/>
  <c r="I164"/>
  <c r="I165"/>
  <c r="I166"/>
  <c r="I167"/>
  <c r="I168"/>
  <c r="I169"/>
  <c r="I170"/>
  <c r="I171"/>
  <c r="I173"/>
  <c r="I174"/>
  <c r="I175"/>
  <c r="I176"/>
  <c r="I177"/>
  <c r="I178"/>
  <c r="I179"/>
  <c r="I180"/>
  <c r="I181"/>
  <c r="I182"/>
  <c r="I183"/>
  <c r="I184"/>
  <c r="I185"/>
  <c r="I186"/>
  <c r="I187"/>
  <c r="I553" i="11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188" i="8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586" i="11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238" i="8"/>
  <c r="I240"/>
  <c r="I241"/>
  <c r="I242"/>
  <c r="I243"/>
  <c r="I244"/>
  <c r="I245"/>
  <c r="I246"/>
  <c r="I247"/>
  <c r="I248"/>
  <c r="I249"/>
  <c r="I250"/>
  <c r="I251"/>
  <c r="I252"/>
  <c r="I253"/>
  <c r="I254"/>
  <c r="I652" i="11"/>
  <c r="I653"/>
  <c r="I654"/>
  <c r="I655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255" i="8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8"/>
  <c r="I400"/>
  <c r="I397"/>
  <c r="I399"/>
  <c r="I4"/>
  <c r="I4" i="11"/>
  <c r="H163" i="16" l="1"/>
  <c r="F1" i="25"/>
  <c r="D166" i="16"/>
  <c r="D165"/>
  <c r="D160"/>
  <c r="D170"/>
  <c r="D167"/>
  <c r="E170"/>
  <c r="F170" s="1"/>
  <c r="D168"/>
  <c r="D171"/>
  <c r="D162"/>
  <c r="D164"/>
  <c r="D169"/>
  <c r="E168"/>
  <c r="E163"/>
  <c r="D159"/>
  <c r="D161"/>
  <c r="D163"/>
  <c r="E171"/>
  <c r="F171" s="1"/>
  <c r="E162"/>
  <c r="I168"/>
  <c r="L168" s="1"/>
  <c r="H170"/>
  <c r="H164"/>
  <c r="E166"/>
  <c r="F166" s="1"/>
  <c r="E169"/>
  <c r="F169" s="1"/>
  <c r="H168"/>
  <c r="I165"/>
  <c r="L165" s="1"/>
  <c r="H171"/>
  <c r="H162"/>
  <c r="I166"/>
  <c r="L166" s="1"/>
  <c r="H159"/>
  <c r="E167"/>
  <c r="F167" s="1"/>
  <c r="E161"/>
  <c r="F161" s="1"/>
  <c r="E165"/>
  <c r="F165" s="1"/>
  <c r="F163"/>
  <c r="J168"/>
  <c r="J165"/>
  <c r="I171"/>
  <c r="I170"/>
  <c r="I162"/>
  <c r="H166"/>
  <c r="J166" s="1"/>
  <c r="H167"/>
  <c r="H169"/>
  <c r="H160"/>
  <c r="I163"/>
  <c r="L163" s="1"/>
  <c r="E164"/>
  <c r="F164" s="1"/>
  <c r="E159"/>
  <c r="F159" s="1"/>
  <c r="G1" i="25"/>
  <c r="E160" i="16"/>
  <c r="F160" s="1"/>
  <c r="G165"/>
  <c r="K168"/>
  <c r="K165"/>
  <c r="K166"/>
  <c r="G166"/>
  <c r="I185" i="25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164" i="16"/>
  <c r="I167"/>
  <c r="I159"/>
  <c r="I169"/>
  <c r="I161"/>
  <c r="I160"/>
  <c r="N166"/>
  <c r="N163"/>
  <c r="N165"/>
  <c r="J98" i="15"/>
  <c r="J99" s="1"/>
  <c r="J100" s="1"/>
  <c r="J101" s="1"/>
  <c r="J102" s="1"/>
  <c r="J103" s="1"/>
  <c r="J104" s="1"/>
  <c r="J105" s="1"/>
  <c r="L4" s="1"/>
  <c r="J96"/>
  <c r="M16"/>
  <c r="M7"/>
  <c r="M13"/>
  <c r="M9"/>
  <c r="M14"/>
  <c r="M12"/>
  <c r="M10"/>
  <c r="M6"/>
  <c r="M2" i="16"/>
  <c r="M15" i="15"/>
  <c r="M11"/>
  <c r="M8"/>
  <c r="M23" i="16"/>
  <c r="N2"/>
  <c r="J106" i="15"/>
  <c r="J107" s="1"/>
  <c r="J108" s="1"/>
  <c r="J109" s="1"/>
  <c r="J110" s="1"/>
  <c r="J111" s="1"/>
  <c r="I2" i="25" l="1"/>
  <c r="F162" i="16"/>
  <c r="F168"/>
  <c r="G168" s="1"/>
  <c r="J170"/>
  <c r="L170"/>
  <c r="N170" s="1"/>
  <c r="J163"/>
  <c r="J162"/>
  <c r="L162"/>
  <c r="N162" s="1"/>
  <c r="J171"/>
  <c r="L171"/>
  <c r="N171" s="1"/>
  <c r="J161"/>
  <c r="L161"/>
  <c r="N161" s="1"/>
  <c r="J159"/>
  <c r="L159"/>
  <c r="N159" s="1"/>
  <c r="J164"/>
  <c r="L164"/>
  <c r="J160"/>
  <c r="L160"/>
  <c r="N160" s="1"/>
  <c r="J169"/>
  <c r="L169"/>
  <c r="N169" s="1"/>
  <c r="J167"/>
  <c r="L167"/>
  <c r="N167" s="1"/>
  <c r="G160"/>
  <c r="M20"/>
  <c r="N23"/>
  <c r="J112" i="15"/>
  <c r="J113" s="1"/>
  <c r="J114"/>
  <c r="J115" s="1"/>
  <c r="J116" s="1"/>
  <c r="J117" s="1"/>
  <c r="J118" s="1"/>
  <c r="K163" i="16" l="1"/>
  <c r="G163"/>
  <c r="G170"/>
  <c r="K170"/>
  <c r="K171"/>
  <c r="G171"/>
  <c r="K162"/>
  <c r="G162"/>
  <c r="K167"/>
  <c r="G167"/>
  <c r="K169"/>
  <c r="G169"/>
  <c r="K160"/>
  <c r="K164"/>
  <c r="G164"/>
  <c r="K159"/>
  <c r="G159"/>
  <c r="K161"/>
  <c r="G161"/>
  <c r="N164"/>
  <c r="L156"/>
  <c r="J120" i="15"/>
  <c r="J121" s="1"/>
  <c r="J122" s="1"/>
  <c r="J123" s="1"/>
  <c r="J124" s="1"/>
  <c r="J125" s="1"/>
  <c r="J126" s="1"/>
  <c r="J127" s="1"/>
  <c r="J128" s="1"/>
  <c r="J129" s="1"/>
  <c r="J119"/>
  <c r="M40" i="16"/>
  <c r="N20"/>
  <c r="P161" l="1"/>
  <c r="P167"/>
  <c r="P168"/>
  <c r="P165"/>
  <c r="P170"/>
  <c r="P171"/>
  <c r="P162"/>
  <c r="P163"/>
  <c r="P166"/>
  <c r="P159"/>
  <c r="P169"/>
  <c r="P164"/>
  <c r="P160"/>
  <c r="N40"/>
  <c r="M37"/>
  <c r="J130" i="15"/>
  <c r="J13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B160" i="16" l="1"/>
  <c r="B169"/>
  <c r="B166"/>
  <c r="B162"/>
  <c r="B170"/>
  <c r="B168"/>
  <c r="B161"/>
  <c r="B164"/>
  <c r="B159"/>
  <c r="B163"/>
  <c r="B171"/>
  <c r="B165"/>
  <c r="B167"/>
  <c r="M57"/>
  <c r="N37"/>
  <c r="G156" l="1"/>
  <c r="N57"/>
  <c r="M54"/>
  <c r="M74" l="1"/>
  <c r="N54"/>
  <c r="N74" l="1"/>
  <c r="M71"/>
  <c r="M91" l="1"/>
  <c r="N71"/>
  <c r="M88" l="1"/>
  <c r="N91"/>
  <c r="M108" l="1"/>
  <c r="N88"/>
  <c r="N108" l="1"/>
  <c r="M105"/>
  <c r="M125" l="1"/>
  <c r="N105"/>
  <c r="M4" i="15" s="1"/>
  <c r="N125" i="16" l="1"/>
  <c r="M122"/>
  <c r="M142" l="1"/>
  <c r="N122"/>
  <c r="M139" l="1"/>
  <c r="N142"/>
  <c r="M168" l="1"/>
  <c r="N139"/>
  <c r="N168" l="1"/>
  <c r="N156" s="1"/>
  <c r="M156"/>
</calcChain>
</file>

<file path=xl/comments1.xml><?xml version="1.0" encoding="utf-8"?>
<comments xmlns="http://schemas.openxmlformats.org/spreadsheetml/2006/main">
  <authors>
    <author>Nguyen Hong Quan</author>
    <author>User</author>
  </authors>
  <commentList>
    <comment ref="J36" authorId="0">
      <text>
        <r>
          <rPr>
            <b/>
            <sz val="11"/>
            <color indexed="81"/>
            <rFont val="Calibri"/>
          </rPr>
          <t xml:space="preserve">Nguyễn Hồng Quân:
</t>
        </r>
        <r>
          <rPr>
            <sz val="11"/>
            <color indexed="81"/>
            <rFont val="Calibri"/>
          </rPr>
          <t>Bàn giao quỹ cho Trung để tổ chức giải cuối năm 2016</t>
        </r>
      </text>
    </comment>
    <comment ref="J57" authorId="0">
      <text>
        <r>
          <rPr>
            <b/>
            <sz val="11"/>
            <color indexed="81"/>
            <rFont val="Calibri"/>
          </rPr>
          <t>Nguyễn Hồng Quân:</t>
        </r>
        <r>
          <rPr>
            <sz val="11"/>
            <color indexed="81"/>
            <rFont val="Calibri"/>
          </rPr>
          <t xml:space="preserve">
Bàn giao Quỹ cho Mr Hạnh</t>
        </r>
      </text>
    </comment>
    <comment ref="J117" authorId="1">
      <text>
        <r>
          <rPr>
            <b/>
            <sz val="9"/>
            <color indexed="81"/>
            <rFont val="Tahoma"/>
            <family val="2"/>
          </rPr>
          <t>Nguyễn Hông Quân:</t>
        </r>
        <r>
          <rPr>
            <sz val="9"/>
            <color indexed="81"/>
            <rFont val="Tahoma"/>
            <family val="2"/>
          </rPr>
          <t xml:space="preserve">
Xem chi tiết ở sheet 2017Summer</t>
        </r>
      </text>
    </comment>
  </commentList>
</comments>
</file>

<file path=xl/sharedStrings.xml><?xml version="1.0" encoding="utf-8"?>
<sst xmlns="http://schemas.openxmlformats.org/spreadsheetml/2006/main" count="25420" uniqueCount="535">
  <si>
    <t>Luyến</t>
  </si>
  <si>
    <t>Thắng</t>
  </si>
  <si>
    <t>Trận 1</t>
  </si>
  <si>
    <t>Trận 2</t>
  </si>
  <si>
    <t>Trung</t>
  </si>
  <si>
    <t>Minh</t>
  </si>
  <si>
    <t>Trận 3</t>
  </si>
  <si>
    <t>Trận 4</t>
  </si>
  <si>
    <t>Trận 5</t>
  </si>
  <si>
    <t>Cường</t>
  </si>
  <si>
    <t>Trận 6</t>
  </si>
  <si>
    <t>Ngày 31 - 10 -2016</t>
  </si>
  <si>
    <t>Ngày 29 - 10 -2016</t>
  </si>
  <si>
    <t>Khương</t>
  </si>
  <si>
    <t>Quân</t>
  </si>
  <si>
    <t>Sơn</t>
  </si>
  <si>
    <t>Thành</t>
  </si>
  <si>
    <t>Thua</t>
  </si>
  <si>
    <t>NHẬT KÝ CÁC TRẬN ĐẤU CHÍNH THỨC EPC  11/2016</t>
  </si>
  <si>
    <t>Cơ thủ</t>
  </si>
  <si>
    <t>Tồn quỹ</t>
  </si>
  <si>
    <t>TT Trận (Ngày)</t>
  </si>
  <si>
    <t>Tỷ số     (Thắng Thua)</t>
  </si>
  <si>
    <t>Hạnh</t>
  </si>
  <si>
    <t>Dương</t>
  </si>
  <si>
    <t>Việt</t>
  </si>
  <si>
    <t>Ngày 1 - 11 -2016</t>
  </si>
  <si>
    <t>Kết quả   (Thắng - Thua)</t>
  </si>
  <si>
    <t>Phí góp     (VNĐ)</t>
  </si>
  <si>
    <t>Ngày 2 - 11 -2016</t>
  </si>
  <si>
    <t>Ngày 3 - 11 -2016</t>
  </si>
  <si>
    <t>Trận 7</t>
  </si>
  <si>
    <t>Ngày 4 - 11 -2016</t>
  </si>
  <si>
    <t>Ngày 5 - 11 -2016</t>
  </si>
  <si>
    <t>Mimo</t>
  </si>
  <si>
    <t>Ngày 6 - 11 -2016</t>
  </si>
  <si>
    <t>Trận 8</t>
  </si>
  <si>
    <t>Trận 9</t>
  </si>
  <si>
    <t>Loại trận (Đôi/Đơn)</t>
  </si>
  <si>
    <t>Đôi</t>
  </si>
  <si>
    <t>Đơn</t>
  </si>
  <si>
    <t>Trận 10</t>
  </si>
  <si>
    <t>Ngày 7 - 11 -2016</t>
  </si>
  <si>
    <t>Ngày 8 - 11 -2016</t>
  </si>
  <si>
    <t>Ngày 9 - 11 -2016</t>
  </si>
  <si>
    <t>Ngày 10 - 11 -2016</t>
  </si>
  <si>
    <t>Ngày 11 - 11 -2016</t>
  </si>
  <si>
    <t>Ngày 12 - 11 -2016</t>
  </si>
  <si>
    <t>Trận 11</t>
  </si>
  <si>
    <t>Ngày 13 - 11 -2016</t>
  </si>
  <si>
    <t>Ngày 14 - 11 -2016</t>
  </si>
  <si>
    <t>Ngày 15 - 11 -2016</t>
  </si>
  <si>
    <t>Ngày 16 - 11 -2016</t>
  </si>
  <si>
    <t>Ngày 17 - 11 -2016</t>
  </si>
  <si>
    <t>Ngày 18- 11 -2016</t>
  </si>
  <si>
    <t>Ngày 19- 11 -2016</t>
  </si>
  <si>
    <t>Ngày 20- 11 -2016</t>
  </si>
  <si>
    <t>Ngày 21- 11 -2016</t>
  </si>
  <si>
    <t>Ngày 22- 11 -2016</t>
  </si>
  <si>
    <t>Hải</t>
  </si>
  <si>
    <t>Ngày 23- 11 -2016</t>
  </si>
  <si>
    <t>Ngày 24- 11 -2016</t>
  </si>
  <si>
    <t>Ngày 26 - 11 - 2016</t>
  </si>
  <si>
    <t>Ngày 27 - 11 - 2016</t>
  </si>
  <si>
    <t>Ngày 28 - 11 - 2016</t>
  </si>
  <si>
    <t>Ngày 29 - 11 - 2016</t>
  </si>
  <si>
    <t>Ngày 30 - 11 - 2016</t>
  </si>
  <si>
    <t>Phải thu</t>
  </si>
  <si>
    <t>Ngày 2 - 12 - 2016</t>
  </si>
  <si>
    <t>Ngày 1 - 12 - 2016</t>
  </si>
  <si>
    <t>Ngày 3 - 12 - 2016</t>
  </si>
  <si>
    <t>Ngày 4 - 12 - 2016</t>
  </si>
  <si>
    <t>Ngày 5 - 12 - 2016</t>
  </si>
  <si>
    <t>Ngày 6 - 12 - 2016</t>
  </si>
  <si>
    <t>Ngày 7 - 12 - 2016</t>
  </si>
  <si>
    <t>Ngày 8 - 12 - 2016</t>
  </si>
  <si>
    <t>NHẬT KÝ CÁC TRẬN ĐẤU CHÍNH THỨC EPC  12/2016</t>
  </si>
  <si>
    <t>Ngày 9 - 12 - 2016</t>
  </si>
  <si>
    <t>Ngày 10 - 12 - 2016</t>
  </si>
  <si>
    <t>Ngày 11 - 12 - 2016</t>
  </si>
  <si>
    <t>Ngày 12 - 12 - 2016</t>
  </si>
  <si>
    <t>Ngày 13 - 12 - 2016</t>
  </si>
  <si>
    <t>Ngày 14 - 12 - 2016</t>
  </si>
  <si>
    <t>Ngày 15 - 12 - 2016</t>
  </si>
  <si>
    <t>Ngày 16 - 12 - 2016</t>
  </si>
  <si>
    <t>Ngày 18 - 12 - 2016</t>
  </si>
  <si>
    <t>Ngày 19 - 12 - 2016</t>
  </si>
  <si>
    <t>Ngày 20 - 12 - 2016</t>
  </si>
  <si>
    <t>Ngày 21 - 12 - 2016</t>
  </si>
  <si>
    <t>Ngày 22 - 12 - 2016</t>
  </si>
  <si>
    <t>Ngày 23 - 12 - 2016</t>
  </si>
  <si>
    <t>Ngày 25 - 12 - 2016</t>
  </si>
  <si>
    <t>Trận 12</t>
  </si>
  <si>
    <t>Trận 13</t>
  </si>
  <si>
    <t>Ngày 26 - 12 - 2016</t>
  </si>
  <si>
    <t>Ngày 27 - 12 - 2016</t>
  </si>
  <si>
    <t>Ngày 28 - 12 - 2016</t>
  </si>
  <si>
    <t>Ngày 29 - 12 - 2016</t>
  </si>
  <si>
    <t>Ngày 30 - 12 - 2016</t>
  </si>
  <si>
    <t>NHẬT KÝ CÁC TRẬN ĐẤU CHÍNH THỨC EPC  1/2017</t>
  </si>
  <si>
    <t>Ngày 2 - 1 - 2017</t>
  </si>
  <si>
    <t>Ngày 3 - 1 - 2017</t>
  </si>
  <si>
    <t>Ngày 4 - 1 - 2017</t>
  </si>
  <si>
    <t>Ngày 5 - 1 - 2017</t>
  </si>
  <si>
    <t>Tám</t>
  </si>
  <si>
    <t>Ngày 9 - 1 - 2017</t>
  </si>
  <si>
    <t>Ngày 10 - 1 - 2017</t>
  </si>
  <si>
    <t>Ngày 11 - 1 - 2017</t>
  </si>
  <si>
    <t>Ngày 12 - 1 - 2017</t>
  </si>
  <si>
    <t>Ngày 13 - 1 - 2017</t>
  </si>
  <si>
    <t>Ngày 15 - 1 - 2017</t>
  </si>
  <si>
    <t>Sơn Mul</t>
  </si>
  <si>
    <t>Ngày 16 - 1 - 2017</t>
  </si>
  <si>
    <t>Ngày 17 - 1 - 2017</t>
  </si>
  <si>
    <t>Ngày 18 - 1 - 2017</t>
  </si>
  <si>
    <t>Ngày 19 - 1 - 2017</t>
  </si>
  <si>
    <t>Ngày 20 - 1 - 2017</t>
  </si>
  <si>
    <t>Ngày 21 - 1 - 2017</t>
  </si>
  <si>
    <t>H Anh</t>
  </si>
  <si>
    <t>Số tiền</t>
  </si>
  <si>
    <t>Ngày 3 - 2 - 2017</t>
  </si>
  <si>
    <t>NHẬT KÝ CÁC TRẬN ĐẤU CHÍNH THỨC EPC  2/2017</t>
  </si>
  <si>
    <t>Trận 14</t>
  </si>
  <si>
    <t>Trận 15</t>
  </si>
  <si>
    <t>Ngày 4 - 2 - 2017</t>
  </si>
  <si>
    <t>Trận 16</t>
  </si>
  <si>
    <t>Trận 17</t>
  </si>
  <si>
    <t>Quang</t>
  </si>
  <si>
    <t>Ngày 5 - 2 - 2017</t>
  </si>
  <si>
    <t>Ngày 6 - 2 - 2017</t>
  </si>
  <si>
    <t>Ngày 7 - 2. - 2017</t>
  </si>
  <si>
    <t>Ngày 8 - 2 - 2017</t>
  </si>
  <si>
    <t>Ngày 9 - 2 - 2017</t>
  </si>
  <si>
    <t>Ngày 10 - 2 - 2017</t>
  </si>
  <si>
    <t>Ngày 11 - 2 - 2017</t>
  </si>
  <si>
    <t>Ngày 12 - 2 - 2017</t>
  </si>
  <si>
    <t>Ngày 13 - 2 - 2017</t>
  </si>
  <si>
    <t>Ngày 14 - 2 - 2017</t>
  </si>
  <si>
    <t>Ngày 15 - 2 - 2017</t>
  </si>
  <si>
    <t>Ngày 16 - 2 - 2017</t>
  </si>
  <si>
    <t>Ngày 17 - 2 - 2017</t>
  </si>
  <si>
    <t>Ngày 19 - 2 - 2017</t>
  </si>
  <si>
    <t>Kiên</t>
  </si>
  <si>
    <t>Ngày 20 - 2 - 2017</t>
  </si>
  <si>
    <t>Ngày 21 - 2 - 2017</t>
  </si>
  <si>
    <t>Tiến</t>
  </si>
  <si>
    <t>Ngày 22 - 2 - 2017</t>
  </si>
  <si>
    <t>Ngày 23 - 2 - 2017</t>
  </si>
  <si>
    <t>Ngày 24 - 2 - 2017</t>
  </si>
  <si>
    <t>Ngày 25 - 2 - 2017</t>
  </si>
  <si>
    <t>Ngày 26 - 2 - 2017</t>
  </si>
  <si>
    <t>Ngày 27 - 2 - 2017</t>
  </si>
  <si>
    <t>Ngày 28 - 2 - 2017</t>
  </si>
  <si>
    <t>Ngày 1 - 3 - 2017</t>
  </si>
  <si>
    <t>Ngày 2 - 3 - 2017</t>
  </si>
  <si>
    <t>Ngày 3 - 3 - 2017</t>
  </si>
  <si>
    <t>Ngày 4 - 3 - 2017</t>
  </si>
  <si>
    <t>Ngày 5 - 3 - 2017</t>
  </si>
  <si>
    <t>Ngày 6 - 3 - 2017</t>
  </si>
  <si>
    <t>Ngày 7 - 3 - 2017</t>
  </si>
  <si>
    <t>Ngày 9 - 3 - 2017</t>
  </si>
  <si>
    <t>Ngày 10 - 3 - 2017</t>
  </si>
  <si>
    <t>Ngày 11 - 3 - 2017</t>
  </si>
  <si>
    <t>Ngày 12 - 3 - 2017</t>
  </si>
  <si>
    <t>Ngày 13 - 3 - 2017</t>
  </si>
  <si>
    <t>Ngày 14 - 3 - 2017</t>
  </si>
  <si>
    <t>Ngày 15 - 3 - 2017</t>
  </si>
  <si>
    <t>Ngày 16 - 3 - 2017</t>
  </si>
  <si>
    <t>Ngày 17 - 3 - 2017</t>
  </si>
  <si>
    <t>Ngày 18 - 3 - 2017</t>
  </si>
  <si>
    <t>Ngày 19 - 3 - 2017</t>
  </si>
  <si>
    <t>Ngày 20 - 3 - 2017</t>
  </si>
  <si>
    <t>Ngày 21 - 3 - 2017</t>
  </si>
  <si>
    <t>Ngày 22 - 3 - 2017</t>
  </si>
  <si>
    <t>Ngày 23 - 3 - 2017</t>
  </si>
  <si>
    <t>Ngày 24 - 3 - 2017</t>
  </si>
  <si>
    <t>Bình</t>
  </si>
  <si>
    <t>NHẬT KÝ CÁC TRẬN ĐẤU CHÍNH THỨC EPC  3/2017</t>
  </si>
  <si>
    <t>Ngày 27 - 3 - 2017</t>
  </si>
  <si>
    <t>Ngày 26 - 3 - 2017</t>
  </si>
  <si>
    <t>Ngày 28 - 3 - 2017</t>
  </si>
  <si>
    <t>Ngày 30 - 3 - 2017</t>
  </si>
  <si>
    <t>Bạn Trung</t>
  </si>
  <si>
    <t>NHẬT KÝ CÁC TRẬN ĐẤU CHÍNH THỨC EPC  4/2017</t>
  </si>
  <si>
    <t>Ngày 3 - 4 - 2017</t>
  </si>
  <si>
    <t>Ngày 4 - 4 - 2017</t>
  </si>
  <si>
    <t>Hòa</t>
  </si>
  <si>
    <t>Loại trận</t>
  </si>
  <si>
    <t>TT Trận</t>
  </si>
  <si>
    <t>Kết quả</t>
  </si>
  <si>
    <t>Phí góp</t>
  </si>
  <si>
    <t>Ngày 5 - 4 - 2017</t>
  </si>
  <si>
    <t>Ngày 6 - 4 - 2017</t>
  </si>
  <si>
    <t>Thanh (bạn)</t>
  </si>
  <si>
    <t>Ngày 7 - 4 - 2017</t>
  </si>
  <si>
    <t>Ngày 8 - 4 - 2017</t>
  </si>
  <si>
    <t>Ngày 9 - 4 - 2017</t>
  </si>
  <si>
    <t>Ngày 10 - 4 - 2017</t>
  </si>
  <si>
    <t>Ngày 11 - 4 - 2017</t>
  </si>
  <si>
    <t>Ngày 13 - 4 - 2017</t>
  </si>
  <si>
    <t>Ngày 14 - 4 - 2017</t>
  </si>
  <si>
    <t>Ngày 15 - 4 - 2017</t>
  </si>
  <si>
    <t>Ngày 16 - 4 - 2017</t>
  </si>
  <si>
    <t>Ngày 17 - 4 - 2017</t>
  </si>
  <si>
    <t>Win / Lost</t>
  </si>
  <si>
    <t>Ngày 18 - 4 - 2017</t>
  </si>
  <si>
    <t>Sơn_Mul</t>
  </si>
  <si>
    <t>Ngày 19 - 4 - 2017</t>
  </si>
  <si>
    <t>Ngày 20 - 4 - 2017</t>
  </si>
  <si>
    <t>Ngày 21 - 4 - 2017</t>
  </si>
  <si>
    <t>Ngày 22 - 4 - 2017</t>
  </si>
  <si>
    <t>Ngày 23 - 4 - 2017</t>
  </si>
  <si>
    <t>Ngày 24 - 4 - 2017</t>
  </si>
  <si>
    <t>Lâm</t>
  </si>
  <si>
    <t>Hoà</t>
  </si>
  <si>
    <t>Ngày 25 - 4 - 2017</t>
  </si>
  <si>
    <t>m</t>
  </si>
  <si>
    <t>Ngày 26 - 4 - 2017</t>
  </si>
  <si>
    <t>Ngày 27 - 4 - 2017</t>
  </si>
  <si>
    <t>NHẬT KÝ CÁC TRẬN ĐẤU CHÍNH THỨC EPC  5/2017</t>
  </si>
  <si>
    <t>Cường Mul</t>
  </si>
  <si>
    <t>Ngày 2 - 5 - 2017</t>
  </si>
  <si>
    <t>Ngày 3 - 5 - 2017</t>
  </si>
  <si>
    <t>Ngày 5 - 5 - 2017</t>
  </si>
  <si>
    <t>Ngày 4 - 5 - 2017</t>
  </si>
  <si>
    <t>Ngày 6 - 5 - 2017</t>
  </si>
  <si>
    <t>Ngày 7 - 5 - 2017</t>
  </si>
  <si>
    <t>Cảnh Mul</t>
  </si>
  <si>
    <t>Ngày 8 - 5 - 2017</t>
  </si>
  <si>
    <t>THỐNG KÊ THEO SÉC ĐẤU</t>
  </si>
  <si>
    <t>Tổng</t>
  </si>
  <si>
    <t>Tỷ lệ</t>
  </si>
  <si>
    <t>Thắng2</t>
  </si>
  <si>
    <t>THỐNG KÊ THEO TRẬN ĐẤU</t>
  </si>
  <si>
    <t>Ngày 9 - 5 - 2017</t>
  </si>
  <si>
    <t>Ngày 10 - 5 - 2017</t>
  </si>
  <si>
    <t>Ngày 11 - 5 - 2017</t>
  </si>
  <si>
    <t>Ngày 12 - 5 - 2017</t>
  </si>
  <si>
    <t>Ngày 13 - 5 - 2017</t>
  </si>
  <si>
    <t>Ngày 15 - 5 - 2017</t>
  </si>
  <si>
    <t>Ngày 16 - 5 - 2017</t>
  </si>
  <si>
    <t>Ngày 17 - 5 - 2017</t>
  </si>
  <si>
    <t>Ngày 18 - 5 - 2017</t>
  </si>
  <si>
    <t>Ngày 19 - 5 - 2017</t>
  </si>
  <si>
    <t>Ngày 20 - 5 - 2017</t>
  </si>
  <si>
    <t>Ngày 21 - 5 - 2017</t>
  </si>
  <si>
    <t>Ngày 22 - 5 - 2017</t>
  </si>
  <si>
    <t>Ông Vuông</t>
  </si>
  <si>
    <t>Thu</t>
  </si>
  <si>
    <t>Chi</t>
  </si>
  <si>
    <t>TK</t>
  </si>
  <si>
    <t>Ngày</t>
  </si>
  <si>
    <t>Người TH</t>
  </si>
  <si>
    <t>Tồn</t>
  </si>
  <si>
    <t>ITTF</t>
  </si>
  <si>
    <t>Hải Trẻ</t>
  </si>
  <si>
    <t>Tháng</t>
  </si>
  <si>
    <t>Năm</t>
  </si>
  <si>
    <t>Thu/Chi</t>
  </si>
  <si>
    <t>Tiền Quỹ EPC ITTF</t>
  </si>
  <si>
    <t>Liên hoan tại 8G beer</t>
  </si>
  <si>
    <t>Tháng 11 năm 2016</t>
  </si>
  <si>
    <t>Tháng 12 năm 2016</t>
  </si>
  <si>
    <t>NHẬU</t>
  </si>
  <si>
    <t>Tháng 3 năm 2017</t>
  </si>
  <si>
    <t>Liên hoan EPC GalaDiner</t>
  </si>
  <si>
    <t>Liên hoan trao giải tại 8G beer</t>
  </si>
  <si>
    <t>ĐẦU TƯ</t>
  </si>
  <si>
    <t>Tháng 4 năm 2017</t>
  </si>
  <si>
    <t>Mua tủ săt để dụng cụ</t>
  </si>
  <si>
    <t>LOLOTICA cuối tuần</t>
  </si>
  <si>
    <t>EPC</t>
  </si>
  <si>
    <t>Quỹ EPC</t>
  </si>
  <si>
    <t>Góp tiền LOLOTICA</t>
  </si>
  <si>
    <t>Liên hoan SN Thành</t>
  </si>
  <si>
    <t>Góp tiền SN Thành</t>
  </si>
  <si>
    <t>Giải nhất đôi Nam phường</t>
  </si>
  <si>
    <t>Giải nhì đôi Nam phường</t>
  </si>
  <si>
    <t>Giải ba đôi Nam phường</t>
  </si>
  <si>
    <t>Liên hoan Mừng Chiến thắng</t>
  </si>
  <si>
    <t>Tổ dân phố tặng thưởng</t>
  </si>
  <si>
    <t>Hoàn</t>
  </si>
  <si>
    <t>Tài trợ của Mr Cường</t>
  </si>
  <si>
    <t>Tháng 5 năm 2017</t>
  </si>
  <si>
    <t>Chuyển Quỹ EPC năm 2016</t>
  </si>
  <si>
    <t>Phí tháng</t>
  </si>
  <si>
    <t>Đã thu</t>
  </si>
  <si>
    <t>Rank</t>
  </si>
  <si>
    <t>Thua3</t>
  </si>
  <si>
    <t>tổng4</t>
  </si>
  <si>
    <t>Tỷ lệ5</t>
  </si>
  <si>
    <t>THỐNG KÊ PHÍ ĐÓNG GÓP</t>
  </si>
  <si>
    <t>Quỹ T 5</t>
  </si>
  <si>
    <t>TT chuẩn</t>
  </si>
  <si>
    <t>Đóng 30/11/2016</t>
  </si>
  <si>
    <t>Đóng 31/12/2016</t>
  </si>
  <si>
    <t>1&amp;2</t>
  </si>
  <si>
    <t>Tháng 1 &amp; 2 năm 2017</t>
  </si>
  <si>
    <t>Quỹ T 11</t>
  </si>
  <si>
    <t>TỔNG KẾT THÁNG 11/2016</t>
  </si>
  <si>
    <t>Rank #</t>
  </si>
  <si>
    <t>TỔNG KẾT THÁNG 3/2017</t>
  </si>
  <si>
    <t>TỔNG KẾT THÁNG 1,2/2017</t>
  </si>
  <si>
    <t>Quỹ T 3</t>
  </si>
  <si>
    <t>Quỹ T 12</t>
  </si>
  <si>
    <t>Quỹ T 1,2</t>
  </si>
  <si>
    <t>TỔNG KẾT THÁNG 4/2017</t>
  </si>
  <si>
    <t>Đóng 28/2/2017</t>
  </si>
  <si>
    <t>Đóng 31/3/2016</t>
  </si>
  <si>
    <t>TỔNG KẾT THÁNG 12/2017</t>
  </si>
  <si>
    <t>Quỹ T 4</t>
  </si>
  <si>
    <t>THEO DÕI THU CHI CỦA EPC</t>
  </si>
  <si>
    <t>Ngày 23 - 5 - 2017</t>
  </si>
  <si>
    <t>Tổng thu</t>
  </si>
  <si>
    <t>Tổng chi</t>
  </si>
  <si>
    <t>Ngày 24 - 5 - 2017</t>
  </si>
  <si>
    <t>Quỹ ITTF</t>
  </si>
  <si>
    <t>Chi Đầu tư</t>
  </si>
  <si>
    <t>Chi Nhâu</t>
  </si>
  <si>
    <t>Mua khóa số cho tủ săt</t>
  </si>
  <si>
    <t>Ngày 25 - 5 - 2017</t>
  </si>
  <si>
    <t>Ngày 26 - 5 - 2017</t>
  </si>
  <si>
    <t>Ngày 28 - 5 - 2017</t>
  </si>
  <si>
    <t>Ngày 29 - 5 - 2017</t>
  </si>
  <si>
    <t>Tổng số trận thua trong tháng 11/2016</t>
  </si>
  <si>
    <t>Các khoản thu chi</t>
  </si>
  <si>
    <t>TỔNG KẾT THÁNG 5/2017</t>
  </si>
  <si>
    <t>Ngày 30 - 5 - 2017</t>
  </si>
  <si>
    <t>Tồn Quỹ</t>
  </si>
  <si>
    <t>NHẬT KÝ CÁC TRẬN ĐẤU CHÍNH THỨC EPC  6/2017</t>
  </si>
  <si>
    <t>Ngày 31 - 5 - 2017</t>
  </si>
  <si>
    <t>Ngày 1 - 6 - 2017</t>
  </si>
  <si>
    <t>Tuấn</t>
  </si>
  <si>
    <t>Ngày 2 - 6 - 2017</t>
  </si>
  <si>
    <t>Tháng 6 năm 2017</t>
  </si>
  <si>
    <t>Ngày 3 - 6 - 2017</t>
  </si>
  <si>
    <t>Ngày 4 - 6 - 2017</t>
  </si>
  <si>
    <t>TỔNG KẾT THÁNG 6/2017</t>
  </si>
  <si>
    <t>31/5/2015</t>
  </si>
  <si>
    <t>Ngày 5 - 6 - 2017</t>
  </si>
  <si>
    <t>Ngày 6 - 6 - 2017</t>
  </si>
  <si>
    <t>Ngày 7 - 6 - 2017</t>
  </si>
  <si>
    <t>Ngày 8 - 6 - 2017</t>
  </si>
  <si>
    <t>Ngày 9 - 6 - 2017</t>
  </si>
  <si>
    <t>Ngày 10 - 6 - 2017</t>
  </si>
  <si>
    <t>Ngày 11 - 6 - 2017</t>
  </si>
  <si>
    <t>Ngày 12 - 6 - 2017</t>
  </si>
  <si>
    <t>Ngày 13 - 6 - 2017</t>
  </si>
  <si>
    <t>Ngày 14 - 6 - 2017</t>
  </si>
  <si>
    <t>Ngày 15 - 6 - 2017</t>
  </si>
  <si>
    <t>Ngày 16 - 6 - 2017</t>
  </si>
  <si>
    <t>Ngày 18 - 6 - 2017</t>
  </si>
  <si>
    <t>Trận 18</t>
  </si>
  <si>
    <t>Ngày 19 - 6 - 2017</t>
  </si>
  <si>
    <t>Minh Đỗ</t>
  </si>
  <si>
    <t>Chi phí mua nước</t>
  </si>
  <si>
    <t>Ngày 20 - 6 - 2017</t>
  </si>
  <si>
    <t>Ngày 21 - 6 - 2017</t>
  </si>
  <si>
    <t>Ngày 22 - 6 - 2017</t>
  </si>
  <si>
    <t>Ngày 23 - 6 - 2017</t>
  </si>
  <si>
    <t>Ngày 24 - 6 - 2017</t>
  </si>
  <si>
    <t>Ngày 25 - 6 - 2017</t>
  </si>
  <si>
    <t>Ngày 26 - 6 - 2017</t>
  </si>
  <si>
    <t>Ngày 27 - 6 - 2017</t>
  </si>
  <si>
    <t>Ngày 28 - 6 - 2017</t>
  </si>
  <si>
    <t>Ngày 29 - 6 - 2017</t>
  </si>
  <si>
    <t>Ngày 30 - 6 - 2017</t>
  </si>
  <si>
    <t>Phí giải EPC 2017 Summer</t>
  </si>
  <si>
    <t>2017 S</t>
  </si>
  <si>
    <t>Tháng 7 năm 2017</t>
  </si>
  <si>
    <t>An</t>
  </si>
  <si>
    <t>Ban QT TSQ Mừng EPC 2 tuổi</t>
  </si>
  <si>
    <t>Quốc</t>
  </si>
  <si>
    <t>Phượng</t>
  </si>
  <si>
    <t>Ban QL TSQ Mừng EPC 2 tuổi</t>
  </si>
  <si>
    <t>Ngày 2 - 7 - 2017</t>
  </si>
  <si>
    <t>Ngày 3 - 7 - 2017</t>
  </si>
  <si>
    <t>Ngày 4 - 7 - 2017</t>
  </si>
  <si>
    <t>Ngày 6 - 7 - 2017</t>
  </si>
  <si>
    <t>Ngày 7- 7 - 2017</t>
  </si>
  <si>
    <t>Ngày 8 - 7 - 2017</t>
  </si>
  <si>
    <t>Ngày 9 - 7 - 2017</t>
  </si>
  <si>
    <t>Ngày 10 - 7 - 2017</t>
  </si>
  <si>
    <t>Quỳnh</t>
  </si>
  <si>
    <t>Khăn bông</t>
  </si>
  <si>
    <t>Áo Xanh + Logo</t>
  </si>
  <si>
    <t>TỔNG KẾT THÁNG 7/2017</t>
  </si>
  <si>
    <t>Quỹ T 6</t>
  </si>
  <si>
    <t>Quỹ T 7</t>
  </si>
  <si>
    <t>Ngày 11- 7 - 2017</t>
  </si>
  <si>
    <t>Khách</t>
  </si>
  <si>
    <t>Cột1</t>
  </si>
  <si>
    <t>Cột2</t>
  </si>
  <si>
    <t>Ngày 13- 7 - 2017</t>
  </si>
  <si>
    <t>Ngày 15- 7 - 2017</t>
  </si>
  <si>
    <t>Ngày 16- 7 - 2017</t>
  </si>
  <si>
    <t>Cột3</t>
  </si>
  <si>
    <t>DỰ KIẾN CHI PHÍ TỔ CHỨC EPC SUMMER TOUR 7/2017</t>
  </si>
  <si>
    <t>KẾ HOẠCH DỰ KIẾN</t>
  </si>
  <si>
    <t>Áo Trắng</t>
  </si>
  <si>
    <t>Áo Xanh</t>
  </si>
  <si>
    <t>A/ Danh sách người tham gia</t>
  </si>
  <si>
    <t>Size Áo</t>
  </si>
  <si>
    <t>Số lượng áo</t>
  </si>
  <si>
    <t>Số Lượng</t>
  </si>
  <si>
    <t>Phí Giải</t>
  </si>
  <si>
    <t>Chênh lệch</t>
  </si>
  <si>
    <t>S</t>
  </si>
  <si>
    <t>a</t>
  </si>
  <si>
    <t>Danh sách thi đấu</t>
  </si>
  <si>
    <t>M</t>
  </si>
  <si>
    <t>Thành viên EPC</t>
  </si>
  <si>
    <t>L</t>
  </si>
  <si>
    <t>Xl</t>
  </si>
  <si>
    <t>2XL</t>
  </si>
  <si>
    <t>2Xl</t>
  </si>
  <si>
    <t xml:space="preserve">Tổng số </t>
  </si>
  <si>
    <t>Minh Vũ</t>
  </si>
  <si>
    <t>Hoàng Anh</t>
  </si>
  <si>
    <t>b</t>
  </si>
  <si>
    <t>Thành viên mới của EPC</t>
  </si>
  <si>
    <t>XL</t>
  </si>
  <si>
    <t>c</t>
  </si>
  <si>
    <t>Danh sách khách mời</t>
  </si>
  <si>
    <t>Huyền</t>
  </si>
  <si>
    <t>Khách Mời</t>
  </si>
  <si>
    <t>Bác Quốc</t>
  </si>
  <si>
    <t>Trưởng BQT</t>
  </si>
  <si>
    <t>Bác Khôi</t>
  </si>
  <si>
    <t xml:space="preserve">Bí thư </t>
  </si>
  <si>
    <t>Bác Hoàn</t>
  </si>
  <si>
    <t>Tổ trưởng DP</t>
  </si>
  <si>
    <t>Chị Tâm</t>
  </si>
  <si>
    <t>Hội Phụ Nữ</t>
  </si>
  <si>
    <t>Chị Phượng</t>
  </si>
  <si>
    <t>Trưởng BQL</t>
  </si>
  <si>
    <t>Chi Hương hội phụ nữ</t>
  </si>
  <si>
    <t>Phó hội PN</t>
  </si>
  <si>
    <t>B/ Áo, Khăn cho EPC và khách mời</t>
  </si>
  <si>
    <t>Áo trắng + Logo</t>
  </si>
  <si>
    <t>Phát sinh (Ship Cup đến TSQ)</t>
  </si>
  <si>
    <t>C/ Tiệc trao giải tại 8G Beer</t>
  </si>
  <si>
    <t>Đặt mâm</t>
  </si>
  <si>
    <t>Bia 5 cốc/người</t>
  </si>
  <si>
    <t>D/ Cúp Huy chương các loại, backdrop</t>
  </si>
  <si>
    <t>Cúp đôi giải nhất</t>
  </si>
  <si>
    <t>Cúp đôi giải nhì</t>
  </si>
  <si>
    <t>Cúp đôi giải Ba</t>
  </si>
  <si>
    <t>Cúp trao Đôi Nhất cũ</t>
  </si>
  <si>
    <t>Backdrop (m2)</t>
  </si>
  <si>
    <t>E/ Phương án tài chính dự kiến</t>
  </si>
  <si>
    <r>
      <t>Tổng chi phí dự kiến</t>
    </r>
    <r>
      <rPr>
        <sz val="11"/>
        <color rgb="FFFF0000"/>
        <rFont val="Calibri"/>
        <family val="2"/>
        <scheme val="minor"/>
      </rPr>
      <t xml:space="preserve"> (B)+(C)+(D)</t>
    </r>
  </si>
  <si>
    <t>Tồn quỹ ITTF đến 26/6</t>
  </si>
  <si>
    <t>Phải thu tháng 6 dự kiến</t>
  </si>
  <si>
    <t>Dự kiến thu phí t/c của Thành viên</t>
  </si>
  <si>
    <r>
      <t xml:space="preserve">Chênh lêch t/c giải với nguồn quỹ </t>
    </r>
    <r>
      <rPr>
        <sz val="11"/>
        <color rgb="FFFF0000"/>
        <rFont val="Calibri"/>
        <family val="2"/>
        <scheme val="minor"/>
      </rPr>
      <t>(1)</t>
    </r>
  </si>
  <si>
    <r>
      <t xml:space="preserve">Phí dịch vụ tháng 1 đến 7/2017 </t>
    </r>
    <r>
      <rPr>
        <sz val="11"/>
        <color rgb="FFFF0000"/>
        <rFont val="Calibri"/>
        <family val="2"/>
        <scheme val="minor"/>
      </rPr>
      <t>(2)</t>
    </r>
  </si>
  <si>
    <t>THỰC TẾ THỰC HiỆN</t>
  </si>
  <si>
    <t>Ngày 17- 7 - 2017</t>
  </si>
  <si>
    <t>Phí tổ chức EPC 2017 Summer</t>
  </si>
  <si>
    <t>Ngày 18 - 7 - 2017</t>
  </si>
  <si>
    <t>Ngày 19 - 7 - 2017</t>
  </si>
  <si>
    <t>Ngày 20 - 7 - 2017</t>
  </si>
  <si>
    <t>Ngày 21 - 7 - 2017</t>
  </si>
  <si>
    <t>Ngày 22 - 7 - 2017</t>
  </si>
  <si>
    <t>Ngày 23 - 7 - 2017</t>
  </si>
  <si>
    <t>Ngày 24 - 7 - 2017</t>
  </si>
  <si>
    <t>Ngày 25 - 7 - 2017</t>
  </si>
  <si>
    <t>NHẬT KÝ CÁC TRẬN ĐẤU CHÍNH THỨC EPC  7/2017</t>
  </si>
  <si>
    <t>Ngày 26 - 7 - 2017</t>
  </si>
  <si>
    <t>Ngày 27 - 7 - 2017</t>
  </si>
  <si>
    <t>Quang Mul</t>
  </si>
  <si>
    <t>Ngày 28 - 7 - 2017</t>
  </si>
  <si>
    <t>Ngày 29 - 7 - 2017</t>
  </si>
  <si>
    <t>Ngày 30 - 7 - 2017</t>
  </si>
  <si>
    <t>NHẬT KÝ CÁC TRẬN ĐẤU CHÍNH THỨC EPC  8/2017</t>
  </si>
  <si>
    <t>Nga</t>
  </si>
  <si>
    <t>Khánh</t>
  </si>
  <si>
    <t>Híp Quang</t>
  </si>
  <si>
    <t>Đỗ Minh</t>
  </si>
  <si>
    <t>Mul Quang</t>
  </si>
  <si>
    <t>TỔNG KẾT THÁNG 8/2017</t>
  </si>
  <si>
    <t>Liên Hoan tháng 7</t>
  </si>
  <si>
    <t>Mul Sơn</t>
  </si>
  <si>
    <t>Ngày 1 - 8 - 2017</t>
  </si>
  <si>
    <t>Ngày 2 - 8 - 2017</t>
  </si>
  <si>
    <t>Ngày 3 - 8 - 2017</t>
  </si>
  <si>
    <t>Ngày 4 - 8 - 2017</t>
  </si>
  <si>
    <t>Ngày 5 - 8 - 2017</t>
  </si>
  <si>
    <t>Ngày 6 - 8 - 2017</t>
  </si>
  <si>
    <t>Ngày 7 - 8 - 2017</t>
  </si>
  <si>
    <t>Ngày 8 - 8 - 2017</t>
  </si>
  <si>
    <t>Ngày 10 - 8 - 2017</t>
  </si>
  <si>
    <t>Ngày 12 - 8 - 2017</t>
  </si>
  <si>
    <t>Mul Cường</t>
  </si>
  <si>
    <t>Ngày 13 - 8 - 2017</t>
  </si>
  <si>
    <t>Ngày 14 - 8 - 2017</t>
  </si>
  <si>
    <t>Ngày 15 - 8 - 2017</t>
  </si>
  <si>
    <t>RankAll</t>
  </si>
  <si>
    <t>Ngày 17 - 8 - 2017</t>
  </si>
  <si>
    <t>Ngày 18 - 8 - 2017</t>
  </si>
  <si>
    <t>Ngày 20 - 8 - 2017</t>
  </si>
  <si>
    <t>Ngày 21 - 8 - 2017</t>
  </si>
  <si>
    <t>Ngày 22 - 8 - 2017</t>
  </si>
  <si>
    <t>Lượng</t>
  </si>
  <si>
    <t xml:space="preserve">Lượng </t>
  </si>
  <si>
    <t>Mua nước uống cho ae</t>
  </si>
  <si>
    <t>Ngày 23 - 8 - 2017</t>
  </si>
  <si>
    <t>Ngày 24 - 8 - 2017</t>
  </si>
  <si>
    <t>Ngày 25 - 8 - 2017</t>
  </si>
  <si>
    <t xml:space="preserve">TDP 15 tặng đôi Việt Trung </t>
  </si>
  <si>
    <t>Ngày 26 - 8 - 2017</t>
  </si>
  <si>
    <t>Ngày 27 - 8 - 2017</t>
  </si>
  <si>
    <t>Ngày 28 - 8 - 2017</t>
  </si>
  <si>
    <t>Ngày 29 - 8 - 2017</t>
  </si>
  <si>
    <t>Ngày 31 - 8 - 2017</t>
  </si>
  <si>
    <t>NHẬT KÝ CÁC TRẬN ĐẤU CHÍNH THỨC EPC  9/2017</t>
  </si>
  <si>
    <t>TỔNG KẾT THÁNG 9/2017</t>
  </si>
  <si>
    <t>Quỹ T 8</t>
  </si>
  <si>
    <t>Quỹ T 9</t>
  </si>
  <si>
    <t>Ngày 1 - 9 - 2017</t>
  </si>
  <si>
    <t>Tài trợ liên Hoan trao giải</t>
  </si>
  <si>
    <t>Ngày 2 - 9 - 2017</t>
  </si>
  <si>
    <t>Ngày 4 - 9 - 2017</t>
  </si>
  <si>
    <t>Ngày 5 - 9 - 2017</t>
  </si>
  <si>
    <t>Ngày 6 - 9 - 2017</t>
  </si>
  <si>
    <t>Ngày 7 - 9 - 2017</t>
  </si>
  <si>
    <t>Quà giao lưu với CLB Hải Dương</t>
  </si>
  <si>
    <t>Phí giao lưu với CLB BB Tổ 8 Mộ Lao</t>
  </si>
  <si>
    <t>Tháng 8 năm 2017</t>
  </si>
  <si>
    <t>Tháng 9 năm 2017</t>
  </si>
  <si>
    <t>Ngày 8 - 9 - 2017</t>
  </si>
  <si>
    <t>Ngày 9 - 9 - 2017</t>
  </si>
  <si>
    <t>Bạn Lượng</t>
  </si>
  <si>
    <t>Ngày 10 - 9 - 2017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</si>
</sst>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dd/mm/yyyy\ hh:mm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scheme val="minor"/>
    </font>
    <font>
      <b/>
      <sz val="11"/>
      <color indexed="81"/>
      <name val="Calibri"/>
    </font>
    <font>
      <sz val="11"/>
      <color indexed="81"/>
      <name val="Calibri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/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/>
      <bottom style="hair">
        <color theme="6" tint="-0.24994659260841701"/>
      </bottom>
      <diagonal/>
    </border>
    <border>
      <left style="hair">
        <color theme="6" tint="-0.24994659260841701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/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hair">
        <color theme="6" tint="-0.24994659260841701"/>
      </bottom>
      <diagonal/>
    </border>
    <border>
      <left style="thin">
        <color theme="6" tint="-0.24994659260841701"/>
      </left>
      <right/>
      <top style="hair">
        <color theme="6" tint="-0.24994659260841701"/>
      </top>
      <bottom style="hair">
        <color theme="6" tint="-0.24994659260841701"/>
      </bottom>
      <diagonal/>
    </border>
    <border>
      <left style="thin">
        <color theme="6" tint="-0.24994659260841701"/>
      </left>
      <right/>
      <top style="hair">
        <color theme="6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/>
      <diagonal/>
    </border>
    <border>
      <left style="thin">
        <color theme="6" tint="-0.24994659260841701"/>
      </left>
      <right style="hair">
        <color theme="6" tint="-0.24994659260841701"/>
      </right>
      <top/>
      <bottom/>
      <diagonal/>
    </border>
    <border>
      <left style="hair">
        <color theme="6" tint="-0.24994659260841701"/>
      </left>
      <right style="hair">
        <color theme="6" tint="-0.24994659260841701"/>
      </right>
      <top/>
      <bottom/>
      <diagonal/>
    </border>
    <border>
      <left style="hair">
        <color theme="6" tint="-0.24994659260841701"/>
      </left>
      <right style="hair">
        <color theme="6" tint="-0.24994659260841701"/>
      </right>
      <top/>
      <bottom style="thin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hair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/>
      <diagonal/>
    </border>
    <border>
      <left style="hair">
        <color rgb="FF76933C"/>
      </left>
      <right style="hair">
        <color rgb="FF76933C"/>
      </right>
      <top style="thin">
        <color rgb="FF76933C"/>
      </top>
      <bottom/>
      <diagonal/>
    </border>
    <border>
      <left style="hair">
        <color rgb="FF76933C"/>
      </left>
      <right style="hair">
        <color rgb="FF76933C"/>
      </right>
      <top/>
      <bottom/>
      <diagonal/>
    </border>
    <border>
      <left style="hair">
        <color rgb="FF76933C"/>
      </left>
      <right style="hair">
        <color rgb="FF76933C"/>
      </right>
      <top/>
      <bottom style="hair">
        <color rgb="FF76933C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thin">
        <color auto="1"/>
      </right>
      <top/>
      <bottom style="double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 style="thin">
        <color auto="1"/>
      </bottom>
      <diagonal/>
    </border>
  </borders>
  <cellStyleXfs count="54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6">
    <xf numFmtId="0" fontId="0" fillId="0" borderId="0" xfId="0"/>
    <xf numFmtId="164" fontId="0" fillId="0" borderId="0" xfId="1" applyNumberFormat="1" applyFont="1"/>
    <xf numFmtId="0" fontId="0" fillId="3" borderId="0" xfId="0" applyFill="1"/>
    <xf numFmtId="0" fontId="6" fillId="0" borderId="0" xfId="0" applyFont="1"/>
    <xf numFmtId="164" fontId="7" fillId="3" borderId="13" xfId="1" applyNumberFormat="1" applyFont="1" applyFill="1" applyBorder="1" applyAlignment="1">
      <alignment horizontal="center" vertical="center" wrapText="1"/>
    </xf>
    <xf numFmtId="164" fontId="8" fillId="3" borderId="14" xfId="1" applyNumberFormat="1" applyFont="1" applyFill="1" applyBorder="1" applyAlignment="1">
      <alignment vertical="center" wrapText="1"/>
    </xf>
    <xf numFmtId="0" fontId="5" fillId="4" borderId="9" xfId="0" applyFont="1" applyFill="1" applyBorder="1"/>
    <xf numFmtId="0" fontId="5" fillId="4" borderId="15" xfId="0" applyFont="1" applyFill="1" applyBorder="1"/>
    <xf numFmtId="0" fontId="5" fillId="4" borderId="10" xfId="0" applyFont="1" applyFill="1" applyBorder="1" applyAlignment="1">
      <alignment horizontal="left" indent="1"/>
    </xf>
    <xf numFmtId="0" fontId="5" fillId="4" borderId="10" xfId="0" applyFont="1" applyFill="1" applyBorder="1" applyAlignment="1">
      <alignment horizontal="center"/>
    </xf>
    <xf numFmtId="0" fontId="5" fillId="4" borderId="10" xfId="0" applyFont="1" applyFill="1" applyBorder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center"/>
    </xf>
    <xf numFmtId="164" fontId="6" fillId="0" borderId="6" xfId="1" applyNumberFormat="1" applyFont="1" applyBorder="1"/>
    <xf numFmtId="164" fontId="6" fillId="0" borderId="7" xfId="0" applyNumberFormat="1" applyFont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 applyAlignment="1">
      <alignment horizontal="center"/>
    </xf>
    <xf numFmtId="164" fontId="6" fillId="0" borderId="2" xfId="1" applyNumberFormat="1" applyFont="1" applyBorder="1"/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indent="1"/>
    </xf>
    <xf numFmtId="0" fontId="6" fillId="2" borderId="2" xfId="0" applyFont="1" applyFill="1" applyBorder="1" applyAlignment="1">
      <alignment horizontal="center"/>
    </xf>
    <xf numFmtId="164" fontId="6" fillId="2" borderId="2" xfId="1" applyNumberFormat="1" applyFont="1" applyFill="1" applyBorder="1"/>
    <xf numFmtId="0" fontId="6" fillId="0" borderId="8" xfId="0" applyFont="1" applyBorder="1" applyAlignment="1">
      <alignment horizontal="left" indent="1"/>
    </xf>
    <xf numFmtId="0" fontId="6" fillId="0" borderId="8" xfId="0" applyFont="1" applyBorder="1" applyAlignment="1">
      <alignment horizontal="center" vertical="center"/>
    </xf>
    <xf numFmtId="164" fontId="6" fillId="0" borderId="8" xfId="1" applyNumberFormat="1" applyFont="1" applyBorder="1"/>
    <xf numFmtId="0" fontId="6" fillId="2" borderId="4" xfId="0" applyFont="1" applyFill="1" applyBorder="1" applyAlignment="1">
      <alignment horizontal="left" indent="1"/>
    </xf>
    <xf numFmtId="164" fontId="6" fillId="2" borderId="4" xfId="1" applyNumberFormat="1" applyFont="1" applyFill="1" applyBorder="1"/>
    <xf numFmtId="0" fontId="9" fillId="3" borderId="8" xfId="0" applyFont="1" applyFill="1" applyBorder="1" applyAlignment="1">
      <alignment horizontal="center" vertical="center"/>
    </xf>
    <xf numFmtId="164" fontId="6" fillId="0" borderId="0" xfId="1" applyNumberFormat="1" applyFont="1"/>
    <xf numFmtId="0" fontId="10" fillId="2" borderId="2" xfId="0" applyFont="1" applyFill="1" applyBorder="1" applyAlignment="1">
      <alignment horizontal="left" indent="1"/>
    </xf>
    <xf numFmtId="0" fontId="6" fillId="3" borderId="2" xfId="0" applyFont="1" applyFill="1" applyBorder="1" applyAlignment="1">
      <alignment horizontal="left" indent="1"/>
    </xf>
    <xf numFmtId="164" fontId="6" fillId="3" borderId="2" xfId="1" applyNumberFormat="1" applyFont="1" applyFill="1" applyBorder="1"/>
    <xf numFmtId="0" fontId="6" fillId="3" borderId="4" xfId="0" applyFont="1" applyFill="1" applyBorder="1" applyAlignment="1">
      <alignment horizontal="left" indent="1"/>
    </xf>
    <xf numFmtId="164" fontId="6" fillId="3" borderId="4" xfId="1" applyNumberFormat="1" applyFont="1" applyFill="1" applyBorder="1"/>
    <xf numFmtId="0" fontId="10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indent="1"/>
    </xf>
    <xf numFmtId="0" fontId="6" fillId="0" borderId="2" xfId="0" applyFont="1" applyFill="1" applyBorder="1" applyAlignment="1">
      <alignment horizontal="center"/>
    </xf>
    <xf numFmtId="164" fontId="6" fillId="0" borderId="2" xfId="1" applyNumberFormat="1" applyFont="1" applyFill="1" applyBorder="1"/>
    <xf numFmtId="164" fontId="6" fillId="0" borderId="7" xfId="0" applyNumberFormat="1" applyFont="1" applyFill="1" applyBorder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Fill="1"/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10" fillId="0" borderId="0" xfId="0" applyFont="1" applyAlignment="1">
      <alignment horizontal="left" indent="1"/>
    </xf>
    <xf numFmtId="0" fontId="7" fillId="4" borderId="10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1"/>
    </xf>
    <xf numFmtId="0" fontId="10" fillId="0" borderId="2" xfId="0" applyFont="1" applyBorder="1" applyAlignment="1">
      <alignment horizontal="left" indent="1"/>
    </xf>
    <xf numFmtId="0" fontId="10" fillId="0" borderId="8" xfId="0" applyFont="1" applyBorder="1" applyAlignment="1">
      <alignment horizontal="left" indent="1"/>
    </xf>
    <xf numFmtId="0" fontId="2" fillId="0" borderId="0" xfId="0" applyFont="1"/>
    <xf numFmtId="0" fontId="6" fillId="0" borderId="8" xfId="0" applyFont="1" applyBorder="1" applyAlignment="1">
      <alignment horizontal="center" vertical="center"/>
    </xf>
    <xf numFmtId="0" fontId="2" fillId="3" borderId="0" xfId="0" applyFont="1" applyFill="1"/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0" xfId="0" applyFont="1" applyFill="1"/>
    <xf numFmtId="0" fontId="10" fillId="3" borderId="0" xfId="0" applyFont="1" applyFill="1" applyAlignment="1">
      <alignment horizontal="left" indent="1"/>
    </xf>
    <xf numFmtId="0" fontId="6" fillId="3" borderId="0" xfId="0" applyFont="1" applyFill="1" applyAlignment="1">
      <alignment horizontal="center"/>
    </xf>
    <xf numFmtId="164" fontId="6" fillId="3" borderId="0" xfId="1" applyNumberFormat="1" applyFont="1" applyFill="1"/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left" indent="1"/>
    </xf>
    <xf numFmtId="164" fontId="6" fillId="2" borderId="6" xfId="1" applyNumberFormat="1" applyFont="1" applyFill="1" applyBorder="1"/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7" fillId="3" borderId="12" xfId="1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3" borderId="21" xfId="0" applyNumberFormat="1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164" fontId="7" fillId="3" borderId="12" xfId="1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4" fillId="3" borderId="0" xfId="0" applyNumberFormat="1" applyFont="1" applyFill="1" applyAlignment="1">
      <alignment horizontal="center"/>
    </xf>
    <xf numFmtId="164" fontId="14" fillId="3" borderId="0" xfId="1" applyNumberFormat="1" applyFont="1" applyFill="1"/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47" xfId="0" applyBorder="1"/>
    <xf numFmtId="164" fontId="0" fillId="0" borderId="47" xfId="1" applyNumberFormat="1" applyFont="1" applyBorder="1"/>
    <xf numFmtId="0" fontId="0" fillId="0" borderId="33" xfId="0" applyBorder="1" applyAlignment="1">
      <alignment horizontal="center"/>
    </xf>
    <xf numFmtId="164" fontId="0" fillId="0" borderId="34" xfId="1" applyNumberFormat="1" applyFont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38" xfId="0" applyBorder="1"/>
    <xf numFmtId="0" fontId="0" fillId="0" borderId="53" xfId="0" applyBorder="1"/>
    <xf numFmtId="0" fontId="0" fillId="0" borderId="58" xfId="0" applyBorder="1"/>
    <xf numFmtId="0" fontId="0" fillId="0" borderId="59" xfId="0" applyBorder="1"/>
    <xf numFmtId="10" fontId="0" fillId="0" borderId="60" xfId="2" applyNumberFormat="1" applyFont="1" applyBorder="1"/>
    <xf numFmtId="10" fontId="0" fillId="0" borderId="48" xfId="2" applyNumberFormat="1" applyFont="1" applyBorder="1"/>
    <xf numFmtId="164" fontId="0" fillId="0" borderId="36" xfId="1" applyNumberFormat="1" applyFont="1" applyBorder="1"/>
    <xf numFmtId="0" fontId="0" fillId="0" borderId="61" xfId="0" applyBorder="1"/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68" xfId="0" applyBorder="1"/>
    <xf numFmtId="164" fontId="0" fillId="0" borderId="69" xfId="0" applyNumberFormat="1" applyBorder="1"/>
    <xf numFmtId="164" fontId="0" fillId="0" borderId="70" xfId="0" applyNumberFormat="1" applyBorder="1"/>
    <xf numFmtId="0" fontId="0" fillId="0" borderId="52" xfId="0" applyNumberFormat="1" applyBorder="1"/>
    <xf numFmtId="0" fontId="0" fillId="0" borderId="46" xfId="0" applyNumberFormat="1" applyBorder="1"/>
    <xf numFmtId="0" fontId="0" fillId="0" borderId="34" xfId="0" applyNumberFormat="1" applyBorder="1"/>
    <xf numFmtId="0" fontId="0" fillId="0" borderId="47" xfId="0" applyNumberFormat="1" applyBorder="1"/>
    <xf numFmtId="164" fontId="11" fillId="6" borderId="66" xfId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0" fontId="0" fillId="0" borderId="0" xfId="2" applyNumberFormat="1" applyFont="1" applyBorder="1"/>
    <xf numFmtId="164" fontId="0" fillId="0" borderId="0" xfId="1" applyNumberFormat="1" applyFont="1" applyBorder="1"/>
    <xf numFmtId="0" fontId="17" fillId="6" borderId="66" xfId="0" applyFont="1" applyFill="1" applyBorder="1" applyAlignment="1">
      <alignment vertical="center"/>
    </xf>
    <xf numFmtId="0" fontId="11" fillId="6" borderId="66" xfId="0" applyFont="1" applyFill="1" applyBorder="1" applyAlignment="1">
      <alignment horizontal="right" vertical="center"/>
    </xf>
    <xf numFmtId="0" fontId="11" fillId="6" borderId="66" xfId="0" applyFont="1" applyFill="1" applyBorder="1" applyAlignment="1">
      <alignment horizontal="left" vertical="center"/>
    </xf>
    <xf numFmtId="0" fontId="11" fillId="6" borderId="66" xfId="0" applyFont="1" applyFill="1" applyBorder="1" applyAlignment="1">
      <alignment vertical="center"/>
    </xf>
    <xf numFmtId="164" fontId="11" fillId="6" borderId="67" xfId="1" applyNumberFormat="1" applyFont="1" applyFill="1" applyBorder="1" applyAlignment="1">
      <alignment vertical="center"/>
    </xf>
    <xf numFmtId="10" fontId="0" fillId="0" borderId="48" xfId="2" applyNumberFormat="1" applyFont="1" applyBorder="1" applyAlignment="1">
      <alignment horizontal="center"/>
    </xf>
    <xf numFmtId="10" fontId="0" fillId="0" borderId="0" xfId="2" applyNumberFormat="1" applyFont="1"/>
    <xf numFmtId="10" fontId="12" fillId="0" borderId="60" xfId="2" applyNumberFormat="1" applyFont="1" applyBorder="1"/>
    <xf numFmtId="10" fontId="12" fillId="0" borderId="48" xfId="2" applyNumberFormat="1" applyFont="1" applyBorder="1"/>
    <xf numFmtId="10" fontId="12" fillId="0" borderId="48" xfId="2" applyNumberFormat="1" applyFont="1" applyBorder="1" applyAlignment="1">
      <alignment horizontal="center"/>
    </xf>
    <xf numFmtId="0" fontId="12" fillId="0" borderId="35" xfId="0" applyFont="1" applyBorder="1"/>
    <xf numFmtId="0" fontId="12" fillId="0" borderId="38" xfId="0" applyFont="1" applyBorder="1"/>
    <xf numFmtId="0" fontId="12" fillId="0" borderId="47" xfId="0" applyFont="1" applyBorder="1"/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64" fontId="20" fillId="7" borderId="33" xfId="1" applyNumberFormat="1" applyFont="1" applyFill="1" applyBorder="1"/>
    <xf numFmtId="164" fontId="2" fillId="0" borderId="34" xfId="1" applyNumberFormat="1" applyFont="1" applyFill="1" applyBorder="1"/>
    <xf numFmtId="0" fontId="0" fillId="0" borderId="6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/>
    <xf numFmtId="164" fontId="2" fillId="0" borderId="33" xfId="1" applyNumberFormat="1" applyFont="1" applyFill="1" applyBorder="1"/>
    <xf numFmtId="0" fontId="24" fillId="3" borderId="0" xfId="0" applyFont="1" applyFill="1"/>
    <xf numFmtId="0" fontId="25" fillId="3" borderId="0" xfId="0" applyFont="1" applyFill="1" applyAlignment="1">
      <alignment horizontal="center"/>
    </xf>
    <xf numFmtId="0" fontId="26" fillId="3" borderId="0" xfId="0" applyNumberFormat="1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164" fontId="25" fillId="3" borderId="0" xfId="1" applyNumberFormat="1" applyFont="1" applyFill="1"/>
    <xf numFmtId="0" fontId="24" fillId="0" borderId="0" xfId="0" applyFont="1"/>
    <xf numFmtId="164" fontId="24" fillId="0" borderId="0" xfId="1" applyNumberFormat="1" applyFont="1"/>
    <xf numFmtId="164" fontId="27" fillId="3" borderId="2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164" fontId="28" fillId="3" borderId="12" xfId="1" applyNumberFormat="1" applyFont="1" applyFill="1" applyBorder="1" applyAlignment="1">
      <alignment horizontal="center" vertical="center" wrapText="1"/>
    </xf>
    <xf numFmtId="164" fontId="28" fillId="3" borderId="13" xfId="1" applyNumberFormat="1" applyFont="1" applyFill="1" applyBorder="1" applyAlignment="1">
      <alignment horizontal="center" vertical="center" wrapText="1"/>
    </xf>
    <xf numFmtId="164" fontId="24" fillId="0" borderId="0" xfId="0" applyNumberFormat="1" applyFont="1"/>
    <xf numFmtId="0" fontId="27" fillId="4" borderId="9" xfId="0" applyFont="1" applyFill="1" applyBorder="1"/>
    <xf numFmtId="0" fontId="27" fillId="4" borderId="15" xfId="0" applyFont="1" applyFill="1" applyBorder="1"/>
    <xf numFmtId="0" fontId="28" fillId="4" borderId="10" xfId="0" applyFont="1" applyFill="1" applyBorder="1" applyAlignment="1">
      <alignment horizontal="center"/>
    </xf>
    <xf numFmtId="0" fontId="27" fillId="4" borderId="10" xfId="0" applyFont="1" applyFill="1" applyBorder="1" applyAlignment="1">
      <alignment horizontal="center"/>
    </xf>
    <xf numFmtId="164" fontId="27" fillId="4" borderId="10" xfId="1" applyNumberFormat="1" applyFont="1" applyFill="1" applyBorder="1"/>
    <xf numFmtId="164" fontId="27" fillId="4" borderId="11" xfId="1" applyNumberFormat="1" applyFont="1" applyFill="1" applyBorder="1"/>
    <xf numFmtId="0" fontId="24" fillId="0" borderId="8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/>
    </xf>
    <xf numFmtId="164" fontId="24" fillId="0" borderId="6" xfId="1" applyNumberFormat="1" applyFont="1" applyBorder="1"/>
    <xf numFmtId="164" fontId="24" fillId="0" borderId="7" xfId="0" applyNumberFormat="1" applyFont="1" applyBorder="1"/>
    <xf numFmtId="0" fontId="26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4" xfId="0" applyFont="1" applyBorder="1" applyAlignment="1">
      <alignment horizontal="center" vertical="center"/>
    </xf>
    <xf numFmtId="164" fontId="24" fillId="0" borderId="2" xfId="1" applyNumberFormat="1" applyFont="1" applyBorder="1"/>
    <xf numFmtId="0" fontId="24" fillId="0" borderId="6" xfId="0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4" fillId="2" borderId="8" xfId="0" applyFont="1" applyFill="1" applyBorder="1" applyAlignment="1">
      <alignment horizontal="center" vertical="center"/>
    </xf>
    <xf numFmtId="164" fontId="24" fillId="2" borderId="2" xfId="1" applyNumberFormat="1" applyFont="1" applyFill="1" applyBorder="1"/>
    <xf numFmtId="0" fontId="24" fillId="2" borderId="24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8" fontId="24" fillId="0" borderId="0" xfId="0" applyNumberFormat="1" applyFont="1"/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4" fontId="2" fillId="0" borderId="36" xfId="1" applyNumberFormat="1" applyFont="1" applyFill="1" applyBorder="1"/>
    <xf numFmtId="164" fontId="0" fillId="0" borderId="33" xfId="1" applyNumberFormat="1" applyFont="1" applyBorder="1"/>
    <xf numFmtId="0" fontId="25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1" fillId="6" borderId="66" xfId="0" applyFont="1" applyFill="1" applyBorder="1" applyAlignment="1">
      <alignment horizontal="center" vertical="center"/>
    </xf>
    <xf numFmtId="0" fontId="11" fillId="6" borderId="66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2" fillId="8" borderId="72" xfId="0" applyFont="1" applyFill="1" applyBorder="1"/>
    <xf numFmtId="0" fontId="0" fillId="8" borderId="73" xfId="0" applyFill="1" applyBorder="1"/>
    <xf numFmtId="0" fontId="12" fillId="8" borderId="73" xfId="0" applyFont="1" applyFill="1" applyBorder="1" applyAlignment="1">
      <alignment horizontal="center"/>
    </xf>
    <xf numFmtId="43" fontId="0" fillId="8" borderId="73" xfId="1" applyFont="1" applyFill="1" applyBorder="1" applyAlignment="1">
      <alignment horizontal="left" indent="1"/>
    </xf>
    <xf numFmtId="0" fontId="0" fillId="8" borderId="74" xfId="0" applyFill="1" applyBorder="1"/>
    <xf numFmtId="0" fontId="12" fillId="9" borderId="72" xfId="0" applyFont="1" applyFill="1" applyBorder="1"/>
    <xf numFmtId="0" fontId="12" fillId="9" borderId="73" xfId="0" applyFont="1" applyFill="1" applyBorder="1" applyAlignment="1">
      <alignment horizontal="center"/>
    </xf>
    <xf numFmtId="0" fontId="12" fillId="9" borderId="74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2" fillId="4" borderId="52" xfId="0" applyFont="1" applyFill="1" applyBorder="1" applyAlignment="1">
      <alignment horizontal="center"/>
    </xf>
    <xf numFmtId="0" fontId="12" fillId="4" borderId="34" xfId="0" applyFont="1" applyFill="1" applyBorder="1"/>
    <xf numFmtId="0" fontId="0" fillId="4" borderId="34" xfId="0" applyFill="1" applyBorder="1"/>
    <xf numFmtId="0" fontId="12" fillId="4" borderId="34" xfId="0" applyFont="1" applyFill="1" applyBorder="1" applyAlignment="1">
      <alignment horizontal="center"/>
    </xf>
    <xf numFmtId="43" fontId="0" fillId="4" borderId="34" xfId="1" applyFont="1" applyFill="1" applyBorder="1" applyAlignment="1">
      <alignment horizontal="left" indent="1"/>
    </xf>
    <xf numFmtId="0" fontId="0" fillId="4" borderId="60" xfId="0" applyFill="1" applyBorder="1" applyAlignment="1">
      <alignment horizontal="center"/>
    </xf>
    <xf numFmtId="0" fontId="12" fillId="10" borderId="52" xfId="0" applyFont="1" applyFill="1" applyBorder="1" applyAlignment="1">
      <alignment horizontal="center"/>
    </xf>
    <xf numFmtId="0" fontId="12" fillId="10" borderId="34" xfId="0" applyFont="1" applyFill="1" applyBorder="1"/>
    <xf numFmtId="164" fontId="12" fillId="10" borderId="60" xfId="1" applyNumberFormat="1" applyFont="1" applyFill="1" applyBorder="1"/>
    <xf numFmtId="0" fontId="12" fillId="4" borderId="75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left"/>
    </xf>
    <xf numFmtId="43" fontId="0" fillId="0" borderId="47" xfId="1" applyFont="1" applyBorder="1" applyAlignment="1">
      <alignment horizontal="center"/>
    </xf>
    <xf numFmtId="0" fontId="0" fillId="0" borderId="48" xfId="0" applyBorder="1" applyAlignment="1">
      <alignment horizontal="center"/>
    </xf>
    <xf numFmtId="164" fontId="0" fillId="0" borderId="47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left"/>
    </xf>
    <xf numFmtId="0" fontId="0" fillId="0" borderId="45" xfId="0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47" xfId="0" applyFont="1" applyBorder="1" applyAlignment="1">
      <alignment horizontal="left"/>
    </xf>
    <xf numFmtId="43" fontId="19" fillId="0" borderId="47" xfId="1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164" fontId="19" fillId="0" borderId="47" xfId="1" applyNumberFormat="1" applyFont="1" applyBorder="1" applyAlignment="1">
      <alignment horizontal="center"/>
    </xf>
    <xf numFmtId="164" fontId="19" fillId="0" borderId="48" xfId="1" applyNumberFormat="1" applyFont="1" applyBorder="1" applyAlignment="1">
      <alignment horizontal="left"/>
    </xf>
    <xf numFmtId="0" fontId="19" fillId="0" borderId="45" xfId="0" applyFont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/>
    <xf numFmtId="0" fontId="0" fillId="4" borderId="47" xfId="0" applyFill="1" applyBorder="1"/>
    <xf numFmtId="0" fontId="12" fillId="4" borderId="47" xfId="0" applyFont="1" applyFill="1" applyBorder="1" applyAlignment="1">
      <alignment horizontal="center"/>
    </xf>
    <xf numFmtId="43" fontId="0" fillId="4" borderId="47" xfId="1" applyFont="1" applyFill="1" applyBorder="1" applyAlignment="1">
      <alignment horizontal="left" indent="1"/>
    </xf>
    <xf numFmtId="0" fontId="0" fillId="4" borderId="48" xfId="0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/>
    </xf>
    <xf numFmtId="164" fontId="12" fillId="10" borderId="47" xfId="1" applyNumberFormat="1" applyFont="1" applyFill="1" applyBorder="1"/>
    <xf numFmtId="164" fontId="12" fillId="10" borderId="48" xfId="1" applyNumberFormat="1" applyFont="1" applyFill="1" applyBorder="1"/>
    <xf numFmtId="0" fontId="12" fillId="4" borderId="45" xfId="0" applyFon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6" xfId="0" applyBorder="1"/>
    <xf numFmtId="0" fontId="0" fillId="0" borderId="49" xfId="0" applyBorder="1"/>
    <xf numFmtId="0" fontId="0" fillId="0" borderId="76" xfId="0" applyBorder="1" applyAlignment="1">
      <alignment horizontal="left"/>
    </xf>
    <xf numFmtId="0" fontId="0" fillId="0" borderId="7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164" fontId="0" fillId="0" borderId="50" xfId="1" applyNumberFormat="1" applyFont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77" xfId="0" applyBorder="1"/>
    <xf numFmtId="0" fontId="0" fillId="0" borderId="78" xfId="0" applyBorder="1" applyAlignment="1">
      <alignment horizontal="center"/>
    </xf>
    <xf numFmtId="0" fontId="0" fillId="0" borderId="78" xfId="0" applyBorder="1" applyAlignment="1">
      <alignment horizontal="left"/>
    </xf>
    <xf numFmtId="43" fontId="0" fillId="0" borderId="78" xfId="1" applyFont="1" applyBorder="1" applyAlignment="1">
      <alignment horizontal="center"/>
    </xf>
    <xf numFmtId="0" fontId="0" fillId="0" borderId="79" xfId="0" applyBorder="1" applyAlignment="1">
      <alignment horizontal="center" vertical="center"/>
    </xf>
    <xf numFmtId="164" fontId="0" fillId="0" borderId="78" xfId="1" applyNumberFormat="1" applyFont="1" applyBorder="1" applyAlignment="1">
      <alignment horizontal="center"/>
    </xf>
    <xf numFmtId="164" fontId="0" fillId="0" borderId="79" xfId="1" applyNumberFormat="1" applyFont="1" applyBorder="1" applyAlignment="1">
      <alignment horizontal="left"/>
    </xf>
    <xf numFmtId="0" fontId="0" fillId="0" borderId="80" xfId="0" applyBorder="1" applyAlignment="1">
      <alignment horizontal="center"/>
    </xf>
    <xf numFmtId="0" fontId="12" fillId="8" borderId="73" xfId="0" applyFont="1" applyFill="1" applyBorder="1"/>
    <xf numFmtId="0" fontId="0" fillId="8" borderId="73" xfId="0" applyFill="1" applyBorder="1" applyAlignment="1">
      <alignment horizontal="center"/>
    </xf>
    <xf numFmtId="164" fontId="12" fillId="8" borderId="74" xfId="0" applyNumberFormat="1" applyFont="1" applyFill="1" applyBorder="1"/>
    <xf numFmtId="0" fontId="12" fillId="9" borderId="73" xfId="0" applyFont="1" applyFill="1" applyBorder="1"/>
    <xf numFmtId="164" fontId="12" fillId="9" borderId="74" xfId="1" applyNumberFormat="1" applyFont="1" applyFill="1" applyBorder="1"/>
    <xf numFmtId="164" fontId="12" fillId="8" borderId="12" xfId="1" applyNumberFormat="1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34" xfId="0" applyBorder="1" applyAlignment="1">
      <alignment horizontal="center"/>
    </xf>
    <xf numFmtId="164" fontId="0" fillId="0" borderId="34" xfId="1" applyNumberFormat="1" applyFont="1" applyBorder="1" applyAlignment="1">
      <alignment horizontal="left"/>
    </xf>
    <xf numFmtId="164" fontId="0" fillId="0" borderId="60" xfId="0" applyNumberFormat="1" applyBorder="1"/>
    <xf numFmtId="164" fontId="0" fillId="0" borderId="60" xfId="1" applyNumberFormat="1" applyFont="1" applyBorder="1"/>
    <xf numFmtId="0" fontId="0" fillId="0" borderId="75" xfId="0" applyBorder="1" applyAlignment="1">
      <alignment horizontal="center"/>
    </xf>
    <xf numFmtId="164" fontId="0" fillId="0" borderId="47" xfId="1" applyNumberFormat="1" applyFont="1" applyBorder="1" applyAlignment="1">
      <alignment horizontal="left"/>
    </xf>
    <xf numFmtId="164" fontId="0" fillId="0" borderId="48" xfId="0" applyNumberFormat="1" applyBorder="1"/>
    <xf numFmtId="164" fontId="0" fillId="0" borderId="48" xfId="1" applyNumberFormat="1" applyFont="1" applyBorder="1"/>
    <xf numFmtId="0" fontId="0" fillId="0" borderId="49" xfId="0" applyBorder="1" applyAlignment="1">
      <alignment horizontal="center"/>
    </xf>
    <xf numFmtId="0" fontId="0" fillId="0" borderId="76" xfId="0" applyBorder="1"/>
    <xf numFmtId="164" fontId="0" fillId="0" borderId="76" xfId="1" applyNumberFormat="1" applyFont="1" applyBorder="1" applyAlignment="1">
      <alignment horizontal="left"/>
    </xf>
    <xf numFmtId="164" fontId="0" fillId="0" borderId="50" xfId="0" applyNumberFormat="1" applyBorder="1"/>
    <xf numFmtId="164" fontId="0" fillId="0" borderId="50" xfId="1" applyNumberFormat="1" applyFont="1" applyBorder="1"/>
    <xf numFmtId="0" fontId="0" fillId="0" borderId="77" xfId="0" applyBorder="1" applyAlignment="1">
      <alignment horizontal="center"/>
    </xf>
    <xf numFmtId="0" fontId="0" fillId="0" borderId="78" xfId="0" applyBorder="1"/>
    <xf numFmtId="164" fontId="0" fillId="0" borderId="78" xfId="1" applyNumberFormat="1" applyFont="1" applyBorder="1" applyAlignment="1">
      <alignment horizontal="left"/>
    </xf>
    <xf numFmtId="164" fontId="0" fillId="0" borderId="79" xfId="0" applyNumberFormat="1" applyBorder="1"/>
    <xf numFmtId="164" fontId="0" fillId="0" borderId="79" xfId="1" applyNumberFormat="1" applyFont="1" applyBorder="1"/>
    <xf numFmtId="0" fontId="0" fillId="9" borderId="73" xfId="0" applyFill="1" applyBorder="1"/>
    <xf numFmtId="164" fontId="0" fillId="0" borderId="34" xfId="1" applyNumberFormat="1" applyFont="1" applyBorder="1" applyAlignment="1">
      <alignment horizontal="left" indent="1"/>
    </xf>
    <xf numFmtId="164" fontId="0" fillId="0" borderId="76" xfId="1" applyNumberFormat="1" applyFont="1" applyBorder="1" applyAlignment="1">
      <alignment horizontal="left" indent="1"/>
    </xf>
    <xf numFmtId="164" fontId="0" fillId="8" borderId="73" xfId="1" applyNumberFormat="1" applyFont="1" applyFill="1" applyBorder="1" applyAlignment="1">
      <alignment horizontal="left" indent="1"/>
    </xf>
    <xf numFmtId="164" fontId="12" fillId="8" borderId="12" xfId="0" applyNumberFormat="1" applyFont="1" applyFill="1" applyBorder="1" applyAlignment="1">
      <alignment horizontal="center"/>
    </xf>
    <xf numFmtId="164" fontId="0" fillId="0" borderId="47" xfId="1" applyNumberFormat="1" applyFont="1" applyBorder="1" applyAlignment="1">
      <alignment horizontal="left" indent="1"/>
    </xf>
    <xf numFmtId="43" fontId="0" fillId="0" borderId="76" xfId="1" applyFont="1" applyBorder="1" applyAlignment="1">
      <alignment horizontal="left" indent="1"/>
    </xf>
    <xf numFmtId="164" fontId="12" fillId="8" borderId="73" xfId="1" applyNumberFormat="1" applyFont="1" applyFill="1" applyBorder="1" applyAlignment="1">
      <alignment horizontal="left" indent="1"/>
    </xf>
    <xf numFmtId="164" fontId="0" fillId="9" borderId="74" xfId="1" applyNumberFormat="1" applyFont="1" applyFill="1" applyBorder="1"/>
    <xf numFmtId="164" fontId="0" fillId="8" borderId="12" xfId="0" applyNumberFormat="1" applyFill="1" applyBorder="1" applyAlignment="1">
      <alignment horizontal="center"/>
    </xf>
    <xf numFmtId="164" fontId="1" fillId="0" borderId="34" xfId="1" applyNumberFormat="1" applyFont="1" applyBorder="1" applyAlignment="1">
      <alignment horizontal="center"/>
    </xf>
    <xf numFmtId="0" fontId="0" fillId="0" borderId="46" xfId="0" applyBorder="1" applyAlignment="1">
      <alignment horizontal="left" indent="1"/>
    </xf>
    <xf numFmtId="164" fontId="0" fillId="0" borderId="47" xfId="0" applyNumberForma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/>
    <xf numFmtId="0" fontId="0" fillId="0" borderId="82" xfId="0" applyBorder="1" applyAlignment="1">
      <alignment horizontal="center"/>
    </xf>
    <xf numFmtId="164" fontId="0" fillId="0" borderId="82" xfId="0" applyNumberFormat="1" applyBorder="1" applyAlignment="1">
      <alignment horizontal="center"/>
    </xf>
    <xf numFmtId="164" fontId="0" fillId="0" borderId="83" xfId="0" applyNumberFormat="1" applyBorder="1"/>
    <xf numFmtId="164" fontId="0" fillId="0" borderId="83" xfId="1" applyNumberFormat="1" applyFont="1" applyBorder="1"/>
    <xf numFmtId="0" fontId="0" fillId="0" borderId="84" xfId="0" applyBorder="1" applyAlignment="1">
      <alignment horizontal="center"/>
    </xf>
    <xf numFmtId="43" fontId="0" fillId="0" borderId="0" xfId="1" applyFont="1" applyAlignment="1">
      <alignment horizontal="left" indent="1"/>
    </xf>
    <xf numFmtId="164" fontId="0" fillId="0" borderId="45" xfId="0" applyNumberFormat="1" applyBorder="1" applyAlignment="1">
      <alignment horizontal="center"/>
    </xf>
    <xf numFmtId="164" fontId="0" fillId="0" borderId="75" xfId="0" applyNumberFormat="1" applyBorder="1" applyAlignment="1">
      <alignment horizontal="center"/>
    </xf>
    <xf numFmtId="164" fontId="20" fillId="0" borderId="60" xfId="1" applyNumberFormat="1" applyFont="1" applyBorder="1"/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 indent="2"/>
      <protection locked="0"/>
    </xf>
    <xf numFmtId="164" fontId="0" fillId="0" borderId="0" xfId="1" applyNumberFormat="1" applyFont="1" applyProtection="1">
      <protection locked="0"/>
    </xf>
    <xf numFmtId="164" fontId="0" fillId="0" borderId="0" xfId="1" applyNumberFormat="1" applyFont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right"/>
      <protection locked="0"/>
    </xf>
    <xf numFmtId="164" fontId="2" fillId="0" borderId="0" xfId="1" applyNumberFormat="1" applyFont="1" applyProtection="1">
      <protection locked="0"/>
    </xf>
    <xf numFmtId="0" fontId="21" fillId="0" borderId="0" xfId="0" applyFont="1" applyProtection="1">
      <protection locked="0"/>
    </xf>
    <xf numFmtId="164" fontId="21" fillId="0" borderId="0" xfId="1" applyNumberFormat="1" applyFont="1" applyProtection="1">
      <protection locked="0"/>
    </xf>
    <xf numFmtId="0" fontId="0" fillId="0" borderId="0" xfId="0" applyProtection="1">
      <protection locked="0"/>
    </xf>
    <xf numFmtId="1" fontId="18" fillId="0" borderId="0" xfId="0" applyNumberFormat="1" applyFont="1" applyAlignment="1" applyProtection="1">
      <alignment vertical="center"/>
      <protection locked="0"/>
    </xf>
    <xf numFmtId="164" fontId="2" fillId="0" borderId="0" xfId="1" applyNumberFormat="1" applyFont="1" applyAlignment="1" applyProtection="1">
      <alignment horizontal="right"/>
      <protection locked="0"/>
    </xf>
    <xf numFmtId="164" fontId="2" fillId="0" borderId="0" xfId="1" applyNumberFormat="1" applyFont="1" applyAlignment="1" applyProtection="1">
      <alignment horizontal="left" indent="1"/>
      <protection locked="0"/>
    </xf>
    <xf numFmtId="164" fontId="0" fillId="0" borderId="0" xfId="1" applyNumberFormat="1" applyFont="1" applyAlignment="1" applyProtection="1">
      <alignment horizontal="left"/>
      <protection locked="0"/>
    </xf>
    <xf numFmtId="164" fontId="20" fillId="0" borderId="0" xfId="0" applyNumberFormat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64" fontId="19" fillId="0" borderId="0" xfId="1" applyNumberFormat="1" applyFont="1" applyProtection="1">
      <protection locked="0"/>
    </xf>
    <xf numFmtId="1" fontId="2" fillId="0" borderId="39" xfId="0" applyNumberFormat="1" applyFont="1" applyBorder="1" applyAlignment="1" applyProtection="1">
      <alignment horizontal="left"/>
      <protection locked="0"/>
    </xf>
    <xf numFmtId="1" fontId="2" fillId="0" borderId="40" xfId="0" applyNumberFormat="1" applyFont="1" applyBorder="1" applyAlignment="1" applyProtection="1">
      <alignment horizontal="left"/>
      <protection locked="0"/>
    </xf>
    <xf numFmtId="1" fontId="2" fillId="0" borderId="41" xfId="0" applyNumberFormat="1" applyFont="1" applyBorder="1" applyAlignment="1" applyProtection="1">
      <alignment horizontal="left"/>
      <protection locked="0"/>
    </xf>
    <xf numFmtId="1" fontId="2" fillId="0" borderId="44" xfId="0" applyNumberFormat="1" applyFont="1" applyBorder="1" applyAlignment="1" applyProtection="1">
      <alignment horizontal="left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164" fontId="2" fillId="0" borderId="34" xfId="0" applyNumberFormat="1" applyFont="1" applyBorder="1" applyAlignment="1" applyProtection="1">
      <alignment horizontal="left"/>
      <protection locked="0"/>
    </xf>
    <xf numFmtId="164" fontId="2" fillId="0" borderId="71" xfId="0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1" fontId="2" fillId="0" borderId="48" xfId="0" applyNumberFormat="1" applyFont="1" applyBorder="1" applyAlignment="1" applyProtection="1">
      <alignment horizontal="center" vertical="center"/>
      <protection locked="0"/>
    </xf>
    <xf numFmtId="1" fontId="2" fillId="0" borderId="45" xfId="0" applyNumberFormat="1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164" fontId="2" fillId="0" borderId="37" xfId="1" applyNumberFormat="1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left" indent="2"/>
      <protection locked="0"/>
    </xf>
    <xf numFmtId="0" fontId="2" fillId="0" borderId="37" xfId="0" applyFont="1" applyBorder="1" applyAlignment="1" applyProtection="1">
      <alignment horizontal="left" indent="2"/>
      <protection locked="0"/>
    </xf>
    <xf numFmtId="164" fontId="2" fillId="0" borderId="48" xfId="1" applyNumberFormat="1" applyFont="1" applyBorder="1" applyProtection="1">
      <protection locked="0"/>
    </xf>
    <xf numFmtId="1" fontId="2" fillId="0" borderId="46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indent="2"/>
      <protection locked="0"/>
    </xf>
    <xf numFmtId="0" fontId="2" fillId="0" borderId="47" xfId="0" applyFont="1" applyBorder="1" applyAlignment="1" applyProtection="1">
      <alignment horizontal="left" indent="2"/>
      <protection locked="0"/>
    </xf>
    <xf numFmtId="0" fontId="2" fillId="0" borderId="47" xfId="0" applyFont="1" applyBorder="1" applyAlignment="1" applyProtection="1">
      <alignment horizontal="center"/>
      <protection locked="0"/>
    </xf>
    <xf numFmtId="164" fontId="2" fillId="0" borderId="47" xfId="1" applyNumberFormat="1" applyFont="1" applyBorder="1" applyAlignment="1" applyProtection="1">
      <alignment horizontal="left" indent="1"/>
      <protection locked="0"/>
    </xf>
    <xf numFmtId="1" fontId="2" fillId="0" borderId="52" xfId="0" applyNumberFormat="1" applyFont="1" applyBorder="1" applyAlignment="1" applyProtection="1">
      <alignment horizontal="center" vertical="center"/>
    </xf>
    <xf numFmtId="1" fontId="2" fillId="0" borderId="47" xfId="0" applyNumberFormat="1" applyFont="1" applyBorder="1" applyAlignment="1" applyProtection="1">
      <alignment horizontal="center" vertical="center"/>
    </xf>
    <xf numFmtId="1" fontId="2" fillId="0" borderId="48" xfId="0" applyNumberFormat="1" applyFont="1" applyBorder="1" applyAlignment="1" applyProtection="1">
      <alignment horizontal="center" vertical="center"/>
    </xf>
    <xf numFmtId="1" fontId="2" fillId="0" borderId="45" xfId="0" applyNumberFormat="1" applyFont="1" applyBorder="1" applyAlignment="1" applyProtection="1">
      <alignment horizontal="center" vertical="center"/>
    </xf>
    <xf numFmtId="1" fontId="15" fillId="0" borderId="46" xfId="0" applyNumberFormat="1" applyFont="1" applyBorder="1" applyAlignment="1" applyProtection="1">
      <alignment horizontal="left" vertical="center"/>
    </xf>
    <xf numFmtId="0" fontId="2" fillId="0" borderId="37" xfId="0" applyFont="1" applyBorder="1" applyAlignment="1" applyProtection="1">
      <alignment horizontal="left"/>
    </xf>
    <xf numFmtId="0" fontId="2" fillId="0" borderId="37" xfId="0" applyFont="1" applyBorder="1" applyAlignment="1" applyProtection="1">
      <alignment horizontal="center"/>
    </xf>
    <xf numFmtId="164" fontId="2" fillId="0" borderId="37" xfId="1" applyNumberFormat="1" applyFont="1" applyBorder="1" applyAlignment="1" applyProtection="1">
      <alignment horizontal="left" indent="1"/>
    </xf>
    <xf numFmtId="164" fontId="2" fillId="0" borderId="48" xfId="1" applyNumberFormat="1" applyFont="1" applyBorder="1" applyAlignment="1" applyProtection="1">
      <alignment horizontal="center"/>
    </xf>
    <xf numFmtId="1" fontId="2" fillId="0" borderId="42" xfId="0" applyNumberFormat="1" applyFont="1" applyBorder="1" applyAlignment="1" applyProtection="1">
      <alignment horizontal="center" vertical="center"/>
    </xf>
    <xf numFmtId="1" fontId="2" fillId="0" borderId="36" xfId="0" applyNumberFormat="1" applyFont="1" applyBorder="1" applyAlignment="1" applyProtection="1">
      <alignment horizontal="center" vertical="center"/>
    </xf>
    <xf numFmtId="1" fontId="2" fillId="0" borderId="43" xfId="0" applyNumberFormat="1" applyFont="1" applyBorder="1" applyAlignment="1" applyProtection="1">
      <alignment horizontal="center" vertical="center"/>
    </xf>
    <xf numFmtId="0" fontId="2" fillId="0" borderId="36" xfId="0" applyFont="1" applyBorder="1" applyAlignment="1" applyProtection="1">
      <alignment horizontal="left" indent="2"/>
    </xf>
    <xf numFmtId="0" fontId="2" fillId="0" borderId="37" xfId="0" applyFont="1" applyBorder="1" applyAlignment="1" applyProtection="1">
      <alignment horizontal="left" indent="2"/>
    </xf>
    <xf numFmtId="164" fontId="2" fillId="0" borderId="48" xfId="1" applyNumberFormat="1" applyFont="1" applyBorder="1" applyProtection="1"/>
    <xf numFmtId="1" fontId="2" fillId="0" borderId="46" xfId="0" applyNumberFormat="1" applyFont="1" applyBorder="1" applyAlignment="1" applyProtection="1">
      <alignment horizontal="center" vertical="center"/>
    </xf>
    <xf numFmtId="1" fontId="16" fillId="0" borderId="46" xfId="0" applyNumberFormat="1" applyFont="1" applyBorder="1" applyAlignment="1" applyProtection="1">
      <alignment horizontal="center" vertical="center"/>
    </xf>
    <xf numFmtId="1" fontId="2" fillId="0" borderId="50" xfId="0" applyNumberFormat="1" applyFont="1" applyBorder="1" applyAlignment="1" applyProtection="1">
      <alignment horizontal="center" vertical="center"/>
    </xf>
    <xf numFmtId="1" fontId="2" fillId="0" borderId="51" xfId="0" applyNumberFormat="1" applyFont="1" applyBorder="1" applyAlignment="1" applyProtection="1">
      <alignment horizontal="center" vertical="center"/>
    </xf>
    <xf numFmtId="1" fontId="2" fillId="0" borderId="49" xfId="0" applyNumberFormat="1" applyFont="1" applyBorder="1" applyAlignment="1" applyProtection="1">
      <alignment horizontal="center" vertical="center"/>
    </xf>
    <xf numFmtId="1" fontId="16" fillId="0" borderId="47" xfId="0" applyNumberFormat="1" applyFont="1" applyBorder="1" applyAlignment="1" applyProtection="1">
      <alignment horizontal="center" vertical="center"/>
    </xf>
    <xf numFmtId="0" fontId="2" fillId="0" borderId="36" xfId="0" applyFont="1" applyBorder="1" applyAlignment="1" applyProtection="1">
      <alignment horizontal="left"/>
    </xf>
    <xf numFmtId="0" fontId="2" fillId="0" borderId="47" xfId="0" applyFont="1" applyBorder="1" applyAlignment="1" applyProtection="1">
      <alignment horizontal="left" indent="2"/>
    </xf>
    <xf numFmtId="0" fontId="2" fillId="0" borderId="47" xfId="0" applyFont="1" applyBorder="1" applyAlignment="1" applyProtection="1">
      <alignment horizontal="center"/>
    </xf>
    <xf numFmtId="164" fontId="2" fillId="0" borderId="47" xfId="1" applyNumberFormat="1" applyFont="1" applyBorder="1" applyAlignment="1" applyProtection="1">
      <alignment horizontal="left" indent="1"/>
    </xf>
    <xf numFmtId="164" fontId="2" fillId="0" borderId="47" xfId="1" applyNumberFormat="1" applyFont="1" applyBorder="1" applyAlignment="1" applyProtection="1">
      <alignment horizontal="left"/>
    </xf>
    <xf numFmtId="0" fontId="24" fillId="0" borderId="8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24" xfId="0" applyFont="1" applyFill="1" applyBorder="1" applyAlignment="1">
      <alignment horizontal="center" vertical="center"/>
    </xf>
    <xf numFmtId="164" fontId="24" fillId="0" borderId="2" xfId="1" applyNumberFormat="1" applyFont="1" applyFill="1" applyBorder="1"/>
    <xf numFmtId="0" fontId="11" fillId="6" borderId="66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" fontId="16" fillId="0" borderId="46" xfId="0" applyNumberFormat="1" applyFont="1" applyBorder="1" applyAlignment="1" applyProtection="1">
      <alignment horizontal="center" vertical="center"/>
      <protection locked="0"/>
    </xf>
    <xf numFmtId="1" fontId="16" fillId="0" borderId="47" xfId="0" applyNumberFormat="1" applyFont="1" applyBorder="1" applyAlignment="1" applyProtection="1">
      <alignment horizontal="center" vertical="center"/>
      <protection locked="0"/>
    </xf>
    <xf numFmtId="1" fontId="16" fillId="0" borderId="48" xfId="0" applyNumberFormat="1" applyFont="1" applyBorder="1" applyAlignment="1" applyProtection="1">
      <alignment horizontal="center" vertical="center"/>
      <protection locked="0"/>
    </xf>
    <xf numFmtId="1" fontId="16" fillId="0" borderId="45" xfId="0" applyNumberFormat="1" applyFont="1" applyBorder="1" applyAlignment="1" applyProtection="1">
      <alignment horizontal="center" vertical="center"/>
      <protection locked="0"/>
    </xf>
    <xf numFmtId="0" fontId="16" fillId="0" borderId="47" xfId="0" applyFont="1" applyBorder="1" applyAlignment="1" applyProtection="1">
      <alignment horizontal="left"/>
      <protection locked="0"/>
    </xf>
    <xf numFmtId="0" fontId="16" fillId="0" borderId="47" xfId="0" applyFont="1" applyBorder="1" applyAlignment="1" applyProtection="1">
      <alignment horizontal="center"/>
      <protection locked="0"/>
    </xf>
    <xf numFmtId="164" fontId="16" fillId="0" borderId="47" xfId="1" applyNumberFormat="1" applyFont="1" applyBorder="1" applyAlignment="1" applyProtection="1">
      <alignment horizontal="left"/>
      <protection locked="0"/>
    </xf>
    <xf numFmtId="164" fontId="16" fillId="0" borderId="48" xfId="1" applyNumberFormat="1" applyFont="1" applyBorder="1" applyProtection="1">
      <protection locked="0"/>
    </xf>
    <xf numFmtId="0" fontId="0" fillId="7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6" borderId="65" xfId="0" applyFont="1" applyFill="1" applyBorder="1" applyAlignment="1">
      <alignment horizontal="center" vertical="center"/>
    </xf>
    <xf numFmtId="0" fontId="11" fillId="6" borderId="66" xfId="0" applyFont="1" applyFill="1" applyBorder="1" applyAlignment="1">
      <alignment horizontal="center" vertical="center"/>
    </xf>
    <xf numFmtId="165" fontId="0" fillId="0" borderId="6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22" fontId="0" fillId="0" borderId="6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1" xfId="0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 indent="1"/>
    </xf>
    <xf numFmtId="164" fontId="7" fillId="3" borderId="12" xfId="1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</cellXfs>
  <cellStyles count="541">
    <cellStyle name="Chuẩn" xfId="0" builtinId="0"/>
    <cellStyle name="Dấu phảy" xfId="1" builtinId="3"/>
    <cellStyle name="Phần Trăm" xfId="2" builtinId="5"/>
    <cellStyle name="Siêu nối kết" xfId="3" builtinId="8" hidden="1"/>
    <cellStyle name="Siêu nối kết" xfId="5" builtinId="8" hidden="1"/>
    <cellStyle name="Siêu nối kết" xfId="7" builtinId="8" hidden="1"/>
    <cellStyle name="Siêu nối kết" xfId="9" builtinId="8" hidden="1"/>
    <cellStyle name="Siêu nối kết" xfId="11" builtinId="8" hidden="1"/>
    <cellStyle name="Siêu nối kết" xfId="13" builtinId="8" hidden="1"/>
    <cellStyle name="Siêu nối kết" xfId="15" builtinId="8" hidden="1"/>
    <cellStyle name="Siêu nối kết" xfId="17" builtinId="8" hidden="1"/>
    <cellStyle name="Siêu nối kết" xfId="19" builtinId="8" hidden="1"/>
    <cellStyle name="Siêu nối kết" xfId="21" builtinId="8" hidden="1"/>
    <cellStyle name="Siêu nối kết" xfId="23" builtinId="8" hidden="1"/>
    <cellStyle name="Siêu nối kết" xfId="25" builtinId="8" hidden="1"/>
    <cellStyle name="Siêu nối kết" xfId="27" builtinId="8" hidden="1"/>
    <cellStyle name="Siêu nối kết" xfId="29" builtinId="8" hidden="1"/>
    <cellStyle name="Siêu nối kết" xfId="31" builtinId="8" hidden="1"/>
    <cellStyle name="Siêu nối kết" xfId="33" builtinId="8" hidden="1"/>
    <cellStyle name="Siêu nối kết" xfId="35" builtinId="8" hidden="1"/>
    <cellStyle name="Siêu nối kết" xfId="37" builtinId="8" hidden="1"/>
    <cellStyle name="Siêu nối kết" xfId="39" builtinId="8" hidden="1"/>
    <cellStyle name="Siêu nối kết" xfId="41" builtinId="8" hidden="1"/>
    <cellStyle name="Siêu nối kết" xfId="43" builtinId="8" hidden="1"/>
    <cellStyle name="Siêu nối kết" xfId="45" builtinId="8" hidden="1"/>
    <cellStyle name="Siêu nối kết" xfId="47" builtinId="8" hidden="1"/>
    <cellStyle name="Siêu nối kết" xfId="49" builtinId="8" hidden="1"/>
    <cellStyle name="Siêu nối kết" xfId="51" builtinId="8" hidden="1"/>
    <cellStyle name="Siêu nối kết" xfId="53" builtinId="8" hidden="1"/>
    <cellStyle name="Siêu nối kết" xfId="55" builtinId="8" hidden="1"/>
    <cellStyle name="Siêu nối kết" xfId="57" builtinId="8" hidden="1"/>
    <cellStyle name="Siêu nối kết" xfId="59" builtinId="8" hidden="1"/>
    <cellStyle name="Siêu nối kết" xfId="61" builtinId="8" hidden="1"/>
    <cellStyle name="Siêu nối kết" xfId="63" builtinId="8" hidden="1"/>
    <cellStyle name="Siêu nối kết" xfId="65" builtinId="8" hidden="1"/>
    <cellStyle name="Siêu nối kết" xfId="67" builtinId="8" hidden="1"/>
    <cellStyle name="Siêu nối kết" xfId="69" builtinId="8" hidden="1"/>
    <cellStyle name="Siêu nối kết" xfId="71" builtinId="8" hidden="1"/>
    <cellStyle name="Siêu nối kết" xfId="73" builtinId="8" hidden="1"/>
    <cellStyle name="Siêu nối kết" xfId="75" builtinId="8" hidden="1"/>
    <cellStyle name="Siêu nối kết" xfId="77" builtinId="8" hidden="1"/>
    <cellStyle name="Siêu nối kết" xfId="79" builtinId="8" hidden="1"/>
    <cellStyle name="Siêu nối kết" xfId="81" builtinId="8" hidden="1"/>
    <cellStyle name="Siêu nối kết" xfId="83" builtinId="8" hidden="1"/>
    <cellStyle name="Siêu nối kết" xfId="85" builtinId="8" hidden="1"/>
    <cellStyle name="Siêu nối kết" xfId="87" builtinId="8" hidden="1"/>
    <cellStyle name="Siêu nối kết" xfId="89" builtinId="8" hidden="1"/>
    <cellStyle name="Siêu nối kết" xfId="91" builtinId="8" hidden="1"/>
    <cellStyle name="Siêu nối kết" xfId="93" builtinId="8" hidden="1"/>
    <cellStyle name="Siêu nối kết" xfId="95" builtinId="8" hidden="1"/>
    <cellStyle name="Siêu nối kết" xfId="97" builtinId="8" hidden="1"/>
    <cellStyle name="Siêu nối kết" xfId="99" builtinId="8" hidden="1"/>
    <cellStyle name="Siêu nối kết" xfId="101" builtinId="8" hidden="1"/>
    <cellStyle name="Siêu nối kết" xfId="103" builtinId="8" hidden="1"/>
    <cellStyle name="Siêu nối kết" xfId="105" builtinId="8" hidden="1"/>
    <cellStyle name="Siêu nối kết" xfId="107" builtinId="8" hidden="1"/>
    <cellStyle name="Siêu nối kết" xfId="109" builtinId="8" hidden="1"/>
    <cellStyle name="Siêu nối kết" xfId="111" builtinId="8" hidden="1"/>
    <cellStyle name="Siêu nối kết" xfId="113" builtinId="8" hidden="1"/>
    <cellStyle name="Siêu nối kết" xfId="115" builtinId="8" hidden="1"/>
    <cellStyle name="Siêu nối kết" xfId="117" builtinId="8" hidden="1"/>
    <cellStyle name="Siêu nối kết" xfId="119" builtinId="8" hidden="1"/>
    <cellStyle name="Siêu nối kết" xfId="121" builtinId="8" hidden="1"/>
    <cellStyle name="Siêu nối kết" xfId="123" builtinId="8" hidden="1"/>
    <cellStyle name="Siêu nối kết" xfId="125" builtinId="8" hidden="1"/>
    <cellStyle name="Siêu nối kết" xfId="127" builtinId="8" hidden="1"/>
    <cellStyle name="Siêu nối kết" xfId="129" builtinId="8" hidden="1"/>
    <cellStyle name="Siêu nối kết" xfId="131" builtinId="8" hidden="1"/>
    <cellStyle name="Siêu nối kết" xfId="133" builtinId="8" hidden="1"/>
    <cellStyle name="Siêu nối kết" xfId="135" builtinId="8" hidden="1"/>
    <cellStyle name="Siêu nối kết" xfId="137" builtinId="8" hidden="1"/>
    <cellStyle name="Siêu nối kết" xfId="139" builtinId="8" hidden="1"/>
    <cellStyle name="Siêu nối kết" xfId="141" builtinId="8" hidden="1"/>
    <cellStyle name="Siêu nối kết" xfId="143" builtinId="8" hidden="1"/>
    <cellStyle name="Siêu nối kết" xfId="145" builtinId="8" hidden="1"/>
    <cellStyle name="Siêu nối kết" xfId="147" builtinId="8" hidden="1"/>
    <cellStyle name="Siêu nối kết" xfId="149" builtinId="8" hidden="1"/>
    <cellStyle name="Siêu nối kết" xfId="151" builtinId="8" hidden="1"/>
    <cellStyle name="Siêu nối kết" xfId="153" builtinId="8" hidden="1"/>
    <cellStyle name="Siêu nối kết" xfId="155" builtinId="8" hidden="1"/>
    <cellStyle name="Siêu nối kết" xfId="157" builtinId="8" hidden="1"/>
    <cellStyle name="Siêu nối kết" xfId="159" builtinId="8" hidden="1"/>
    <cellStyle name="Siêu nối kết" xfId="161" builtinId="8" hidden="1"/>
    <cellStyle name="Siêu nối kết" xfId="163" builtinId="8" hidden="1"/>
    <cellStyle name="Siêu nối kết" xfId="165" builtinId="8" hidden="1"/>
    <cellStyle name="Siêu nối kết" xfId="167" builtinId="8" hidden="1"/>
    <cellStyle name="Siêu nối kết" xfId="169" builtinId="8" hidden="1"/>
    <cellStyle name="Siêu nối kết" xfId="171" builtinId="8" hidden="1"/>
    <cellStyle name="Siêu nối kết" xfId="173" builtinId="8" hidden="1"/>
    <cellStyle name="Siêu nối kết" xfId="175" builtinId="8" hidden="1"/>
    <cellStyle name="Siêu nối kết" xfId="177" builtinId="8" hidden="1"/>
    <cellStyle name="Siêu nối kết" xfId="179" builtinId="8" hidden="1"/>
    <cellStyle name="Siêu nối kết" xfId="181" builtinId="8" hidden="1"/>
    <cellStyle name="Siêu nối kết" xfId="183" builtinId="8" hidden="1"/>
    <cellStyle name="Siêu nối kết" xfId="185" builtinId="8" hidden="1"/>
    <cellStyle name="Siêu nối kết" xfId="187" builtinId="8" hidden="1"/>
    <cellStyle name="Siêu nối kết" xfId="189" builtinId="8" hidden="1"/>
    <cellStyle name="Siêu nối kết" xfId="191" builtinId="8" hidden="1"/>
    <cellStyle name="Siêu nối kết" xfId="193" builtinId="8" hidden="1"/>
    <cellStyle name="Siêu nối kết" xfId="195" builtinId="8" hidden="1"/>
    <cellStyle name="Siêu nối kết" xfId="197" builtinId="8" hidden="1"/>
    <cellStyle name="Siêu nối kết" xfId="199" builtinId="8" hidden="1"/>
    <cellStyle name="Siêu nối kết" xfId="201" builtinId="8" hidden="1"/>
    <cellStyle name="Siêu nối kết" xfId="203" builtinId="8" hidden="1"/>
    <cellStyle name="Siêu nối kết" xfId="205" builtinId="8" hidden="1"/>
    <cellStyle name="Siêu nối kết" xfId="207" builtinId="8" hidden="1"/>
    <cellStyle name="Siêu nối kết" xfId="209" builtinId="8" hidden="1"/>
    <cellStyle name="Siêu nối kết" xfId="211" builtinId="8" hidden="1"/>
    <cellStyle name="Siêu nối kết" xfId="213" builtinId="8" hidden="1"/>
    <cellStyle name="Siêu nối kết" xfId="215" builtinId="8" hidden="1"/>
    <cellStyle name="Siêu nối kết" xfId="217" builtinId="8" hidden="1"/>
    <cellStyle name="Siêu nối kết" xfId="219" builtinId="8" hidden="1"/>
    <cellStyle name="Siêu nối kết" xfId="221" builtinId="8" hidden="1"/>
    <cellStyle name="Siêu nối kết" xfId="223" builtinId="8" hidden="1"/>
    <cellStyle name="Siêu nối kết" xfId="225" builtinId="8" hidden="1"/>
    <cellStyle name="Siêu nối kết" xfId="227" builtinId="8" hidden="1"/>
    <cellStyle name="Siêu nối kết" xfId="229" builtinId="8" hidden="1"/>
    <cellStyle name="Siêu nối kết" xfId="231" builtinId="8" hidden="1"/>
    <cellStyle name="Siêu nối kết" xfId="233" builtinId="8" hidden="1"/>
    <cellStyle name="Siêu nối kết" xfId="235" builtinId="8" hidden="1"/>
    <cellStyle name="Siêu nối kết" xfId="237" builtinId="8" hidden="1"/>
    <cellStyle name="Siêu nối kết" xfId="239" builtinId="8" hidden="1"/>
    <cellStyle name="Siêu nối kết" xfId="241" builtinId="8" hidden="1"/>
    <cellStyle name="Siêu nối kết" xfId="243" builtinId="8" hidden="1"/>
    <cellStyle name="Siêu nối kết" xfId="245" builtinId="8" hidden="1"/>
    <cellStyle name="Siêu nối kết" xfId="247" builtinId="8" hidden="1"/>
    <cellStyle name="Siêu nối kết" xfId="249" builtinId="8" hidden="1"/>
    <cellStyle name="Siêu nối kết" xfId="251" builtinId="8" hidden="1"/>
    <cellStyle name="Siêu nối kết" xfId="253" builtinId="8" hidden="1"/>
    <cellStyle name="Siêu nối kết" xfId="255" builtinId="8" hidden="1"/>
    <cellStyle name="Siêu nối kết" xfId="257" builtinId="8" hidden="1"/>
    <cellStyle name="Siêu nối kết" xfId="259" builtinId="8" hidden="1"/>
    <cellStyle name="Siêu nối kết" xfId="261" builtinId="8" hidden="1"/>
    <cellStyle name="Siêu nối kết" xfId="263" builtinId="8" hidden="1"/>
    <cellStyle name="Siêu nối kết" xfId="265" builtinId="8" hidden="1"/>
    <cellStyle name="Siêu nối kết" xfId="267" builtinId="8" hidden="1"/>
    <cellStyle name="Siêu nối kết" xfId="269" builtinId="8" hidden="1"/>
    <cellStyle name="Siêu nối kết" xfId="271" builtinId="8" hidden="1"/>
    <cellStyle name="Siêu nối kết" xfId="273" builtinId="8" hidden="1"/>
    <cellStyle name="Siêu nối kết" xfId="275" builtinId="8" hidden="1"/>
    <cellStyle name="Siêu nối kết" xfId="277" builtinId="8" hidden="1"/>
    <cellStyle name="Siêu nối kết" xfId="279" builtinId="8" hidden="1"/>
    <cellStyle name="Siêu nối kết" xfId="281" builtinId="8" hidden="1"/>
    <cellStyle name="Siêu nối kết" xfId="283" builtinId="8" hidden="1"/>
    <cellStyle name="Siêu nối kết" xfId="285" builtinId="8" hidden="1"/>
    <cellStyle name="Siêu nối kết" xfId="287" builtinId="8" hidden="1"/>
    <cellStyle name="Siêu nối kết" xfId="289" builtinId="8" hidden="1"/>
    <cellStyle name="Siêu nối kết" xfId="291" builtinId="8" hidden="1"/>
    <cellStyle name="Siêu nối kết" xfId="293" builtinId="8" hidden="1"/>
    <cellStyle name="Siêu nối kết" xfId="295" builtinId="8" hidden="1"/>
    <cellStyle name="Siêu nối kết" xfId="297" builtinId="8" hidden="1"/>
    <cellStyle name="Siêu nối kết" xfId="299" builtinId="8" hidden="1"/>
    <cellStyle name="Siêu nối kết" xfId="301" builtinId="8" hidden="1"/>
    <cellStyle name="Siêu nối kết" xfId="303" builtinId="8" hidden="1"/>
    <cellStyle name="Siêu nối kết" xfId="305" builtinId="8" hidden="1"/>
    <cellStyle name="Siêu nối kết" xfId="307" builtinId="8" hidden="1"/>
    <cellStyle name="Siêu nối kết" xfId="309" builtinId="8" hidden="1"/>
    <cellStyle name="Siêu nối kết" xfId="311" builtinId="8" hidden="1"/>
    <cellStyle name="Siêu nối kết" xfId="313" builtinId="8" hidden="1"/>
    <cellStyle name="Siêu nối kết" xfId="315" builtinId="8" hidden="1"/>
    <cellStyle name="Siêu nối kết" xfId="317" builtinId="8" hidden="1"/>
    <cellStyle name="Siêu nối kết" xfId="319" builtinId="8" hidden="1"/>
    <cellStyle name="Siêu nối kết" xfId="321" builtinId="8" hidden="1"/>
    <cellStyle name="Siêu nối kết" xfId="323" builtinId="8" hidden="1"/>
    <cellStyle name="Siêu nối kết" xfId="325" builtinId="8" hidden="1"/>
    <cellStyle name="Siêu nối kết" xfId="327" builtinId="8" hidden="1"/>
    <cellStyle name="Siêu nối kết" xfId="329" builtinId="8" hidden="1"/>
    <cellStyle name="Siêu nối kết" xfId="331" builtinId="8" hidden="1"/>
    <cellStyle name="Siêu nối kết" xfId="333" builtinId="8" hidden="1"/>
    <cellStyle name="Siêu nối kết" xfId="335" builtinId="8" hidden="1"/>
    <cellStyle name="Siêu nối kết" xfId="337" builtinId="8" hidden="1"/>
    <cellStyle name="Siêu nối kết" xfId="339" builtinId="8" hidden="1"/>
    <cellStyle name="Siêu nối kết" xfId="341" builtinId="8" hidden="1"/>
    <cellStyle name="Siêu nối kết" xfId="343" builtinId="8" hidden="1"/>
    <cellStyle name="Siêu nối kết" xfId="345" builtinId="8" hidden="1"/>
    <cellStyle name="Siêu nối kết" xfId="347" builtinId="8" hidden="1"/>
    <cellStyle name="Siêu nối kết" xfId="349" builtinId="8" hidden="1"/>
    <cellStyle name="Siêu nối kết" xfId="351" builtinId="8" hidden="1"/>
    <cellStyle name="Siêu nối kết" xfId="353" builtinId="8" hidden="1"/>
    <cellStyle name="Siêu nối kết" xfId="355" builtinId="8" hidden="1"/>
    <cellStyle name="Siêu nối kết" xfId="357" builtinId="8" hidden="1"/>
    <cellStyle name="Siêu nối kết" xfId="359" builtinId="8" hidden="1"/>
    <cellStyle name="Siêu nối kết" xfId="361" builtinId="8" hidden="1"/>
    <cellStyle name="Siêu nối kết" xfId="363" builtinId="8" hidden="1"/>
    <cellStyle name="Siêu nối kết" xfId="365" builtinId="8" hidden="1"/>
    <cellStyle name="Siêu nối kết" xfId="367" builtinId="8" hidden="1"/>
    <cellStyle name="Siêu nối kết" xfId="369" builtinId="8" hidden="1"/>
    <cellStyle name="Siêu nối kết" xfId="371" builtinId="8" hidden="1"/>
    <cellStyle name="Siêu nối kết" xfId="373" builtinId="8" hidden="1"/>
    <cellStyle name="Siêu nối kết" xfId="375" builtinId="8" hidden="1"/>
    <cellStyle name="Siêu nối kết" xfId="377" builtinId="8" hidden="1"/>
    <cellStyle name="Siêu nối kết" xfId="379" builtinId="8" hidden="1"/>
    <cellStyle name="Siêu nối kết" xfId="381" builtinId="8" hidden="1"/>
    <cellStyle name="Siêu nối kết" xfId="383" builtinId="8" hidden="1"/>
    <cellStyle name="Siêu nối kết" xfId="385" builtinId="8" hidden="1"/>
    <cellStyle name="Siêu nối kết" xfId="387" builtinId="8" hidden="1"/>
    <cellStyle name="Siêu nối kết" xfId="389" builtinId="8" hidden="1"/>
    <cellStyle name="Siêu nối kết" xfId="391" builtinId="8" hidden="1"/>
    <cellStyle name="Siêu nối kết" xfId="393" builtinId="8" hidden="1"/>
    <cellStyle name="Siêu nối kết" xfId="395" builtinId="8" hidden="1"/>
    <cellStyle name="Siêu nối kết" xfId="397" builtinId="8" hidden="1"/>
    <cellStyle name="Siêu nối kết" xfId="399" builtinId="8" hidden="1"/>
    <cellStyle name="Siêu nối kết" xfId="401" builtinId="8" hidden="1"/>
    <cellStyle name="Siêu nối kết" xfId="403" builtinId="8" hidden="1"/>
    <cellStyle name="Siêu nối kết" xfId="405" builtinId="8" hidden="1"/>
    <cellStyle name="Siêu nối kết" xfId="407" builtinId="8" hidden="1"/>
    <cellStyle name="Siêu nối kết" xfId="409" builtinId="8" hidden="1"/>
    <cellStyle name="Siêu nối kết" xfId="411" builtinId="8" hidden="1"/>
    <cellStyle name="Siêu nối kết" xfId="413" builtinId="8" hidden="1"/>
    <cellStyle name="Siêu nối kết" xfId="415" builtinId="8" hidden="1"/>
    <cellStyle name="Siêu nối kết" xfId="417" builtinId="8" hidden="1"/>
    <cellStyle name="Siêu nối kết" xfId="419" builtinId="8" hidden="1"/>
    <cellStyle name="Siêu nối kết" xfId="421" builtinId="8" hidden="1"/>
    <cellStyle name="Siêu nối kết" xfId="423" builtinId="8" hidden="1"/>
    <cellStyle name="Siêu nối kết" xfId="425" builtinId="8" hidden="1"/>
    <cellStyle name="Siêu nối kết" xfId="427" builtinId="8" hidden="1"/>
    <cellStyle name="Siêu nối kết" xfId="429" builtinId="8" hidden="1"/>
    <cellStyle name="Siêu nối kết" xfId="431" builtinId="8" hidden="1"/>
    <cellStyle name="Siêu nối kết" xfId="433" builtinId="8" hidden="1"/>
    <cellStyle name="Siêu nối kết" xfId="435" builtinId="8" hidden="1"/>
    <cellStyle name="Siêu nối kết" xfId="437" builtinId="8" hidden="1"/>
    <cellStyle name="Siêu nối kết" xfId="439" builtinId="8" hidden="1"/>
    <cellStyle name="Siêu nối kết" xfId="441" builtinId="8" hidden="1"/>
    <cellStyle name="Siêu nối kết" xfId="443" builtinId="8" hidden="1"/>
    <cellStyle name="Siêu nối kết" xfId="445" builtinId="8" hidden="1"/>
    <cellStyle name="Siêu nối kết" xfId="447" builtinId="8" hidden="1"/>
    <cellStyle name="Siêu nối kết" xfId="449" builtinId="8" hidden="1"/>
    <cellStyle name="Siêu nối kết" xfId="451" builtinId="8" hidden="1"/>
    <cellStyle name="Siêu nối kết" xfId="453" builtinId="8" hidden="1"/>
    <cellStyle name="Siêu nối kết" xfId="455" builtinId="8" hidden="1"/>
    <cellStyle name="Siêu nối kết" xfId="457" builtinId="8" hidden="1"/>
    <cellStyle name="Siêu nối kết" xfId="459" builtinId="8" hidden="1"/>
    <cellStyle name="Siêu nối kết" xfId="461" builtinId="8" hidden="1"/>
    <cellStyle name="Siêu nối kết" xfId="463" builtinId="8" hidden="1"/>
    <cellStyle name="Siêu nối kết" xfId="525" builtinId="8" hidden="1"/>
    <cellStyle name="Siêu nối kết" xfId="527" builtinId="8" hidden="1"/>
    <cellStyle name="Siêu nối kết" xfId="529" builtinId="8" hidden="1"/>
    <cellStyle name="Siêu nối kết" xfId="531" builtinId="8" hidden="1"/>
    <cellStyle name="Siêu nối kết" xfId="533" builtinId="8" hidden="1"/>
    <cellStyle name="Siêu nối kết" xfId="535" builtinId="8" hidden="1"/>
    <cellStyle name="Siêu nối kết" xfId="537" builtinId="8" hidden="1"/>
    <cellStyle name="Siêu nối kết" xfId="539" builtinId="8" hidden="1"/>
    <cellStyle name="Siêu nối kết đã đến" xfId="4" builtinId="9" hidden="1"/>
    <cellStyle name="Siêu nối kết đã đến" xfId="6" builtinId="9" hidden="1"/>
    <cellStyle name="Siêu nối kết đã đến" xfId="8" builtinId="9" hidden="1"/>
    <cellStyle name="Siêu nối kết đã đến" xfId="10" builtinId="9" hidden="1"/>
    <cellStyle name="Siêu nối kết đã đến" xfId="12" builtinId="9" hidden="1"/>
    <cellStyle name="Siêu nối kết đã đến" xfId="14" builtinId="9" hidden="1"/>
    <cellStyle name="Siêu nối kết đã đến" xfId="16" builtinId="9" hidden="1"/>
    <cellStyle name="Siêu nối kết đã đến" xfId="18" builtinId="9" hidden="1"/>
    <cellStyle name="Siêu nối kết đã đến" xfId="20" builtinId="9" hidden="1"/>
    <cellStyle name="Siêu nối kết đã đến" xfId="22" builtinId="9" hidden="1"/>
    <cellStyle name="Siêu nối kết đã đến" xfId="24" builtinId="9" hidden="1"/>
    <cellStyle name="Siêu nối kết đã đến" xfId="26" builtinId="9" hidden="1"/>
    <cellStyle name="Siêu nối kết đã đến" xfId="28" builtinId="9" hidden="1"/>
    <cellStyle name="Siêu nối kết đã đến" xfId="30" builtinId="9" hidden="1"/>
    <cellStyle name="Siêu nối kết đã đến" xfId="32" builtinId="9" hidden="1"/>
    <cellStyle name="Siêu nối kết đã đến" xfId="34" builtinId="9" hidden="1"/>
    <cellStyle name="Siêu nối kết đã đến" xfId="36" builtinId="9" hidden="1"/>
    <cellStyle name="Siêu nối kết đã đến" xfId="38" builtinId="9" hidden="1"/>
    <cellStyle name="Siêu nối kết đã đến" xfId="40" builtinId="9" hidden="1"/>
    <cellStyle name="Siêu nối kết đã đến" xfId="42" builtinId="9" hidden="1"/>
    <cellStyle name="Siêu nối kết đã đến" xfId="44" builtinId="9" hidden="1"/>
    <cellStyle name="Siêu nối kết đã đến" xfId="46" builtinId="9" hidden="1"/>
    <cellStyle name="Siêu nối kết đã đến" xfId="48" builtinId="9" hidden="1"/>
    <cellStyle name="Siêu nối kết đã đến" xfId="50" builtinId="9" hidden="1"/>
    <cellStyle name="Siêu nối kết đã đến" xfId="52" builtinId="9" hidden="1"/>
    <cellStyle name="Siêu nối kết đã đến" xfId="54" builtinId="9" hidden="1"/>
    <cellStyle name="Siêu nối kết đã đến" xfId="56" builtinId="9" hidden="1"/>
    <cellStyle name="Siêu nối kết đã đến" xfId="58" builtinId="9" hidden="1"/>
    <cellStyle name="Siêu nối kết đã đến" xfId="60" builtinId="9" hidden="1"/>
    <cellStyle name="Siêu nối kết đã đến" xfId="62" builtinId="9" hidden="1"/>
    <cellStyle name="Siêu nối kết đã đến" xfId="64" builtinId="9" hidden="1"/>
    <cellStyle name="Siêu nối kết đã đến" xfId="66" builtinId="9" hidden="1"/>
    <cellStyle name="Siêu nối kết đã đến" xfId="68" builtinId="9" hidden="1"/>
    <cellStyle name="Siêu nối kết đã đến" xfId="70" builtinId="9" hidden="1"/>
    <cellStyle name="Siêu nối kết đã đến" xfId="72" builtinId="9" hidden="1"/>
    <cellStyle name="Siêu nối kết đã đến" xfId="74" builtinId="9" hidden="1"/>
    <cellStyle name="Siêu nối kết đã đến" xfId="76" builtinId="9" hidden="1"/>
    <cellStyle name="Siêu nối kết đã đến" xfId="78" builtinId="9" hidden="1"/>
    <cellStyle name="Siêu nối kết đã đến" xfId="80" builtinId="9" hidden="1"/>
    <cellStyle name="Siêu nối kết đã đến" xfId="82" builtinId="9" hidden="1"/>
    <cellStyle name="Siêu nối kết đã đến" xfId="84" builtinId="9" hidden="1"/>
    <cellStyle name="Siêu nối kết đã đến" xfId="86" builtinId="9" hidden="1"/>
    <cellStyle name="Siêu nối kết đã đến" xfId="88" builtinId="9" hidden="1"/>
    <cellStyle name="Siêu nối kết đã đến" xfId="90" builtinId="9" hidden="1"/>
    <cellStyle name="Siêu nối kết đã đến" xfId="92" builtinId="9" hidden="1"/>
    <cellStyle name="Siêu nối kết đã đến" xfId="94" builtinId="9" hidden="1"/>
    <cellStyle name="Siêu nối kết đã đến" xfId="96" builtinId="9" hidden="1"/>
    <cellStyle name="Siêu nối kết đã đến" xfId="98" builtinId="9" hidden="1"/>
    <cellStyle name="Siêu nối kết đã đến" xfId="100" builtinId="9" hidden="1"/>
    <cellStyle name="Siêu nối kết đã đến" xfId="102" builtinId="9" hidden="1"/>
    <cellStyle name="Siêu nối kết đã đến" xfId="104" builtinId="9" hidden="1"/>
    <cellStyle name="Siêu nối kết đã đến" xfId="106" builtinId="9" hidden="1"/>
    <cellStyle name="Siêu nối kết đã đến" xfId="108" builtinId="9" hidden="1"/>
    <cellStyle name="Siêu nối kết đã đến" xfId="110" builtinId="9" hidden="1"/>
    <cellStyle name="Siêu nối kết đã đến" xfId="112" builtinId="9" hidden="1"/>
    <cellStyle name="Siêu nối kết đã đến" xfId="114" builtinId="9" hidden="1"/>
    <cellStyle name="Siêu nối kết đã đến" xfId="116" builtinId="9" hidden="1"/>
    <cellStyle name="Siêu nối kết đã đến" xfId="118" builtinId="9" hidden="1"/>
    <cellStyle name="Siêu nối kết đã đến" xfId="120" builtinId="9" hidden="1"/>
    <cellStyle name="Siêu nối kết đã đến" xfId="122" builtinId="9" hidden="1"/>
    <cellStyle name="Siêu nối kết đã đến" xfId="124" builtinId="9" hidden="1"/>
    <cellStyle name="Siêu nối kết đã đến" xfId="126" builtinId="9" hidden="1"/>
    <cellStyle name="Siêu nối kết đã đến" xfId="128" builtinId="9" hidden="1"/>
    <cellStyle name="Siêu nối kết đã đến" xfId="130" builtinId="9" hidden="1"/>
    <cellStyle name="Siêu nối kết đã đến" xfId="132" builtinId="9" hidden="1"/>
    <cellStyle name="Siêu nối kết đã đến" xfId="134" builtinId="9" hidden="1"/>
    <cellStyle name="Siêu nối kết đã đến" xfId="136" builtinId="9" hidden="1"/>
    <cellStyle name="Siêu nối kết đã đến" xfId="138" builtinId="9" hidden="1"/>
    <cellStyle name="Siêu nối kết đã đến" xfId="140" builtinId="9" hidden="1"/>
    <cellStyle name="Siêu nối kết đã đến" xfId="142" builtinId="9" hidden="1"/>
    <cellStyle name="Siêu nối kết đã đến" xfId="144" builtinId="9" hidden="1"/>
    <cellStyle name="Siêu nối kết đã đến" xfId="146" builtinId="9" hidden="1"/>
    <cellStyle name="Siêu nối kết đã đến" xfId="148" builtinId="9" hidden="1"/>
    <cellStyle name="Siêu nối kết đã đến" xfId="150" builtinId="9" hidden="1"/>
    <cellStyle name="Siêu nối kết đã đến" xfId="152" builtinId="9" hidden="1"/>
    <cellStyle name="Siêu nối kết đã đến" xfId="154" builtinId="9" hidden="1"/>
    <cellStyle name="Siêu nối kết đã đến" xfId="156" builtinId="9" hidden="1"/>
    <cellStyle name="Siêu nối kết đã đến" xfId="158" builtinId="9" hidden="1"/>
    <cellStyle name="Siêu nối kết đã đến" xfId="160" builtinId="9" hidden="1"/>
    <cellStyle name="Siêu nối kết đã đến" xfId="162" builtinId="9" hidden="1"/>
    <cellStyle name="Siêu nối kết đã đến" xfId="164" builtinId="9" hidden="1"/>
    <cellStyle name="Siêu nối kết đã đến" xfId="166" builtinId="9" hidden="1"/>
    <cellStyle name="Siêu nối kết đã đến" xfId="168" builtinId="9" hidden="1"/>
    <cellStyle name="Siêu nối kết đã đến" xfId="170" builtinId="9" hidden="1"/>
    <cellStyle name="Siêu nối kết đã đến" xfId="172" builtinId="9" hidden="1"/>
    <cellStyle name="Siêu nối kết đã đến" xfId="174" builtinId="9" hidden="1"/>
    <cellStyle name="Siêu nối kết đã đến" xfId="176" builtinId="9" hidden="1"/>
    <cellStyle name="Siêu nối kết đã đến" xfId="178" builtinId="9" hidden="1"/>
    <cellStyle name="Siêu nối kết đã đến" xfId="180" builtinId="9" hidden="1"/>
    <cellStyle name="Siêu nối kết đã đến" xfId="182" builtinId="9" hidden="1"/>
    <cellStyle name="Siêu nối kết đã đến" xfId="184" builtinId="9" hidden="1"/>
    <cellStyle name="Siêu nối kết đã đến" xfId="186" builtinId="9" hidden="1"/>
    <cellStyle name="Siêu nối kết đã đến" xfId="188" builtinId="9" hidden="1"/>
    <cellStyle name="Siêu nối kết đã đến" xfId="190" builtinId="9" hidden="1"/>
    <cellStyle name="Siêu nối kết đã đến" xfId="192" builtinId="9" hidden="1"/>
    <cellStyle name="Siêu nối kết đã đến" xfId="194" builtinId="9" hidden="1"/>
    <cellStyle name="Siêu nối kết đã đến" xfId="196" builtinId="9" hidden="1"/>
    <cellStyle name="Siêu nối kết đã đến" xfId="198" builtinId="9" hidden="1"/>
    <cellStyle name="Siêu nối kết đã đến" xfId="200" builtinId="9" hidden="1"/>
    <cellStyle name="Siêu nối kết đã đến" xfId="202" builtinId="9" hidden="1"/>
    <cellStyle name="Siêu nối kết đã đến" xfId="204" builtinId="9" hidden="1"/>
    <cellStyle name="Siêu nối kết đã đến" xfId="206" builtinId="9" hidden="1"/>
    <cellStyle name="Siêu nối kết đã đến" xfId="208" builtinId="9" hidden="1"/>
    <cellStyle name="Siêu nối kết đã đến" xfId="210" builtinId="9" hidden="1"/>
    <cellStyle name="Siêu nối kết đã đến" xfId="212" builtinId="9" hidden="1"/>
    <cellStyle name="Siêu nối kết đã đến" xfId="214" builtinId="9" hidden="1"/>
    <cellStyle name="Siêu nối kết đã đến" xfId="216" builtinId="9" hidden="1"/>
    <cellStyle name="Siêu nối kết đã đến" xfId="218" builtinId="9" hidden="1"/>
    <cellStyle name="Siêu nối kết đã đến" xfId="220" builtinId="9" hidden="1"/>
    <cellStyle name="Siêu nối kết đã đến" xfId="222" builtinId="9" hidden="1"/>
    <cellStyle name="Siêu nối kết đã đến" xfId="224" builtinId="9" hidden="1"/>
    <cellStyle name="Siêu nối kết đã đến" xfId="226" builtinId="9" hidden="1"/>
    <cellStyle name="Siêu nối kết đã đến" xfId="228" builtinId="9" hidden="1"/>
    <cellStyle name="Siêu nối kết đã đến" xfId="230" builtinId="9" hidden="1"/>
    <cellStyle name="Siêu nối kết đã đến" xfId="232" builtinId="9" hidden="1"/>
    <cellStyle name="Siêu nối kết đã đến" xfId="234" builtinId="9" hidden="1"/>
    <cellStyle name="Siêu nối kết đã đến" xfId="236" builtinId="9" hidden="1"/>
    <cellStyle name="Siêu nối kết đã đến" xfId="238" builtinId="9" hidden="1"/>
    <cellStyle name="Siêu nối kết đã đến" xfId="240" builtinId="9" hidden="1"/>
    <cellStyle name="Siêu nối kết đã đến" xfId="242" builtinId="9" hidden="1"/>
    <cellStyle name="Siêu nối kết đã đến" xfId="244" builtinId="9" hidden="1"/>
    <cellStyle name="Siêu nối kết đã đến" xfId="246" builtinId="9" hidden="1"/>
    <cellStyle name="Siêu nối kết đã đến" xfId="248" builtinId="9" hidden="1"/>
    <cellStyle name="Siêu nối kết đã đến" xfId="250" builtinId="9" hidden="1"/>
    <cellStyle name="Siêu nối kết đã đến" xfId="252" builtinId="9" hidden="1"/>
    <cellStyle name="Siêu nối kết đã đến" xfId="254" builtinId="9" hidden="1"/>
    <cellStyle name="Siêu nối kết đã đến" xfId="256" builtinId="9" hidden="1"/>
    <cellStyle name="Siêu nối kết đã đến" xfId="258" builtinId="9" hidden="1"/>
    <cellStyle name="Siêu nối kết đã đến" xfId="260" builtinId="9" hidden="1"/>
    <cellStyle name="Siêu nối kết đã đến" xfId="262" builtinId="9" hidden="1"/>
    <cellStyle name="Siêu nối kết đã đến" xfId="264" builtinId="9" hidden="1"/>
    <cellStyle name="Siêu nối kết đã đến" xfId="266" builtinId="9" hidden="1"/>
    <cellStyle name="Siêu nối kết đã đến" xfId="268" builtinId="9" hidden="1"/>
    <cellStyle name="Siêu nối kết đã đến" xfId="270" builtinId="9" hidden="1"/>
    <cellStyle name="Siêu nối kết đã đến" xfId="272" builtinId="9" hidden="1"/>
    <cellStyle name="Siêu nối kết đã đến" xfId="274" builtinId="9" hidden="1"/>
    <cellStyle name="Siêu nối kết đã đến" xfId="276" builtinId="9" hidden="1"/>
    <cellStyle name="Siêu nối kết đã đến" xfId="278" builtinId="9" hidden="1"/>
    <cellStyle name="Siêu nối kết đã đến" xfId="280" builtinId="9" hidden="1"/>
    <cellStyle name="Siêu nối kết đã đến" xfId="282" builtinId="9" hidden="1"/>
    <cellStyle name="Siêu nối kết đã đến" xfId="284" builtinId="9" hidden="1"/>
    <cellStyle name="Siêu nối kết đã đến" xfId="286" builtinId="9" hidden="1"/>
    <cellStyle name="Siêu nối kết đã đến" xfId="288" builtinId="9" hidden="1"/>
    <cellStyle name="Siêu nối kết đã đến" xfId="290" builtinId="9" hidden="1"/>
    <cellStyle name="Siêu nối kết đã đến" xfId="292" builtinId="9" hidden="1"/>
    <cellStyle name="Siêu nối kết đã đến" xfId="294" builtinId="9" hidden="1"/>
    <cellStyle name="Siêu nối kết đã đến" xfId="296" builtinId="9" hidden="1"/>
    <cellStyle name="Siêu nối kết đã đến" xfId="298" builtinId="9" hidden="1"/>
    <cellStyle name="Siêu nối kết đã đến" xfId="300" builtinId="9" hidden="1"/>
    <cellStyle name="Siêu nối kết đã đến" xfId="302" builtinId="9" hidden="1"/>
    <cellStyle name="Siêu nối kết đã đến" xfId="304" builtinId="9" hidden="1"/>
    <cellStyle name="Siêu nối kết đã đến" xfId="306" builtinId="9" hidden="1"/>
    <cellStyle name="Siêu nối kết đã đến" xfId="308" builtinId="9" hidden="1"/>
    <cellStyle name="Siêu nối kết đã đến" xfId="310" builtinId="9" hidden="1"/>
    <cellStyle name="Siêu nối kết đã đến" xfId="312" builtinId="9" hidden="1"/>
    <cellStyle name="Siêu nối kết đã đến" xfId="314" builtinId="9" hidden="1"/>
    <cellStyle name="Siêu nối kết đã đến" xfId="316" builtinId="9" hidden="1"/>
    <cellStyle name="Siêu nối kết đã đến" xfId="318" builtinId="9" hidden="1"/>
    <cellStyle name="Siêu nối kết đã đến" xfId="320" builtinId="9" hidden="1"/>
    <cellStyle name="Siêu nối kết đã đến" xfId="322" builtinId="9" hidden="1"/>
    <cellStyle name="Siêu nối kết đã đến" xfId="324" builtinId="9" hidden="1"/>
    <cellStyle name="Siêu nối kết đã đến" xfId="326" builtinId="9" hidden="1"/>
    <cellStyle name="Siêu nối kết đã đến" xfId="328" builtinId="9" hidden="1"/>
    <cellStyle name="Siêu nối kết đã đến" xfId="330" builtinId="9" hidden="1"/>
    <cellStyle name="Siêu nối kết đã đến" xfId="332" builtinId="9" hidden="1"/>
    <cellStyle name="Siêu nối kết đã đến" xfId="334" builtinId="9" hidden="1"/>
    <cellStyle name="Siêu nối kết đã đến" xfId="336" builtinId="9" hidden="1"/>
    <cellStyle name="Siêu nối kết đã đến" xfId="338" builtinId="9" hidden="1"/>
    <cellStyle name="Siêu nối kết đã đến" xfId="340" builtinId="9" hidden="1"/>
    <cellStyle name="Siêu nối kết đã đến" xfId="342" builtinId="9" hidden="1"/>
    <cellStyle name="Siêu nối kết đã đến" xfId="344" builtinId="9" hidden="1"/>
    <cellStyle name="Siêu nối kết đã đến" xfId="346" builtinId="9" hidden="1"/>
    <cellStyle name="Siêu nối kết đã đến" xfId="348" builtinId="9" hidden="1"/>
    <cellStyle name="Siêu nối kết đã đến" xfId="350" builtinId="9" hidden="1"/>
    <cellStyle name="Siêu nối kết đã đến" xfId="352" builtinId="9" hidden="1"/>
    <cellStyle name="Siêu nối kết đã đến" xfId="354" builtinId="9" hidden="1"/>
    <cellStyle name="Siêu nối kết đã đến" xfId="356" builtinId="9" hidden="1"/>
    <cellStyle name="Siêu nối kết đã đến" xfId="358" builtinId="9" hidden="1"/>
    <cellStyle name="Siêu nối kết đã đến" xfId="360" builtinId="9" hidden="1"/>
    <cellStyle name="Siêu nối kết đã đến" xfId="362" builtinId="9" hidden="1"/>
    <cellStyle name="Siêu nối kết đã đến" xfId="364" builtinId="9" hidden="1"/>
    <cellStyle name="Siêu nối kết đã đến" xfId="366" builtinId="9" hidden="1"/>
    <cellStyle name="Siêu nối kết đã đến" xfId="368" builtinId="9" hidden="1"/>
    <cellStyle name="Siêu nối kết đã đến" xfId="370" builtinId="9" hidden="1"/>
    <cellStyle name="Siêu nối kết đã đến" xfId="372" builtinId="9" hidden="1"/>
    <cellStyle name="Siêu nối kết đã đến" xfId="374" builtinId="9" hidden="1"/>
    <cellStyle name="Siêu nối kết đã đến" xfId="376" builtinId="9" hidden="1"/>
    <cellStyle name="Siêu nối kết đã đến" xfId="378" builtinId="9" hidden="1"/>
    <cellStyle name="Siêu nối kết đã đến" xfId="380" builtinId="9" hidden="1"/>
    <cellStyle name="Siêu nối kết đã đến" xfId="382" builtinId="9" hidden="1"/>
    <cellStyle name="Siêu nối kết đã đến" xfId="384" builtinId="9" hidden="1"/>
    <cellStyle name="Siêu nối kết đã đến" xfId="386" builtinId="9" hidden="1"/>
    <cellStyle name="Siêu nối kết đã đến" xfId="388" builtinId="9" hidden="1"/>
    <cellStyle name="Siêu nối kết đã đến" xfId="390" builtinId="9" hidden="1"/>
    <cellStyle name="Siêu nối kết đã đến" xfId="392" builtinId="9" hidden="1"/>
    <cellStyle name="Siêu nối kết đã đến" xfId="394" builtinId="9" hidden="1"/>
    <cellStyle name="Siêu nối kết đã đến" xfId="396" builtinId="9" hidden="1"/>
    <cellStyle name="Siêu nối kết đã đến" xfId="398" builtinId="9" hidden="1"/>
    <cellStyle name="Siêu nối kết đã đến" xfId="400" builtinId="9" hidden="1"/>
    <cellStyle name="Siêu nối kết đã đến" xfId="402" builtinId="9" hidden="1"/>
    <cellStyle name="Siêu nối kết đã đến" xfId="404" builtinId="9" hidden="1"/>
    <cellStyle name="Siêu nối kết đã đến" xfId="406" builtinId="9" hidden="1"/>
    <cellStyle name="Siêu nối kết đã đến" xfId="408" builtinId="9" hidden="1"/>
    <cellStyle name="Siêu nối kết đã đến" xfId="410" builtinId="9" hidden="1"/>
    <cellStyle name="Siêu nối kết đã đến" xfId="412" builtinId="9" hidden="1"/>
    <cellStyle name="Siêu nối kết đã đến" xfId="414" builtinId="9" hidden="1"/>
    <cellStyle name="Siêu nối kết đã đến" xfId="416" builtinId="9" hidden="1"/>
    <cellStyle name="Siêu nối kết đã đến" xfId="418" builtinId="9" hidden="1"/>
    <cellStyle name="Siêu nối kết đã đến" xfId="420" builtinId="9" hidden="1"/>
    <cellStyle name="Siêu nối kết đã đến" xfId="422" builtinId="9" hidden="1"/>
    <cellStyle name="Siêu nối kết đã đến" xfId="424" builtinId="9" hidden="1"/>
    <cellStyle name="Siêu nối kết đã đến" xfId="426" builtinId="9" hidden="1"/>
    <cellStyle name="Siêu nối kết đã đến" xfId="428" builtinId="9" hidden="1"/>
    <cellStyle name="Siêu nối kết đã đến" xfId="430" builtinId="9" hidden="1"/>
    <cellStyle name="Siêu nối kết đã đến" xfId="432" builtinId="9" hidden="1"/>
    <cellStyle name="Siêu nối kết đã đến" xfId="434" builtinId="9" hidden="1"/>
    <cellStyle name="Siêu nối kết đã đến" xfId="436" builtinId="9" hidden="1"/>
    <cellStyle name="Siêu nối kết đã đến" xfId="438" builtinId="9" hidden="1"/>
    <cellStyle name="Siêu nối kết đã đến" xfId="440" builtinId="9" hidden="1"/>
    <cellStyle name="Siêu nối kết đã đến" xfId="442" builtinId="9" hidden="1"/>
    <cellStyle name="Siêu nối kết đã đến" xfId="444" builtinId="9" hidden="1"/>
    <cellStyle name="Siêu nối kết đã đến" xfId="446" builtinId="9" hidden="1"/>
    <cellStyle name="Siêu nối kết đã đến" xfId="448" builtinId="9" hidden="1"/>
    <cellStyle name="Siêu nối kết đã đến" xfId="450" builtinId="9" hidden="1"/>
    <cellStyle name="Siêu nối kết đã đến" xfId="452" builtinId="9" hidden="1"/>
    <cellStyle name="Siêu nối kết đã đến" xfId="454" builtinId="9" hidden="1"/>
    <cellStyle name="Siêu nối kết đã đến" xfId="456" builtinId="9" hidden="1"/>
    <cellStyle name="Siêu nối kết đã đến" xfId="458" builtinId="9" hidden="1"/>
    <cellStyle name="Siêu nối kết đã đến" xfId="460" builtinId="9" hidden="1"/>
    <cellStyle name="Siêu nối kết đã đến" xfId="462" builtinId="9" hidden="1"/>
    <cellStyle name="Siêu nối kết đã đến" xfId="464" builtinId="9" hidden="1"/>
    <cellStyle name="Siêu nối kết đã đến" xfId="465" builtinId="9" hidden="1"/>
    <cellStyle name="Siêu nối kết đã đến" xfId="466" builtinId="9" hidden="1"/>
    <cellStyle name="Siêu nối kết đã đến" xfId="467" builtinId="9" hidden="1"/>
    <cellStyle name="Siêu nối kết đã đến" xfId="468" builtinId="9" hidden="1"/>
    <cellStyle name="Siêu nối kết đã đến" xfId="469" builtinId="9" hidden="1"/>
    <cellStyle name="Siêu nối kết đã đến" xfId="470" builtinId="9" hidden="1"/>
    <cellStyle name="Siêu nối kết đã đến" xfId="471" builtinId="9" hidden="1"/>
    <cellStyle name="Siêu nối kết đã đến" xfId="472" builtinId="9" hidden="1"/>
    <cellStyle name="Siêu nối kết đã đến" xfId="473" builtinId="9" hidden="1"/>
    <cellStyle name="Siêu nối kết đã đến" xfId="474" builtinId="9" hidden="1"/>
    <cellStyle name="Siêu nối kết đã đến" xfId="475" builtinId="9" hidden="1"/>
    <cellStyle name="Siêu nối kết đã đến" xfId="476" builtinId="9" hidden="1"/>
    <cellStyle name="Siêu nối kết đã đến" xfId="477" builtinId="9" hidden="1"/>
    <cellStyle name="Siêu nối kết đã đến" xfId="478" builtinId="9" hidden="1"/>
    <cellStyle name="Siêu nối kết đã đến" xfId="479" builtinId="9" hidden="1"/>
    <cellStyle name="Siêu nối kết đã đến" xfId="480" builtinId="9" hidden="1"/>
    <cellStyle name="Siêu nối kết đã đến" xfId="481" builtinId="9" hidden="1"/>
    <cellStyle name="Siêu nối kết đã đến" xfId="482" builtinId="9" hidden="1"/>
    <cellStyle name="Siêu nối kết đã đến" xfId="483" builtinId="9" hidden="1"/>
    <cellStyle name="Siêu nối kết đã đến" xfId="484" builtinId="9" hidden="1"/>
    <cellStyle name="Siêu nối kết đã đến" xfId="485" builtinId="9" hidden="1"/>
    <cellStyle name="Siêu nối kết đã đến" xfId="486" builtinId="9" hidden="1"/>
    <cellStyle name="Siêu nối kết đã đến" xfId="487" builtinId="9" hidden="1"/>
    <cellStyle name="Siêu nối kết đã đến" xfId="488" builtinId="9" hidden="1"/>
    <cellStyle name="Siêu nối kết đã đến" xfId="489" builtinId="9" hidden="1"/>
    <cellStyle name="Siêu nối kết đã đến" xfId="490" builtinId="9" hidden="1"/>
    <cellStyle name="Siêu nối kết đã đến" xfId="491" builtinId="9" hidden="1"/>
    <cellStyle name="Siêu nối kết đã đến" xfId="492" builtinId="9" hidden="1"/>
    <cellStyle name="Siêu nối kết đã đến" xfId="493" builtinId="9" hidden="1"/>
    <cellStyle name="Siêu nối kết đã đến" xfId="494" builtinId="9" hidden="1"/>
    <cellStyle name="Siêu nối kết đã đến" xfId="495" builtinId="9" hidden="1"/>
    <cellStyle name="Siêu nối kết đã đến" xfId="496" builtinId="9" hidden="1"/>
    <cellStyle name="Siêu nối kết đã đến" xfId="497" builtinId="9" hidden="1"/>
    <cellStyle name="Siêu nối kết đã đến" xfId="498" builtinId="9" hidden="1"/>
    <cellStyle name="Siêu nối kết đã đến" xfId="499" builtinId="9" hidden="1"/>
    <cellStyle name="Siêu nối kết đã đến" xfId="500" builtinId="9" hidden="1"/>
    <cellStyle name="Siêu nối kết đã đến" xfId="501" builtinId="9" hidden="1"/>
    <cellStyle name="Siêu nối kết đã đến" xfId="502" builtinId="9" hidden="1"/>
    <cellStyle name="Siêu nối kết đã đến" xfId="503" builtinId="9" hidden="1"/>
    <cellStyle name="Siêu nối kết đã đến" xfId="504" builtinId="9" hidden="1"/>
    <cellStyle name="Siêu nối kết đã đến" xfId="505" builtinId="9" hidden="1"/>
    <cellStyle name="Siêu nối kết đã đến" xfId="506" builtinId="9" hidden="1"/>
    <cellStyle name="Siêu nối kết đã đến" xfId="507" builtinId="9" hidden="1"/>
    <cellStyle name="Siêu nối kết đã đến" xfId="508" builtinId="9" hidden="1"/>
    <cellStyle name="Siêu nối kết đã đến" xfId="509" builtinId="9" hidden="1"/>
    <cellStyle name="Siêu nối kết đã đến" xfId="510" builtinId="9" hidden="1"/>
    <cellStyle name="Siêu nối kết đã đến" xfId="511" builtinId="9" hidden="1"/>
    <cellStyle name="Siêu nối kết đã đến" xfId="512" builtinId="9" hidden="1"/>
    <cellStyle name="Siêu nối kết đã đến" xfId="513" builtinId="9" hidden="1"/>
    <cellStyle name="Siêu nối kết đã đến" xfId="514" builtinId="9" hidden="1"/>
    <cellStyle name="Siêu nối kết đã đến" xfId="515" builtinId="9" hidden="1"/>
    <cellStyle name="Siêu nối kết đã đến" xfId="516" builtinId="9" hidden="1"/>
    <cellStyle name="Siêu nối kết đã đến" xfId="517" builtinId="9" hidden="1"/>
    <cellStyle name="Siêu nối kết đã đến" xfId="518" builtinId="9" hidden="1"/>
    <cellStyle name="Siêu nối kết đã đến" xfId="519" builtinId="9" hidden="1"/>
    <cellStyle name="Siêu nối kết đã đến" xfId="520" builtinId="9" hidden="1"/>
    <cellStyle name="Siêu nối kết đã đến" xfId="521" builtinId="9" hidden="1"/>
    <cellStyle name="Siêu nối kết đã đến" xfId="522" builtinId="9" hidden="1"/>
    <cellStyle name="Siêu nối kết đã đến" xfId="523" builtinId="9" hidden="1"/>
    <cellStyle name="Siêu nối kết đã đến" xfId="524" builtinId="9" hidden="1"/>
    <cellStyle name="Siêu nối kết đã đến" xfId="526" builtinId="9" hidden="1"/>
    <cellStyle name="Siêu nối kết đã đến" xfId="528" builtinId="9" hidden="1"/>
    <cellStyle name="Siêu nối kết đã đến" xfId="530" builtinId="9" hidden="1"/>
    <cellStyle name="Siêu nối kết đã đến" xfId="532" builtinId="9" hidden="1"/>
    <cellStyle name="Siêu nối kết đã đến" xfId="534" builtinId="9" hidden="1"/>
    <cellStyle name="Siêu nối kết đã đến" xfId="536" builtinId="9" hidden="1"/>
    <cellStyle name="Siêu nối kết đã đến" xfId="538" builtinId="9" hidden="1"/>
    <cellStyle name="Siêu nối kết đã đến" xfId="540" builtinId="9" hidden="1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alignment horizontal="left" vertical="bottom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dotted">
          <color auto="1"/>
        </top>
        <bottom style="dotted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0" justifyLastLine="0" shrinkToFit="0" mergeCell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</border>
      <protection locked="0" hidden="0"/>
    </dxf>
    <dxf>
      <border>
        <top style="dotted">
          <color auto="1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/>
        <bottom/>
      </border>
      <protection locked="0" hidden="0"/>
    </dxf>
    <dxf>
      <border>
        <bottom style="dotted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 style="dotted">
          <color auto="1"/>
        </left>
        <right style="dotted">
          <color auto="1"/>
        </right>
        <top/>
        <bottom/>
      </border>
      <protection locked="0" hidden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C00000"/>
      </font>
      <fill>
        <patternFill>
          <bgColor rgb="FFC1C6AE"/>
        </patternFill>
      </fill>
      <border>
        <top style="dashed">
          <color auto="1"/>
        </top>
        <bottom style="dashed">
          <color auto="1"/>
        </bottom>
      </border>
    </dxf>
    <dxf>
      <font>
        <color rgb="FFFF0000"/>
      </font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/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</font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/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</font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/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</font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/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</font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255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relativeIndent="0" justifyLastLine="0" shrinkToFit="0" readingOrder="0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/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</font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</dxf>
    <dxf>
      <numFmt numFmtId="164" formatCode="_(* #,##0_);_(* \(#,##0\);_(* &quot;-&quot;??_);_(@_)"/>
      <border diagonalUp="0" diagonalDown="0">
        <left style="dotted">
          <color auto="1"/>
        </left>
        <right style="double">
          <color indexed="64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dotted">
          <color auto="1"/>
        </left>
        <right style="thin">
          <color indexed="64"/>
        </right>
        <top style="dotted">
          <color auto="1"/>
        </top>
        <bottom style="dotted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255" justifyLastLine="0" shrinkToFit="0" readingOrder="0"/>
    </dxf>
    <dxf>
      <numFmt numFmtId="164" formatCode="_(* #,##0_);_(* \(#,##0\);_(* &quot;-&quot;??_);_(@_)"/>
      <border diagonalUp="0" diagonalDown="0">
        <left/>
        <right style="double">
          <color indexed="64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/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/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double">
          <color auto="1"/>
        </top>
        <bottom style="double">
          <color auto="1"/>
        </bottom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numFmt numFmtId="0" formatCode="General"/>
      <border diagonalUp="0" diagonalDown="0">
        <left/>
        <right/>
        <top style="double">
          <color auto="1"/>
        </top>
        <bottom style="double">
          <color auto="1"/>
        </bottom>
      </border>
    </dxf>
    <dxf>
      <numFmt numFmtId="0" formatCode="General"/>
      <border diagonalUp="0" diagonalDown="0">
        <left/>
        <right/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double">
          <color auto="1"/>
        </top>
        <bottom style="double">
          <color auto="1"/>
        </bottom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numFmt numFmtId="0" formatCode="General"/>
      <border diagonalUp="0" diagonalDown="0">
        <left/>
        <right/>
        <top style="double">
          <color auto="1"/>
        </top>
        <bottom style="double">
          <color auto="1"/>
        </bottom>
      </border>
    </dxf>
    <dxf>
      <numFmt numFmtId="0" formatCode="General"/>
      <border diagonalUp="0" diagonalDown="0">
        <left/>
        <right/>
        <top style="double">
          <color auto="1"/>
        </top>
        <bottom style="double">
          <color auto="1"/>
        </bottom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 style="dotted">
          <color auto="1"/>
        </vertical>
        <horizontal style="dotted">
          <color auto="1"/>
        </horizontal>
      </border>
    </dxf>
    <dxf>
      <alignment horizontal="center" vertical="bottom" textRotation="0" wrapText="0" indent="0" relativeIndent="0" justifyLastLine="0" shrinkToFit="0" readingOrder="0"/>
      <border diagonalUp="0" diagonalDown="0">
        <left/>
        <right/>
        <top style="double">
          <color auto="1"/>
        </top>
        <bottom style="double">
          <color auto="1"/>
        </bottom>
      </border>
    </dxf>
    <dxf>
      <border>
        <top style="dotted">
          <color auto="1"/>
        </top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bottom style="double">
          <color indexed="64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dotted">
          <color auto="1"/>
        </horizontal>
      </border>
    </dxf>
    <dxf>
      <font>
        <color rgb="FFFF00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00FF"/>
      </font>
    </dxf>
    <dxf>
      <font>
        <b/>
        <i val="0"/>
      </font>
    </dxf>
    <dxf>
      <font>
        <b/>
        <i val="0"/>
        <u/>
        <color rgb="FFFF0000"/>
      </font>
    </dxf>
    <dxf>
      <font>
        <b/>
        <i val="0"/>
        <color rgb="FFC0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00FF"/>
      </font>
    </dxf>
    <dxf>
      <font>
        <b/>
        <i val="0"/>
      </font>
    </dxf>
    <dxf>
      <font>
        <b/>
        <i val="0"/>
        <u/>
        <color rgb="FFFF0000"/>
      </font>
    </dxf>
    <dxf>
      <font>
        <b/>
        <i val="0"/>
        <color rgb="FFC0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00FF"/>
      </font>
    </dxf>
    <dxf>
      <font>
        <b/>
        <i val="0"/>
      </font>
    </dxf>
    <dxf>
      <font>
        <b/>
        <i val="0"/>
        <u/>
        <color rgb="FFFF0000"/>
      </font>
    </dxf>
    <dxf>
      <font>
        <b/>
        <i val="0"/>
        <color rgb="FFC0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00FF"/>
      </font>
    </dxf>
    <dxf>
      <font>
        <b/>
        <i val="0"/>
      </font>
    </dxf>
    <dxf>
      <font>
        <b/>
        <i val="0"/>
        <u/>
        <color rgb="FFFF0000"/>
      </font>
    </dxf>
    <dxf>
      <font>
        <b/>
        <i val="0"/>
        <color rgb="FFC0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CF2B6"/>
      <color rgb="FFFBEAA3"/>
      <color rgb="FFFAE486"/>
      <color rgb="FFFFFF99"/>
      <color rgb="FFFFCC66"/>
      <color rgb="FFFFCC00"/>
      <color rgb="FFFFCC99"/>
      <color rgb="FF0000FF"/>
      <color rgb="FFC1C6AE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0" name="Table10" displayName="Table10" ref="B4:O18" totalsRowShown="0" headerRowDxfId="205" headerRowBorderDxfId="204" tableBorderDxfId="203" totalsRowBorderDxfId="202">
  <autoFilter ref="B4:O18"/>
  <tableColumns count="14">
    <tableColumn id="1" name="Rank" dataDxfId="201">
      <calculatedColumnFormula>RANK(K5,$K$5:$K$18)</calculatedColumnFormula>
    </tableColumn>
    <tableColumn id="2" name="Cơ thủ" dataDxfId="200"/>
    <tableColumn id="3" name="Thắng" dataDxfId="199"/>
    <tableColumn id="4" name="Thua" dataDxfId="198"/>
    <tableColumn id="5" name="Tổng" dataDxfId="197"/>
    <tableColumn id="6" name="Tỷ lệ" dataDxfId="196"/>
    <tableColumn id="7" name="Thắng2" dataDxfId="195">
      <calculatedColumnFormula>COUNTIFS('11-2016'!D:D,C5,'11-2016'!E:E,"Thắng")</calculatedColumnFormula>
    </tableColumn>
    <tableColumn id="8" name="Thua3" dataDxfId="194">
      <calculatedColumnFormula>COUNTIFS('11-2016'!D:D,C5,'11-2016'!E:E,"Thua")</calculatedColumnFormula>
    </tableColumn>
    <tableColumn id="9" name="tổng4" dataDxfId="193">
      <calculatedColumnFormula>I5+H5</calculatedColumnFormula>
    </tableColumn>
    <tableColumn id="10" name="Tỷ lệ5" dataDxfId="192">
      <calculatedColumnFormula>H5/J5</calculatedColumnFormula>
    </tableColumn>
    <tableColumn id="11" name="Phí tháng" dataDxfId="191">
      <calculatedColumnFormula>I5*10000</calculatedColumnFormula>
    </tableColumn>
    <tableColumn id="12" name="Đã thu" dataDxfId="190">
      <calculatedColumnFormula>SUMIFS(ThuChi!I:I,ThuChi!G:G,C5,ThuChi!H:H,"ITTF",ThuChi!D:D,"2016",ThuChi!C:C,"11")</calculatedColumnFormula>
    </tableColumn>
    <tableColumn id="13" name="Phải thu" dataDxfId="189">
      <calculatedColumnFormula>L5-M5</calculatedColumnFormula>
    </tableColumn>
    <tableColumn id="14" name="TT chuẩn" dataDxfId="188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4" name="Table101213144235" displayName="Table101213144235" ref="B158:R171" totalsRowShown="0" headerRowDxfId="41" headerRowBorderDxfId="40" tableBorderDxfId="39" totalsRowBorderDxfId="38">
  <autoFilter ref="B158:R171"/>
  <sortState ref="B159:R171">
    <sortCondition ref="B158:B171"/>
  </sortState>
  <tableColumns count="17">
    <tableColumn id="1" name="Rank" dataDxfId="37">
      <calculatedColumnFormula>RANK(P159,[RankAll])</calculatedColumnFormula>
    </tableColumn>
    <tableColumn id="2" name="Cơ thủ" dataDxfId="36"/>
    <tableColumn id="3" name="Thắng" dataDxfId="35">
      <calculatedColumnFormula>SUMIFS('9-2017'!F:F,'9-2017'!D:D,C159)</calculatedColumnFormula>
    </tableColumn>
    <tableColumn id="4" name="Thua" dataDxfId="34">
      <calculatedColumnFormula>SUMIFS('9-2017'!G:G,'9-2017'!D:D,C159)</calculatedColumnFormula>
    </tableColumn>
    <tableColumn id="5" name="Tổng" dataDxfId="33">
      <calculatedColumnFormula>E159+D159</calculatedColumnFormula>
    </tableColumn>
    <tableColumn id="6" name="Tỷ lệ" dataDxfId="32">
      <calculatedColumnFormula>IF(F159=0,"0%",D159/F159)+ROUNDDOWN(J159/5,0)*0.1%</calculatedColumnFormula>
    </tableColumn>
    <tableColumn id="7" name="Thắng2" dataDxfId="31">
      <calculatedColumnFormula>COUNTIFS('9-2017'!D:D,C159,'9-2017'!E:E,"Thắng")</calculatedColumnFormula>
    </tableColumn>
    <tableColumn id="8" name="Thua3" dataDxfId="30">
      <calculatedColumnFormula>COUNTIFS('9-2017'!D:D,C159,'9-2017'!E:E,"Thua")</calculatedColumnFormula>
    </tableColumn>
    <tableColumn id="9" name="tổng4" dataDxfId="29">
      <calculatedColumnFormula>I159+H159</calculatedColumnFormula>
    </tableColumn>
    <tableColumn id="10" name="Tỷ lệ5" dataDxfId="28">
      <calculatedColumnFormula>IF(J159&lt;30,"Thiếu",IF(J159=0,"0.00%",H159/J159))</calculatedColumnFormula>
    </tableColumn>
    <tableColumn id="11" name="Phí tháng" dataDxfId="27">
      <calculatedColumnFormula>I159*10000</calculatedColumnFormula>
    </tableColumn>
    <tableColumn id="12" name="Đã thu" dataDxfId="26">
      <calculatedColumnFormula>SUMIFS(ThuChi!I:I,ThuChi!G:G,C159,ThuChi!H:H,"ITTF",ThuChi!D:D,"2017",ThuChi!C:C,"6")-N$91</calculatedColumnFormula>
    </tableColumn>
    <tableColumn id="13" name="Phải thu" dataDxfId="25">
      <calculatedColumnFormula>L159-M159</calculatedColumnFormula>
    </tableColumn>
    <tableColumn id="14" name="TT chuẩn" dataDxfId="24"/>
    <tableColumn id="15" name="RankAll" dataDxfId="23">
      <calculatedColumnFormula>IF(J159&lt;30,-(RANK(G159,[Tỷ lệ])+COUNTA([Tỷ lệ5],"Thiếu")),-RANK(G159,[Tỷ lệ]))</calculatedColumnFormula>
    </tableColumn>
    <tableColumn id="16" name="Cột2"/>
    <tableColumn id="17" name="Cột3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B4:J154" totalsRowShown="0" headerRowDxfId="13" dataDxfId="11" headerRowBorderDxfId="12" tableBorderDxfId="10" totalsRowBorderDxfId="9">
  <autoFilter ref="B4:J154">
    <filterColumn colId="6"/>
  </autoFilter>
  <tableColumns count="9">
    <tableColumn id="1" name="Ngày" dataDxfId="8"/>
    <tableColumn id="8" name="Tháng" dataDxfId="7"/>
    <tableColumn id="7" name="Năm" dataDxfId="6"/>
    <tableColumn id="9" name="Thu/Chi" dataDxfId="5"/>
    <tableColumn id="2" name="Các khoản thu chi" dataDxfId="4"/>
    <tableColumn id="3" name="Người TH" dataDxfId="3"/>
    <tableColumn id="4" name="TK" dataDxfId="2"/>
    <tableColumn id="5" name="Số tiền" dataDxfId="1"/>
    <tableColumn id="6" name="Tồn" dataDxfId="0">
      <calculatedColumnFormula>IF(E5="Thu",(I5+J4),IF(E5="Chi",(J4-I5),IF(E5="",(I5+J4),"Sai cột Thu/Chi")))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1" name="Table1012" displayName="Table1012" ref="B22:O35" totalsRowShown="0" headerRowDxfId="187" headerRowBorderDxfId="186" tableBorderDxfId="185" totalsRowBorderDxfId="184">
  <autoFilter ref="B22:O35"/>
  <tableColumns count="14">
    <tableColumn id="1" name="Rank" dataDxfId="183">
      <calculatedColumnFormula>RANK(K23,$K$22:$K$35)</calculatedColumnFormula>
    </tableColumn>
    <tableColumn id="2" name="Cơ thủ" dataDxfId="182"/>
    <tableColumn id="3" name="Thắng" dataDxfId="181"/>
    <tableColumn id="4" name="Thua" dataDxfId="180"/>
    <tableColumn id="5" name="Tổng" dataDxfId="179"/>
    <tableColumn id="6" name="Tỷ lệ" dataDxfId="178"/>
    <tableColumn id="7" name="Thắng2" dataDxfId="177">
      <calculatedColumnFormula>COUNTIFS('12-2016'!D:D,C23,'12-2016'!E:E,"Thắng")</calculatedColumnFormula>
    </tableColumn>
    <tableColumn id="8" name="Thua3" dataDxfId="176">
      <calculatedColumnFormula>COUNTIFS('12-2016'!D:D,C23,'12-2016'!E:E,"Thua")</calculatedColumnFormula>
    </tableColumn>
    <tableColumn id="9" name="tổng4" dataDxfId="175">
      <calculatedColumnFormula>I23+H23</calculatedColumnFormula>
    </tableColumn>
    <tableColumn id="10" name="Tỷ lệ5" dataDxfId="174">
      <calculatedColumnFormula>H23/J23</calculatedColumnFormula>
    </tableColumn>
    <tableColumn id="11" name="Phí tháng" dataDxfId="173">
      <calculatedColumnFormula>I23*10000</calculatedColumnFormula>
    </tableColumn>
    <tableColumn id="12" name="Đã thu" dataDxfId="172">
      <calculatedColumnFormula>SUMIFS(ThuChi!I:I,ThuChi!G:G,C23,ThuChi!H:H,"ITTF",ThuChi!D:D,"2016",ThuChi!C:C,"12")-N5</calculatedColumnFormula>
    </tableColumn>
    <tableColumn id="13" name="Phải thu" dataDxfId="171">
      <calculatedColumnFormula>L23-M23</calculatedColumnFormula>
    </tableColumn>
    <tableColumn id="14" name="TT chuẩn" dataDxfId="17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13" name="Table10121314" displayName="Table10121314" ref="B90:O103" totalsRowShown="0" headerRowDxfId="169" headerRowBorderDxfId="168" tableBorderDxfId="167" totalsRowBorderDxfId="166">
  <autoFilter ref="B90:O103"/>
  <sortState ref="B91:O103">
    <sortCondition ref="O90:O103"/>
  </sortState>
  <tableColumns count="14">
    <tableColumn id="1" name="Rank" dataDxfId="165">
      <calculatedColumnFormula>RANK(G91,[Tỷ lệ])</calculatedColumnFormula>
    </tableColumn>
    <tableColumn id="2" name="Cơ thủ" dataDxfId="164"/>
    <tableColumn id="3" name="Thắng" dataDxfId="163">
      <calculatedColumnFormula>SUMIFS('5-2017'!F:F,'5-2017'!D:D,C91)</calculatedColumnFormula>
    </tableColumn>
    <tableColumn id="4" name="Thua" dataDxfId="162">
      <calculatedColumnFormula>SUMIFS('5-2017'!G:G,'5-2017'!D:D,C91)</calculatedColumnFormula>
    </tableColumn>
    <tableColumn id="5" name="Tổng" dataDxfId="161">
      <calculatedColumnFormula>E91+D91</calculatedColumnFormula>
    </tableColumn>
    <tableColumn id="6" name="Tỷ lệ" dataDxfId="160">
      <calculatedColumnFormula>IF(F91=0,"0%",D91/F91)+ROUNDDOWN(J91/5,0)*0.1%</calculatedColumnFormula>
    </tableColumn>
    <tableColumn id="7" name="Thắng2" dataDxfId="159">
      <calculatedColumnFormula>COUNTIFS('5-2017'!D:D,C91,'5-2017'!E:E,"Thắng")</calculatedColumnFormula>
    </tableColumn>
    <tableColumn id="8" name="Thua3" dataDxfId="158">
      <calculatedColumnFormula>COUNTIFS('5-2017'!D:D,C91,'5-2017'!E:E,"Thua")</calculatedColumnFormula>
    </tableColumn>
    <tableColumn id="9" name="tổng4" dataDxfId="157">
      <calculatedColumnFormula>I91+H91</calculatedColumnFormula>
    </tableColumn>
    <tableColumn id="10" name="Tỷ lệ5" dataDxfId="156">
      <calculatedColumnFormula>IF(J91=0,"0.00%",IF(J91&lt;30,"Thiếu",H91/J91))</calculatedColumnFormula>
    </tableColumn>
    <tableColumn id="11" name="Phí tháng" dataDxfId="155">
      <calculatedColumnFormula>I91*10000</calculatedColumnFormula>
    </tableColumn>
    <tableColumn id="12" name="Đã thu" dataDxfId="154">
      <calculatedColumnFormula>SUMIFS(ThuChi!I:I,ThuChi!G:G,C91,ThuChi!H:H,"ITTF",ThuChi!D:D,"2017",ThuChi!C:C,"5")-N74</calculatedColumnFormula>
    </tableColumn>
    <tableColumn id="13" name="Phải thu" dataDxfId="153">
      <calculatedColumnFormula>L91-M91</calculatedColumnFormula>
    </tableColumn>
    <tableColumn id="14" name="TT chuẩn" dataDxfId="15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4" name="Table101215" displayName="Table101215" ref="B39:O52" totalsRowShown="0" headerRowDxfId="151" headerRowBorderDxfId="150" tableBorderDxfId="149" totalsRowBorderDxfId="148">
  <autoFilter ref="B39:O52"/>
  <tableColumns count="14">
    <tableColumn id="1" name="Rank" dataDxfId="147">
      <calculatedColumnFormula>RANK(K40,$K$40:$K$52)</calculatedColumnFormula>
    </tableColumn>
    <tableColumn id="2" name="Cơ thủ" dataDxfId="146"/>
    <tableColumn id="3" name="Thắng" dataDxfId="145"/>
    <tableColumn id="4" name="Thua" dataDxfId="144"/>
    <tableColumn id="5" name="Tổng" dataDxfId="143"/>
    <tableColumn id="6" name="Tỷ lệ" dataDxfId="142"/>
    <tableColumn id="7" name="Thắng2" dataDxfId="141">
      <calculatedColumnFormula>COUNTIFS('2-2017'!D:D,C40,'2-2017'!E:E,"Thắng")+COUNTIFS('1-2017'!D:D,C40,'1-2017'!E:E,"Thắng")</calculatedColumnFormula>
    </tableColumn>
    <tableColumn id="8" name="Thua3" dataDxfId="140">
      <calculatedColumnFormula>COUNTIFS('1-2017'!D:D,C40,'1-2017'!E:E,"Thua")+COUNTIFS('2-2017'!D:D,C40,'2-2017'!E:E,"Thua")</calculatedColumnFormula>
    </tableColumn>
    <tableColumn id="9" name="tổng4" dataDxfId="139">
      <calculatedColumnFormula>I40+H40</calculatedColumnFormula>
    </tableColumn>
    <tableColumn id="10" name="Tỷ lệ5" dataDxfId="138">
      <calculatedColumnFormula>H40/J40</calculatedColumnFormula>
    </tableColumn>
    <tableColumn id="11" name="Phí tháng" dataDxfId="137">
      <calculatedColumnFormula>I40*10000</calculatedColumnFormula>
    </tableColumn>
    <tableColumn id="12" name="Đã thu" dataDxfId="136">
      <calculatedColumnFormula>SUMIFS(ThuChi!I:I,ThuChi!G:G,C40,ThuChi!H:H,"ITTF",ThuChi!D:D,"2017",ThuChi!C:C,"1&amp;2")-N23</calculatedColumnFormula>
    </tableColumn>
    <tableColumn id="13" name="Phải thu" dataDxfId="135">
      <calculatedColumnFormula>L40-M40</calculatedColumnFormula>
    </tableColumn>
    <tableColumn id="14" name="TT chuẩn" dataDxfId="134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5" name="Table10121516" displayName="Table10121516" ref="B56:O69" totalsRowShown="0" headerRowDxfId="133" headerRowBorderDxfId="132" tableBorderDxfId="131" totalsRowBorderDxfId="130">
  <autoFilter ref="B56:O69"/>
  <tableColumns count="14">
    <tableColumn id="1" name="Rank" dataDxfId="129">
      <calculatedColumnFormula>RANK(K57,K$57:K$69)</calculatedColumnFormula>
    </tableColumn>
    <tableColumn id="2" name="Cơ thủ" dataDxfId="128"/>
    <tableColumn id="3" name="Thắng" dataDxfId="127"/>
    <tableColumn id="4" name="Thua" dataDxfId="126"/>
    <tableColumn id="5" name="Tổng" dataDxfId="125"/>
    <tableColumn id="6" name="Tỷ lệ" dataDxfId="124"/>
    <tableColumn id="7" name="Thắng2" dataDxfId="123">
      <calculatedColumnFormula>COUNTIFS('3-2017'!D:D,C57,'3-2017'!E:E,"Thắng")</calculatedColumnFormula>
    </tableColumn>
    <tableColumn id="8" name="Thua3" dataDxfId="122">
      <calculatedColumnFormula>COUNTIFS('3-2017'!D:D,C57,'3-2017'!E:E,"Thua")</calculatedColumnFormula>
    </tableColumn>
    <tableColumn id="9" name="tổng4" dataDxfId="121">
      <calculatedColumnFormula>I57+H57</calculatedColumnFormula>
    </tableColumn>
    <tableColumn id="10" name="Tỷ lệ5" dataDxfId="120">
      <calculatedColumnFormula>IF(J57=0,"0.00%",IF(J57&lt;30,(H57/J57-H57/J57),H57/J57))</calculatedColumnFormula>
    </tableColumn>
    <tableColumn id="11" name="Phí tháng" dataDxfId="119">
      <calculatedColumnFormula>I57*10000</calculatedColumnFormula>
    </tableColumn>
    <tableColumn id="12" name="Đã thu" dataDxfId="118">
      <calculatedColumnFormula>SUMIFS(ThuChi!I:I,ThuChi!G:G,C57,ThuChi!H:H,"ITTF",ThuChi!D:D,"2017",ThuChi!C:C,"3")-N40</calculatedColumnFormula>
    </tableColumn>
    <tableColumn id="13" name="Phải thu" dataDxfId="117">
      <calculatedColumnFormula>L57-M57</calculatedColumnFormula>
    </tableColumn>
    <tableColumn id="14" name="TT chuẩn" dataDxfId="116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6" name="Table1012151617" displayName="Table1012151617" ref="B73:O86" totalsRowShown="0" headerRowDxfId="115" headerRowBorderDxfId="114" tableBorderDxfId="113" totalsRowBorderDxfId="112">
  <autoFilter ref="B73:O86"/>
  <tableColumns count="14">
    <tableColumn id="1" name="Rank" dataDxfId="111">
      <calculatedColumnFormula>RANK(K74,$K$74:$K$86)</calculatedColumnFormula>
    </tableColumn>
    <tableColumn id="2" name="Cơ thủ" dataDxfId="110"/>
    <tableColumn id="3" name="Thắng" dataDxfId="109"/>
    <tableColumn id="4" name="Thua" dataDxfId="108"/>
    <tableColumn id="5" name="Tổng" dataDxfId="107"/>
    <tableColumn id="6" name="Tỷ lệ" dataDxfId="106"/>
    <tableColumn id="7" name="Thắng2" dataDxfId="105">
      <calculatedColumnFormula>COUNTIFS('4-2017'!D:D,C74,'4-2017'!E:E,"Thắng")</calculatedColumnFormula>
    </tableColumn>
    <tableColumn id="8" name="Thua3" dataDxfId="104">
      <calculatedColumnFormula>COUNTIFS('4-2017'!D:D,C74,'4-2017'!E:E,"Thua")</calculatedColumnFormula>
    </tableColumn>
    <tableColumn id="9" name="tổng4" dataDxfId="103">
      <calculatedColumnFormula>I74+H74</calculatedColumnFormula>
    </tableColumn>
    <tableColumn id="10" name="Tỷ lệ5" dataDxfId="102">
      <calculatedColumnFormula>IF(J74=0,"0.00%",IF(J74&lt;30,(H74/J74-H74/J74),H74/J74))</calculatedColumnFormula>
    </tableColumn>
    <tableColumn id="11" name="Phí tháng" dataDxfId="101">
      <calculatedColumnFormula>I74*10000</calculatedColumnFormula>
    </tableColumn>
    <tableColumn id="12" name="Đã thu" dataDxfId="100">
      <calculatedColumnFormula>SUMIFS(ThuChi!I:I,ThuChi!G:G,C74,ThuChi!H:H,"ITTF",ThuChi!D:D,"2017",ThuChi!C:C,"4")-N57</calculatedColumnFormula>
    </tableColumn>
    <tableColumn id="13" name="Phải thu" dataDxfId="99">
      <calculatedColumnFormula>L74-M74</calculatedColumnFormula>
    </tableColumn>
    <tableColumn id="14" name="TT chuẩn" dataDxfId="98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3" name="Table101213144" displayName="Table101213144" ref="B107:O120" totalsRowShown="0" headerRowDxfId="97" headerRowBorderDxfId="96" tableBorderDxfId="95" totalsRowBorderDxfId="94">
  <autoFilter ref="B107:O120"/>
  <sortState ref="B108:O120">
    <sortCondition ref="O107:O120"/>
  </sortState>
  <tableColumns count="14">
    <tableColumn id="1" name="Rank" dataDxfId="93">
      <calculatedColumnFormula>RANK(G108,[Tỷ lệ])</calculatedColumnFormula>
    </tableColumn>
    <tableColumn id="2" name="Cơ thủ" dataDxfId="92"/>
    <tableColumn id="3" name="Thắng" dataDxfId="91">
      <calculatedColumnFormula>SUMIFS('6-2017'!F:F,'6-2017'!D:D,C108)</calculatedColumnFormula>
    </tableColumn>
    <tableColumn id="4" name="Thua" dataDxfId="90">
      <calculatedColumnFormula>SUMIFS('6-2017'!G:G,'6-2017'!D:D,C108)</calculatedColumnFormula>
    </tableColumn>
    <tableColumn id="5" name="Tổng" dataDxfId="89">
      <calculatedColumnFormula>E108+D108</calculatedColumnFormula>
    </tableColumn>
    <tableColumn id="6" name="Tỷ lệ" dataDxfId="88">
      <calculatedColumnFormula>IF(F108=0,"0%",D108/F108)+ROUNDDOWN(J108/5,0)*0.1%</calculatedColumnFormula>
    </tableColumn>
    <tableColumn id="7" name="Thắng2" dataDxfId="87">
      <calculatedColumnFormula>COUNTIFS('6-2017'!D:D,C108,'6-2017'!E:E,"Thắng")</calculatedColumnFormula>
    </tableColumn>
    <tableColumn id="8" name="Thua3" dataDxfId="86">
      <calculatedColumnFormula>COUNTIFS('6-2017'!D:D,C108,'6-2017'!E:E,"Thua")</calculatedColumnFormula>
    </tableColumn>
    <tableColumn id="9" name="tổng4" dataDxfId="85">
      <calculatedColumnFormula>I108+H108</calculatedColumnFormula>
    </tableColumn>
    <tableColumn id="10" name="Tỷ lệ5" dataDxfId="84">
      <calculatedColumnFormula>IF(J108=0,"0.00%",IF(J108&lt;30,"Thiếu",H108/J108))</calculatedColumnFormula>
    </tableColumn>
    <tableColumn id="11" name="Phí tháng" dataDxfId="83">
      <calculatedColumnFormula>I108*10000</calculatedColumnFormula>
    </tableColumn>
    <tableColumn id="12" name="Đã thu" dataDxfId="82">
      <calculatedColumnFormula>SUMIFS(ThuChi!I:I,ThuChi!G:G,C108,ThuChi!H:H,"ITTF",ThuChi!D:D,"2017",ThuChi!C:C,"6")-N$91</calculatedColumnFormula>
    </tableColumn>
    <tableColumn id="13" name="Phải thu" dataDxfId="81">
      <calculatedColumnFormula>L108-M108</calculatedColumnFormula>
    </tableColumn>
    <tableColumn id="14" name="TT chuẩn" dataDxfId="80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1" name="Table1012131442" displayName="Table1012131442" ref="B124:R137" totalsRowShown="0" headerRowDxfId="79" headerRowBorderDxfId="78" tableBorderDxfId="77" totalsRowBorderDxfId="76">
  <autoFilter ref="B124:R137">
    <filterColumn colId="14"/>
    <filterColumn colId="15"/>
    <filterColumn colId="16"/>
  </autoFilter>
  <sortState ref="B125:R137">
    <sortCondition ref="O124:O137"/>
  </sortState>
  <tableColumns count="17">
    <tableColumn id="1" name="Rank" dataDxfId="75">
      <calculatedColumnFormula>RANK(R125,[Cột3])</calculatedColumnFormula>
    </tableColumn>
    <tableColumn id="2" name="Cơ thủ" dataDxfId="74"/>
    <tableColumn id="3" name="Thắng" dataDxfId="73">
      <calculatedColumnFormula>SUMIFS('7-2017'!F:F,'7-2017'!D:D,C125)</calculatedColumnFormula>
    </tableColumn>
    <tableColumn id="4" name="Thua" dataDxfId="72">
      <calculatedColumnFormula>SUMIFS('7-2017'!G:G,'7-2017'!D:D,C125)</calculatedColumnFormula>
    </tableColumn>
    <tableColumn id="5" name="Tổng" dataDxfId="71">
      <calculatedColumnFormula>E125+D125</calculatedColumnFormula>
    </tableColumn>
    <tableColumn id="6" name="Tỷ lệ" dataDxfId="70">
      <calculatedColumnFormula>IF(F125=0,"0%",D125/F125)+ROUNDDOWN(J125/5,0)*0.1%</calculatedColumnFormula>
    </tableColumn>
    <tableColumn id="7" name="Thắng2" dataDxfId="69">
      <calculatedColumnFormula>COUNTIFS('7-2017'!D:D,C125,'7-2017'!E:E,"Thắng")</calculatedColumnFormula>
    </tableColumn>
    <tableColumn id="8" name="Thua3" dataDxfId="68">
      <calculatedColumnFormula>COUNTIFS('7-2017'!D:D,C125,'7-2017'!E:E,"Thua")</calculatedColumnFormula>
    </tableColumn>
    <tableColumn id="9" name="tổng4" dataDxfId="67">
      <calculatedColumnFormula>I125+H125</calculatedColumnFormula>
    </tableColumn>
    <tableColumn id="10" name="Tỷ lệ5" dataDxfId="66">
      <calculatedColumnFormula>IF(J125&lt;30,"Thiếu",IF(J125=0,"0.00%",H125/J125))</calculatedColumnFormula>
    </tableColumn>
    <tableColumn id="11" name="Phí tháng" dataDxfId="65">
      <calculatedColumnFormula>I125*10000</calculatedColumnFormula>
    </tableColumn>
    <tableColumn id="12" name="Đã thu" dataDxfId="64">
      <calculatedColumnFormula>SUMIFS(ThuChi!I:I,ThuChi!G:G,C125,ThuChi!H:H,"ITTF",ThuChi!D:D,"2017",ThuChi!C:C,"6")-N$91</calculatedColumnFormula>
    </tableColumn>
    <tableColumn id="13" name="Phải thu" dataDxfId="63">
      <calculatedColumnFormula>L125-M125</calculatedColumnFormula>
    </tableColumn>
    <tableColumn id="14" name="TT chuẩn" dataDxfId="62"/>
    <tableColumn id="15" name="Cột1" dataDxfId="61">
      <calculatedColumnFormula>COUNTA([Cơ thủ])-RANK(G125,[Tỷ lệ])</calculatedColumnFormula>
    </tableColumn>
    <tableColumn id="16" name="Cột2">
      <calculatedColumnFormula>IF(J125&lt;30,COUNTIF([Tỷ lệ5],"Thiếu")-COUNTA([Cơ thủ]),COUNTA([Cơ thủ])-COUNTIF([Tỷ lệ5],"Thiếu"))</calculatedColumnFormula>
    </tableColumn>
    <tableColumn id="17" name="Cột3">
      <calculatedColumnFormula>Table1012131442[[#This Row],[Cột1]]+Table1012131442[[#This Row],[Cột2]]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2" name="Table10121314423" displayName="Table10121314423" ref="B141:R154" totalsRowShown="0" headerRowDxfId="60" headerRowBorderDxfId="59" tableBorderDxfId="58" totalsRowBorderDxfId="57">
  <autoFilter ref="B141:R154"/>
  <sortState ref="B142:R154">
    <sortCondition ref="O141:O154"/>
  </sortState>
  <tableColumns count="17">
    <tableColumn id="1" name="Rank" dataDxfId="56">
      <calculatedColumnFormula>RANK(P142,[RankAll])</calculatedColumnFormula>
    </tableColumn>
    <tableColumn id="2" name="Cơ thủ" dataDxfId="55"/>
    <tableColumn id="3" name="Thắng" dataDxfId="54">
      <calculatedColumnFormula>SUMIFS('8-2017'!F:F,'8-2017'!D:D,C142)</calculatedColumnFormula>
    </tableColumn>
    <tableColumn id="4" name="Thua" dataDxfId="53">
      <calculatedColumnFormula>SUMIFS('8-2017'!G:G,'8-2017'!D:D,C142)</calculatedColumnFormula>
    </tableColumn>
    <tableColumn id="5" name="Tổng" dataDxfId="52">
      <calculatedColumnFormula>E142+D142</calculatedColumnFormula>
    </tableColumn>
    <tableColumn id="6" name="Tỷ lệ" dataDxfId="51">
      <calculatedColumnFormula>IF(F142=0,"0%",D142/F142)+ROUNDDOWN(J142/5,0)*0.1%</calculatedColumnFormula>
    </tableColumn>
    <tableColumn id="7" name="Thắng2" dataDxfId="50">
      <calculatedColumnFormula>COUNTIFS('8-2017'!D:D,C142,'8-2017'!E:E,"Thắng")</calculatedColumnFormula>
    </tableColumn>
    <tableColumn id="8" name="Thua3" dataDxfId="49">
      <calculatedColumnFormula>COUNTIFS('8-2017'!D:D,C142,'8-2017'!E:E,"Thua")</calculatedColumnFormula>
    </tableColumn>
    <tableColumn id="9" name="tổng4" dataDxfId="48">
      <calculatedColumnFormula>I142+H142</calculatedColumnFormula>
    </tableColumn>
    <tableColumn id="10" name="Tỷ lệ5" dataDxfId="47">
      <calculatedColumnFormula>IF(J142&lt;30,"Thiếu",IF(J142=0,"0.00%",H142/J142))</calculatedColumnFormula>
    </tableColumn>
    <tableColumn id="11" name="Phí tháng" dataDxfId="46">
      <calculatedColumnFormula>I142*10000</calculatedColumnFormula>
    </tableColumn>
    <tableColumn id="12" name="Đã thu" dataDxfId="45">
      <calculatedColumnFormula>SUMIFS(ThuChi!I:I,ThuChi!G:G,C142,ThuChi!H:H,"ITTF",ThuChi!D:D,"2017",ThuChi!C:C,"6")-N$91</calculatedColumnFormula>
    </tableColumn>
    <tableColumn id="13" name="Phải thu" dataDxfId="44">
      <calculatedColumnFormula>L142-M142</calculatedColumnFormula>
    </tableColumn>
    <tableColumn id="14" name="TT chuẩn" dataDxfId="43"/>
    <tableColumn id="15" name="RankAll" dataDxfId="42">
      <calculatedColumnFormula>IF(J142&lt;30,-(RANK(G142,[Tỷ lệ])+COUNTA([Tỷ lệ5],"Thiếu")),-RANK(G142,[Tỷ lệ]))</calculatedColumnFormula>
    </tableColumn>
    <tableColumn id="16" name="Cột2"/>
    <tableColumn id="17" name="Cột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rgb="FFFF0000"/>
    <outlinePr summaryBelow="0"/>
  </sheetPr>
  <dimension ref="A1:T177"/>
  <sheetViews>
    <sheetView tabSelected="1" topLeftCell="A53" zoomScaleNormal="100" zoomScalePageLayoutView="150" workbookViewId="0">
      <selection activeCell="T159" sqref="T159"/>
    </sheetView>
  </sheetViews>
  <sheetFormatPr defaultColWidth="8.85546875" defaultRowHeight="14.3" outlineLevelRow="1"/>
  <cols>
    <col min="2" max="2" width="7.42578125" customWidth="1"/>
    <col min="3" max="3" width="9" customWidth="1"/>
    <col min="4" max="4" width="8.42578125" customWidth="1"/>
    <col min="5" max="6" width="7.42578125" customWidth="1"/>
    <col min="7" max="7" width="8.85546875" customWidth="1"/>
    <col min="8" max="8" width="7.85546875" customWidth="1"/>
    <col min="9" max="9" width="7.140625" customWidth="1"/>
    <col min="10" max="10" width="6.85546875" customWidth="1"/>
    <col min="11" max="11" width="8.85546875" customWidth="1"/>
    <col min="12" max="12" width="11.28515625" customWidth="1"/>
    <col min="13" max="13" width="10.5703125" bestFit="1" customWidth="1"/>
    <col min="14" max="14" width="11.140625" customWidth="1"/>
    <col min="15" max="15" width="9.140625" style="161" hidden="1" customWidth="1"/>
    <col min="16" max="16" width="10" hidden="1" customWidth="1"/>
    <col min="17" max="17" width="7.5703125" style="306" hidden="1" customWidth="1"/>
    <col min="18" max="18" width="7.140625" style="161" hidden="1" customWidth="1"/>
    <col min="19" max="19" width="9.140625" style="1" customWidth="1"/>
    <col min="20" max="20" width="6.28515625" style="161" customWidth="1"/>
  </cols>
  <sheetData>
    <row r="1" spans="1:20" ht="15" thickBot="1"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20" s="304" customFormat="1" ht="20" customHeight="1" collapsed="1" thickTop="1" thickBot="1">
      <c r="A2" s="302"/>
      <c r="B2" s="554" t="s">
        <v>299</v>
      </c>
      <c r="C2" s="555"/>
      <c r="D2" s="555"/>
      <c r="E2" s="267" t="s">
        <v>300</v>
      </c>
      <c r="F2" s="355">
        <v>1</v>
      </c>
      <c r="G2" s="266" t="str">
        <f>IF(ISNA(VLOOKUP(F2,B5:C18,2,FALSE)),"","= Cụ "&amp;VLOOKUP(F2,B5:C18,2,FALSE))</f>
        <v>= Cụ Luyến</v>
      </c>
      <c r="H2" s="268"/>
      <c r="I2" s="269"/>
      <c r="J2" s="269"/>
      <c r="K2" s="269" t="s">
        <v>298</v>
      </c>
      <c r="L2" s="261">
        <f>SUM(Table10[Phí tháng])</f>
        <v>4200000</v>
      </c>
      <c r="M2" s="261">
        <f>SUMIF(Table10[Đã thu],"&gt;0")</f>
        <v>2910000</v>
      </c>
      <c r="N2" s="270">
        <f>SUMIF(Table10[Phải thu],"&gt;0")</f>
        <v>1790000</v>
      </c>
      <c r="O2" s="303"/>
      <c r="Q2" s="307"/>
      <c r="R2" s="303"/>
      <c r="S2" s="305"/>
      <c r="T2" s="303"/>
    </row>
    <row r="3" spans="1:20" ht="15" hidden="1" outlineLevel="1" thickTop="1">
      <c r="A3" s="251"/>
      <c r="B3" s="562" t="s">
        <v>294</v>
      </c>
      <c r="C3" s="563"/>
      <c r="D3" s="564" t="s">
        <v>229</v>
      </c>
      <c r="E3" s="563"/>
      <c r="F3" s="563"/>
      <c r="G3" s="565"/>
      <c r="H3" s="564" t="s">
        <v>233</v>
      </c>
      <c r="I3" s="563"/>
      <c r="J3" s="563"/>
      <c r="K3" s="565"/>
      <c r="L3" s="563" t="s">
        <v>291</v>
      </c>
      <c r="M3" s="563"/>
      <c r="N3" s="566"/>
    </row>
    <row r="4" spans="1:20" ht="15" hidden="1" outlineLevel="1" thickBot="1">
      <c r="B4" s="241" t="s">
        <v>287</v>
      </c>
      <c r="C4" s="243" t="s">
        <v>19</v>
      </c>
      <c r="D4" s="246" t="s">
        <v>1</v>
      </c>
      <c r="E4" s="242" t="s">
        <v>17</v>
      </c>
      <c r="F4" s="242" t="s">
        <v>230</v>
      </c>
      <c r="G4" s="247" t="s">
        <v>231</v>
      </c>
      <c r="H4" s="246" t="s">
        <v>232</v>
      </c>
      <c r="I4" s="242" t="s">
        <v>288</v>
      </c>
      <c r="J4" s="242" t="s">
        <v>289</v>
      </c>
      <c r="K4" s="247" t="s">
        <v>290</v>
      </c>
      <c r="L4" s="241" t="s">
        <v>285</v>
      </c>
      <c r="M4" s="242" t="s">
        <v>286</v>
      </c>
      <c r="N4" s="254" t="s">
        <v>67</v>
      </c>
      <c r="O4" s="253" t="s">
        <v>293</v>
      </c>
    </row>
    <row r="5" spans="1:20" ht="15" hidden="1" outlineLevel="1" thickTop="1">
      <c r="B5" s="239">
        <f>RANK(K5,$K$5:$K$18)</f>
        <v>10</v>
      </c>
      <c r="C5" s="236" t="s">
        <v>13</v>
      </c>
      <c r="D5" s="257"/>
      <c r="E5" s="259"/>
      <c r="F5" s="235"/>
      <c r="G5" s="248"/>
      <c r="H5" s="257">
        <f>COUNTIFS('11-2016'!D:D,C5,'11-2016'!E:E,"Thắng")</f>
        <v>23</v>
      </c>
      <c r="I5" s="259">
        <f>COUNTIFS('11-2016'!D:D,C5,'11-2016'!E:E,"Thua")</f>
        <v>30</v>
      </c>
      <c r="J5" s="235">
        <f>I5+H5</f>
        <v>53</v>
      </c>
      <c r="K5" s="249">
        <f t="shared" ref="K5:K15" si="0">IF(J5=0,"0.00"%,H5/J5)</f>
        <v>0.43396226415094341</v>
      </c>
      <c r="L5" s="300">
        <f>I5*10000</f>
        <v>300000</v>
      </c>
      <c r="M5" s="301">
        <f>SUMIFS(ThuChi!I:I,ThuChi!G:G,C5,ThuChi!H:H,"ITTF",ThuChi!D:D,"2016",ThuChi!C:C,"11")</f>
        <v>300000</v>
      </c>
      <c r="N5" s="255">
        <f>L5-M5</f>
        <v>0</v>
      </c>
      <c r="O5" s="161">
        <v>1</v>
      </c>
    </row>
    <row r="6" spans="1:20" hidden="1" outlineLevel="1">
      <c r="B6" s="239">
        <f t="shared" ref="B6:B18" si="1">RANK(K6,$K$5:$K$18)</f>
        <v>8</v>
      </c>
      <c r="C6" s="244" t="s">
        <v>9</v>
      </c>
      <c r="D6" s="258"/>
      <c r="E6" s="260"/>
      <c r="F6" s="237"/>
      <c r="G6" s="249"/>
      <c r="H6" s="258">
        <f>COUNTIFS('11-2016'!D:D,C6,'11-2016'!E:E,"Thắng")</f>
        <v>20</v>
      </c>
      <c r="I6" s="260">
        <f>COUNTIFS('11-2016'!D:D,C6,'11-2016'!E:E,"Thua")</f>
        <v>23</v>
      </c>
      <c r="J6" s="237">
        <f t="shared" ref="J6:J15" si="2">I6+H6</f>
        <v>43</v>
      </c>
      <c r="K6" s="249">
        <f t="shared" si="0"/>
        <v>0.46511627906976744</v>
      </c>
      <c r="L6" s="250">
        <f t="shared" ref="L6:L15" si="3">I6*10000</f>
        <v>230000</v>
      </c>
      <c r="M6" s="238">
        <f>SUMIFS(ThuChi!I:I,ThuChi!G:G,C6,ThuChi!H:H,"ITTF",ThuChi!D:D,"2016",ThuChi!C:C,"11")</f>
        <v>80000</v>
      </c>
      <c r="N6" s="256">
        <f t="shared" ref="N6:N15" si="4">L6-M6</f>
        <v>150000</v>
      </c>
      <c r="O6" s="161">
        <v>2</v>
      </c>
    </row>
    <row r="7" spans="1:20" hidden="1" outlineLevel="1">
      <c r="B7" s="239">
        <f>RANK(K7,$K$5:$K$18)</f>
        <v>7</v>
      </c>
      <c r="C7" s="244" t="s">
        <v>14</v>
      </c>
      <c r="D7" s="258"/>
      <c r="E7" s="260"/>
      <c r="F7" s="237"/>
      <c r="G7" s="249"/>
      <c r="H7" s="258">
        <f>COUNTIFS('11-2016'!D:D,C7,'11-2016'!E:E,"Thắng")</f>
        <v>50</v>
      </c>
      <c r="I7" s="260">
        <f>COUNTIFS('11-2016'!D:D,C7,'11-2016'!E:E,"Thua")</f>
        <v>55</v>
      </c>
      <c r="J7" s="237">
        <f t="shared" si="2"/>
        <v>105</v>
      </c>
      <c r="K7" s="249">
        <f t="shared" si="0"/>
        <v>0.47619047619047616</v>
      </c>
      <c r="L7" s="250">
        <f t="shared" si="3"/>
        <v>550000</v>
      </c>
      <c r="M7" s="238">
        <f>SUMIFS(ThuChi!I:I,ThuChi!G:G,C7,ThuChi!H:H,"ITTF",ThuChi!D:D,"2016",ThuChi!C:C,"11")</f>
        <v>600000</v>
      </c>
      <c r="N7" s="256">
        <f t="shared" si="4"/>
        <v>-50000</v>
      </c>
      <c r="O7" s="161">
        <v>3</v>
      </c>
    </row>
    <row r="8" spans="1:20" hidden="1" outlineLevel="1">
      <c r="B8" s="239">
        <f t="shared" si="1"/>
        <v>2</v>
      </c>
      <c r="C8" s="244" t="s">
        <v>15</v>
      </c>
      <c r="D8" s="258"/>
      <c r="E8" s="260"/>
      <c r="F8" s="237"/>
      <c r="G8" s="249"/>
      <c r="H8" s="258">
        <f>COUNTIFS('11-2016'!D:D,C8,'11-2016'!E:E,"Thắng")</f>
        <v>54</v>
      </c>
      <c r="I8" s="260">
        <f>COUNTIFS('11-2016'!D:D,C8,'11-2016'!E:E,"Thua")</f>
        <v>42</v>
      </c>
      <c r="J8" s="237">
        <f t="shared" si="2"/>
        <v>96</v>
      </c>
      <c r="K8" s="249">
        <f t="shared" si="0"/>
        <v>0.5625</v>
      </c>
      <c r="L8" s="250">
        <f t="shared" si="3"/>
        <v>420000</v>
      </c>
      <c r="M8" s="238">
        <f>SUMIFS(ThuChi!I:I,ThuChi!G:G,C8,ThuChi!H:H,"ITTF",ThuChi!D:D,"2016",ThuChi!C:C,"11")</f>
        <v>100000</v>
      </c>
      <c r="N8" s="256">
        <f t="shared" si="4"/>
        <v>320000</v>
      </c>
      <c r="O8" s="161">
        <v>4</v>
      </c>
    </row>
    <row r="9" spans="1:20" hidden="1" outlineLevel="1">
      <c r="B9" s="239">
        <f t="shared" si="1"/>
        <v>11</v>
      </c>
      <c r="C9" s="244" t="s">
        <v>16</v>
      </c>
      <c r="D9" s="258"/>
      <c r="E9" s="260"/>
      <c r="F9" s="237"/>
      <c r="G9" s="249"/>
      <c r="H9" s="258">
        <f>COUNTIFS('11-2016'!D:D,C9,'11-2016'!E:E,"Thắng")</f>
        <v>26</v>
      </c>
      <c r="I9" s="260">
        <f>COUNTIFS('11-2016'!D:D,C9,'11-2016'!E:E,"Thua")</f>
        <v>44</v>
      </c>
      <c r="J9" s="237">
        <f t="shared" si="2"/>
        <v>70</v>
      </c>
      <c r="K9" s="249">
        <f t="shared" si="0"/>
        <v>0.37142857142857144</v>
      </c>
      <c r="L9" s="250">
        <f t="shared" si="3"/>
        <v>440000</v>
      </c>
      <c r="M9" s="238">
        <f>SUMIFS(ThuChi!I:I,ThuChi!G:G,C9,ThuChi!H:H,"ITTF",ThuChi!D:D,"2016",ThuChi!C:C,"11")</f>
        <v>0</v>
      </c>
      <c r="N9" s="256">
        <f t="shared" si="4"/>
        <v>440000</v>
      </c>
      <c r="O9" s="161">
        <v>5</v>
      </c>
    </row>
    <row r="10" spans="1:20" hidden="1" outlineLevel="1">
      <c r="B10" s="239">
        <f t="shared" si="1"/>
        <v>3</v>
      </c>
      <c r="C10" s="244" t="s">
        <v>23</v>
      </c>
      <c r="D10" s="258"/>
      <c r="E10" s="260"/>
      <c r="F10" s="237"/>
      <c r="G10" s="249"/>
      <c r="H10" s="258">
        <f>COUNTIFS('11-2016'!D:D,C10,'11-2016'!E:E,"Thắng")</f>
        <v>43</v>
      </c>
      <c r="I10" s="260">
        <f>COUNTIFS('11-2016'!D:D,C10,'11-2016'!E:E,"Thua")</f>
        <v>36</v>
      </c>
      <c r="J10" s="237">
        <f t="shared" si="2"/>
        <v>79</v>
      </c>
      <c r="K10" s="249">
        <f t="shared" si="0"/>
        <v>0.54430379746835444</v>
      </c>
      <c r="L10" s="250">
        <f t="shared" si="3"/>
        <v>360000</v>
      </c>
      <c r="M10" s="238">
        <f>SUMIFS(ThuChi!I:I,ThuChi!G:G,C10,ThuChi!H:H,"ITTF",ThuChi!D:D,"2016",ThuChi!C:C,"11")</f>
        <v>700000</v>
      </c>
      <c r="N10" s="256">
        <f t="shared" si="4"/>
        <v>-340000</v>
      </c>
      <c r="O10" s="161">
        <v>6</v>
      </c>
    </row>
    <row r="11" spans="1:20" hidden="1" outlineLevel="1">
      <c r="B11" s="239">
        <f t="shared" si="1"/>
        <v>1</v>
      </c>
      <c r="C11" s="244" t="s">
        <v>0</v>
      </c>
      <c r="D11" s="258"/>
      <c r="E11" s="260"/>
      <c r="F11" s="237"/>
      <c r="G11" s="249"/>
      <c r="H11" s="258">
        <f>COUNTIFS('11-2016'!D:D,C11,'11-2016'!E:E,"Thắng")</f>
        <v>67</v>
      </c>
      <c r="I11" s="260">
        <f>COUNTIFS('11-2016'!D:D,C11,'11-2016'!E:E,"Thua")</f>
        <v>42</v>
      </c>
      <c r="J11" s="237">
        <f t="shared" si="2"/>
        <v>109</v>
      </c>
      <c r="K11" s="249">
        <f t="shared" si="0"/>
        <v>0.61467889908256879</v>
      </c>
      <c r="L11" s="250">
        <f t="shared" si="3"/>
        <v>420000</v>
      </c>
      <c r="M11" s="238">
        <f>SUMIFS(ThuChi!I:I,ThuChi!G:G,C11,ThuChi!H:H,"ITTF",ThuChi!D:D,"2016",ThuChi!C:C,"11")</f>
        <v>100000</v>
      </c>
      <c r="N11" s="256">
        <f t="shared" si="4"/>
        <v>320000</v>
      </c>
      <c r="O11" s="161">
        <v>7</v>
      </c>
    </row>
    <row r="12" spans="1:20" hidden="1" outlineLevel="1">
      <c r="B12" s="239">
        <f t="shared" si="1"/>
        <v>9</v>
      </c>
      <c r="C12" s="244" t="s">
        <v>24</v>
      </c>
      <c r="D12" s="258"/>
      <c r="E12" s="260"/>
      <c r="F12" s="237"/>
      <c r="G12" s="249"/>
      <c r="H12" s="258">
        <f>COUNTIFS('11-2016'!D:D,C12,'11-2016'!E:E,"Thắng")</f>
        <v>35</v>
      </c>
      <c r="I12" s="260">
        <f>COUNTIFS('11-2016'!D:D,C12,'11-2016'!E:E,"Thua")</f>
        <v>42</v>
      </c>
      <c r="J12" s="237">
        <f t="shared" si="2"/>
        <v>77</v>
      </c>
      <c r="K12" s="249">
        <f t="shared" si="0"/>
        <v>0.45454545454545453</v>
      </c>
      <c r="L12" s="250">
        <f t="shared" si="3"/>
        <v>420000</v>
      </c>
      <c r="M12" s="238">
        <f>SUMIFS(ThuChi!I:I,ThuChi!G:G,C12,ThuChi!H:H,"ITTF",ThuChi!D:D,"2016",ThuChi!C:C,"11")</f>
        <v>500000</v>
      </c>
      <c r="N12" s="256">
        <f t="shared" si="4"/>
        <v>-80000</v>
      </c>
      <c r="O12" s="161">
        <v>8</v>
      </c>
    </row>
    <row r="13" spans="1:20" hidden="1" outlineLevel="1">
      <c r="B13" s="239">
        <f t="shared" si="1"/>
        <v>6</v>
      </c>
      <c r="C13" s="244" t="s">
        <v>5</v>
      </c>
      <c r="D13" s="258"/>
      <c r="E13" s="260"/>
      <c r="F13" s="237"/>
      <c r="G13" s="249"/>
      <c r="H13" s="258">
        <f>COUNTIFS('11-2016'!D:D,C13,'11-2016'!E:E,"Thắng")</f>
        <v>37</v>
      </c>
      <c r="I13" s="260">
        <f>COUNTIFS('11-2016'!D:D,C13,'11-2016'!E:E,"Thua")</f>
        <v>38</v>
      </c>
      <c r="J13" s="237">
        <f t="shared" si="2"/>
        <v>75</v>
      </c>
      <c r="K13" s="249">
        <f t="shared" si="0"/>
        <v>0.49333333333333335</v>
      </c>
      <c r="L13" s="250">
        <f>I13*10000+30000</f>
        <v>410000</v>
      </c>
      <c r="M13" s="238">
        <f>SUMIFS(ThuChi!I:I,ThuChi!G:G,C13,ThuChi!H:H,"ITTF",ThuChi!D:D,"2016",ThuChi!C:C,"11")</f>
        <v>60000</v>
      </c>
      <c r="N13" s="256">
        <f t="shared" si="4"/>
        <v>350000</v>
      </c>
      <c r="O13" s="161">
        <v>9</v>
      </c>
    </row>
    <row r="14" spans="1:20" hidden="1" outlineLevel="1">
      <c r="B14" s="239">
        <f t="shared" si="1"/>
        <v>4</v>
      </c>
      <c r="C14" s="244" t="s">
        <v>25</v>
      </c>
      <c r="D14" s="258"/>
      <c r="E14" s="260"/>
      <c r="F14" s="237"/>
      <c r="G14" s="249"/>
      <c r="H14" s="258">
        <f>COUNTIFS('11-2016'!D:D,C14,'11-2016'!E:E,"Thắng")</f>
        <v>39</v>
      </c>
      <c r="I14" s="260">
        <f>COUNTIFS('11-2016'!D:D,C14,'11-2016'!E:E,"Thua")</f>
        <v>38</v>
      </c>
      <c r="J14" s="237">
        <f t="shared" si="2"/>
        <v>77</v>
      </c>
      <c r="K14" s="249">
        <f t="shared" si="0"/>
        <v>0.50649350649350644</v>
      </c>
      <c r="L14" s="250">
        <f t="shared" si="3"/>
        <v>380000</v>
      </c>
      <c r="M14" s="238">
        <f>SUMIFS(ThuChi!I:I,ThuChi!G:G,C14,ThuChi!H:H,"ITTF",ThuChi!D:D,"2016",ThuChi!C:C,"11")</f>
        <v>300000</v>
      </c>
      <c r="N14" s="256">
        <f t="shared" si="4"/>
        <v>80000</v>
      </c>
      <c r="O14" s="161">
        <v>10</v>
      </c>
    </row>
    <row r="15" spans="1:20" hidden="1" outlineLevel="1">
      <c r="B15" s="239">
        <f t="shared" si="1"/>
        <v>5</v>
      </c>
      <c r="C15" s="244" t="s">
        <v>4</v>
      </c>
      <c r="D15" s="258"/>
      <c r="E15" s="260"/>
      <c r="F15" s="237"/>
      <c r="G15" s="249"/>
      <c r="H15" s="258">
        <f>COUNTIFS('11-2016'!D:D,C15,'11-2016'!E:E,"Thắng")</f>
        <v>23</v>
      </c>
      <c r="I15" s="260">
        <f>COUNTIFS('11-2016'!D:D,C15,'11-2016'!E:E,"Thua")</f>
        <v>23</v>
      </c>
      <c r="J15" s="237">
        <f t="shared" si="2"/>
        <v>46</v>
      </c>
      <c r="K15" s="249">
        <f t="shared" si="0"/>
        <v>0.5</v>
      </c>
      <c r="L15" s="250">
        <f t="shared" si="3"/>
        <v>230000</v>
      </c>
      <c r="M15" s="238">
        <f>SUMIFS(ThuChi!I:I,ThuChi!G:G,C15,ThuChi!H:H,"ITTF",ThuChi!D:D,"2016",ThuChi!C:C,"11")</f>
        <v>100000</v>
      </c>
      <c r="N15" s="256">
        <f t="shared" si="4"/>
        <v>130000</v>
      </c>
      <c r="O15" s="161">
        <v>11</v>
      </c>
    </row>
    <row r="16" spans="1:20" hidden="1" outlineLevel="1">
      <c r="B16" s="239">
        <f t="shared" si="1"/>
        <v>12</v>
      </c>
      <c r="C16" s="244" t="s">
        <v>34</v>
      </c>
      <c r="D16" s="258"/>
      <c r="E16" s="260"/>
      <c r="F16" s="237"/>
      <c r="G16" s="249"/>
      <c r="H16" s="258">
        <f>COUNTIFS('11-2016'!D:D,C16,'11-2016'!E:E,"Thắng")</f>
        <v>0</v>
      </c>
      <c r="I16" s="260">
        <f>COUNTIFS('11-2016'!D:D,C16,'11-2016'!E:E,"Thua")</f>
        <v>2</v>
      </c>
      <c r="J16" s="237">
        <f>I16+H16</f>
        <v>2</v>
      </c>
      <c r="K16" s="249">
        <f>IF(J16=0,"0.00"%,H16/J16)</f>
        <v>0</v>
      </c>
      <c r="L16" s="250">
        <f>I16*10000</f>
        <v>20000</v>
      </c>
      <c r="M16" s="238">
        <f>SUMIFS(ThuChi!I:I,ThuChi!G:G,C16,ThuChi!H:H,"ITTF",ThuChi!D:D,"2016",ThuChi!C:C,"11")</f>
        <v>50000</v>
      </c>
      <c r="N16" s="256">
        <f>L16-M16</f>
        <v>-30000</v>
      </c>
      <c r="O16" s="161">
        <v>12</v>
      </c>
    </row>
    <row r="17" spans="1:20" hidden="1" outlineLevel="1">
      <c r="B17" s="239">
        <f t="shared" si="1"/>
        <v>12</v>
      </c>
      <c r="C17" s="237" t="s">
        <v>118</v>
      </c>
      <c r="D17" s="258"/>
      <c r="E17" s="260"/>
      <c r="F17" s="237"/>
      <c r="G17" s="249"/>
      <c r="H17" s="258">
        <f>COUNTIFS('11-2016'!D:D,C17,'11-2016'!E:E,"Thắng")</f>
        <v>0</v>
      </c>
      <c r="I17" s="260">
        <f>COUNTIFS('11-2016'!D:D,C17,'11-2016'!E:E,"Thua")</f>
        <v>0</v>
      </c>
      <c r="J17" s="237">
        <f>I17+H17</f>
        <v>0</v>
      </c>
      <c r="K17" s="249">
        <f>IF(J17=0,"0.00"%,H17/J17)</f>
        <v>0</v>
      </c>
      <c r="L17" s="250">
        <f>I17*10000</f>
        <v>0</v>
      </c>
      <c r="M17" s="238">
        <f>SUMIFS(ThuChi!I:I,ThuChi!G:G,C17,ThuChi!H:H,"ITTF",ThuChi!D:D,"2016",ThuChi!C:C,"11")</f>
        <v>0</v>
      </c>
      <c r="N17" s="256">
        <f>L17-M17</f>
        <v>0</v>
      </c>
    </row>
    <row r="18" spans="1:20" hidden="1" outlineLevel="1">
      <c r="B18" s="239">
        <f t="shared" si="1"/>
        <v>12</v>
      </c>
      <c r="C18" s="245" t="s">
        <v>255</v>
      </c>
      <c r="D18" s="258"/>
      <c r="E18" s="260"/>
      <c r="F18" s="237"/>
      <c r="G18" s="249"/>
      <c r="H18" s="258">
        <f>COUNTIFS('11-2016'!D:D,C18,'11-2016'!E:E,"Thắng")</f>
        <v>0</v>
      </c>
      <c r="I18" s="260">
        <v>2</v>
      </c>
      <c r="J18" s="237">
        <f>I18+H18</f>
        <v>2</v>
      </c>
      <c r="K18" s="249">
        <f>IF(J18=0,"0.00"%,H18/J18)</f>
        <v>0</v>
      </c>
      <c r="L18" s="250">
        <f>I18*10000</f>
        <v>20000</v>
      </c>
      <c r="M18" s="238">
        <f>SUMIFS(ThuChi!I:I,ThuChi!G:G,C18,ThuChi!H:H,"ITTF",ThuChi!D:D,"2016",ThuChi!C:C,"11")</f>
        <v>20000</v>
      </c>
      <c r="N18" s="256">
        <f>L18-M18</f>
        <v>0</v>
      </c>
      <c r="O18" s="161">
        <v>13</v>
      </c>
    </row>
    <row r="19" spans="1:20" ht="5" customHeight="1" thickTop="1" thickBot="1"/>
    <row r="20" spans="1:20" s="304" customFormat="1" ht="20" customHeight="1" collapsed="1" thickTop="1" thickBot="1">
      <c r="A20" s="302"/>
      <c r="B20" s="554" t="s">
        <v>309</v>
      </c>
      <c r="C20" s="555"/>
      <c r="D20" s="555"/>
      <c r="E20" s="267" t="s">
        <v>300</v>
      </c>
      <c r="F20" s="355">
        <v>1</v>
      </c>
      <c r="G20" s="266" t="str">
        <f>IF(ISNA(VLOOKUP(F20,B23:C36,2,FALSE)),"","= Cụ "&amp;VLOOKUP(F20,B23:C36,2,FALSE))</f>
        <v>= Cụ Cường</v>
      </c>
      <c r="H20" s="269"/>
      <c r="I20" s="269"/>
      <c r="J20" s="269"/>
      <c r="K20" s="269" t="s">
        <v>304</v>
      </c>
      <c r="L20" s="261">
        <f>SUM(Table1012[Phí tháng])</f>
        <v>4290000</v>
      </c>
      <c r="M20" s="261">
        <f>SUMIF(Table1012[Đã thu],"&gt;0")</f>
        <v>1130000</v>
      </c>
      <c r="N20" s="270">
        <f>SUMIF(Table1012[Phải thu],"&gt;0")</f>
        <v>3380000</v>
      </c>
      <c r="O20" s="303"/>
      <c r="Q20" s="307"/>
      <c r="R20" s="303"/>
      <c r="S20" s="305"/>
      <c r="T20" s="303"/>
    </row>
    <row r="21" spans="1:20" ht="15" hidden="1" outlineLevel="1" thickTop="1">
      <c r="A21" s="251"/>
      <c r="B21" s="562" t="s">
        <v>295</v>
      </c>
      <c r="C21" s="563"/>
      <c r="D21" s="564" t="s">
        <v>229</v>
      </c>
      <c r="E21" s="563"/>
      <c r="F21" s="563"/>
      <c r="G21" s="565"/>
      <c r="H21" s="564" t="s">
        <v>233</v>
      </c>
      <c r="I21" s="563"/>
      <c r="J21" s="563"/>
      <c r="K21" s="565"/>
      <c r="L21" s="563" t="s">
        <v>291</v>
      </c>
      <c r="M21" s="563"/>
      <c r="N21" s="566"/>
    </row>
    <row r="22" spans="1:20" ht="15" hidden="1" outlineLevel="1" thickBot="1">
      <c r="B22" s="241" t="s">
        <v>287</v>
      </c>
      <c r="C22" s="243" t="s">
        <v>19</v>
      </c>
      <c r="D22" s="246" t="s">
        <v>1</v>
      </c>
      <c r="E22" s="242" t="s">
        <v>17</v>
      </c>
      <c r="F22" s="242" t="s">
        <v>230</v>
      </c>
      <c r="G22" s="247" t="s">
        <v>231</v>
      </c>
      <c r="H22" s="246" t="s">
        <v>232</v>
      </c>
      <c r="I22" s="242" t="s">
        <v>288</v>
      </c>
      <c r="J22" s="242" t="s">
        <v>289</v>
      </c>
      <c r="K22" s="247" t="s">
        <v>290</v>
      </c>
      <c r="L22" s="241" t="s">
        <v>285</v>
      </c>
      <c r="M22" s="242" t="s">
        <v>286</v>
      </c>
      <c r="N22" s="254" t="s">
        <v>67</v>
      </c>
      <c r="O22" s="253" t="s">
        <v>293</v>
      </c>
    </row>
    <row r="23" spans="1:20" ht="15" hidden="1" outlineLevel="1" thickTop="1">
      <c r="B23" s="239">
        <f>RANK(K23,$K$22:$K$35)</f>
        <v>3</v>
      </c>
      <c r="C23" s="236" t="s">
        <v>13</v>
      </c>
      <c r="D23" s="257"/>
      <c r="E23" s="259"/>
      <c r="F23" s="235"/>
      <c r="G23" s="248"/>
      <c r="H23" s="257">
        <f>COUNTIFS('12-2016'!D:D,C23,'12-2016'!E:E,"Thắng")</f>
        <v>43</v>
      </c>
      <c r="I23" s="259">
        <f>COUNTIFS('12-2016'!D:D,C23,'12-2016'!E:E,"Thua")</f>
        <v>33</v>
      </c>
      <c r="J23" s="235">
        <f>I23+H23</f>
        <v>76</v>
      </c>
      <c r="K23" s="249">
        <f>H23/J23</f>
        <v>0.56578947368421051</v>
      </c>
      <c r="L23" s="300">
        <f>I23*10000+90000</f>
        <v>420000</v>
      </c>
      <c r="M23" s="238">
        <f>SUMIFS(ThuChi!I:I,ThuChi!G:G,C23,ThuChi!H:H,"ITTF",ThuChi!D:D,"2016",ThuChi!C:C,"12")-N5</f>
        <v>0</v>
      </c>
      <c r="N23" s="255">
        <f>L23-M23</f>
        <v>420000</v>
      </c>
      <c r="O23" s="161">
        <v>1</v>
      </c>
    </row>
    <row r="24" spans="1:20" hidden="1" outlineLevel="1">
      <c r="B24" s="239">
        <f t="shared" ref="B24:B35" si="5">RANK(K24,$K$22:$K$35)</f>
        <v>1</v>
      </c>
      <c r="C24" s="244" t="s">
        <v>9</v>
      </c>
      <c r="D24" s="258"/>
      <c r="E24" s="260"/>
      <c r="F24" s="237"/>
      <c r="G24" s="249"/>
      <c r="H24" s="258">
        <f>COUNTIFS('12-2016'!D:D,C24,'12-2016'!E:E,"Thắng")</f>
        <v>35</v>
      </c>
      <c r="I24" s="260">
        <f>COUNTIFS('12-2016'!D:D,C24,'12-2016'!E:E,"Thua")</f>
        <v>18</v>
      </c>
      <c r="J24" s="237">
        <f t="shared" ref="J24:J35" si="6">I24+H24</f>
        <v>53</v>
      </c>
      <c r="K24" s="249">
        <f t="shared" ref="K24:K33" si="7">H24/J24</f>
        <v>0.660377358490566</v>
      </c>
      <c r="L24" s="250">
        <f t="shared" ref="L24:L35" si="8">I24*10000</f>
        <v>180000</v>
      </c>
      <c r="M24" s="238">
        <f>SUMIFS(ThuChi!I:I,ThuChi!G:G,C24,ThuChi!H:H,"ITTF",ThuChi!D:D,"2016",ThuChi!C:C,"12")-N6</f>
        <v>50000</v>
      </c>
      <c r="N24" s="256">
        <f t="shared" ref="N24:N35" si="9">L24-M24</f>
        <v>130000</v>
      </c>
      <c r="O24" s="161">
        <v>2</v>
      </c>
    </row>
    <row r="25" spans="1:20" hidden="1" outlineLevel="1">
      <c r="B25" s="239">
        <f t="shared" si="5"/>
        <v>6</v>
      </c>
      <c r="C25" s="244" t="s">
        <v>14</v>
      </c>
      <c r="D25" s="258"/>
      <c r="E25" s="260"/>
      <c r="F25" s="237"/>
      <c r="G25" s="249"/>
      <c r="H25" s="258">
        <f>COUNTIFS('12-2016'!D:D,C25,'12-2016'!E:E,"Thắng")</f>
        <v>52</v>
      </c>
      <c r="I25" s="260">
        <f>COUNTIFS('12-2016'!D:D,C25,'12-2016'!E:E,"Thua")</f>
        <v>51</v>
      </c>
      <c r="J25" s="237">
        <f t="shared" si="6"/>
        <v>103</v>
      </c>
      <c r="K25" s="249">
        <f t="shared" si="7"/>
        <v>0.50485436893203883</v>
      </c>
      <c r="L25" s="250">
        <f>I25*10000+90000</f>
        <v>600000</v>
      </c>
      <c r="M25" s="238">
        <f>SUMIFS(ThuChi!I:I,ThuChi!G:G,C25,ThuChi!H:H,"ITTF",ThuChi!D:D,"2016",ThuChi!C:C,"12")-N7</f>
        <v>50000</v>
      </c>
      <c r="N25" s="256">
        <f t="shared" si="9"/>
        <v>550000</v>
      </c>
      <c r="O25" s="161">
        <v>3</v>
      </c>
    </row>
    <row r="26" spans="1:20" hidden="1" outlineLevel="1">
      <c r="B26" s="239">
        <f t="shared" si="5"/>
        <v>8</v>
      </c>
      <c r="C26" s="244" t="s">
        <v>15</v>
      </c>
      <c r="D26" s="258"/>
      <c r="E26" s="260"/>
      <c r="F26" s="237"/>
      <c r="G26" s="249"/>
      <c r="H26" s="258">
        <f>COUNTIFS('12-2016'!D:D,C26,'12-2016'!E:E,"Thắng")</f>
        <v>42</v>
      </c>
      <c r="I26" s="260">
        <f>COUNTIFS('12-2016'!D:D,C26,'12-2016'!E:E,"Thua")</f>
        <v>48</v>
      </c>
      <c r="J26" s="237">
        <f t="shared" si="6"/>
        <v>90</v>
      </c>
      <c r="K26" s="249">
        <f t="shared" si="7"/>
        <v>0.46666666666666667</v>
      </c>
      <c r="L26" s="250">
        <f t="shared" si="8"/>
        <v>480000</v>
      </c>
      <c r="M26" s="238">
        <f>SUMIFS(ThuChi!I:I,ThuChi!G:G,C26,ThuChi!H:H,"ITTF",ThuChi!D:D,"2016",ThuChi!C:C,"12")-N8</f>
        <v>0</v>
      </c>
      <c r="N26" s="256">
        <f t="shared" si="9"/>
        <v>480000</v>
      </c>
      <c r="O26" s="161">
        <v>4</v>
      </c>
    </row>
    <row r="27" spans="1:20" hidden="1" outlineLevel="1">
      <c r="B27" s="239">
        <f t="shared" si="5"/>
        <v>7</v>
      </c>
      <c r="C27" s="244" t="s">
        <v>16</v>
      </c>
      <c r="D27" s="258"/>
      <c r="E27" s="260"/>
      <c r="F27" s="237"/>
      <c r="G27" s="249"/>
      <c r="H27" s="258">
        <f>COUNTIFS('12-2016'!D:D,C27,'12-2016'!E:E,"Thắng")</f>
        <v>33</v>
      </c>
      <c r="I27" s="260">
        <f>COUNTIFS('12-2016'!D:D,C27,'12-2016'!E:E,"Thua")</f>
        <v>37</v>
      </c>
      <c r="J27" s="237">
        <f t="shared" si="6"/>
        <v>70</v>
      </c>
      <c r="K27" s="249">
        <f t="shared" si="7"/>
        <v>0.47142857142857142</v>
      </c>
      <c r="L27" s="250">
        <f t="shared" si="8"/>
        <v>370000</v>
      </c>
      <c r="M27" s="238">
        <f>SUMIFS(ThuChi!I:I,ThuChi!G:G,C27,ThuChi!H:H,"ITTF",ThuChi!D:D,"2016",ThuChi!C:C,"12")-N9</f>
        <v>10000</v>
      </c>
      <c r="N27" s="256">
        <f t="shared" si="9"/>
        <v>360000</v>
      </c>
      <c r="O27" s="161">
        <v>5</v>
      </c>
    </row>
    <row r="28" spans="1:20" hidden="1" outlineLevel="1">
      <c r="B28" s="239">
        <f t="shared" si="5"/>
        <v>11</v>
      </c>
      <c r="C28" s="244" t="s">
        <v>23</v>
      </c>
      <c r="D28" s="258"/>
      <c r="E28" s="260"/>
      <c r="F28" s="237"/>
      <c r="G28" s="249"/>
      <c r="H28" s="258">
        <f>COUNTIFS('12-2016'!D:D,C28,'12-2016'!E:E,"Thắng")</f>
        <v>36</v>
      </c>
      <c r="I28" s="260">
        <f>COUNTIFS('12-2016'!D:D,C28,'12-2016'!E:E,"Thua")</f>
        <v>54</v>
      </c>
      <c r="J28" s="237">
        <f t="shared" si="6"/>
        <v>90</v>
      </c>
      <c r="K28" s="249">
        <f t="shared" si="7"/>
        <v>0.4</v>
      </c>
      <c r="L28" s="250">
        <f t="shared" si="8"/>
        <v>540000</v>
      </c>
      <c r="M28" s="238">
        <f>SUMIFS(ThuChi!I:I,ThuChi!G:G,C28,ThuChi!H:H,"ITTF",ThuChi!D:D,"2016",ThuChi!C:C,"12")-N10</f>
        <v>340000</v>
      </c>
      <c r="N28" s="256">
        <f t="shared" si="9"/>
        <v>200000</v>
      </c>
      <c r="O28" s="161">
        <v>6</v>
      </c>
    </row>
    <row r="29" spans="1:20" hidden="1" outlineLevel="1">
      <c r="B29" s="239">
        <f t="shared" si="5"/>
        <v>9</v>
      </c>
      <c r="C29" s="244" t="s">
        <v>0</v>
      </c>
      <c r="D29" s="258"/>
      <c r="E29" s="260"/>
      <c r="F29" s="237"/>
      <c r="G29" s="249"/>
      <c r="H29" s="258">
        <f>COUNTIFS('12-2016'!D:D,C29,'12-2016'!E:E,"Thắng")</f>
        <v>40</v>
      </c>
      <c r="I29" s="260">
        <f>COUNTIFS('12-2016'!D:D,C29,'12-2016'!E:E,"Thua")</f>
        <v>48</v>
      </c>
      <c r="J29" s="237">
        <f t="shared" si="6"/>
        <v>88</v>
      </c>
      <c r="K29" s="249">
        <f t="shared" si="7"/>
        <v>0.45454545454545453</v>
      </c>
      <c r="L29" s="250">
        <f t="shared" si="8"/>
        <v>480000</v>
      </c>
      <c r="M29" s="238">
        <f>SUMIFS(ThuChi!I:I,ThuChi!G:G,C29,ThuChi!H:H,"ITTF",ThuChi!D:D,"2016",ThuChi!C:C,"12")-N11</f>
        <v>80000</v>
      </c>
      <c r="N29" s="256">
        <f t="shared" si="9"/>
        <v>400000</v>
      </c>
      <c r="O29" s="161">
        <v>7</v>
      </c>
    </row>
    <row r="30" spans="1:20" hidden="1" outlineLevel="1">
      <c r="B30" s="239">
        <f t="shared" si="5"/>
        <v>5</v>
      </c>
      <c r="C30" s="244" t="s">
        <v>24</v>
      </c>
      <c r="D30" s="258"/>
      <c r="E30" s="260"/>
      <c r="F30" s="237"/>
      <c r="G30" s="249"/>
      <c r="H30" s="258">
        <f>COUNTIFS('12-2016'!D:D,C30,'12-2016'!E:E,"Thắng")</f>
        <v>44</v>
      </c>
      <c r="I30" s="260">
        <f>COUNTIFS('12-2016'!D:D,C30,'12-2016'!E:E,"Thua")</f>
        <v>41</v>
      </c>
      <c r="J30" s="237">
        <f t="shared" si="6"/>
        <v>85</v>
      </c>
      <c r="K30" s="249">
        <f t="shared" si="7"/>
        <v>0.51764705882352946</v>
      </c>
      <c r="L30" s="250">
        <f t="shared" si="8"/>
        <v>410000</v>
      </c>
      <c r="M30" s="238">
        <f>SUMIFS(ThuChi!I:I,ThuChi!G:G,C30,ThuChi!H:H,"ITTF",ThuChi!D:D,"2016",ThuChi!C:C,"12")-N12</f>
        <v>80000</v>
      </c>
      <c r="N30" s="256">
        <f t="shared" si="9"/>
        <v>330000</v>
      </c>
      <c r="O30" s="161">
        <v>8</v>
      </c>
    </row>
    <row r="31" spans="1:20" hidden="1" outlineLevel="1">
      <c r="B31" s="239">
        <f t="shared" si="5"/>
        <v>10</v>
      </c>
      <c r="C31" s="244" t="s">
        <v>5</v>
      </c>
      <c r="D31" s="258"/>
      <c r="E31" s="260"/>
      <c r="F31" s="237"/>
      <c r="G31" s="249"/>
      <c r="H31" s="258">
        <f>COUNTIFS('12-2016'!D:D,C31,'12-2016'!E:E,"Thắng")</f>
        <v>23</v>
      </c>
      <c r="I31" s="260">
        <f>COUNTIFS('12-2016'!D:D,C31,'12-2016'!E:E,"Thua")</f>
        <v>33</v>
      </c>
      <c r="J31" s="237">
        <f t="shared" si="6"/>
        <v>56</v>
      </c>
      <c r="K31" s="249">
        <f t="shared" si="7"/>
        <v>0.4107142857142857</v>
      </c>
      <c r="L31" s="250">
        <f t="shared" si="8"/>
        <v>330000</v>
      </c>
      <c r="M31" s="238">
        <f>SUMIFS(ThuChi!I:I,ThuChi!G:G,C31,ThuChi!H:H,"ITTF",ThuChi!D:D,"2016",ThuChi!C:C,"12")-N13</f>
        <v>0</v>
      </c>
      <c r="N31" s="256">
        <f t="shared" si="9"/>
        <v>330000</v>
      </c>
      <c r="O31" s="161">
        <v>9</v>
      </c>
    </row>
    <row r="32" spans="1:20" hidden="1" outlineLevel="1">
      <c r="B32" s="239">
        <f t="shared" si="5"/>
        <v>2</v>
      </c>
      <c r="C32" s="244" t="s">
        <v>25</v>
      </c>
      <c r="D32" s="258"/>
      <c r="E32" s="260"/>
      <c r="F32" s="237"/>
      <c r="G32" s="249"/>
      <c r="H32" s="258">
        <f>COUNTIFS('12-2016'!D:D,C32,'12-2016'!E:E,"Thắng")</f>
        <v>32</v>
      </c>
      <c r="I32" s="260">
        <f>COUNTIFS('12-2016'!D:D,C32,'12-2016'!E:E,"Thua")</f>
        <v>23</v>
      </c>
      <c r="J32" s="237">
        <f t="shared" si="6"/>
        <v>55</v>
      </c>
      <c r="K32" s="249">
        <f t="shared" si="7"/>
        <v>0.58181818181818179</v>
      </c>
      <c r="L32" s="250">
        <f t="shared" si="8"/>
        <v>230000</v>
      </c>
      <c r="M32" s="238">
        <f>SUMIFS(ThuChi!I:I,ThuChi!G:G,C32,ThuChi!H:H,"ITTF",ThuChi!D:D,"2016",ThuChi!C:C,"12")-N14</f>
        <v>420000</v>
      </c>
      <c r="N32" s="256">
        <f t="shared" si="9"/>
        <v>-190000</v>
      </c>
      <c r="O32" s="161">
        <v>10</v>
      </c>
    </row>
    <row r="33" spans="1:20" hidden="1" outlineLevel="1">
      <c r="B33" s="239">
        <f t="shared" si="5"/>
        <v>4</v>
      </c>
      <c r="C33" s="244" t="s">
        <v>4</v>
      </c>
      <c r="D33" s="258"/>
      <c r="E33" s="260"/>
      <c r="F33" s="237"/>
      <c r="G33" s="249"/>
      <c r="H33" s="258">
        <f>COUNTIFS('12-2016'!D:D,C33,'12-2016'!E:E,"Thắng")</f>
        <v>31</v>
      </c>
      <c r="I33" s="260">
        <f>COUNTIFS('12-2016'!D:D,C33,'12-2016'!E:E,"Thua")</f>
        <v>25</v>
      </c>
      <c r="J33" s="237">
        <f t="shared" si="6"/>
        <v>56</v>
      </c>
      <c r="K33" s="249">
        <f t="shared" si="7"/>
        <v>0.5535714285714286</v>
      </c>
      <c r="L33" s="250">
        <f t="shared" si="8"/>
        <v>250000</v>
      </c>
      <c r="M33" s="238">
        <f>SUMIFS(ThuChi!I:I,ThuChi!G:G,C33,ThuChi!H:H,"ITTF",ThuChi!D:D,"2016",ThuChi!C:C,"12")-N15</f>
        <v>70000</v>
      </c>
      <c r="N33" s="256">
        <f t="shared" si="9"/>
        <v>180000</v>
      </c>
      <c r="O33" s="161">
        <v>11</v>
      </c>
    </row>
    <row r="34" spans="1:20" hidden="1" outlineLevel="1">
      <c r="B34" s="239">
        <f t="shared" si="5"/>
        <v>12</v>
      </c>
      <c r="C34" s="244" t="s">
        <v>34</v>
      </c>
      <c r="D34" s="258"/>
      <c r="E34" s="260"/>
      <c r="F34" s="237"/>
      <c r="G34" s="249"/>
      <c r="H34" s="258">
        <f>COUNTIFS('12-2016'!D:D,C34,'12-2016'!E:E,"Thắng")</f>
        <v>0</v>
      </c>
      <c r="I34" s="260">
        <f>COUNTIFS('12-2016'!D:D,C34,'12-2016'!E:E,"Thua")</f>
        <v>0</v>
      </c>
      <c r="J34" s="237">
        <f t="shared" si="6"/>
        <v>0</v>
      </c>
      <c r="K34" s="249">
        <f>IF(J34=0,"0.00"%,H34/J34)</f>
        <v>0</v>
      </c>
      <c r="L34" s="250">
        <f t="shared" si="8"/>
        <v>0</v>
      </c>
      <c r="M34" s="238">
        <f>SUMIFS(ThuChi!I:I,ThuChi!G:G,C34,ThuChi!H:H,"ITTF",ThuChi!D:D,"2016",ThuChi!C:C,"12")-N16</f>
        <v>30000</v>
      </c>
      <c r="N34" s="256">
        <f t="shared" si="9"/>
        <v>-30000</v>
      </c>
      <c r="O34" s="161">
        <v>12</v>
      </c>
    </row>
    <row r="35" spans="1:20" hidden="1" outlineLevel="1">
      <c r="B35" s="239">
        <f t="shared" si="5"/>
        <v>12</v>
      </c>
      <c r="C35" s="237" t="s">
        <v>118</v>
      </c>
      <c r="D35" s="258"/>
      <c r="E35" s="260"/>
      <c r="F35" s="237"/>
      <c r="G35" s="249"/>
      <c r="H35" s="258">
        <f>COUNTIFS('12-2016'!D:D,C35,'12-2016'!E:E,"Thắng")</f>
        <v>0</v>
      </c>
      <c r="I35" s="260">
        <f>COUNTIFS('12-2016'!D:D,C35,'12-2016'!E:E,"Thua")</f>
        <v>0</v>
      </c>
      <c r="J35" s="237">
        <f t="shared" si="6"/>
        <v>0</v>
      </c>
      <c r="K35" s="249">
        <f>IF(J35=0,"0.00"%,H35/J35)</f>
        <v>0</v>
      </c>
      <c r="L35" s="250">
        <f t="shared" si="8"/>
        <v>0</v>
      </c>
      <c r="M35" s="238">
        <f>SUMIFS(ThuChi!I:I,ThuChi!G:G,C35,ThuChi!H:H,"ITTF",ThuChi!D:D,"2016",ThuChi!C:C,"12")-N17</f>
        <v>0</v>
      </c>
      <c r="N35" s="256">
        <f t="shared" si="9"/>
        <v>0</v>
      </c>
      <c r="O35" s="161">
        <v>13</v>
      </c>
    </row>
    <row r="36" spans="1:20" ht="5" customHeight="1" thickTop="1" thickBot="1"/>
    <row r="37" spans="1:20" s="304" customFormat="1" ht="19.100000000000001" customHeight="1" collapsed="1" thickTop="1" thickBot="1">
      <c r="A37" s="302"/>
      <c r="B37" s="554" t="s">
        <v>302</v>
      </c>
      <c r="C37" s="555"/>
      <c r="D37" s="555"/>
      <c r="E37" s="267" t="s">
        <v>300</v>
      </c>
      <c r="F37" s="355">
        <v>1</v>
      </c>
      <c r="G37" s="266" t="str">
        <f>IF(ISNA(VLOOKUP(F37,B40:C53,2,FALSE)),"","= Cụ "&amp;VLOOKUP(F37,B40:C53,2,FALSE))</f>
        <v>= Cụ Trung</v>
      </c>
      <c r="H37" s="269"/>
      <c r="I37" s="269"/>
      <c r="J37" s="269"/>
      <c r="K37" s="269" t="s">
        <v>305</v>
      </c>
      <c r="L37" s="261">
        <f>SUM(Table101215[Phí tháng])</f>
        <v>5710000</v>
      </c>
      <c r="M37" s="261">
        <f>SUMIF(Table101215[Đã thu],"&gt;0")</f>
        <v>3885000</v>
      </c>
      <c r="N37" s="270">
        <f>SUMIF(Table101215[Phải thu],"&gt;0")</f>
        <v>3930000</v>
      </c>
      <c r="O37" s="303"/>
      <c r="Q37" s="307"/>
      <c r="R37" s="303"/>
      <c r="S37" s="305"/>
      <c r="T37" s="303"/>
    </row>
    <row r="38" spans="1:20" ht="15" hidden="1" outlineLevel="1" thickTop="1">
      <c r="A38" s="251"/>
      <c r="B38" s="562" t="s">
        <v>307</v>
      </c>
      <c r="C38" s="563"/>
      <c r="D38" s="564" t="s">
        <v>229</v>
      </c>
      <c r="E38" s="563"/>
      <c r="F38" s="563"/>
      <c r="G38" s="565"/>
      <c r="H38" s="564" t="s">
        <v>233</v>
      </c>
      <c r="I38" s="563"/>
      <c r="J38" s="563"/>
      <c r="K38" s="565"/>
      <c r="L38" s="563" t="s">
        <v>291</v>
      </c>
      <c r="M38" s="563"/>
      <c r="N38" s="566"/>
    </row>
    <row r="39" spans="1:20" ht="15" hidden="1" outlineLevel="1" thickBot="1">
      <c r="B39" s="241" t="s">
        <v>287</v>
      </c>
      <c r="C39" s="243" t="s">
        <v>19</v>
      </c>
      <c r="D39" s="246" t="s">
        <v>1</v>
      </c>
      <c r="E39" s="242" t="s">
        <v>17</v>
      </c>
      <c r="F39" s="242" t="s">
        <v>230</v>
      </c>
      <c r="G39" s="247" t="s">
        <v>231</v>
      </c>
      <c r="H39" s="246" t="s">
        <v>232</v>
      </c>
      <c r="I39" s="242" t="s">
        <v>288</v>
      </c>
      <c r="J39" s="242" t="s">
        <v>289</v>
      </c>
      <c r="K39" s="247" t="s">
        <v>290</v>
      </c>
      <c r="L39" s="241" t="s">
        <v>285</v>
      </c>
      <c r="M39" s="242" t="s">
        <v>286</v>
      </c>
      <c r="N39" s="254" t="s">
        <v>67</v>
      </c>
      <c r="O39" s="253" t="s">
        <v>293</v>
      </c>
    </row>
    <row r="40" spans="1:20" ht="15" hidden="1" outlineLevel="1" thickTop="1">
      <c r="B40" s="239">
        <f>RANK(K40,$K$40:$K$52)</f>
        <v>8</v>
      </c>
      <c r="C40" s="236" t="s">
        <v>13</v>
      </c>
      <c r="D40" s="257"/>
      <c r="E40" s="259"/>
      <c r="F40" s="235"/>
      <c r="G40" s="248"/>
      <c r="H40" s="257">
        <f>COUNTIFS('2-2017'!D:D,C40,'2-2017'!E:E,"Thắng")+COUNTIFS('1-2017'!D:D,C40,'1-2017'!E:E,"Thắng")</f>
        <v>51</v>
      </c>
      <c r="I40" s="259">
        <f>COUNTIFS('1-2017'!D:D,C40,'1-2017'!E:E,"Thua")+COUNTIFS('2-2017'!D:D,C40,'2-2017'!E:E,"Thua")</f>
        <v>55</v>
      </c>
      <c r="J40" s="235">
        <f>I40+H40</f>
        <v>106</v>
      </c>
      <c r="K40" s="249">
        <f>H40/J40</f>
        <v>0.48113207547169812</v>
      </c>
      <c r="L40" s="300">
        <f>I40*10000</f>
        <v>550000</v>
      </c>
      <c r="M40" s="240">
        <f>SUMIFS(ThuChi!I:I,ThuChi!G:G,C40,ThuChi!H:H,"ITTF",ThuChi!D:D,"2017",ThuChi!C:C,"1&amp;2")-N23</f>
        <v>-220000</v>
      </c>
      <c r="N40" s="255">
        <f>L40-M40</f>
        <v>770000</v>
      </c>
      <c r="O40" s="161">
        <v>1</v>
      </c>
    </row>
    <row r="41" spans="1:20" hidden="1" outlineLevel="1">
      <c r="B41" s="239">
        <f t="shared" ref="B41:B52" si="10">RANK(K41,$K$40:$K$52)</f>
        <v>2</v>
      </c>
      <c r="C41" s="244" t="s">
        <v>9</v>
      </c>
      <c r="D41" s="258"/>
      <c r="E41" s="260"/>
      <c r="F41" s="237"/>
      <c r="G41" s="249"/>
      <c r="H41" s="257">
        <f>COUNTIFS('2-2017'!D:D,C41,'2-2017'!E:E,"Thắng")+COUNTIFS('1-2017'!D:D,C41,'1-2017'!E:E,"Thắng")</f>
        <v>46</v>
      </c>
      <c r="I41" s="259">
        <f>COUNTIFS('1-2017'!D:D,C41,'1-2017'!E:E,"Thua")+COUNTIFS('2-2017'!D:D,C41,'2-2017'!E:E,"Thua")</f>
        <v>29</v>
      </c>
      <c r="J41" s="237">
        <f t="shared" ref="J41:J52" si="11">I41+H41</f>
        <v>75</v>
      </c>
      <c r="K41" s="249">
        <f t="shared" ref="K41:K50" si="12">H41/J41</f>
        <v>0.61333333333333329</v>
      </c>
      <c r="L41" s="250">
        <f t="shared" ref="L41:L52" si="13">I41*10000</f>
        <v>290000</v>
      </c>
      <c r="M41" s="238">
        <f>SUMIFS(ThuChi!I:I,ThuChi!G:G,C41,ThuChi!H:H,"ITTF",ThuChi!D:D,"2017",ThuChi!C:C,"1&amp;2")-N24</f>
        <v>370000</v>
      </c>
      <c r="N41" s="256">
        <f t="shared" ref="N41:N52" si="14">L41-M41</f>
        <v>-80000</v>
      </c>
      <c r="O41" s="161">
        <v>2</v>
      </c>
    </row>
    <row r="42" spans="1:20" hidden="1" outlineLevel="1">
      <c r="B42" s="239">
        <f t="shared" si="10"/>
        <v>7</v>
      </c>
      <c r="C42" s="244" t="s">
        <v>14</v>
      </c>
      <c r="D42" s="258"/>
      <c r="E42" s="260"/>
      <c r="F42" s="237"/>
      <c r="G42" s="249"/>
      <c r="H42" s="257">
        <f>COUNTIFS('2-2017'!D:D,C42,'2-2017'!E:E,"Thắng")+COUNTIFS('1-2017'!D:D,C42,'1-2017'!E:E,"Thắng")</f>
        <v>69</v>
      </c>
      <c r="I42" s="259">
        <f>COUNTIFS('1-2017'!D:D,C42,'1-2017'!E:E,"Thua")+COUNTIFS('2-2017'!D:D,C42,'2-2017'!E:E,"Thua")</f>
        <v>73</v>
      </c>
      <c r="J42" s="237">
        <f t="shared" si="11"/>
        <v>142</v>
      </c>
      <c r="K42" s="249">
        <f t="shared" si="12"/>
        <v>0.4859154929577465</v>
      </c>
      <c r="L42" s="250">
        <f t="shared" si="13"/>
        <v>730000</v>
      </c>
      <c r="M42" s="238">
        <f>SUMIFS(ThuChi!I:I,ThuChi!G:G,C42,ThuChi!H:H,"ITTF",ThuChi!D:D,"2017",ThuChi!C:C,"1&amp;2")-N25</f>
        <v>550000</v>
      </c>
      <c r="N42" s="256">
        <f t="shared" si="14"/>
        <v>180000</v>
      </c>
      <c r="O42" s="161">
        <v>3</v>
      </c>
    </row>
    <row r="43" spans="1:20" hidden="1" outlineLevel="1">
      <c r="B43" s="239">
        <f t="shared" si="10"/>
        <v>11</v>
      </c>
      <c r="C43" s="244" t="s">
        <v>15</v>
      </c>
      <c r="D43" s="258"/>
      <c r="E43" s="260"/>
      <c r="F43" s="237"/>
      <c r="G43" s="249"/>
      <c r="H43" s="257">
        <f>COUNTIFS('2-2017'!D:D,C43,'2-2017'!E:E,"Thắng")+COUNTIFS('1-2017'!D:D,C43,'1-2017'!E:E,"Thắng")</f>
        <v>47</v>
      </c>
      <c r="I43" s="259">
        <f>COUNTIFS('1-2017'!D:D,C43,'1-2017'!E:E,"Thua")+COUNTIFS('2-2017'!D:D,C43,'2-2017'!E:E,"Thua")</f>
        <v>62</v>
      </c>
      <c r="J43" s="237">
        <f t="shared" si="11"/>
        <v>109</v>
      </c>
      <c r="K43" s="249">
        <f t="shared" si="12"/>
        <v>0.43119266055045874</v>
      </c>
      <c r="L43" s="250">
        <f t="shared" si="13"/>
        <v>620000</v>
      </c>
      <c r="M43" s="238">
        <f>SUMIFS(ThuChi!I:I,ThuChi!G:G,C43,ThuChi!H:H,"ITTF",ThuChi!D:D,"2017",ThuChi!C:C,"1&amp;2")-N26</f>
        <v>-480000</v>
      </c>
      <c r="N43" s="256">
        <f t="shared" si="14"/>
        <v>1100000</v>
      </c>
      <c r="O43" s="161">
        <v>4</v>
      </c>
    </row>
    <row r="44" spans="1:20" hidden="1" outlineLevel="1">
      <c r="B44" s="239">
        <f t="shared" si="10"/>
        <v>3</v>
      </c>
      <c r="C44" s="244" t="s">
        <v>16</v>
      </c>
      <c r="D44" s="258"/>
      <c r="E44" s="260"/>
      <c r="F44" s="237"/>
      <c r="G44" s="249"/>
      <c r="H44" s="257">
        <f>COUNTIFS('2-2017'!D:D,C44,'2-2017'!E:E,"Thắng")+COUNTIFS('1-2017'!D:D,C44,'1-2017'!E:E,"Thắng")</f>
        <v>58</v>
      </c>
      <c r="I44" s="259">
        <f>COUNTIFS('1-2017'!D:D,C44,'1-2017'!E:E,"Thua")+COUNTIFS('2-2017'!D:D,C44,'2-2017'!E:E,"Thua")</f>
        <v>49</v>
      </c>
      <c r="J44" s="237">
        <f t="shared" si="11"/>
        <v>107</v>
      </c>
      <c r="K44" s="249">
        <f t="shared" si="12"/>
        <v>0.54205607476635509</v>
      </c>
      <c r="L44" s="250">
        <f t="shared" si="13"/>
        <v>490000</v>
      </c>
      <c r="M44" s="238">
        <f>SUMIFS(ThuChi!I:I,ThuChi!G:G,C44,ThuChi!H:H,"ITTF",ThuChi!D:D,"2017",ThuChi!C:C,"1&amp;2")-N27</f>
        <v>-360000</v>
      </c>
      <c r="N44" s="256">
        <f t="shared" si="14"/>
        <v>850000</v>
      </c>
      <c r="O44" s="161">
        <v>5</v>
      </c>
    </row>
    <row r="45" spans="1:20" hidden="1" outlineLevel="1">
      <c r="B45" s="239">
        <f t="shared" si="10"/>
        <v>9</v>
      </c>
      <c r="C45" s="244" t="s">
        <v>23</v>
      </c>
      <c r="D45" s="258"/>
      <c r="E45" s="260"/>
      <c r="F45" s="237"/>
      <c r="G45" s="249"/>
      <c r="H45" s="257">
        <f>COUNTIFS('2-2017'!D:D,C45,'2-2017'!E:E,"Thắng")+COUNTIFS('1-2017'!D:D,C45,'1-2017'!E:E,"Thắng")</f>
        <v>67</v>
      </c>
      <c r="I45" s="259">
        <f>COUNTIFS('1-2017'!D:D,C45,'1-2017'!E:E,"Thua")+COUNTIFS('2-2017'!D:D,C45,'2-2017'!E:E,"Thua")</f>
        <v>79</v>
      </c>
      <c r="J45" s="237">
        <f t="shared" si="11"/>
        <v>146</v>
      </c>
      <c r="K45" s="249">
        <f t="shared" si="12"/>
        <v>0.4589041095890411</v>
      </c>
      <c r="L45" s="250">
        <f t="shared" si="13"/>
        <v>790000</v>
      </c>
      <c r="M45" s="238">
        <f>SUMIFS(ThuChi!I:I,ThuChi!G:G,C45,ThuChi!H:H,"ITTF",ThuChi!D:D,"2017",ThuChi!C:C,"1&amp;2")-N28</f>
        <v>1555000</v>
      </c>
      <c r="N45" s="256">
        <f t="shared" si="14"/>
        <v>-765000</v>
      </c>
      <c r="O45" s="161">
        <v>6</v>
      </c>
    </row>
    <row r="46" spans="1:20" hidden="1" outlineLevel="1">
      <c r="B46" s="239">
        <f t="shared" si="10"/>
        <v>6</v>
      </c>
      <c r="C46" s="244" t="s">
        <v>0</v>
      </c>
      <c r="D46" s="258"/>
      <c r="E46" s="260"/>
      <c r="F46" s="237"/>
      <c r="G46" s="249"/>
      <c r="H46" s="257">
        <f>COUNTIFS('2-2017'!D:D,C46,'2-2017'!E:E,"Thắng")+COUNTIFS('1-2017'!D:D,C46,'1-2017'!E:E,"Thắng")</f>
        <v>58</v>
      </c>
      <c r="I46" s="259">
        <f>COUNTIFS('1-2017'!D:D,C46,'1-2017'!E:E,"Thua")+COUNTIFS('2-2017'!D:D,C46,'2-2017'!E:E,"Thua")</f>
        <v>59</v>
      </c>
      <c r="J46" s="237">
        <f t="shared" si="11"/>
        <v>117</v>
      </c>
      <c r="K46" s="249">
        <f t="shared" si="12"/>
        <v>0.49572649572649574</v>
      </c>
      <c r="L46" s="250">
        <f t="shared" si="13"/>
        <v>590000</v>
      </c>
      <c r="M46" s="238">
        <f>SUMIFS(ThuChi!I:I,ThuChi!G:G,C46,ThuChi!H:H,"ITTF",ThuChi!D:D,"2017",ThuChi!C:C,"1&amp;2")-N29</f>
        <v>100000</v>
      </c>
      <c r="N46" s="256">
        <f t="shared" si="14"/>
        <v>490000</v>
      </c>
      <c r="O46" s="161">
        <v>7</v>
      </c>
    </row>
    <row r="47" spans="1:20" hidden="1" outlineLevel="1">
      <c r="B47" s="239">
        <f t="shared" si="10"/>
        <v>5</v>
      </c>
      <c r="C47" s="244" t="s">
        <v>24</v>
      </c>
      <c r="D47" s="258"/>
      <c r="E47" s="260"/>
      <c r="F47" s="237"/>
      <c r="G47" s="249"/>
      <c r="H47" s="257">
        <f>COUNTIFS('2-2017'!D:D,C47,'2-2017'!E:E,"Thắng")+COUNTIFS('1-2017'!D:D,C47,'1-2017'!E:E,"Thắng")</f>
        <v>47</v>
      </c>
      <c r="I47" s="259">
        <f>COUNTIFS('1-2017'!D:D,C47,'1-2017'!E:E,"Thua")+COUNTIFS('2-2017'!D:D,C47,'2-2017'!E:E,"Thua")</f>
        <v>44</v>
      </c>
      <c r="J47" s="237">
        <f t="shared" si="11"/>
        <v>91</v>
      </c>
      <c r="K47" s="249">
        <f t="shared" si="12"/>
        <v>0.51648351648351654</v>
      </c>
      <c r="L47" s="250">
        <f t="shared" si="13"/>
        <v>440000</v>
      </c>
      <c r="M47" s="238">
        <f>SUMIFS(ThuChi!I:I,ThuChi!G:G,C47,ThuChi!H:H,"ITTF",ThuChi!D:D,"2017",ThuChi!C:C,"1&amp;2")-N30</f>
        <v>170000</v>
      </c>
      <c r="N47" s="256">
        <f t="shared" si="14"/>
        <v>270000</v>
      </c>
      <c r="O47" s="161">
        <v>8</v>
      </c>
    </row>
    <row r="48" spans="1:20" hidden="1" outlineLevel="1">
      <c r="B48" s="239">
        <f t="shared" si="10"/>
        <v>10</v>
      </c>
      <c r="C48" s="244" t="s">
        <v>5</v>
      </c>
      <c r="D48" s="258"/>
      <c r="E48" s="260"/>
      <c r="F48" s="237"/>
      <c r="G48" s="249"/>
      <c r="H48" s="257">
        <f>COUNTIFS('2-2017'!D:D,C48,'2-2017'!E:E,"Thắng")+COUNTIFS('1-2017'!D:D,C48,'1-2017'!E:E,"Thắng")</f>
        <v>41</v>
      </c>
      <c r="I48" s="259">
        <f>COUNTIFS('1-2017'!D:D,C48,'1-2017'!E:E,"Thua")+COUNTIFS('2-2017'!D:D,C48,'2-2017'!E:E,"Thua")</f>
        <v>50</v>
      </c>
      <c r="J48" s="237">
        <f t="shared" si="11"/>
        <v>91</v>
      </c>
      <c r="K48" s="249">
        <f t="shared" si="12"/>
        <v>0.45054945054945056</v>
      </c>
      <c r="L48" s="250">
        <f t="shared" si="13"/>
        <v>500000</v>
      </c>
      <c r="M48" s="238">
        <f>SUMIFS(ThuChi!I:I,ThuChi!G:G,C48,ThuChi!H:H,"ITTF",ThuChi!D:D,"2017",ThuChi!C:C,"1&amp;2")-N31</f>
        <v>670000</v>
      </c>
      <c r="N48" s="256">
        <f t="shared" si="14"/>
        <v>-170000</v>
      </c>
      <c r="O48" s="161">
        <v>9</v>
      </c>
    </row>
    <row r="49" spans="1:20" hidden="1" outlineLevel="1">
      <c r="B49" s="239">
        <f t="shared" si="10"/>
        <v>4</v>
      </c>
      <c r="C49" s="244" t="s">
        <v>25</v>
      </c>
      <c r="D49" s="258"/>
      <c r="E49" s="260"/>
      <c r="F49" s="237"/>
      <c r="G49" s="249"/>
      <c r="H49" s="257">
        <f>COUNTIFS('2-2017'!D:D,C49,'2-2017'!E:E,"Thắng")+COUNTIFS('1-2017'!D:D,C49,'1-2017'!E:E,"Thắng")</f>
        <v>49</v>
      </c>
      <c r="I49" s="259">
        <f>COUNTIFS('1-2017'!D:D,C49,'1-2017'!E:E,"Thua")+COUNTIFS('2-2017'!D:D,C49,'2-2017'!E:E,"Thua")</f>
        <v>42</v>
      </c>
      <c r="J49" s="237">
        <f t="shared" si="11"/>
        <v>91</v>
      </c>
      <c r="K49" s="249">
        <f t="shared" si="12"/>
        <v>0.53846153846153844</v>
      </c>
      <c r="L49" s="250">
        <f t="shared" si="13"/>
        <v>420000</v>
      </c>
      <c r="M49" s="238">
        <f>SUMIFS(ThuChi!I:I,ThuChi!G:G,C49,ThuChi!H:H,"ITTF",ThuChi!D:D,"2017",ThuChi!C:C,"1&amp;2")-N32</f>
        <v>420000</v>
      </c>
      <c r="N49" s="256">
        <f t="shared" si="14"/>
        <v>0</v>
      </c>
      <c r="O49" s="161">
        <v>10</v>
      </c>
    </row>
    <row r="50" spans="1:20" hidden="1" outlineLevel="1">
      <c r="B50" s="239">
        <f t="shared" si="10"/>
        <v>1</v>
      </c>
      <c r="C50" s="244" t="s">
        <v>4</v>
      </c>
      <c r="D50" s="258"/>
      <c r="E50" s="260"/>
      <c r="F50" s="237"/>
      <c r="G50" s="249"/>
      <c r="H50" s="257">
        <f>COUNTIFS('2-2017'!D:D,C50,'2-2017'!E:E,"Thắng")+COUNTIFS('1-2017'!D:D,C50,'1-2017'!E:E,"Thắng")</f>
        <v>49</v>
      </c>
      <c r="I50" s="259">
        <f>COUNTIFS('1-2017'!D:D,C50,'1-2017'!E:E,"Thua")+COUNTIFS('2-2017'!D:D,C50,'2-2017'!E:E,"Thua")</f>
        <v>28</v>
      </c>
      <c r="J50" s="237">
        <f t="shared" si="11"/>
        <v>77</v>
      </c>
      <c r="K50" s="249">
        <f t="shared" si="12"/>
        <v>0.63636363636363635</v>
      </c>
      <c r="L50" s="250">
        <f t="shared" si="13"/>
        <v>280000</v>
      </c>
      <c r="M50" s="238">
        <f>SUMIFS(ThuChi!I:I,ThuChi!G:G,C50,ThuChi!H:H,"ITTF",ThuChi!D:D,"2017",ThuChi!C:C,"1&amp;2")-N33</f>
        <v>20000</v>
      </c>
      <c r="N50" s="256">
        <f t="shared" si="14"/>
        <v>260000</v>
      </c>
      <c r="O50" s="161">
        <v>11</v>
      </c>
    </row>
    <row r="51" spans="1:20" hidden="1" outlineLevel="1">
      <c r="B51" s="239">
        <f t="shared" si="10"/>
        <v>12</v>
      </c>
      <c r="C51" s="244" t="s">
        <v>34</v>
      </c>
      <c r="D51" s="258"/>
      <c r="E51" s="260"/>
      <c r="F51" s="237"/>
      <c r="G51" s="249"/>
      <c r="H51" s="257">
        <f>COUNTIFS('2-2017'!D:D,C51,'2-2017'!E:E,"Thắng")+COUNTIFS('1-2017'!D:D,C51,'1-2017'!E:E,"Thắng")</f>
        <v>0</v>
      </c>
      <c r="I51" s="259">
        <f>COUNTIFS('1-2017'!D:D,C51,'1-2017'!E:E,"Thua")+COUNTIFS('2-2017'!D:D,C51,'2-2017'!E:E,"Thua")</f>
        <v>0</v>
      </c>
      <c r="J51" s="237">
        <f t="shared" si="11"/>
        <v>0</v>
      </c>
      <c r="K51" s="249">
        <f>IF(J51=0,"0.00"%,H51/J51)</f>
        <v>0</v>
      </c>
      <c r="L51" s="250">
        <f t="shared" si="13"/>
        <v>0</v>
      </c>
      <c r="M51" s="238">
        <f>SUMIFS(ThuChi!I:I,ThuChi!G:G,C51,ThuChi!H:H,"ITTF",ThuChi!D:D,"2017",ThuChi!C:C,"1&amp;2")-N34</f>
        <v>30000</v>
      </c>
      <c r="N51" s="256">
        <f t="shared" si="14"/>
        <v>-30000</v>
      </c>
      <c r="O51" s="161">
        <v>12</v>
      </c>
    </row>
    <row r="52" spans="1:20" hidden="1" outlineLevel="1">
      <c r="B52" s="239">
        <f t="shared" si="10"/>
        <v>12</v>
      </c>
      <c r="C52" s="237" t="s">
        <v>118</v>
      </c>
      <c r="D52" s="258"/>
      <c r="E52" s="260"/>
      <c r="F52" s="237"/>
      <c r="G52" s="249"/>
      <c r="H52" s="257">
        <f>COUNTIFS('2-2017'!D:D,C52,'2-2017'!E:E,"Thắng")+COUNTIFS('1-2017'!D:D,C52,'1-2017'!E:E,"Thắng")</f>
        <v>0</v>
      </c>
      <c r="I52" s="259">
        <f>COUNTIFS('1-2017'!D:D,C52,'1-2017'!E:E,"Thua")+COUNTIFS('2-2017'!D:D,C52,'2-2017'!E:E,"Thua")</f>
        <v>1</v>
      </c>
      <c r="J52" s="237">
        <f t="shared" si="11"/>
        <v>1</v>
      </c>
      <c r="K52" s="249">
        <f>IF(J52=0,"0.00"%,H52/J52)</f>
        <v>0</v>
      </c>
      <c r="L52" s="250">
        <f t="shared" si="13"/>
        <v>10000</v>
      </c>
      <c r="M52" s="238">
        <f>SUMIFS(ThuChi!I:I,ThuChi!G:G,C52,ThuChi!H:H,"ITTF",ThuChi!D:D,"2017",ThuChi!C:C,"1&amp;2")-N35</f>
        <v>0</v>
      </c>
      <c r="N52" s="256">
        <f t="shared" si="14"/>
        <v>10000</v>
      </c>
      <c r="O52" s="161">
        <v>13</v>
      </c>
    </row>
    <row r="53" spans="1:20" ht="5" customHeight="1" thickTop="1" thickBot="1"/>
    <row r="54" spans="1:20" s="304" customFormat="1" ht="19.100000000000001" customHeight="1" collapsed="1" thickTop="1" thickBot="1">
      <c r="A54" s="302"/>
      <c r="B54" s="554" t="s">
        <v>301</v>
      </c>
      <c r="C54" s="555"/>
      <c r="D54" s="555"/>
      <c r="E54" s="267" t="s">
        <v>300</v>
      </c>
      <c r="F54" s="355">
        <v>1</v>
      </c>
      <c r="G54" s="266" t="str">
        <f>IF(ISNA(VLOOKUP(F54,B57:C70,2,FALSE)),"","= Cụ "&amp;VLOOKUP(F54,B57:C70,2,FALSE))</f>
        <v>= Cụ Trung</v>
      </c>
      <c r="H54" s="269"/>
      <c r="I54" s="269"/>
      <c r="J54" s="269"/>
      <c r="K54" s="269" t="s">
        <v>303</v>
      </c>
      <c r="L54" s="261">
        <f>SUM(Table10121516[Phí tháng])</f>
        <v>3690000</v>
      </c>
      <c r="M54" s="261">
        <f>SUMIF(Table10121516[Đã thu],"&gt;0")</f>
        <v>2045000</v>
      </c>
      <c r="N54" s="270">
        <f>SUMIF(Table10121516[Phải thu],"&gt;0")</f>
        <v>3470000</v>
      </c>
      <c r="O54" s="303"/>
      <c r="Q54" s="307"/>
      <c r="R54" s="303"/>
      <c r="S54" s="305"/>
      <c r="T54" s="303"/>
    </row>
    <row r="55" spans="1:20" ht="15" hidden="1" outlineLevel="1" thickTop="1">
      <c r="A55" s="251"/>
      <c r="B55" s="562" t="s">
        <v>308</v>
      </c>
      <c r="C55" s="563"/>
      <c r="D55" s="564" t="s">
        <v>229</v>
      </c>
      <c r="E55" s="563"/>
      <c r="F55" s="563"/>
      <c r="G55" s="565"/>
      <c r="H55" s="564" t="s">
        <v>233</v>
      </c>
      <c r="I55" s="563"/>
      <c r="J55" s="563"/>
      <c r="K55" s="565"/>
      <c r="L55" s="563" t="s">
        <v>291</v>
      </c>
      <c r="M55" s="563"/>
      <c r="N55" s="566"/>
    </row>
    <row r="56" spans="1:20" ht="15" hidden="1" outlineLevel="1" thickBot="1">
      <c r="B56" s="241" t="s">
        <v>287</v>
      </c>
      <c r="C56" s="243" t="s">
        <v>19</v>
      </c>
      <c r="D56" s="246" t="s">
        <v>1</v>
      </c>
      <c r="E56" s="242" t="s">
        <v>17</v>
      </c>
      <c r="F56" s="242" t="s">
        <v>230</v>
      </c>
      <c r="G56" s="247" t="s">
        <v>231</v>
      </c>
      <c r="H56" s="246" t="s">
        <v>232</v>
      </c>
      <c r="I56" s="242" t="s">
        <v>288</v>
      </c>
      <c r="J56" s="242" t="s">
        <v>289</v>
      </c>
      <c r="K56" s="247" t="s">
        <v>290</v>
      </c>
      <c r="L56" s="241" t="s">
        <v>285</v>
      </c>
      <c r="M56" s="242" t="s">
        <v>286</v>
      </c>
      <c r="N56" s="254" t="s">
        <v>67</v>
      </c>
      <c r="O56" s="253" t="s">
        <v>293</v>
      </c>
    </row>
    <row r="57" spans="1:20" ht="15" hidden="1" outlineLevel="1" thickTop="1">
      <c r="B57" s="239">
        <f>RANK(K57,K$57:K$69)</f>
        <v>10</v>
      </c>
      <c r="C57" s="236" t="s">
        <v>13</v>
      </c>
      <c r="D57" s="257"/>
      <c r="E57" s="259"/>
      <c r="F57" s="235"/>
      <c r="G57" s="248"/>
      <c r="H57" s="257">
        <f>COUNTIFS('3-2017'!D:D,C57,'3-2017'!E:E,"Thắng")</f>
        <v>3</v>
      </c>
      <c r="I57" s="259">
        <f>COUNTIFS('3-2017'!D:D,C57,'3-2017'!E:E,"Thua")</f>
        <v>4</v>
      </c>
      <c r="J57" s="235">
        <f>I57+H57</f>
        <v>7</v>
      </c>
      <c r="K57" s="271">
        <f>IF(J57=0,"0.00%",IF(J57&lt;30,(H57/J57-H57/J57),H57/J57))</f>
        <v>0</v>
      </c>
      <c r="L57" s="300">
        <f>I57*10000</f>
        <v>40000</v>
      </c>
      <c r="M57" s="240">
        <f>SUMIFS(ThuChi!I:I,ThuChi!G:G,C57,ThuChi!H:H,"ITTF",ThuChi!D:D,"2017",ThuChi!C:C,"3")-N40</f>
        <v>-770000</v>
      </c>
      <c r="N57" s="255">
        <f>L57-M57</f>
        <v>810000</v>
      </c>
      <c r="O57" s="161">
        <v>1</v>
      </c>
    </row>
    <row r="58" spans="1:20" hidden="1" outlineLevel="1">
      <c r="B58" s="239">
        <f t="shared" ref="B58:B69" si="15">RANK(K58,K$57:K$69)</f>
        <v>10</v>
      </c>
      <c r="C58" s="244" t="s">
        <v>9</v>
      </c>
      <c r="D58" s="258"/>
      <c r="E58" s="260"/>
      <c r="F58" s="237"/>
      <c r="G58" s="249"/>
      <c r="H58" s="257">
        <f>COUNTIFS('3-2017'!D:D,C58,'3-2017'!E:E,"Thắng")</f>
        <v>12</v>
      </c>
      <c r="I58" s="259">
        <f>COUNTIFS('3-2017'!D:D,C58,'3-2017'!E:E,"Thua")</f>
        <v>10</v>
      </c>
      <c r="J58" s="237">
        <f t="shared" ref="J58:J69" si="16">I58+H58</f>
        <v>22</v>
      </c>
      <c r="K58" s="271">
        <f t="shared" ref="K58:K69" si="17">IF(J58=0,"0.00%",IF(J58&lt;30,(H58/J58-H58/J58),H58/J58))</f>
        <v>0</v>
      </c>
      <c r="L58" s="250">
        <f t="shared" ref="L58:L69" si="18">I58*10000</f>
        <v>100000</v>
      </c>
      <c r="M58" s="238">
        <f>SUMIFS(ThuChi!I:I,ThuChi!G:G,C58,ThuChi!H:H,"ITTF",ThuChi!D:D,"2017",ThuChi!C:C,"3")-N41</f>
        <v>80000</v>
      </c>
      <c r="N58" s="256">
        <f t="shared" ref="N58:N69" si="19">L58-M58</f>
        <v>20000</v>
      </c>
      <c r="O58" s="161">
        <v>2</v>
      </c>
    </row>
    <row r="59" spans="1:20" hidden="1" outlineLevel="1">
      <c r="B59" s="239">
        <f t="shared" si="15"/>
        <v>8</v>
      </c>
      <c r="C59" s="244" t="s">
        <v>14</v>
      </c>
      <c r="D59" s="258"/>
      <c r="E59" s="260"/>
      <c r="F59" s="237"/>
      <c r="G59" s="249"/>
      <c r="H59" s="257">
        <f>COUNTIFS('3-2017'!D:D,C59,'3-2017'!E:E,"Thắng")</f>
        <v>50</v>
      </c>
      <c r="I59" s="259">
        <f>COUNTIFS('3-2017'!D:D,C59,'3-2017'!E:E,"Thua")</f>
        <v>64</v>
      </c>
      <c r="J59" s="237">
        <f t="shared" si="16"/>
        <v>114</v>
      </c>
      <c r="K59" s="271">
        <f t="shared" si="17"/>
        <v>0.43859649122807015</v>
      </c>
      <c r="L59" s="250">
        <f t="shared" si="18"/>
        <v>640000</v>
      </c>
      <c r="M59" s="238">
        <f>SUMIFS(ThuChi!I:I,ThuChi!G:G,C59,ThuChi!H:H,"ITTF",ThuChi!D:D,"2017",ThuChi!C:C,"3")-N42</f>
        <v>520000</v>
      </c>
      <c r="N59" s="256">
        <f t="shared" si="19"/>
        <v>120000</v>
      </c>
      <c r="O59" s="161">
        <v>3</v>
      </c>
    </row>
    <row r="60" spans="1:20" hidden="1" outlineLevel="1">
      <c r="B60" s="239">
        <f t="shared" si="15"/>
        <v>5</v>
      </c>
      <c r="C60" s="244" t="s">
        <v>15</v>
      </c>
      <c r="D60" s="258"/>
      <c r="E60" s="260"/>
      <c r="F60" s="237"/>
      <c r="G60" s="249"/>
      <c r="H60" s="257">
        <f>COUNTIFS('3-2017'!D:D,C60,'3-2017'!E:E,"Thắng")</f>
        <v>41</v>
      </c>
      <c r="I60" s="259">
        <f>COUNTIFS('3-2017'!D:D,C60,'3-2017'!E:E,"Thua")</f>
        <v>36</v>
      </c>
      <c r="J60" s="237">
        <f t="shared" si="16"/>
        <v>77</v>
      </c>
      <c r="K60" s="271">
        <f t="shared" si="17"/>
        <v>0.53246753246753242</v>
      </c>
      <c r="L60" s="250">
        <f t="shared" si="18"/>
        <v>360000</v>
      </c>
      <c r="M60" s="238">
        <f>SUMIFS(ThuChi!I:I,ThuChi!G:G,C60,ThuChi!H:H,"ITTF",ThuChi!D:D,"2017",ThuChi!C:C,"3")-N43</f>
        <v>100000</v>
      </c>
      <c r="N60" s="256">
        <f t="shared" si="19"/>
        <v>260000</v>
      </c>
      <c r="O60" s="161">
        <v>4</v>
      </c>
    </row>
    <row r="61" spans="1:20" hidden="1" outlineLevel="1">
      <c r="B61" s="239">
        <f t="shared" si="15"/>
        <v>7</v>
      </c>
      <c r="C61" s="244" t="s">
        <v>16</v>
      </c>
      <c r="D61" s="258"/>
      <c r="E61" s="260"/>
      <c r="F61" s="237"/>
      <c r="G61" s="249"/>
      <c r="H61" s="257">
        <f>COUNTIFS('3-2017'!D:D,C61,'3-2017'!E:E,"Thắng")</f>
        <v>40</v>
      </c>
      <c r="I61" s="259">
        <f>COUNTIFS('3-2017'!D:D,C61,'3-2017'!E:E,"Thua")</f>
        <v>50</v>
      </c>
      <c r="J61" s="237">
        <f t="shared" si="16"/>
        <v>90</v>
      </c>
      <c r="K61" s="271">
        <f t="shared" si="17"/>
        <v>0.44444444444444442</v>
      </c>
      <c r="L61" s="250">
        <f t="shared" si="18"/>
        <v>500000</v>
      </c>
      <c r="M61" s="238">
        <f>SUMIFS(ThuChi!I:I,ThuChi!G:G,C61,ThuChi!H:H,"ITTF",ThuChi!D:D,"2017",ThuChi!C:C,"3")-N44</f>
        <v>150000</v>
      </c>
      <c r="N61" s="256">
        <f t="shared" si="19"/>
        <v>350000</v>
      </c>
      <c r="O61" s="161">
        <v>5</v>
      </c>
    </row>
    <row r="62" spans="1:20" hidden="1" outlineLevel="1">
      <c r="B62" s="239">
        <f t="shared" si="15"/>
        <v>6</v>
      </c>
      <c r="C62" s="244" t="s">
        <v>23</v>
      </c>
      <c r="D62" s="258"/>
      <c r="E62" s="260"/>
      <c r="F62" s="237"/>
      <c r="G62" s="249"/>
      <c r="H62" s="257">
        <f>COUNTIFS('3-2017'!D:D,C62,'3-2017'!E:E,"Thắng")</f>
        <v>49</v>
      </c>
      <c r="I62" s="259">
        <f>COUNTIFS('3-2017'!D:D,C62,'3-2017'!E:E,"Thua")</f>
        <v>50</v>
      </c>
      <c r="J62" s="237">
        <f t="shared" si="16"/>
        <v>99</v>
      </c>
      <c r="K62" s="271">
        <f t="shared" si="17"/>
        <v>0.49494949494949497</v>
      </c>
      <c r="L62" s="250">
        <f t="shared" si="18"/>
        <v>500000</v>
      </c>
      <c r="M62" s="238">
        <f>SUMIFS(ThuChi!I:I,ThuChi!G:G,C62,ThuChi!H:H,"ITTF",ThuChi!D:D,"2017",ThuChi!C:C,"3")-N45</f>
        <v>765000</v>
      </c>
      <c r="N62" s="256">
        <f t="shared" si="19"/>
        <v>-265000</v>
      </c>
      <c r="O62" s="161">
        <v>6</v>
      </c>
    </row>
    <row r="63" spans="1:20" hidden="1" outlineLevel="1">
      <c r="B63" s="239">
        <f t="shared" si="15"/>
        <v>9</v>
      </c>
      <c r="C63" s="244" t="s">
        <v>0</v>
      </c>
      <c r="D63" s="258"/>
      <c r="E63" s="260"/>
      <c r="F63" s="237"/>
      <c r="G63" s="249"/>
      <c r="H63" s="257">
        <f>COUNTIFS('3-2017'!D:D,C63,'3-2017'!E:E,"Thắng")</f>
        <v>21</v>
      </c>
      <c r="I63" s="259">
        <f>COUNTIFS('3-2017'!D:D,C63,'3-2017'!E:E,"Thua")</f>
        <v>29</v>
      </c>
      <c r="J63" s="237">
        <f t="shared" si="16"/>
        <v>50</v>
      </c>
      <c r="K63" s="271">
        <f t="shared" si="17"/>
        <v>0.42</v>
      </c>
      <c r="L63" s="250">
        <f t="shared" si="18"/>
        <v>290000</v>
      </c>
      <c r="M63" s="238">
        <f>SUMIFS(ThuChi!I:I,ThuChi!G:G,C63,ThuChi!H:H,"ITTF",ThuChi!D:D,"2017",ThuChi!C:C,"3")-N46</f>
        <v>-490000</v>
      </c>
      <c r="N63" s="256">
        <f t="shared" si="19"/>
        <v>780000</v>
      </c>
      <c r="O63" s="161">
        <v>7</v>
      </c>
    </row>
    <row r="64" spans="1:20" hidden="1" outlineLevel="1">
      <c r="B64" s="239">
        <f t="shared" si="15"/>
        <v>3</v>
      </c>
      <c r="C64" s="244" t="s">
        <v>24</v>
      </c>
      <c r="D64" s="258"/>
      <c r="E64" s="260"/>
      <c r="F64" s="237"/>
      <c r="G64" s="249"/>
      <c r="H64" s="257">
        <f>COUNTIFS('3-2017'!D:D,C64,'3-2017'!E:E,"Thắng")</f>
        <v>43</v>
      </c>
      <c r="I64" s="259">
        <f>COUNTIFS('3-2017'!D:D,C64,'3-2017'!E:E,"Thua")</f>
        <v>36</v>
      </c>
      <c r="J64" s="237">
        <f t="shared" si="16"/>
        <v>79</v>
      </c>
      <c r="K64" s="271">
        <f t="shared" si="17"/>
        <v>0.54430379746835444</v>
      </c>
      <c r="L64" s="250">
        <f t="shared" si="18"/>
        <v>360000</v>
      </c>
      <c r="M64" s="238">
        <f>SUMIFS(ThuChi!I:I,ThuChi!G:G,C64,ThuChi!H:H,"ITTF",ThuChi!D:D,"2017",ThuChi!C:C,"3")-N47</f>
        <v>230000</v>
      </c>
      <c r="N64" s="256">
        <f t="shared" si="19"/>
        <v>130000</v>
      </c>
      <c r="O64" s="161">
        <v>8</v>
      </c>
    </row>
    <row r="65" spans="1:20" hidden="1" outlineLevel="1">
      <c r="B65" s="239">
        <f t="shared" si="15"/>
        <v>4</v>
      </c>
      <c r="C65" s="244" t="s">
        <v>5</v>
      </c>
      <c r="D65" s="258"/>
      <c r="E65" s="260"/>
      <c r="F65" s="237"/>
      <c r="G65" s="249"/>
      <c r="H65" s="257">
        <f>COUNTIFS('3-2017'!D:D,C65,'3-2017'!E:E,"Thắng")</f>
        <v>49</v>
      </c>
      <c r="I65" s="259">
        <f>COUNTIFS('3-2017'!D:D,C65,'3-2017'!E:E,"Thua")</f>
        <v>42</v>
      </c>
      <c r="J65" s="237">
        <f t="shared" si="16"/>
        <v>91</v>
      </c>
      <c r="K65" s="271">
        <f t="shared" si="17"/>
        <v>0.53846153846153844</v>
      </c>
      <c r="L65" s="250">
        <f t="shared" si="18"/>
        <v>420000</v>
      </c>
      <c r="M65" s="238">
        <f>SUMIFS(ThuChi!I:I,ThuChi!G:G,C65,ThuChi!H:H,"ITTF",ThuChi!D:D,"2017",ThuChi!C:C,"3")-N48</f>
        <v>170000</v>
      </c>
      <c r="N65" s="256">
        <f t="shared" si="19"/>
        <v>250000</v>
      </c>
      <c r="O65" s="161">
        <v>9</v>
      </c>
    </row>
    <row r="66" spans="1:20" hidden="1" outlineLevel="1">
      <c r="B66" s="239">
        <f t="shared" si="15"/>
        <v>2</v>
      </c>
      <c r="C66" s="244" t="s">
        <v>25</v>
      </c>
      <c r="D66" s="258"/>
      <c r="E66" s="260"/>
      <c r="F66" s="237"/>
      <c r="G66" s="249"/>
      <c r="H66" s="257">
        <f>COUNTIFS('3-2017'!D:D,C66,'3-2017'!E:E,"Thắng")</f>
        <v>31</v>
      </c>
      <c r="I66" s="259">
        <f>COUNTIFS('3-2017'!D:D,C66,'3-2017'!E:E,"Thua")</f>
        <v>19</v>
      </c>
      <c r="J66" s="237">
        <f t="shared" si="16"/>
        <v>50</v>
      </c>
      <c r="K66" s="271">
        <f t="shared" si="17"/>
        <v>0.62</v>
      </c>
      <c r="L66" s="250">
        <f t="shared" si="18"/>
        <v>190000</v>
      </c>
      <c r="M66" s="238">
        <f>SUMIFS(ThuChi!I:I,ThuChi!G:G,C66,ThuChi!H:H,"ITTF",ThuChi!D:D,"2017",ThuChi!C:C,"3")-N49</f>
        <v>0</v>
      </c>
      <c r="N66" s="256">
        <f t="shared" si="19"/>
        <v>190000</v>
      </c>
      <c r="O66" s="161">
        <v>10</v>
      </c>
    </row>
    <row r="67" spans="1:20" hidden="1" outlineLevel="1">
      <c r="B67" s="239">
        <f t="shared" si="15"/>
        <v>1</v>
      </c>
      <c r="C67" s="244" t="s">
        <v>4</v>
      </c>
      <c r="D67" s="258"/>
      <c r="E67" s="260"/>
      <c r="F67" s="237"/>
      <c r="G67" s="249"/>
      <c r="H67" s="257">
        <f>COUNTIFS('3-2017'!D:D,C67,'3-2017'!E:E,"Thắng")</f>
        <v>38</v>
      </c>
      <c r="I67" s="259">
        <f>COUNTIFS('3-2017'!D:D,C67,'3-2017'!E:E,"Thua")</f>
        <v>18</v>
      </c>
      <c r="J67" s="237">
        <f t="shared" si="16"/>
        <v>56</v>
      </c>
      <c r="K67" s="271">
        <f t="shared" si="17"/>
        <v>0.6785714285714286</v>
      </c>
      <c r="L67" s="250">
        <f t="shared" si="18"/>
        <v>180000</v>
      </c>
      <c r="M67" s="238">
        <f>SUMIFS(ThuChi!I:I,ThuChi!G:G,C67,ThuChi!H:H,"ITTF",ThuChi!D:D,"2017",ThuChi!C:C,"3")-N50</f>
        <v>-260000</v>
      </c>
      <c r="N67" s="256">
        <f t="shared" si="19"/>
        <v>440000</v>
      </c>
      <c r="O67" s="161">
        <v>11</v>
      </c>
    </row>
    <row r="68" spans="1:20" hidden="1" outlineLevel="1">
      <c r="B68" s="239">
        <f t="shared" si="15"/>
        <v>10</v>
      </c>
      <c r="C68" s="244" t="s">
        <v>34</v>
      </c>
      <c r="D68" s="258"/>
      <c r="E68" s="260"/>
      <c r="F68" s="237"/>
      <c r="G68" s="249"/>
      <c r="H68" s="257">
        <f>COUNTIFS('3-2017'!D:D,C68,'3-2017'!E:E,"Thắng")</f>
        <v>0</v>
      </c>
      <c r="I68" s="259">
        <f>COUNTIFS('3-2017'!D:D,C68,'3-2017'!E:E,"Thua")</f>
        <v>0</v>
      </c>
      <c r="J68" s="237">
        <f t="shared" si="16"/>
        <v>0</v>
      </c>
      <c r="K68" s="271" t="str">
        <f t="shared" si="17"/>
        <v>0.00%</v>
      </c>
      <c r="L68" s="250">
        <f t="shared" si="18"/>
        <v>0</v>
      </c>
      <c r="M68" s="238">
        <f>SUMIFS(ThuChi!I:I,ThuChi!G:G,C68,ThuChi!H:H,"ITTF",ThuChi!D:D,"2017",ThuChi!C:C,"3")-N51</f>
        <v>30000</v>
      </c>
      <c r="N68" s="256">
        <f t="shared" si="19"/>
        <v>-30000</v>
      </c>
      <c r="O68" s="161">
        <v>12</v>
      </c>
    </row>
    <row r="69" spans="1:20" hidden="1" outlineLevel="1">
      <c r="B69" s="239">
        <f t="shared" si="15"/>
        <v>10</v>
      </c>
      <c r="C69" s="237" t="s">
        <v>118</v>
      </c>
      <c r="D69" s="258"/>
      <c r="E69" s="260"/>
      <c r="F69" s="237"/>
      <c r="G69" s="249"/>
      <c r="H69" s="257">
        <f>COUNTIFS('3-2017'!D:D,C69,'3-2017'!E:E,"Thắng")</f>
        <v>7</v>
      </c>
      <c r="I69" s="259">
        <f>COUNTIFS('3-2017'!D:D,C69,'3-2017'!E:E,"Thua")</f>
        <v>11</v>
      </c>
      <c r="J69" s="237">
        <f t="shared" si="16"/>
        <v>18</v>
      </c>
      <c r="K69" s="271">
        <f t="shared" si="17"/>
        <v>0</v>
      </c>
      <c r="L69" s="250">
        <f t="shared" si="18"/>
        <v>110000</v>
      </c>
      <c r="M69" s="238">
        <f>SUMIFS(ThuChi!I:I,ThuChi!G:G,C69,ThuChi!H:H,"ITTF",ThuChi!D:D,"2017",ThuChi!C:C,"3")-N52</f>
        <v>-10000</v>
      </c>
      <c r="N69" s="256">
        <f t="shared" si="19"/>
        <v>120000</v>
      </c>
      <c r="O69" s="161">
        <v>13</v>
      </c>
    </row>
    <row r="70" spans="1:20" ht="6.95" customHeight="1" thickTop="1" thickBot="1">
      <c r="B70" s="354"/>
      <c r="C70" s="262"/>
      <c r="D70" s="263"/>
      <c r="E70" s="263"/>
      <c r="F70" s="262"/>
      <c r="G70" s="264"/>
      <c r="H70" s="263"/>
      <c r="I70" s="263"/>
      <c r="J70" s="262"/>
      <c r="K70" s="264"/>
      <c r="L70" s="265"/>
      <c r="M70" s="265"/>
      <c r="N70" s="265"/>
      <c r="O70" s="265"/>
      <c r="P70" s="265"/>
      <c r="Q70" s="308"/>
      <c r="S70" s="265"/>
    </row>
    <row r="71" spans="1:20" s="304" customFormat="1" ht="20" customHeight="1" collapsed="1" thickTop="1" thickBot="1">
      <c r="A71" s="302"/>
      <c r="B71" s="554" t="s">
        <v>306</v>
      </c>
      <c r="C71" s="555"/>
      <c r="D71" s="555"/>
      <c r="E71" s="267" t="s">
        <v>300</v>
      </c>
      <c r="F71" s="355">
        <v>1</v>
      </c>
      <c r="G71" s="266" t="str">
        <f>IF(ISNA(VLOOKUP(F71,B74:C87,2,FALSE)),"","= Cụ "&amp;VLOOKUP(F71,B74:C87,2,FALSE))</f>
        <v>= Cụ Minh</v>
      </c>
      <c r="H71" s="269"/>
      <c r="I71" s="269"/>
      <c r="J71" s="269"/>
      <c r="K71" s="269" t="s">
        <v>310</v>
      </c>
      <c r="L71" s="261">
        <f>SUM(Table1012151617[Phí tháng])</f>
        <v>2800000</v>
      </c>
      <c r="M71" s="261">
        <f>SUMIF(Table1012151617[Đã thu],"&gt;0")</f>
        <v>2255000</v>
      </c>
      <c r="N71" s="270">
        <f>SUMIF(Table1012151617[Phải thu],"&gt;0")</f>
        <v>3405000</v>
      </c>
      <c r="O71" s="303"/>
      <c r="Q71" s="307"/>
      <c r="R71" s="303"/>
      <c r="S71" s="305"/>
      <c r="T71" s="303"/>
    </row>
    <row r="72" spans="1:20" ht="15" hidden="1" outlineLevel="1" thickTop="1">
      <c r="A72" s="251"/>
      <c r="B72" s="562" t="s">
        <v>295</v>
      </c>
      <c r="C72" s="563"/>
      <c r="D72" s="564" t="s">
        <v>229</v>
      </c>
      <c r="E72" s="563"/>
      <c r="F72" s="563"/>
      <c r="G72" s="565"/>
      <c r="H72" s="564" t="s">
        <v>233</v>
      </c>
      <c r="I72" s="563"/>
      <c r="J72" s="563"/>
      <c r="K72" s="565"/>
      <c r="L72" s="563" t="s">
        <v>291</v>
      </c>
      <c r="M72" s="563"/>
      <c r="N72" s="566"/>
    </row>
    <row r="73" spans="1:20" ht="15" hidden="1" outlineLevel="1" thickBot="1">
      <c r="B73" s="241" t="s">
        <v>287</v>
      </c>
      <c r="C73" s="243" t="s">
        <v>19</v>
      </c>
      <c r="D73" s="246" t="s">
        <v>1</v>
      </c>
      <c r="E73" s="242" t="s">
        <v>17</v>
      </c>
      <c r="F73" s="242" t="s">
        <v>230</v>
      </c>
      <c r="G73" s="247" t="s">
        <v>231</v>
      </c>
      <c r="H73" s="246" t="s">
        <v>232</v>
      </c>
      <c r="I73" s="242" t="s">
        <v>288</v>
      </c>
      <c r="J73" s="242" t="s">
        <v>289</v>
      </c>
      <c r="K73" s="247" t="s">
        <v>290</v>
      </c>
      <c r="L73" s="241" t="s">
        <v>285</v>
      </c>
      <c r="M73" s="242" t="s">
        <v>286</v>
      </c>
      <c r="N73" s="254" t="s">
        <v>67</v>
      </c>
      <c r="O73" s="253" t="s">
        <v>293</v>
      </c>
    </row>
    <row r="74" spans="1:20" ht="15" hidden="1" outlineLevel="1" thickTop="1">
      <c r="B74" s="239">
        <f>RANK(K74,$K$74:$K$86)</f>
        <v>10</v>
      </c>
      <c r="C74" s="236" t="s">
        <v>13</v>
      </c>
      <c r="D74" s="257"/>
      <c r="E74" s="259"/>
      <c r="F74" s="235"/>
      <c r="G74" s="248"/>
      <c r="H74" s="257">
        <f>COUNTIFS('4-2017'!D:D,C74,'4-2017'!E:E,"Thắng")</f>
        <v>1</v>
      </c>
      <c r="I74" s="259">
        <f>COUNTIFS('4-2017'!D:D,C74,'4-2017'!E:E,"Thua")</f>
        <v>7</v>
      </c>
      <c r="J74" s="235">
        <f>I74+H74</f>
        <v>8</v>
      </c>
      <c r="K74" s="271">
        <f>IF(J74=0,"0.00%",IF(J74&lt;30,(H74/J74-H74/J74),H74/J74))</f>
        <v>0</v>
      </c>
      <c r="L74" s="300">
        <f>I74*10000</f>
        <v>70000</v>
      </c>
      <c r="M74" s="240">
        <f>SUMIFS(ThuChi!I:I,ThuChi!G:G,C74,ThuChi!H:H,"ITTF",ThuChi!D:D,"2017",ThuChi!C:C,"4")-N57</f>
        <v>-810000</v>
      </c>
      <c r="N74" s="255">
        <f>L74-M74</f>
        <v>880000</v>
      </c>
      <c r="O74" s="161">
        <v>1</v>
      </c>
    </row>
    <row r="75" spans="1:20" hidden="1" outlineLevel="1">
      <c r="B75" s="239">
        <f t="shared" ref="B75:B86" si="20">RANK(K75,$K$74:$K$86)</f>
        <v>10</v>
      </c>
      <c r="C75" s="244" t="s">
        <v>9</v>
      </c>
      <c r="D75" s="258"/>
      <c r="E75" s="260"/>
      <c r="F75" s="237"/>
      <c r="G75" s="249"/>
      <c r="H75" s="257">
        <f>COUNTIFS('4-2017'!D:D,C75,'4-2017'!E:E,"Thắng")</f>
        <v>12</v>
      </c>
      <c r="I75" s="259">
        <f>COUNTIFS('4-2017'!D:D,C75,'4-2017'!E:E,"Thua")</f>
        <v>7</v>
      </c>
      <c r="J75" s="237">
        <f t="shared" ref="J75:J86" si="21">I75+H75</f>
        <v>19</v>
      </c>
      <c r="K75" s="271">
        <f t="shared" ref="K75:K86" si="22">IF(J75=0,"0.00%",IF(J75&lt;30,(H75/J75-H75/J75),H75/J75))</f>
        <v>0</v>
      </c>
      <c r="L75" s="250">
        <f t="shared" ref="L75:L86" si="23">I75*10000</f>
        <v>70000</v>
      </c>
      <c r="M75" s="238">
        <f>SUMIFS(ThuChi!I:I,ThuChi!G:G,C75,ThuChi!H:H,"ITTF",ThuChi!D:D,"2017",ThuChi!C:C,"4")-N58</f>
        <v>-20000</v>
      </c>
      <c r="N75" s="256">
        <f t="shared" ref="N75:N86" si="24">L75-M75</f>
        <v>90000</v>
      </c>
      <c r="O75" s="161">
        <v>2</v>
      </c>
    </row>
    <row r="76" spans="1:20" hidden="1" outlineLevel="1">
      <c r="B76" s="239">
        <f t="shared" si="20"/>
        <v>6</v>
      </c>
      <c r="C76" s="244" t="s">
        <v>14</v>
      </c>
      <c r="D76" s="258"/>
      <c r="E76" s="260"/>
      <c r="F76" s="237"/>
      <c r="G76" s="249"/>
      <c r="H76" s="257">
        <f>COUNTIFS('4-2017'!D:D,C76,'4-2017'!E:E,"Thắng")</f>
        <v>43</v>
      </c>
      <c r="I76" s="259">
        <f>COUNTIFS('4-2017'!D:D,C76,'4-2017'!E:E,"Thua")</f>
        <v>46</v>
      </c>
      <c r="J76" s="237">
        <f t="shared" si="21"/>
        <v>89</v>
      </c>
      <c r="K76" s="271">
        <f t="shared" si="22"/>
        <v>0.48314606741573035</v>
      </c>
      <c r="L76" s="250">
        <f t="shared" si="23"/>
        <v>460000</v>
      </c>
      <c r="M76" s="238">
        <f>SUMIFS(ThuChi!I:I,ThuChi!G:G,C76,ThuChi!H:H,"ITTF",ThuChi!D:D,"2017",ThuChi!C:C,"4")-N59</f>
        <v>680000</v>
      </c>
      <c r="N76" s="256">
        <f t="shared" si="24"/>
        <v>-220000</v>
      </c>
      <c r="O76" s="161">
        <v>3</v>
      </c>
    </row>
    <row r="77" spans="1:20" hidden="1" outlineLevel="1">
      <c r="B77" s="239">
        <f t="shared" si="20"/>
        <v>8</v>
      </c>
      <c r="C77" s="244" t="s">
        <v>15</v>
      </c>
      <c r="D77" s="258"/>
      <c r="E77" s="260"/>
      <c r="F77" s="237"/>
      <c r="G77" s="249"/>
      <c r="H77" s="257">
        <f>COUNTIFS('4-2017'!D:D,C77,'4-2017'!E:E,"Thắng")</f>
        <v>27</v>
      </c>
      <c r="I77" s="259">
        <f>COUNTIFS('4-2017'!D:D,C77,'4-2017'!E:E,"Thua")</f>
        <v>37</v>
      </c>
      <c r="J77" s="237">
        <f t="shared" si="21"/>
        <v>64</v>
      </c>
      <c r="K77" s="271">
        <f t="shared" si="22"/>
        <v>0.421875</v>
      </c>
      <c r="L77" s="250">
        <f t="shared" si="23"/>
        <v>370000</v>
      </c>
      <c r="M77" s="238">
        <f>SUMIFS(ThuChi!I:I,ThuChi!G:G,C77,ThuChi!H:H,"ITTF",ThuChi!D:D,"2017",ThuChi!C:C,"4")-N60</f>
        <v>-260000</v>
      </c>
      <c r="N77" s="256">
        <f t="shared" si="24"/>
        <v>630000</v>
      </c>
      <c r="O77" s="161">
        <v>4</v>
      </c>
    </row>
    <row r="78" spans="1:20" hidden="1" outlineLevel="1">
      <c r="B78" s="239">
        <f t="shared" si="20"/>
        <v>5</v>
      </c>
      <c r="C78" s="244" t="s">
        <v>16</v>
      </c>
      <c r="D78" s="258"/>
      <c r="E78" s="260"/>
      <c r="F78" s="237"/>
      <c r="G78" s="249"/>
      <c r="H78" s="257">
        <f>COUNTIFS('4-2017'!D:D,C78,'4-2017'!E:E,"Thắng")</f>
        <v>40</v>
      </c>
      <c r="I78" s="259">
        <f>COUNTIFS('4-2017'!D:D,C78,'4-2017'!E:E,"Thua")</f>
        <v>35</v>
      </c>
      <c r="J78" s="237">
        <f t="shared" si="21"/>
        <v>75</v>
      </c>
      <c r="K78" s="271">
        <f t="shared" si="22"/>
        <v>0.53333333333333333</v>
      </c>
      <c r="L78" s="250">
        <f t="shared" si="23"/>
        <v>350000</v>
      </c>
      <c r="M78" s="238">
        <f>SUMIFS(ThuChi!I:I,ThuChi!G:G,C78,ThuChi!H:H,"ITTF",ThuChi!D:D,"2017",ThuChi!C:C,"4")-N61</f>
        <v>-350000</v>
      </c>
      <c r="N78" s="256">
        <f t="shared" si="24"/>
        <v>700000</v>
      </c>
      <c r="O78" s="161">
        <v>5</v>
      </c>
    </row>
    <row r="79" spans="1:20" hidden="1" outlineLevel="1">
      <c r="B79" s="239">
        <f t="shared" si="20"/>
        <v>9</v>
      </c>
      <c r="C79" s="244" t="s">
        <v>23</v>
      </c>
      <c r="D79" s="258"/>
      <c r="E79" s="260"/>
      <c r="F79" s="237"/>
      <c r="G79" s="249"/>
      <c r="H79" s="257">
        <f>COUNTIFS('4-2017'!D:D,C79,'4-2017'!E:E,"Thắng")</f>
        <v>16</v>
      </c>
      <c r="I79" s="259">
        <f>COUNTIFS('4-2017'!D:D,C79,'4-2017'!E:E,"Thua")</f>
        <v>23</v>
      </c>
      <c r="J79" s="237">
        <f t="shared" si="21"/>
        <v>39</v>
      </c>
      <c r="K79" s="271">
        <f t="shared" si="22"/>
        <v>0.41025641025641024</v>
      </c>
      <c r="L79" s="250">
        <f t="shared" si="23"/>
        <v>230000</v>
      </c>
      <c r="M79" s="238">
        <f>SUMIFS(ThuChi!I:I,ThuChi!G:G,C79,ThuChi!H:H,"ITTF",ThuChi!D:D,"2017",ThuChi!C:C,"4")-N62</f>
        <v>765000</v>
      </c>
      <c r="N79" s="256">
        <f t="shared" si="24"/>
        <v>-535000</v>
      </c>
      <c r="O79" s="161">
        <v>6</v>
      </c>
    </row>
    <row r="80" spans="1:20" hidden="1" outlineLevel="1">
      <c r="B80" s="239">
        <f t="shared" si="20"/>
        <v>2</v>
      </c>
      <c r="C80" s="244" t="s">
        <v>0</v>
      </c>
      <c r="D80" s="258"/>
      <c r="E80" s="260"/>
      <c r="F80" s="237"/>
      <c r="G80" s="249"/>
      <c r="H80" s="257">
        <f>COUNTIFS('4-2017'!D:D,C80,'4-2017'!E:E,"Thắng")</f>
        <v>45</v>
      </c>
      <c r="I80" s="259">
        <f>COUNTIFS('4-2017'!D:D,C80,'4-2017'!E:E,"Thua")</f>
        <v>31</v>
      </c>
      <c r="J80" s="237">
        <f t="shared" si="21"/>
        <v>76</v>
      </c>
      <c r="K80" s="271">
        <f t="shared" si="22"/>
        <v>0.59210526315789469</v>
      </c>
      <c r="L80" s="250">
        <f t="shared" si="23"/>
        <v>310000</v>
      </c>
      <c r="M80" s="238">
        <f>SUMIFS(ThuChi!I:I,ThuChi!G:G,C80,ThuChi!H:H,"ITTF",ThuChi!D:D,"2017",ThuChi!C:C,"4")-N63</f>
        <v>220000</v>
      </c>
      <c r="N80" s="256">
        <f t="shared" si="24"/>
        <v>90000</v>
      </c>
      <c r="O80" s="161">
        <v>7</v>
      </c>
    </row>
    <row r="81" spans="1:20" hidden="1" outlineLevel="1">
      <c r="B81" s="239">
        <f t="shared" si="20"/>
        <v>7</v>
      </c>
      <c r="C81" s="244" t="s">
        <v>24</v>
      </c>
      <c r="D81" s="258"/>
      <c r="E81" s="260"/>
      <c r="F81" s="237"/>
      <c r="G81" s="249"/>
      <c r="H81" s="257">
        <f>COUNTIFS('4-2017'!D:D,C81,'4-2017'!E:E,"Thắng")</f>
        <v>28</v>
      </c>
      <c r="I81" s="259">
        <f>COUNTIFS('4-2017'!D:D,C81,'4-2017'!E:E,"Thua")</f>
        <v>33</v>
      </c>
      <c r="J81" s="237">
        <f t="shared" si="21"/>
        <v>61</v>
      </c>
      <c r="K81" s="271">
        <f t="shared" si="22"/>
        <v>0.45901639344262296</v>
      </c>
      <c r="L81" s="250">
        <f t="shared" si="23"/>
        <v>330000</v>
      </c>
      <c r="M81" s="238">
        <f>SUMIFS(ThuChi!I:I,ThuChi!G:G,C81,ThuChi!H:H,"ITTF",ThuChi!D:D,"2017",ThuChi!C:C,"4")-N64</f>
        <v>-130000</v>
      </c>
      <c r="N81" s="256">
        <f t="shared" si="24"/>
        <v>460000</v>
      </c>
      <c r="O81" s="161">
        <v>8</v>
      </c>
    </row>
    <row r="82" spans="1:20" hidden="1" outlineLevel="1">
      <c r="B82" s="239">
        <f t="shared" si="20"/>
        <v>1</v>
      </c>
      <c r="C82" s="244" t="s">
        <v>5</v>
      </c>
      <c r="D82" s="258"/>
      <c r="E82" s="260"/>
      <c r="F82" s="237"/>
      <c r="G82" s="249"/>
      <c r="H82" s="257">
        <f>COUNTIFS('4-2017'!D:D,C82,'4-2017'!E:E,"Thắng")</f>
        <v>28</v>
      </c>
      <c r="I82" s="259">
        <f>COUNTIFS('4-2017'!D:D,C82,'4-2017'!E:E,"Thua")</f>
        <v>19</v>
      </c>
      <c r="J82" s="237">
        <f t="shared" si="21"/>
        <v>47</v>
      </c>
      <c r="K82" s="271">
        <f t="shared" si="22"/>
        <v>0.5957446808510638</v>
      </c>
      <c r="L82" s="250">
        <f t="shared" si="23"/>
        <v>190000</v>
      </c>
      <c r="M82" s="238">
        <f>SUMIFS(ThuChi!I:I,ThuChi!G:G,C82,ThuChi!H:H,"ITTF",ThuChi!D:D,"2017",ThuChi!C:C,"4")-N65</f>
        <v>250000</v>
      </c>
      <c r="N82" s="256">
        <f t="shared" si="24"/>
        <v>-60000</v>
      </c>
      <c r="O82" s="161">
        <v>9</v>
      </c>
    </row>
    <row r="83" spans="1:20" hidden="1" outlineLevel="1">
      <c r="B83" s="239">
        <f t="shared" si="20"/>
        <v>4</v>
      </c>
      <c r="C83" s="244" t="s">
        <v>25</v>
      </c>
      <c r="D83" s="258"/>
      <c r="E83" s="260"/>
      <c r="F83" s="237"/>
      <c r="G83" s="249"/>
      <c r="H83" s="257">
        <f>COUNTIFS('4-2017'!D:D,C83,'4-2017'!E:E,"Thắng")</f>
        <v>23</v>
      </c>
      <c r="I83" s="259">
        <f>COUNTIFS('4-2017'!D:D,C83,'4-2017'!E:E,"Thua")</f>
        <v>19</v>
      </c>
      <c r="J83" s="237">
        <f t="shared" si="21"/>
        <v>42</v>
      </c>
      <c r="K83" s="271">
        <f t="shared" si="22"/>
        <v>0.54761904761904767</v>
      </c>
      <c r="L83" s="250">
        <f t="shared" si="23"/>
        <v>190000</v>
      </c>
      <c r="M83" s="238">
        <f>SUMIFS(ThuChi!I:I,ThuChi!G:G,C83,ThuChi!H:H,"ITTF",ThuChi!D:D,"2017",ThuChi!C:C,"4")-N66</f>
        <v>310000</v>
      </c>
      <c r="N83" s="256">
        <f t="shared" si="24"/>
        <v>-120000</v>
      </c>
      <c r="O83" s="161">
        <v>10</v>
      </c>
    </row>
    <row r="84" spans="1:20" hidden="1" outlineLevel="1">
      <c r="B84" s="239">
        <f t="shared" si="20"/>
        <v>3</v>
      </c>
      <c r="C84" s="244" t="s">
        <v>4</v>
      </c>
      <c r="D84" s="258"/>
      <c r="E84" s="260"/>
      <c r="F84" s="237"/>
      <c r="G84" s="249"/>
      <c r="H84" s="257">
        <f>COUNTIFS('4-2017'!D:D,C84,'4-2017'!E:E,"Thắng")</f>
        <v>20</v>
      </c>
      <c r="I84" s="259">
        <f>COUNTIFS('4-2017'!D:D,C84,'4-2017'!E:E,"Thua")</f>
        <v>15</v>
      </c>
      <c r="J84" s="237">
        <f t="shared" si="21"/>
        <v>35</v>
      </c>
      <c r="K84" s="271">
        <f t="shared" si="22"/>
        <v>0.5714285714285714</v>
      </c>
      <c r="L84" s="250">
        <f t="shared" si="23"/>
        <v>150000</v>
      </c>
      <c r="M84" s="238">
        <f>SUMIFS(ThuChi!I:I,ThuChi!G:G,C84,ThuChi!H:H,"ITTF",ThuChi!D:D,"2017",ThuChi!C:C,"4")-N67</f>
        <v>-215000</v>
      </c>
      <c r="N84" s="256">
        <f t="shared" si="24"/>
        <v>365000</v>
      </c>
      <c r="O84" s="161">
        <v>11</v>
      </c>
    </row>
    <row r="85" spans="1:20" hidden="1" outlineLevel="1">
      <c r="B85" s="239">
        <f t="shared" si="20"/>
        <v>10</v>
      </c>
      <c r="C85" s="244" t="s">
        <v>34</v>
      </c>
      <c r="D85" s="258"/>
      <c r="E85" s="260"/>
      <c r="F85" s="237"/>
      <c r="G85" s="249"/>
      <c r="H85" s="257">
        <f>COUNTIFS('4-2017'!D:D,C85,'4-2017'!E:E,"Thắng")</f>
        <v>1</v>
      </c>
      <c r="I85" s="259">
        <f>COUNTIFS('4-2017'!D:D,C85,'4-2017'!E:E,"Thua")</f>
        <v>1</v>
      </c>
      <c r="J85" s="237">
        <f t="shared" si="21"/>
        <v>2</v>
      </c>
      <c r="K85" s="271">
        <f t="shared" si="22"/>
        <v>0</v>
      </c>
      <c r="L85" s="250">
        <f t="shared" si="23"/>
        <v>10000</v>
      </c>
      <c r="M85" s="238">
        <f>SUMIFS(ThuChi!I:I,ThuChi!G:G,C85,ThuChi!H:H,"ITTF",ThuChi!D:D,"2017",ThuChi!C:C,"4")-N68</f>
        <v>30000</v>
      </c>
      <c r="N85" s="256">
        <f t="shared" si="24"/>
        <v>-20000</v>
      </c>
      <c r="O85" s="161">
        <v>12</v>
      </c>
    </row>
    <row r="86" spans="1:20" hidden="1" outlineLevel="1">
      <c r="B86" s="239">
        <f t="shared" si="20"/>
        <v>10</v>
      </c>
      <c r="C86" s="237" t="s">
        <v>118</v>
      </c>
      <c r="D86" s="258"/>
      <c r="E86" s="260"/>
      <c r="F86" s="237"/>
      <c r="G86" s="249"/>
      <c r="H86" s="257">
        <f>COUNTIFS('4-2017'!D:D,C86,'4-2017'!E:E,"Thắng")</f>
        <v>3</v>
      </c>
      <c r="I86" s="259">
        <f>COUNTIFS('4-2017'!D:D,C86,'4-2017'!E:E,"Thua")</f>
        <v>7</v>
      </c>
      <c r="J86" s="237">
        <f t="shared" si="21"/>
        <v>10</v>
      </c>
      <c r="K86" s="271">
        <f t="shared" si="22"/>
        <v>0</v>
      </c>
      <c r="L86" s="250">
        <f t="shared" si="23"/>
        <v>70000</v>
      </c>
      <c r="M86" s="238">
        <f>SUMIFS(ThuChi!I:I,ThuChi!G:G,C86,ThuChi!H:H,"ITTF",ThuChi!D:D,"2017",ThuChi!C:C,"4")-N69</f>
        <v>-120000</v>
      </c>
      <c r="N86" s="256">
        <f t="shared" si="24"/>
        <v>190000</v>
      </c>
      <c r="O86" s="161">
        <v>13</v>
      </c>
    </row>
    <row r="87" spans="1:20" ht="5.7" customHeight="1" thickTop="1" thickBot="1">
      <c r="B87" s="354"/>
      <c r="C87" s="262"/>
      <c r="D87" s="263"/>
      <c r="E87" s="263"/>
      <c r="F87" s="262"/>
      <c r="G87" s="264"/>
      <c r="H87" s="263"/>
      <c r="I87" s="263"/>
      <c r="J87" s="262"/>
      <c r="K87" s="264"/>
      <c r="L87" s="265"/>
      <c r="M87" s="265"/>
      <c r="N87" s="265"/>
      <c r="O87" s="265"/>
      <c r="P87" s="265"/>
      <c r="Q87" s="308"/>
      <c r="S87" s="265"/>
    </row>
    <row r="88" spans="1:20" s="304" customFormat="1" ht="19.100000000000001" customHeight="1" collapsed="1" thickTop="1" thickBot="1">
      <c r="A88" s="302"/>
      <c r="B88" s="554" t="s">
        <v>326</v>
      </c>
      <c r="C88" s="555"/>
      <c r="D88" s="555"/>
      <c r="E88" s="267" t="s">
        <v>300</v>
      </c>
      <c r="F88" s="355">
        <v>1</v>
      </c>
      <c r="G88" s="266" t="str">
        <f>IF(ISNA(VLOOKUP(F88,B91:C104,2,FALSE)),"","= Cụ "&amp;VLOOKUP(F88,B91:C104,2,FALSE))</f>
        <v>= Cụ Quân</v>
      </c>
      <c r="H88" s="269"/>
      <c r="I88" s="269"/>
      <c r="J88" s="269"/>
      <c r="K88" s="269" t="s">
        <v>292</v>
      </c>
      <c r="L88" s="261">
        <f>SUM(Table10121314[Phí tháng])</f>
        <v>4140000</v>
      </c>
      <c r="M88" s="261">
        <f>SUMIF(Table10121314[Đã thu],"&gt;0")</f>
        <v>2440000</v>
      </c>
      <c r="N88" s="270">
        <f>SUMIF(Table10121314[Phải thu],"&gt;0")</f>
        <v>4460000</v>
      </c>
      <c r="O88" s="303"/>
      <c r="Q88" s="307"/>
      <c r="R88" s="303"/>
      <c r="S88" s="305"/>
      <c r="T88" s="303"/>
    </row>
    <row r="89" spans="1:20" ht="15" hidden="1" outlineLevel="1" thickTop="1">
      <c r="A89" s="251"/>
      <c r="B89" s="562" t="s">
        <v>338</v>
      </c>
      <c r="C89" s="563"/>
      <c r="D89" s="558" t="s">
        <v>229</v>
      </c>
      <c r="E89" s="559"/>
      <c r="F89" s="559"/>
      <c r="G89" s="560"/>
      <c r="H89" s="558" t="s">
        <v>233</v>
      </c>
      <c r="I89" s="559"/>
      <c r="J89" s="559"/>
      <c r="K89" s="560"/>
      <c r="L89" s="559" t="s">
        <v>291</v>
      </c>
      <c r="M89" s="559"/>
      <c r="N89" s="561"/>
    </row>
    <row r="90" spans="1:20" ht="15" hidden="1" outlineLevel="1" thickBot="1">
      <c r="B90" s="241" t="s">
        <v>287</v>
      </c>
      <c r="C90" s="243" t="s">
        <v>19</v>
      </c>
      <c r="D90" s="246" t="s">
        <v>1</v>
      </c>
      <c r="E90" s="242" t="s">
        <v>17</v>
      </c>
      <c r="F90" s="242" t="s">
        <v>230</v>
      </c>
      <c r="G90" s="247" t="s">
        <v>231</v>
      </c>
      <c r="H90" s="246" t="s">
        <v>232</v>
      </c>
      <c r="I90" s="242" t="s">
        <v>288</v>
      </c>
      <c r="J90" s="242" t="s">
        <v>289</v>
      </c>
      <c r="K90" s="247" t="s">
        <v>290</v>
      </c>
      <c r="L90" s="241" t="s">
        <v>285</v>
      </c>
      <c r="M90" s="242" t="s">
        <v>286</v>
      </c>
      <c r="N90" s="254" t="s">
        <v>67</v>
      </c>
      <c r="O90" s="253" t="s">
        <v>293</v>
      </c>
    </row>
    <row r="91" spans="1:20" ht="15" hidden="1" outlineLevel="1" thickTop="1">
      <c r="B91" s="239">
        <f>RANK(G91,[Tỷ lệ])</f>
        <v>6</v>
      </c>
      <c r="C91" s="276" t="s">
        <v>13</v>
      </c>
      <c r="D91" s="257">
        <f>SUMIFS('5-2017'!F:F,'5-2017'!D:D,C91)</f>
        <v>135</v>
      </c>
      <c r="E91" s="259">
        <f>SUMIFS('5-2017'!G:G,'5-2017'!D:D,C91)</f>
        <v>135</v>
      </c>
      <c r="F91" s="235">
        <f t="shared" ref="F91:F103" si="25">E91+D91</f>
        <v>270</v>
      </c>
      <c r="G91" s="273">
        <f t="shared" ref="G91:G103" si="26">IF(F91=0,"0%",D91/F91)+ROUNDDOWN(J91/5,0)*0.1%</f>
        <v>0.51300000000000001</v>
      </c>
      <c r="H91" s="257">
        <f>COUNTIFS('5-2017'!D:D,C91,'5-2017'!E:E,"Thắng")</f>
        <v>30</v>
      </c>
      <c r="I91" s="259">
        <f>COUNTIFS('5-2017'!D:D,C91,'5-2017'!E:E,"Thua")</f>
        <v>36</v>
      </c>
      <c r="J91" s="235">
        <f t="shared" ref="J91:J103" si="27">I91+H91</f>
        <v>66</v>
      </c>
      <c r="K91" s="275">
        <f t="shared" ref="K91:K103" si="28">IF(J91=0,"0.00%",IF(J91&lt;30,"Thiếu",H91/J91))</f>
        <v>0.45454545454545453</v>
      </c>
      <c r="L91" s="300">
        <f t="shared" ref="L91:L103" si="29">I91*10000</f>
        <v>360000</v>
      </c>
      <c r="M91" s="240">
        <f>SUMIFS(ThuChi!I:I,ThuChi!G:G,C91,ThuChi!H:H,"ITTF",ThuChi!D:D,"2017",ThuChi!C:C,"5")-N$74</f>
        <v>-380000</v>
      </c>
      <c r="N91" s="255">
        <f>L91-M91</f>
        <v>740000</v>
      </c>
      <c r="O91" s="161">
        <v>1</v>
      </c>
      <c r="Q91" s="309"/>
      <c r="R91" s="161">
        <v>7</v>
      </c>
      <c r="S91" s="272"/>
    </row>
    <row r="92" spans="1:20" hidden="1" outlineLevel="1">
      <c r="B92" s="239">
        <f>RANK(G92,[Tỷ lệ])</f>
        <v>5</v>
      </c>
      <c r="C92" s="277" t="s">
        <v>9</v>
      </c>
      <c r="D92" s="258">
        <f>SUMIFS('5-2017'!F:F,'5-2017'!D:D,C92)</f>
        <v>50</v>
      </c>
      <c r="E92" s="260">
        <f>SUMIFS('5-2017'!G:G,'5-2017'!D:D,C92)</f>
        <v>47</v>
      </c>
      <c r="F92" s="237">
        <f t="shared" si="25"/>
        <v>97</v>
      </c>
      <c r="G92" s="274">
        <f t="shared" si="26"/>
        <v>0.51946391752577314</v>
      </c>
      <c r="H92" s="257">
        <f>COUNTIFS('5-2017'!D:D,C92,'5-2017'!E:E,"Thắng")</f>
        <v>13</v>
      </c>
      <c r="I92" s="259">
        <f>COUNTIFS('5-2017'!D:D,C92,'5-2017'!E:E,"Thua")</f>
        <v>10</v>
      </c>
      <c r="J92" s="237">
        <f t="shared" si="27"/>
        <v>23</v>
      </c>
      <c r="K92" s="275" t="str">
        <f t="shared" si="28"/>
        <v>Thiếu</v>
      </c>
      <c r="L92" s="250">
        <f t="shared" si="29"/>
        <v>100000</v>
      </c>
      <c r="M92" s="238">
        <f>SUMIFS(ThuChi!I:I,ThuChi!G:G,C92,ThuChi!H:H,"ITTF",ThuChi!D:D,"2017",ThuChi!C:C,"5")-N$75</f>
        <v>-90000</v>
      </c>
      <c r="N92" s="256">
        <f>L92-$M$92</f>
        <v>190000</v>
      </c>
      <c r="O92" s="161">
        <v>2</v>
      </c>
      <c r="Q92" s="309"/>
      <c r="R92" s="161">
        <v>6</v>
      </c>
      <c r="S92" s="272"/>
    </row>
    <row r="93" spans="1:20" hidden="1" outlineLevel="1">
      <c r="B93" s="239">
        <f>RANK(G93,[Tỷ lệ])</f>
        <v>1</v>
      </c>
      <c r="C93" s="277" t="s">
        <v>14</v>
      </c>
      <c r="D93" s="258">
        <f>SUMIFS('5-2017'!F:F,'5-2017'!D:D,C93)</f>
        <v>289</v>
      </c>
      <c r="E93" s="260">
        <f>SUMIFS('5-2017'!G:G,'5-2017'!D:D,C93)</f>
        <v>242</v>
      </c>
      <c r="F93" s="237">
        <f t="shared" si="25"/>
        <v>531</v>
      </c>
      <c r="G93" s="274">
        <f t="shared" si="26"/>
        <v>0.56925612052730701</v>
      </c>
      <c r="H93" s="257">
        <f>COUNTIFS('5-2017'!D:D,C93,'5-2017'!E:E,"Thắng")</f>
        <v>76</v>
      </c>
      <c r="I93" s="259">
        <f>COUNTIFS('5-2017'!D:D,C93,'5-2017'!E:E,"Thua")</f>
        <v>50</v>
      </c>
      <c r="J93" s="237">
        <f t="shared" si="27"/>
        <v>126</v>
      </c>
      <c r="K93" s="275">
        <f t="shared" si="28"/>
        <v>0.60317460317460314</v>
      </c>
      <c r="L93" s="250">
        <f t="shared" si="29"/>
        <v>500000</v>
      </c>
      <c r="M93" s="238">
        <f>SUMIFS(ThuChi!I:I,ThuChi!G:G,C93,ThuChi!H:H,"ITTF",ThuChi!D:D,"2017",ThuChi!C:C,"5")-N$76</f>
        <v>220000</v>
      </c>
      <c r="N93" s="256">
        <f>L93-$M$93</f>
        <v>280000</v>
      </c>
      <c r="O93" s="161">
        <v>3</v>
      </c>
      <c r="Q93" s="309"/>
      <c r="R93" s="161">
        <v>7</v>
      </c>
      <c r="S93" s="272"/>
    </row>
    <row r="94" spans="1:20" hidden="1" outlineLevel="1">
      <c r="B94" s="239">
        <f>RANK(G94,[Tỷ lệ])</f>
        <v>3</v>
      </c>
      <c r="C94" s="277" t="s">
        <v>15</v>
      </c>
      <c r="D94" s="258">
        <f>SUMIFS('5-2017'!F:F,'5-2017'!D:D,C94)</f>
        <v>159</v>
      </c>
      <c r="E94" s="260">
        <f>SUMIFS('5-2017'!G:G,'5-2017'!D:D,C94)</f>
        <v>147</v>
      </c>
      <c r="F94" s="237">
        <f t="shared" si="25"/>
        <v>306</v>
      </c>
      <c r="G94" s="274">
        <f t="shared" si="26"/>
        <v>0.53360784313725496</v>
      </c>
      <c r="H94" s="257">
        <f>COUNTIFS('5-2017'!D:D,C94,'5-2017'!E:E,"Thắng")</f>
        <v>41</v>
      </c>
      <c r="I94" s="259">
        <f>COUNTIFS('5-2017'!D:D,C94,'5-2017'!E:E,"Thua")</f>
        <v>33</v>
      </c>
      <c r="J94" s="237">
        <f t="shared" si="27"/>
        <v>74</v>
      </c>
      <c r="K94" s="275">
        <f t="shared" si="28"/>
        <v>0.55405405405405406</v>
      </c>
      <c r="L94" s="250">
        <f t="shared" si="29"/>
        <v>330000</v>
      </c>
      <c r="M94" s="238">
        <f>SUMIFS(ThuChi!I:I,ThuChi!G:G,C94,ThuChi!H:H,"ITTF",ThuChi!D:D,"2017",ThuChi!C:C,"5")-N$77</f>
        <v>-630000</v>
      </c>
      <c r="N94" s="256">
        <f t="shared" ref="N94:N103" si="30">L94-M94</f>
        <v>960000</v>
      </c>
      <c r="O94" s="161">
        <v>4</v>
      </c>
      <c r="Q94" s="309"/>
      <c r="R94" s="161">
        <v>6</v>
      </c>
      <c r="S94" s="272"/>
    </row>
    <row r="95" spans="1:20" hidden="1" outlineLevel="1">
      <c r="B95" s="239">
        <f>RANK(G95,[Tỷ lệ])</f>
        <v>8</v>
      </c>
      <c r="C95" s="277" t="s">
        <v>16</v>
      </c>
      <c r="D95" s="258">
        <f>SUMIFS('5-2017'!F:F,'5-2017'!D:D,C95)</f>
        <v>111</v>
      </c>
      <c r="E95" s="260">
        <f>SUMIFS('5-2017'!G:G,'5-2017'!D:D,C95)</f>
        <v>115</v>
      </c>
      <c r="F95" s="237">
        <f t="shared" si="25"/>
        <v>226</v>
      </c>
      <c r="G95" s="274">
        <f t="shared" si="26"/>
        <v>0.5011504424778761</v>
      </c>
      <c r="H95" s="257">
        <f>COUNTIFS('5-2017'!D:D,C95,'5-2017'!E:E,"Thắng")</f>
        <v>28</v>
      </c>
      <c r="I95" s="259">
        <f>COUNTIFS('5-2017'!D:D,C95,'5-2017'!E:E,"Thua")</f>
        <v>26</v>
      </c>
      <c r="J95" s="237">
        <f t="shared" si="27"/>
        <v>54</v>
      </c>
      <c r="K95" s="275">
        <f t="shared" si="28"/>
        <v>0.51851851851851849</v>
      </c>
      <c r="L95" s="250">
        <f t="shared" si="29"/>
        <v>260000</v>
      </c>
      <c r="M95" s="238">
        <f>SUMIFS(ThuChi!I:I,ThuChi!G:G,C95,ThuChi!H:H,"ITTF",ThuChi!D:D,"2017",ThuChi!C:C,"5")-N$78</f>
        <v>-700000</v>
      </c>
      <c r="N95" s="256">
        <f t="shared" si="30"/>
        <v>960000</v>
      </c>
      <c r="O95" s="161">
        <v>5</v>
      </c>
      <c r="Q95" s="309"/>
      <c r="R95" s="161">
        <v>8</v>
      </c>
      <c r="S95" s="272"/>
    </row>
    <row r="96" spans="1:20" hidden="1" outlineLevel="1">
      <c r="B96" s="239">
        <f>RANK(G96,[Tỷ lệ])</f>
        <v>4</v>
      </c>
      <c r="C96" s="277" t="s">
        <v>23</v>
      </c>
      <c r="D96" s="258">
        <f>SUMIFS('5-2017'!F:F,'5-2017'!D:D,C96)</f>
        <v>246</v>
      </c>
      <c r="E96" s="260">
        <f>SUMIFS('5-2017'!G:G,'5-2017'!D:D,C96)</f>
        <v>248</v>
      </c>
      <c r="F96" s="237">
        <f t="shared" si="25"/>
        <v>494</v>
      </c>
      <c r="G96" s="274">
        <f t="shared" si="26"/>
        <v>0.52097570850202424</v>
      </c>
      <c r="H96" s="257">
        <f>COUNTIFS('5-2017'!D:D,C96,'5-2017'!E:E,"Thắng")</f>
        <v>57</v>
      </c>
      <c r="I96" s="259">
        <f>COUNTIFS('5-2017'!D:D,C96,'5-2017'!E:E,"Thua")</f>
        <v>62</v>
      </c>
      <c r="J96" s="237">
        <f t="shared" si="27"/>
        <v>119</v>
      </c>
      <c r="K96" s="275">
        <f t="shared" si="28"/>
        <v>0.47899159663865548</v>
      </c>
      <c r="L96" s="250">
        <f t="shared" si="29"/>
        <v>620000</v>
      </c>
      <c r="M96" s="238">
        <f>SUMIFS(ThuChi!I:I,ThuChi!G:G,C96,ThuChi!H:H,"ITTF",ThuChi!D:D,"2017",ThuChi!C:C,"5")-N$79</f>
        <v>535000</v>
      </c>
      <c r="N96" s="256">
        <f t="shared" si="30"/>
        <v>85000</v>
      </c>
      <c r="O96" s="161">
        <v>6</v>
      </c>
      <c r="Q96" s="309"/>
      <c r="R96" s="161">
        <v>1</v>
      </c>
      <c r="S96" s="272"/>
    </row>
    <row r="97" spans="1:20" hidden="1" outlineLevel="1">
      <c r="B97" s="239">
        <f>RANK(G97,[Tỷ lệ])</f>
        <v>2</v>
      </c>
      <c r="C97" s="277" t="s">
        <v>0</v>
      </c>
      <c r="D97" s="258">
        <f>SUMIFS('5-2017'!F:F,'5-2017'!D:D,C97)</f>
        <v>187</v>
      </c>
      <c r="E97" s="260">
        <f>SUMIFS('5-2017'!G:G,'5-2017'!D:D,C97)</f>
        <v>170</v>
      </c>
      <c r="F97" s="237">
        <f t="shared" si="25"/>
        <v>357</v>
      </c>
      <c r="G97" s="274">
        <f t="shared" si="26"/>
        <v>0.54080952380952385</v>
      </c>
      <c r="H97" s="257">
        <f>COUNTIFS('5-2017'!D:D,C97,'5-2017'!E:E,"Thắng")</f>
        <v>47</v>
      </c>
      <c r="I97" s="259">
        <f>COUNTIFS('5-2017'!D:D,C97,'5-2017'!E:E,"Thua")</f>
        <v>39</v>
      </c>
      <c r="J97" s="237">
        <f t="shared" si="27"/>
        <v>86</v>
      </c>
      <c r="K97" s="275">
        <f t="shared" si="28"/>
        <v>0.54651162790697672</v>
      </c>
      <c r="L97" s="250">
        <f t="shared" si="29"/>
        <v>390000</v>
      </c>
      <c r="M97" s="238">
        <f>SUMIFS(ThuChi!I:I,ThuChi!G:G,C97,ThuChi!H:H,"ITTF",ThuChi!D:D,"2017",ThuChi!C:C,"5")-N$80</f>
        <v>-90000</v>
      </c>
      <c r="N97" s="256">
        <f t="shared" si="30"/>
        <v>480000</v>
      </c>
      <c r="O97" s="161">
        <v>7</v>
      </c>
      <c r="Q97" s="309"/>
      <c r="R97" s="161">
        <v>6</v>
      </c>
      <c r="S97" s="272"/>
    </row>
    <row r="98" spans="1:20" hidden="1" outlineLevel="1">
      <c r="B98" s="239">
        <f>RANK(G98,[Tỷ lệ])</f>
        <v>11</v>
      </c>
      <c r="C98" s="277" t="s">
        <v>24</v>
      </c>
      <c r="D98" s="258">
        <f>SUMIFS('5-2017'!F:F,'5-2017'!D:D,C98)</f>
        <v>172</v>
      </c>
      <c r="E98" s="260">
        <f>SUMIFS('5-2017'!G:G,'5-2017'!D:D,C98)</f>
        <v>197</v>
      </c>
      <c r="F98" s="237">
        <f t="shared" si="25"/>
        <v>369</v>
      </c>
      <c r="G98" s="274">
        <f t="shared" si="26"/>
        <v>0.48312466124661246</v>
      </c>
      <c r="H98" s="257">
        <f>COUNTIFS('5-2017'!D:D,C98,'5-2017'!E:E,"Thắng")</f>
        <v>37</v>
      </c>
      <c r="I98" s="259">
        <f>COUNTIFS('5-2017'!D:D,C98,'5-2017'!E:E,"Thua")</f>
        <v>48</v>
      </c>
      <c r="J98" s="237">
        <f t="shared" si="27"/>
        <v>85</v>
      </c>
      <c r="K98" s="275">
        <f t="shared" si="28"/>
        <v>0.43529411764705883</v>
      </c>
      <c r="L98" s="250">
        <f t="shared" si="29"/>
        <v>480000</v>
      </c>
      <c r="M98" s="238">
        <f>SUMIFS(ThuChi!I:I,ThuChi!G:G,C98,ThuChi!H:H,"ITTF",ThuChi!D:D,"2017",ThuChi!C:C,"5")-N$81</f>
        <v>40000</v>
      </c>
      <c r="N98" s="256">
        <f t="shared" si="30"/>
        <v>440000</v>
      </c>
      <c r="O98" s="161">
        <v>8</v>
      </c>
      <c r="Q98" s="309"/>
      <c r="S98" s="272"/>
    </row>
    <row r="99" spans="1:20" hidden="1" outlineLevel="1">
      <c r="B99" s="239">
        <f>RANK(G99,[Tỷ lệ])</f>
        <v>9</v>
      </c>
      <c r="C99" s="277" t="s">
        <v>5</v>
      </c>
      <c r="D99" s="258">
        <f>SUMIFS('5-2017'!F:F,'5-2017'!D:D,C99)</f>
        <v>163</v>
      </c>
      <c r="E99" s="260">
        <f>SUMIFS('5-2017'!G:G,'5-2017'!D:D,C99)</f>
        <v>177</v>
      </c>
      <c r="F99" s="237">
        <f t="shared" si="25"/>
        <v>340</v>
      </c>
      <c r="G99" s="274">
        <f t="shared" si="26"/>
        <v>0.49541176470588238</v>
      </c>
      <c r="H99" s="257">
        <f>COUNTIFS('5-2017'!D:D,C99,'5-2017'!E:E,"Thắng")</f>
        <v>36</v>
      </c>
      <c r="I99" s="259">
        <f>COUNTIFS('5-2017'!D:D,C99,'5-2017'!E:E,"Thua")</f>
        <v>45</v>
      </c>
      <c r="J99" s="237">
        <f t="shared" si="27"/>
        <v>81</v>
      </c>
      <c r="K99" s="275">
        <f t="shared" si="28"/>
        <v>0.44444444444444442</v>
      </c>
      <c r="L99" s="250">
        <f t="shared" si="29"/>
        <v>450000</v>
      </c>
      <c r="M99" s="238">
        <f>SUMIFS(ThuChi!I:I,ThuChi!G:G,C99,ThuChi!H:H,"ITTF",ThuChi!D:D,"2017",ThuChi!C:C,"5")-N$82</f>
        <v>560000</v>
      </c>
      <c r="N99" s="256">
        <f t="shared" si="30"/>
        <v>-110000</v>
      </c>
      <c r="O99" s="161">
        <v>9</v>
      </c>
      <c r="Q99" s="309"/>
      <c r="S99" s="272"/>
    </row>
    <row r="100" spans="1:20" hidden="1" outlineLevel="1">
      <c r="B100" s="239">
        <f>RANK(G100,[Tỷ lệ])</f>
        <v>7</v>
      </c>
      <c r="C100" s="277" t="s">
        <v>25</v>
      </c>
      <c r="D100" s="258">
        <f>SUMIFS('5-2017'!F:F,'5-2017'!D:D,C100)</f>
        <v>143</v>
      </c>
      <c r="E100" s="260">
        <f>SUMIFS('5-2017'!G:G,'5-2017'!D:D,C100)</f>
        <v>148</v>
      </c>
      <c r="F100" s="237">
        <f t="shared" si="25"/>
        <v>291</v>
      </c>
      <c r="G100" s="274">
        <f t="shared" si="26"/>
        <v>0.50440893470790371</v>
      </c>
      <c r="H100" s="257">
        <f>COUNTIFS('5-2017'!D:D,C100,'5-2017'!E:E,"Thắng")</f>
        <v>32</v>
      </c>
      <c r="I100" s="259">
        <f>COUNTIFS('5-2017'!D:D,C100,'5-2017'!E:E,"Thua")</f>
        <v>36</v>
      </c>
      <c r="J100" s="237">
        <f t="shared" si="27"/>
        <v>68</v>
      </c>
      <c r="K100" s="275">
        <f t="shared" si="28"/>
        <v>0.47058823529411764</v>
      </c>
      <c r="L100" s="250">
        <f t="shared" si="29"/>
        <v>360000</v>
      </c>
      <c r="M100" s="238">
        <f>SUMIFS(ThuChi!I:I,ThuChi!G:G,C100,ThuChi!H:H,"ITTF",ThuChi!D:D,"2017",ThuChi!C:C,"5")-N$83</f>
        <v>120000</v>
      </c>
      <c r="N100" s="256">
        <f t="shared" si="30"/>
        <v>240000</v>
      </c>
      <c r="O100" s="161">
        <v>10</v>
      </c>
      <c r="Q100" s="309"/>
      <c r="S100" s="272"/>
    </row>
    <row r="101" spans="1:20" hidden="1" outlineLevel="1">
      <c r="B101" s="239">
        <f>RANK(G101,[Tỷ lệ])</f>
        <v>12</v>
      </c>
      <c r="C101" s="277" t="s">
        <v>4</v>
      </c>
      <c r="D101" s="258">
        <f>SUMIFS('5-2017'!F:F,'5-2017'!D:D,C101)</f>
        <v>66</v>
      </c>
      <c r="E101" s="260">
        <f>SUMIFS('5-2017'!G:G,'5-2017'!D:D,C101)</f>
        <v>83</v>
      </c>
      <c r="F101" s="237">
        <f t="shared" si="25"/>
        <v>149</v>
      </c>
      <c r="G101" s="274">
        <f t="shared" si="26"/>
        <v>0.44995302013422822</v>
      </c>
      <c r="H101" s="257">
        <f>COUNTIFS('5-2017'!D:D,C101,'5-2017'!E:E,"Thắng")</f>
        <v>13</v>
      </c>
      <c r="I101" s="259">
        <f>COUNTIFS('5-2017'!D:D,C101,'5-2017'!E:E,"Thua")</f>
        <v>22</v>
      </c>
      <c r="J101" s="237">
        <f t="shared" si="27"/>
        <v>35</v>
      </c>
      <c r="K101" s="275">
        <f t="shared" si="28"/>
        <v>0.37142857142857144</v>
      </c>
      <c r="L101" s="250">
        <f t="shared" si="29"/>
        <v>220000</v>
      </c>
      <c r="M101" s="238">
        <f>SUMIFS(ThuChi!I:I,ThuChi!G:G,C101,ThuChi!H:H,"ITTF",ThuChi!D:D,"2017",ThuChi!C:C,"5")-N$84</f>
        <v>135000</v>
      </c>
      <c r="N101" s="256">
        <f t="shared" si="30"/>
        <v>85000</v>
      </c>
      <c r="O101" s="161">
        <v>11</v>
      </c>
      <c r="Q101" s="309"/>
      <c r="S101" s="272"/>
    </row>
    <row r="102" spans="1:20" hidden="1" outlineLevel="1">
      <c r="B102" s="239">
        <f>RANK(G102,[Tỷ lệ])</f>
        <v>13</v>
      </c>
      <c r="C102" s="277" t="s">
        <v>34</v>
      </c>
      <c r="D102" s="258">
        <f>SUMIFS('5-2017'!F:F,'5-2017'!D:D,C102)</f>
        <v>0</v>
      </c>
      <c r="E102" s="260">
        <f>SUMIFS('5-2017'!G:G,'5-2017'!D:D,C102)</f>
        <v>0</v>
      </c>
      <c r="F102" s="237">
        <f t="shared" si="25"/>
        <v>0</v>
      </c>
      <c r="G102" s="274">
        <f t="shared" si="26"/>
        <v>0</v>
      </c>
      <c r="H102" s="257">
        <f>COUNTIFS('5-2017'!D:D,C102,'5-2017'!E:E,"Thắng")</f>
        <v>0</v>
      </c>
      <c r="I102" s="259">
        <f>COUNTIFS('5-2017'!D:D,C102,'5-2017'!E:E,"Thua")</f>
        <v>0</v>
      </c>
      <c r="J102" s="237">
        <f t="shared" si="27"/>
        <v>0</v>
      </c>
      <c r="K102" s="275" t="str">
        <f t="shared" si="28"/>
        <v>0.00%</v>
      </c>
      <c r="L102" s="250">
        <f t="shared" si="29"/>
        <v>0</v>
      </c>
      <c r="M102" s="238">
        <f>SUMIFS(ThuChi!I:I,ThuChi!G:G,C102,ThuChi!H:H,"ITTF",ThuChi!D:D,"2017",ThuChi!C:C,"5")-N$85</f>
        <v>20000</v>
      </c>
      <c r="N102" s="256">
        <f t="shared" si="30"/>
        <v>-20000</v>
      </c>
      <c r="O102" s="161">
        <v>12</v>
      </c>
      <c r="Q102" s="309"/>
      <c r="S102" s="272"/>
    </row>
    <row r="103" spans="1:20" hidden="1" outlineLevel="1">
      <c r="B103" s="239">
        <f>RANK(G103,[Tỷ lệ])</f>
        <v>10</v>
      </c>
      <c r="C103" s="278" t="s">
        <v>118</v>
      </c>
      <c r="D103" s="258">
        <f>SUMIFS('5-2017'!F:F,'5-2017'!D:D,C103)</f>
        <v>29</v>
      </c>
      <c r="E103" s="260">
        <f>SUMIFS('5-2017'!G:G,'5-2017'!D:D,C103)</f>
        <v>31</v>
      </c>
      <c r="F103" s="237">
        <f t="shared" si="25"/>
        <v>60</v>
      </c>
      <c r="G103" s="274">
        <f t="shared" si="26"/>
        <v>0.48633333333333334</v>
      </c>
      <c r="H103" s="257">
        <f>COUNTIFS('5-2017'!D:D,C103,'5-2017'!E:E,"Thắng")</f>
        <v>8</v>
      </c>
      <c r="I103" s="259">
        <f>COUNTIFS('5-2017'!D:D,C103,'5-2017'!E:E,"Thua")</f>
        <v>7</v>
      </c>
      <c r="J103" s="237">
        <f t="shared" si="27"/>
        <v>15</v>
      </c>
      <c r="K103" s="275" t="str">
        <f t="shared" si="28"/>
        <v>Thiếu</v>
      </c>
      <c r="L103" s="250">
        <f t="shared" si="29"/>
        <v>70000</v>
      </c>
      <c r="M103" s="238">
        <f>SUMIFS(ThuChi!I:I,ThuChi!G:G,C103,ThuChi!H:H,"ITTF",ThuChi!D:D,"2017",ThuChi!C:C,"5")-N$86</f>
        <v>810000</v>
      </c>
      <c r="N103" s="256">
        <f t="shared" si="30"/>
        <v>-740000</v>
      </c>
      <c r="O103" s="161">
        <v>13</v>
      </c>
      <c r="Q103" s="309"/>
      <c r="S103" s="272"/>
    </row>
    <row r="104" spans="1:20" ht="5.7" customHeight="1" thickTop="1" thickBot="1"/>
    <row r="105" spans="1:20" s="304" customFormat="1" ht="19.100000000000001" customHeight="1" collapsed="1" thickTop="1" thickBot="1">
      <c r="A105" s="302"/>
      <c r="B105" s="554" t="s">
        <v>337</v>
      </c>
      <c r="C105" s="555"/>
      <c r="D105" s="555"/>
      <c r="E105" s="267" t="s">
        <v>300</v>
      </c>
      <c r="F105" s="355">
        <v>1</v>
      </c>
      <c r="G105" s="266" t="str">
        <f>IF(ISNA(VLOOKUP(F105,B108:C121,2,FALSE)),"","= Cụ "&amp;VLOOKUP(F105,B108:C121,2,FALSE))</f>
        <v>= Cụ Khương</v>
      </c>
      <c r="H105" s="269"/>
      <c r="I105" s="269"/>
      <c r="J105" s="269"/>
      <c r="K105" s="269" t="s">
        <v>387</v>
      </c>
      <c r="L105" s="261">
        <f>SUM(Table101213144[Phí tháng])</f>
        <v>4140000</v>
      </c>
      <c r="M105" s="261">
        <f>SUMIF(Table101213144[Đã thu],"&gt;0")</f>
        <v>2210000</v>
      </c>
      <c r="N105" s="270">
        <f>SUMIF(Table101213144[Phải thu],"&gt;0")</f>
        <v>3440000</v>
      </c>
      <c r="O105" s="303"/>
      <c r="Q105" s="307"/>
      <c r="R105" s="303"/>
      <c r="S105" s="305"/>
      <c r="T105" s="303"/>
    </row>
    <row r="106" spans="1:20" ht="15" hidden="1" outlineLevel="1" thickTop="1">
      <c r="A106" s="251"/>
      <c r="B106" s="556">
        <f ca="1">NOW()</f>
        <v>42989.706167824072</v>
      </c>
      <c r="C106" s="557"/>
      <c r="D106" s="558" t="s">
        <v>229</v>
      </c>
      <c r="E106" s="559"/>
      <c r="F106" s="559"/>
      <c r="G106" s="560"/>
      <c r="H106" s="558" t="s">
        <v>233</v>
      </c>
      <c r="I106" s="559"/>
      <c r="J106" s="559"/>
      <c r="K106" s="560"/>
      <c r="L106" s="559" t="s">
        <v>291</v>
      </c>
      <c r="M106" s="559"/>
      <c r="N106" s="561"/>
    </row>
    <row r="107" spans="1:20" ht="15" hidden="1" outlineLevel="1" thickBot="1">
      <c r="B107" s="241" t="s">
        <v>287</v>
      </c>
      <c r="C107" s="243" t="s">
        <v>19</v>
      </c>
      <c r="D107" s="246" t="s">
        <v>1</v>
      </c>
      <c r="E107" s="242" t="s">
        <v>17</v>
      </c>
      <c r="F107" s="242" t="s">
        <v>230</v>
      </c>
      <c r="G107" s="247" t="s">
        <v>231</v>
      </c>
      <c r="H107" s="246" t="s">
        <v>232</v>
      </c>
      <c r="I107" s="242" t="s">
        <v>288</v>
      </c>
      <c r="J107" s="242" t="s">
        <v>289</v>
      </c>
      <c r="K107" s="247" t="s">
        <v>290</v>
      </c>
      <c r="L107" s="241" t="s">
        <v>285</v>
      </c>
      <c r="M107" s="242" t="s">
        <v>286</v>
      </c>
      <c r="N107" s="254" t="s">
        <v>67</v>
      </c>
      <c r="O107" s="253" t="s">
        <v>293</v>
      </c>
      <c r="Q107"/>
      <c r="R107"/>
      <c r="S107"/>
      <c r="T107"/>
    </row>
    <row r="108" spans="1:20" ht="15" hidden="1" outlineLevel="1" thickTop="1">
      <c r="B108" s="239">
        <f>RANK(G108,[Tỷ lệ])</f>
        <v>1</v>
      </c>
      <c r="C108" s="276" t="s">
        <v>13</v>
      </c>
      <c r="D108" s="257">
        <f>SUMIFS('6-2017'!F:F,'6-2017'!D:D,C108)</f>
        <v>186</v>
      </c>
      <c r="E108" s="259">
        <f>SUMIFS('6-2017'!G:G,'6-2017'!D:D,C108)</f>
        <v>134</v>
      </c>
      <c r="F108" s="235">
        <f t="shared" ref="F108:F120" si="31">E108+D108</f>
        <v>320</v>
      </c>
      <c r="G108" s="273">
        <f t="shared" ref="G108:G120" si="32">IF(F108=0,"0%",D108/F108)+ROUNDDOWN(J108/5,0)*0.1%</f>
        <v>0.59625000000000006</v>
      </c>
      <c r="H108" s="257">
        <f>COUNTIFS('6-2017'!D:D,C108,'6-2017'!E:E,"Thắng")</f>
        <v>49</v>
      </c>
      <c r="I108" s="259">
        <f>COUNTIFS('6-2017'!D:D,C108,'6-2017'!E:E,"Thua")</f>
        <v>29</v>
      </c>
      <c r="J108" s="235">
        <f t="shared" ref="J108:J120" si="33">I108+H108</f>
        <v>78</v>
      </c>
      <c r="K108" s="275">
        <f t="shared" ref="K108:K120" si="34">IF(J108=0,"0.00%",IF(J108&lt;30,"Thiếu",H108/J108))</f>
        <v>0.62820512820512819</v>
      </c>
      <c r="L108" s="311">
        <f t="shared" ref="L108:L120" si="35">I108*10000</f>
        <v>290000</v>
      </c>
      <c r="M108" s="240">
        <f>SUMIFS(ThuChi!I:I,ThuChi!G:G,C108,ThuChi!H:H,"ITTF",ThuChi!D:D,"2017",ThuChi!C:C,"6")-N$91</f>
        <v>-40000</v>
      </c>
      <c r="N108" s="255">
        <f t="shared" ref="N108:N120" si="36">L108-M108</f>
        <v>330000</v>
      </c>
      <c r="O108" s="161">
        <v>1</v>
      </c>
      <c r="Q108"/>
      <c r="R108"/>
      <c r="S108"/>
      <c r="T108"/>
    </row>
    <row r="109" spans="1:20" hidden="1" outlineLevel="1">
      <c r="B109" s="239">
        <f>RANK(G109,[Tỷ lệ])</f>
        <v>5</v>
      </c>
      <c r="C109" s="277" t="s">
        <v>9</v>
      </c>
      <c r="D109" s="257">
        <f>SUMIFS('6-2017'!F:F,'6-2017'!D:D,C109)</f>
        <v>106</v>
      </c>
      <c r="E109" s="259">
        <f>SUMIFS('6-2017'!G:G,'6-2017'!D:D,C109)</f>
        <v>100</v>
      </c>
      <c r="F109" s="237">
        <f t="shared" si="31"/>
        <v>206</v>
      </c>
      <c r="G109" s="274">
        <f t="shared" si="32"/>
        <v>0.52456310679611651</v>
      </c>
      <c r="H109" s="257">
        <f>COUNTIFS('6-2017'!D:D,C109,'6-2017'!E:E,"Thắng")</f>
        <v>28</v>
      </c>
      <c r="I109" s="259">
        <f>COUNTIFS('6-2017'!D:D,C109,'6-2017'!E:E,"Thua")</f>
        <v>23</v>
      </c>
      <c r="J109" s="237">
        <f t="shared" si="33"/>
        <v>51</v>
      </c>
      <c r="K109" s="275">
        <f t="shared" si="34"/>
        <v>0.5490196078431373</v>
      </c>
      <c r="L109" s="250">
        <f t="shared" si="35"/>
        <v>230000</v>
      </c>
      <c r="M109" s="240">
        <f>SUMIFS(ThuChi!I:I,ThuChi!G:G,C109,ThuChi!H:H,"ITTF",ThuChi!D:D,"2017",ThuChi!C:C,"6")-N$92</f>
        <v>-190000</v>
      </c>
      <c r="N109" s="255">
        <f t="shared" si="36"/>
        <v>420000</v>
      </c>
      <c r="O109" s="161">
        <v>2</v>
      </c>
      <c r="Q109"/>
      <c r="R109"/>
      <c r="S109"/>
      <c r="T109"/>
    </row>
    <row r="110" spans="1:20" hidden="1" outlineLevel="1">
      <c r="B110" s="239">
        <f>RANK(G110,[Tỷ lệ])</f>
        <v>8</v>
      </c>
      <c r="C110" s="277" t="s">
        <v>14</v>
      </c>
      <c r="D110" s="257">
        <f>SUMIFS('6-2017'!F:F,'6-2017'!D:D,C110)</f>
        <v>239</v>
      </c>
      <c r="E110" s="259">
        <f>SUMIFS('6-2017'!G:G,'6-2017'!D:D,C110)</f>
        <v>253</v>
      </c>
      <c r="F110" s="237">
        <f t="shared" si="31"/>
        <v>492</v>
      </c>
      <c r="G110" s="274">
        <f t="shared" si="32"/>
        <v>0.50977235772357721</v>
      </c>
      <c r="H110" s="257">
        <f>COUNTIFS('6-2017'!D:D,C110,'6-2017'!E:E,"Thắng")</f>
        <v>55</v>
      </c>
      <c r="I110" s="259">
        <f>COUNTIFS('6-2017'!D:D,C110,'6-2017'!E:E,"Thua")</f>
        <v>66</v>
      </c>
      <c r="J110" s="237">
        <f t="shared" si="33"/>
        <v>121</v>
      </c>
      <c r="K110" s="275">
        <f t="shared" si="34"/>
        <v>0.45454545454545453</v>
      </c>
      <c r="L110" s="250">
        <f t="shared" si="35"/>
        <v>660000</v>
      </c>
      <c r="M110" s="240">
        <f>SUMIFS(ThuChi!I:I,ThuChi!G:G,C110,ThuChi!H:H,"ITTF",ThuChi!D:D,"2017",ThuChi!C:C,"6")-N$93</f>
        <v>120000</v>
      </c>
      <c r="N110" s="255">
        <f t="shared" si="36"/>
        <v>540000</v>
      </c>
      <c r="O110" s="161">
        <v>3</v>
      </c>
      <c r="Q110"/>
      <c r="R110"/>
      <c r="S110"/>
      <c r="T110"/>
    </row>
    <row r="111" spans="1:20" hidden="1" outlineLevel="1">
      <c r="B111" s="239">
        <f>RANK(G111,[Tỷ lệ])</f>
        <v>4</v>
      </c>
      <c r="C111" s="277" t="s">
        <v>15</v>
      </c>
      <c r="D111" s="257">
        <f>SUMIFS('6-2017'!F:F,'6-2017'!D:D,C111)</f>
        <v>205</v>
      </c>
      <c r="E111" s="259">
        <f>SUMIFS('6-2017'!G:G,'6-2017'!D:D,C111)</f>
        <v>192</v>
      </c>
      <c r="F111" s="237">
        <f t="shared" si="31"/>
        <v>397</v>
      </c>
      <c r="G111" s="274">
        <f t="shared" si="32"/>
        <v>0.53537279596977327</v>
      </c>
      <c r="H111" s="257">
        <f>COUNTIFS('6-2017'!D:D,C111,'6-2017'!E:E,"Thắng")</f>
        <v>54</v>
      </c>
      <c r="I111" s="259">
        <f>COUNTIFS('6-2017'!D:D,C111,'6-2017'!E:E,"Thua")</f>
        <v>42</v>
      </c>
      <c r="J111" s="237">
        <f t="shared" si="33"/>
        <v>96</v>
      </c>
      <c r="K111" s="275">
        <f t="shared" si="34"/>
        <v>0.5625</v>
      </c>
      <c r="L111" s="250">
        <f t="shared" si="35"/>
        <v>420000</v>
      </c>
      <c r="M111" s="240">
        <f>SUMIFS(ThuChi!I:I,ThuChi!G:G,C111,ThuChi!H:H,"ITTF",ThuChi!D:D,"2017",ThuChi!C:C,"6")-N$94</f>
        <v>340000</v>
      </c>
      <c r="N111" s="255">
        <f t="shared" si="36"/>
        <v>80000</v>
      </c>
      <c r="O111" s="161">
        <v>4</v>
      </c>
      <c r="Q111"/>
      <c r="R111"/>
      <c r="S111"/>
      <c r="T111"/>
    </row>
    <row r="112" spans="1:20" hidden="1" outlineLevel="1">
      <c r="B112" s="239">
        <f>RANK(G112,[Tỷ lệ])</f>
        <v>12</v>
      </c>
      <c r="C112" s="277" t="s">
        <v>16</v>
      </c>
      <c r="D112" s="257">
        <f>SUMIFS('6-2017'!F:F,'6-2017'!D:D,C112)</f>
        <v>96</v>
      </c>
      <c r="E112" s="259">
        <f>SUMIFS('6-2017'!G:G,'6-2017'!D:D,C112)</f>
        <v>149</v>
      </c>
      <c r="F112" s="237">
        <f t="shared" si="31"/>
        <v>245</v>
      </c>
      <c r="G112" s="274">
        <f t="shared" si="32"/>
        <v>0.40383673469387754</v>
      </c>
      <c r="H112" s="257">
        <f>COUNTIFS('6-2017'!D:D,C112,'6-2017'!E:E,"Thắng")</f>
        <v>21</v>
      </c>
      <c r="I112" s="259">
        <f>COUNTIFS('6-2017'!D:D,C112,'6-2017'!E:E,"Thua")</f>
        <v>40</v>
      </c>
      <c r="J112" s="237">
        <f t="shared" si="33"/>
        <v>61</v>
      </c>
      <c r="K112" s="275">
        <f t="shared" si="34"/>
        <v>0.34426229508196721</v>
      </c>
      <c r="L112" s="250">
        <f t="shared" si="35"/>
        <v>400000</v>
      </c>
      <c r="M112" s="240">
        <f>SUMIFS(ThuChi!I:I,ThuChi!G:G,C112,ThuChi!H:H,"ITTF",ThuChi!D:D,"2017",ThuChi!C:C,"6")-N$95</f>
        <v>40000</v>
      </c>
      <c r="N112" s="255">
        <f t="shared" si="36"/>
        <v>360000</v>
      </c>
      <c r="O112" s="161">
        <v>5</v>
      </c>
      <c r="Q112"/>
      <c r="R112"/>
      <c r="S112"/>
      <c r="T112"/>
    </row>
    <row r="113" spans="1:20" hidden="1" outlineLevel="1">
      <c r="B113" s="239">
        <f>RANK(G113,[Tỷ lệ])</f>
        <v>6</v>
      </c>
      <c r="C113" s="277" t="s">
        <v>23</v>
      </c>
      <c r="D113" s="257">
        <f>SUMIFS('6-2017'!F:F,'6-2017'!D:D,C113)</f>
        <v>200</v>
      </c>
      <c r="E113" s="259">
        <f>SUMIFS('6-2017'!G:G,'6-2017'!D:D,C113)</f>
        <v>198</v>
      </c>
      <c r="F113" s="237">
        <f t="shared" si="31"/>
        <v>398</v>
      </c>
      <c r="G113" s="274">
        <f t="shared" si="32"/>
        <v>0.52251256281407032</v>
      </c>
      <c r="H113" s="257">
        <f>COUNTIFS('6-2017'!D:D,C113,'6-2017'!E:E,"Thắng")</f>
        <v>50</v>
      </c>
      <c r="I113" s="259">
        <f>COUNTIFS('6-2017'!D:D,C113,'6-2017'!E:E,"Thua")</f>
        <v>51</v>
      </c>
      <c r="J113" s="237">
        <f t="shared" si="33"/>
        <v>101</v>
      </c>
      <c r="K113" s="275">
        <f t="shared" si="34"/>
        <v>0.49504950495049505</v>
      </c>
      <c r="L113" s="250">
        <f t="shared" si="35"/>
        <v>510000</v>
      </c>
      <c r="M113" s="240">
        <f>SUMIFS(ThuChi!I:I,ThuChi!G:G,C113,ThuChi!H:H,"ITTF",ThuChi!D:D,"2017",ThuChi!C:C,"6")-N$96</f>
        <v>-85000</v>
      </c>
      <c r="N113" s="255">
        <f t="shared" si="36"/>
        <v>595000</v>
      </c>
      <c r="O113" s="161">
        <v>6</v>
      </c>
      <c r="Q113"/>
      <c r="R113"/>
      <c r="S113"/>
      <c r="T113"/>
    </row>
    <row r="114" spans="1:20" hidden="1" outlineLevel="1">
      <c r="B114" s="239">
        <f>RANK(G114,[Tỷ lệ])</f>
        <v>2</v>
      </c>
      <c r="C114" s="277" t="s">
        <v>0</v>
      </c>
      <c r="D114" s="257">
        <f>SUMIFS('6-2017'!F:F,'6-2017'!D:D,C114)</f>
        <v>136</v>
      </c>
      <c r="E114" s="259">
        <f>SUMIFS('6-2017'!G:G,'6-2017'!D:D,C114)</f>
        <v>102</v>
      </c>
      <c r="F114" s="237">
        <f t="shared" si="31"/>
        <v>238</v>
      </c>
      <c r="G114" s="274">
        <f t="shared" si="32"/>
        <v>0.58242857142857141</v>
      </c>
      <c r="H114" s="257">
        <f>COUNTIFS('6-2017'!D:D,C114,'6-2017'!E:E,"Thắng")</f>
        <v>36</v>
      </c>
      <c r="I114" s="259">
        <f>COUNTIFS('6-2017'!D:D,C114,'6-2017'!E:E,"Thua")</f>
        <v>23</v>
      </c>
      <c r="J114" s="237">
        <f t="shared" si="33"/>
        <v>59</v>
      </c>
      <c r="K114" s="275">
        <f t="shared" si="34"/>
        <v>0.61016949152542377</v>
      </c>
      <c r="L114" s="250">
        <f t="shared" si="35"/>
        <v>230000</v>
      </c>
      <c r="M114" s="240">
        <f>SUMIFS(ThuChi!I:I,ThuChi!G:G,C114,ThuChi!H:H,"ITTF",ThuChi!D:D,"2017",ThuChi!C:C,"6")-N$97</f>
        <v>20000</v>
      </c>
      <c r="N114" s="255">
        <f t="shared" si="36"/>
        <v>210000</v>
      </c>
      <c r="O114" s="161">
        <v>7</v>
      </c>
      <c r="Q114"/>
      <c r="R114"/>
      <c r="S114"/>
      <c r="T114"/>
    </row>
    <row r="115" spans="1:20" hidden="1" outlineLevel="1">
      <c r="B115" s="239">
        <f>RANK(G115,[Tỷ lệ])</f>
        <v>11</v>
      </c>
      <c r="C115" s="277" t="s">
        <v>24</v>
      </c>
      <c r="D115" s="257">
        <f>SUMIFS('6-2017'!F:F,'6-2017'!D:D,C115)</f>
        <v>129</v>
      </c>
      <c r="E115" s="259">
        <f>SUMIFS('6-2017'!G:G,'6-2017'!D:D,C115)</f>
        <v>169</v>
      </c>
      <c r="F115" s="237">
        <f t="shared" si="31"/>
        <v>298</v>
      </c>
      <c r="G115" s="274">
        <f t="shared" si="32"/>
        <v>0.44688590604026845</v>
      </c>
      <c r="H115" s="257">
        <f>COUNTIFS('6-2017'!D:D,C115,'6-2017'!E:E,"Thắng")</f>
        <v>27</v>
      </c>
      <c r="I115" s="259">
        <f>COUNTIFS('6-2017'!D:D,C115,'6-2017'!E:E,"Thua")</f>
        <v>45</v>
      </c>
      <c r="J115" s="237">
        <f t="shared" si="33"/>
        <v>72</v>
      </c>
      <c r="K115" s="275">
        <f t="shared" si="34"/>
        <v>0.375</v>
      </c>
      <c r="L115" s="250">
        <f t="shared" si="35"/>
        <v>450000</v>
      </c>
      <c r="M115" s="240">
        <f>SUMIFS(ThuChi!I:I,ThuChi!G:G,C115,ThuChi!H:H,"ITTF",ThuChi!D:D,"2017",ThuChi!C:C,"6")-N$98</f>
        <v>60000</v>
      </c>
      <c r="N115" s="255">
        <f t="shared" si="36"/>
        <v>390000</v>
      </c>
      <c r="O115" s="161">
        <v>8</v>
      </c>
      <c r="Q115"/>
      <c r="R115"/>
      <c r="S115"/>
      <c r="T115"/>
    </row>
    <row r="116" spans="1:20" hidden="1" outlineLevel="1">
      <c r="B116" s="239">
        <f>RANK(G116,[Tỷ lệ])</f>
        <v>9</v>
      </c>
      <c r="C116" s="277" t="s">
        <v>5</v>
      </c>
      <c r="D116" s="257">
        <f>SUMIFS('6-2017'!F:F,'6-2017'!D:D,C116)</f>
        <v>168</v>
      </c>
      <c r="E116" s="259">
        <f>SUMIFS('6-2017'!G:G,'6-2017'!D:D,C116)</f>
        <v>174</v>
      </c>
      <c r="F116" s="237">
        <f t="shared" si="31"/>
        <v>342</v>
      </c>
      <c r="G116" s="274">
        <f t="shared" si="32"/>
        <v>0.50722807017543858</v>
      </c>
      <c r="H116" s="257">
        <f>COUNTIFS('6-2017'!D:D,C116,'6-2017'!E:E,"Thắng")</f>
        <v>40</v>
      </c>
      <c r="I116" s="259">
        <f>COUNTIFS('6-2017'!D:D,C116,'6-2017'!E:E,"Thua")</f>
        <v>42</v>
      </c>
      <c r="J116" s="237">
        <f t="shared" si="33"/>
        <v>82</v>
      </c>
      <c r="K116" s="275">
        <f t="shared" si="34"/>
        <v>0.48780487804878048</v>
      </c>
      <c r="L116" s="250">
        <f t="shared" si="35"/>
        <v>420000</v>
      </c>
      <c r="M116" s="240">
        <f>SUMIFS(ThuChi!I:I,ThuChi!G:G,C116,ThuChi!H:H,"ITTF",ThuChi!D:D,"2017",ThuChi!C:C,"6")-N$99</f>
        <v>110000</v>
      </c>
      <c r="N116" s="255">
        <f t="shared" si="36"/>
        <v>310000</v>
      </c>
      <c r="O116" s="161">
        <v>9</v>
      </c>
      <c r="Q116"/>
      <c r="R116"/>
      <c r="S116"/>
      <c r="T116"/>
    </row>
    <row r="117" spans="1:20" hidden="1" outlineLevel="1">
      <c r="B117" s="239">
        <f>RANK(G117,[Tỷ lệ])</f>
        <v>3</v>
      </c>
      <c r="C117" s="277" t="s">
        <v>25</v>
      </c>
      <c r="D117" s="257">
        <f>SUMIFS('6-2017'!F:F,'6-2017'!D:D,C117)</f>
        <v>159</v>
      </c>
      <c r="E117" s="259">
        <f>SUMIFS('6-2017'!G:G,'6-2017'!D:D,C117)</f>
        <v>142</v>
      </c>
      <c r="F117" s="237">
        <f t="shared" si="31"/>
        <v>301</v>
      </c>
      <c r="G117" s="274">
        <f t="shared" si="32"/>
        <v>0.54223920265780734</v>
      </c>
      <c r="H117" s="257">
        <f>COUNTIFS('6-2017'!D:D,C117,'6-2017'!E:E,"Thắng")</f>
        <v>41</v>
      </c>
      <c r="I117" s="259">
        <f>COUNTIFS('6-2017'!D:D,C117,'6-2017'!E:E,"Thua")</f>
        <v>32</v>
      </c>
      <c r="J117" s="237">
        <f t="shared" si="33"/>
        <v>73</v>
      </c>
      <c r="K117" s="275">
        <f t="shared" si="34"/>
        <v>0.56164383561643838</v>
      </c>
      <c r="L117" s="250">
        <f t="shared" si="35"/>
        <v>320000</v>
      </c>
      <c r="M117" s="240">
        <f>SUMIFS(ThuChi!I:I,ThuChi!G:G,C117,ThuChi!H:H,"ITTF",ThuChi!D:D,"2017",ThuChi!C:C,"6")-N$100</f>
        <v>760000</v>
      </c>
      <c r="N117" s="255">
        <f t="shared" si="36"/>
        <v>-440000</v>
      </c>
      <c r="O117" s="161">
        <v>10</v>
      </c>
      <c r="Q117"/>
      <c r="R117"/>
      <c r="S117"/>
      <c r="T117"/>
    </row>
    <row r="118" spans="1:20" hidden="1" outlineLevel="1">
      <c r="B118" s="239">
        <f>RANK(G118,[Tỷ lệ])</f>
        <v>10</v>
      </c>
      <c r="C118" s="277" t="s">
        <v>4</v>
      </c>
      <c r="D118" s="257">
        <f>SUMIFS('6-2017'!F:F,'6-2017'!D:D,C118)</f>
        <v>45</v>
      </c>
      <c r="E118" s="259">
        <f>SUMIFS('6-2017'!G:G,'6-2017'!D:D,C118)</f>
        <v>47</v>
      </c>
      <c r="F118" s="237">
        <f t="shared" si="31"/>
        <v>92</v>
      </c>
      <c r="G118" s="274">
        <f t="shared" si="32"/>
        <v>0.49313043478260871</v>
      </c>
      <c r="H118" s="257">
        <f>COUNTIFS('6-2017'!D:D,C118,'6-2017'!E:E,"Thắng")</f>
        <v>11</v>
      </c>
      <c r="I118" s="259">
        <f>COUNTIFS('6-2017'!D:D,C118,'6-2017'!E:E,"Thua")</f>
        <v>12</v>
      </c>
      <c r="J118" s="237">
        <f t="shared" si="33"/>
        <v>23</v>
      </c>
      <c r="K118" s="275" t="str">
        <f t="shared" si="34"/>
        <v>Thiếu</v>
      </c>
      <c r="L118" s="250">
        <f t="shared" si="35"/>
        <v>120000</v>
      </c>
      <c r="M118" s="240">
        <f>SUMIFS(ThuChi!I:I,ThuChi!G:G,C118,ThuChi!H:H,"ITTF",ThuChi!D:D,"2017",ThuChi!C:C,"6")-N$101</f>
        <v>-85000</v>
      </c>
      <c r="N118" s="255">
        <f t="shared" si="36"/>
        <v>205000</v>
      </c>
      <c r="O118" s="161">
        <v>11</v>
      </c>
      <c r="Q118"/>
      <c r="R118"/>
      <c r="S118"/>
      <c r="T118"/>
    </row>
    <row r="119" spans="1:20" hidden="1" outlineLevel="1">
      <c r="B119" s="239">
        <f>RANK(G119,[Tỷ lệ])</f>
        <v>13</v>
      </c>
      <c r="C119" s="277" t="s">
        <v>34</v>
      </c>
      <c r="D119" s="257">
        <f>SUMIFS('6-2017'!F:F,'6-2017'!D:D,C119)</f>
        <v>0</v>
      </c>
      <c r="E119" s="259">
        <f>SUMIFS('6-2017'!G:G,'6-2017'!D:D,C119)</f>
        <v>0</v>
      </c>
      <c r="F119" s="237">
        <f t="shared" si="31"/>
        <v>0</v>
      </c>
      <c r="G119" s="274">
        <f t="shared" si="32"/>
        <v>0</v>
      </c>
      <c r="H119" s="257">
        <f>COUNTIFS('6-2017'!D:D,C119,'6-2017'!E:E,"Thắng")</f>
        <v>0</v>
      </c>
      <c r="I119" s="259">
        <f>COUNTIFS('6-2017'!D:D,C119,'6-2017'!E:E,"Thua")</f>
        <v>0</v>
      </c>
      <c r="J119" s="237">
        <f t="shared" si="33"/>
        <v>0</v>
      </c>
      <c r="K119" s="275" t="str">
        <f t="shared" si="34"/>
        <v>0.00%</v>
      </c>
      <c r="L119" s="250">
        <f t="shared" si="35"/>
        <v>0</v>
      </c>
      <c r="M119" s="240">
        <f>SUMIFS(ThuChi!I:I,ThuChi!G:G,C119,ThuChi!H:H,"ITTF",ThuChi!D:D,"2017",ThuChi!C:C,"6")-N$102</f>
        <v>20000</v>
      </c>
      <c r="N119" s="255">
        <f t="shared" si="36"/>
        <v>-20000</v>
      </c>
      <c r="O119" s="161">
        <v>12</v>
      </c>
      <c r="Q119"/>
      <c r="R119"/>
      <c r="S119"/>
      <c r="T119"/>
    </row>
    <row r="120" spans="1:20" hidden="1" outlineLevel="1">
      <c r="B120" s="239">
        <f>RANK(G120,[Tỷ lệ])</f>
        <v>7</v>
      </c>
      <c r="C120" s="278" t="s">
        <v>118</v>
      </c>
      <c r="D120" s="257">
        <f>SUMIFS('6-2017'!F:F,'6-2017'!D:D,C120)</f>
        <v>37</v>
      </c>
      <c r="E120" s="259">
        <f>SUMIFS('6-2017'!G:G,'6-2017'!D:D,C120)</f>
        <v>36</v>
      </c>
      <c r="F120" s="237">
        <f t="shared" si="31"/>
        <v>73</v>
      </c>
      <c r="G120" s="274">
        <f t="shared" si="32"/>
        <v>0.50984931506849318</v>
      </c>
      <c r="H120" s="257">
        <f>COUNTIFS('6-2017'!D:D,C120,'6-2017'!E:E,"Thắng")</f>
        <v>7</v>
      </c>
      <c r="I120" s="259">
        <f>COUNTIFS('6-2017'!D:D,C120,'6-2017'!E:E,"Thua")</f>
        <v>9</v>
      </c>
      <c r="J120" s="237">
        <f t="shared" si="33"/>
        <v>16</v>
      </c>
      <c r="K120" s="275" t="str">
        <f t="shared" si="34"/>
        <v>Thiếu</v>
      </c>
      <c r="L120" s="250">
        <f t="shared" si="35"/>
        <v>90000</v>
      </c>
      <c r="M120" s="240">
        <f>SUMIFS(ThuChi!I:I,ThuChi!G:G,C120,ThuChi!H:H,"ITTF",ThuChi!D:D,"2017",ThuChi!C:C,"6")-N$103</f>
        <v>740000</v>
      </c>
      <c r="N120" s="255">
        <f t="shared" si="36"/>
        <v>-650000</v>
      </c>
      <c r="O120" s="161">
        <v>13</v>
      </c>
      <c r="Q120"/>
      <c r="R120"/>
      <c r="S120"/>
      <c r="T120"/>
    </row>
    <row r="121" spans="1:20" ht="5" customHeight="1" thickTop="1" thickBot="1"/>
    <row r="122" spans="1:20" s="304" customFormat="1" ht="19.100000000000001" customHeight="1" collapsed="1" thickTop="1" thickBot="1">
      <c r="A122" s="302"/>
      <c r="B122" s="554" t="s">
        <v>386</v>
      </c>
      <c r="C122" s="555"/>
      <c r="D122" s="555"/>
      <c r="E122" s="267" t="s">
        <v>300</v>
      </c>
      <c r="F122" s="355">
        <v>1</v>
      </c>
      <c r="G122" s="266" t="str">
        <f>IF(ISNA(VLOOKUP(F122,B125:C138,2,FALSE)),"","= Cụ "&amp;VLOOKUP(F122,B125:C138,2,FALSE))</f>
        <v>= Cụ H Anh</v>
      </c>
      <c r="H122" s="269"/>
      <c r="I122" s="269"/>
      <c r="J122" s="269"/>
      <c r="K122" s="269" t="s">
        <v>388</v>
      </c>
      <c r="L122" s="261">
        <f>SUM(Table1012131442[Phí tháng])</f>
        <v>3180000</v>
      </c>
      <c r="M122" s="261">
        <f>SUMIF(Table1012131442[Đã thu],"&gt;0")</f>
        <v>1340000</v>
      </c>
      <c r="N122" s="270">
        <f>SUMIF(Table1012131442[Phải thu],"&gt;0")</f>
        <v>4070000</v>
      </c>
      <c r="O122" s="303"/>
      <c r="Q122" s="307"/>
      <c r="R122" s="303"/>
      <c r="S122" s="305"/>
      <c r="T122" s="303"/>
    </row>
    <row r="123" spans="1:20" ht="15" hidden="1" outlineLevel="1" thickTop="1">
      <c r="A123" s="251"/>
      <c r="B123" s="556">
        <f ca="1">NOW()</f>
        <v>42989.706168055556</v>
      </c>
      <c r="C123" s="557"/>
      <c r="D123" s="558" t="s">
        <v>229</v>
      </c>
      <c r="E123" s="559"/>
      <c r="F123" s="559"/>
      <c r="G123" s="560"/>
      <c r="H123" s="558" t="s">
        <v>233</v>
      </c>
      <c r="I123" s="559"/>
      <c r="J123" s="559"/>
      <c r="K123" s="560"/>
      <c r="L123" s="559" t="s">
        <v>291</v>
      </c>
      <c r="M123" s="559"/>
      <c r="N123" s="561"/>
    </row>
    <row r="124" spans="1:20" ht="15" hidden="1" outlineLevel="1" thickBot="1">
      <c r="B124" s="241" t="s">
        <v>287</v>
      </c>
      <c r="C124" s="243" t="s">
        <v>19</v>
      </c>
      <c r="D124" s="246" t="s">
        <v>1</v>
      </c>
      <c r="E124" s="242" t="s">
        <v>17</v>
      </c>
      <c r="F124" s="242" t="s">
        <v>230</v>
      </c>
      <c r="G124" s="247" t="s">
        <v>231</v>
      </c>
      <c r="H124" s="246" t="s">
        <v>232</v>
      </c>
      <c r="I124" s="242" t="s">
        <v>288</v>
      </c>
      <c r="J124" s="242" t="s">
        <v>289</v>
      </c>
      <c r="K124" s="247" t="s">
        <v>290</v>
      </c>
      <c r="L124" s="241" t="s">
        <v>285</v>
      </c>
      <c r="M124" s="242" t="s">
        <v>286</v>
      </c>
      <c r="N124" s="254" t="s">
        <v>67</v>
      </c>
      <c r="O124" s="253" t="s">
        <v>293</v>
      </c>
      <c r="P124" s="242" t="s">
        <v>391</v>
      </c>
      <c r="Q124" s="242" t="s">
        <v>392</v>
      </c>
      <c r="R124" s="242" t="s">
        <v>396</v>
      </c>
      <c r="S124"/>
      <c r="T124"/>
    </row>
    <row r="125" spans="1:20" ht="15" hidden="1" outlineLevel="1" thickTop="1">
      <c r="B125" s="239">
        <f>RANK(R125,[Cột3])</f>
        <v>6</v>
      </c>
      <c r="C125" s="276" t="s">
        <v>13</v>
      </c>
      <c r="D125" s="257">
        <f>SUMIFS('7-2017'!F:F,'7-2017'!D:D,C125)</f>
        <v>90</v>
      </c>
      <c r="E125" s="259">
        <f>SUMIFS('7-2017'!G:G,'7-2017'!D:D,C125)</f>
        <v>86</v>
      </c>
      <c r="F125" s="235">
        <f t="shared" ref="F125:F137" si="37">E125+D125</f>
        <v>176</v>
      </c>
      <c r="G125" s="273">
        <f t="shared" ref="G125:G137" si="38">IF(F125=0,"0%",D125/F125)+ROUNDDOWN(J125/5,0)*0.1%</f>
        <v>0.51936363636363636</v>
      </c>
      <c r="H125" s="257">
        <f>COUNTIFS('7-2017'!D:D,C125,'7-2017'!E:E,"Thắng")</f>
        <v>18</v>
      </c>
      <c r="I125" s="259">
        <f>COUNTIFS('7-2017'!D:D,C125,'7-2017'!E:E,"Thua")</f>
        <v>23</v>
      </c>
      <c r="J125" s="235">
        <f t="shared" ref="J125:J137" si="39">I125+H125</f>
        <v>41</v>
      </c>
      <c r="K125" s="275">
        <f t="shared" ref="K125:K137" si="40">IF(J125&lt;30,"Thiếu",IF(J125=0,"0.00%",H125/J125))</f>
        <v>0.43902439024390244</v>
      </c>
      <c r="L125" s="311">
        <f t="shared" ref="L125:L137" si="41">I125*10000</f>
        <v>230000</v>
      </c>
      <c r="M125" s="240">
        <f>SUMIFS(ThuChi!I:I,ThuChi!G:G,C125,ThuChi!H:H,"ITTF",ThuChi!D:D,"2017",ThuChi!C:C,"7")-N$108</f>
        <v>170000</v>
      </c>
      <c r="N125" s="255">
        <f t="shared" ref="N125:N137" si="42">L125-M125</f>
        <v>60000</v>
      </c>
      <c r="O125" s="161">
        <v>1</v>
      </c>
      <c r="P125" s="161">
        <f>COUNTA([Cơ thủ])-RANK(G125,[Tỷ lệ])</f>
        <v>7</v>
      </c>
      <c r="Q125">
        <f>IF(J125&lt;30,COUNTIF([Tỷ lệ5],"Thiếu")-COUNTA([Cơ thủ]),COUNTA([Cơ thủ])-COUNTIF([Tỷ lệ5],"Thiếu"))</f>
        <v>11</v>
      </c>
      <c r="R125">
        <f>Table1012131442[[#This Row],[Cột1]]+Table1012131442[[#This Row],[Cột2]]</f>
        <v>18</v>
      </c>
      <c r="S125"/>
      <c r="T125"/>
    </row>
    <row r="126" spans="1:20" hidden="1" outlineLevel="1">
      <c r="B126" s="239">
        <f>RANK(R126,[Cột3])</f>
        <v>2</v>
      </c>
      <c r="C126" s="277" t="s">
        <v>9</v>
      </c>
      <c r="D126" s="257">
        <f>SUMIFS('7-2017'!F:F,'7-2017'!D:D,C126)</f>
        <v>80</v>
      </c>
      <c r="E126" s="259">
        <f>SUMIFS('7-2017'!G:G,'7-2017'!D:D,C126)</f>
        <v>63</v>
      </c>
      <c r="F126" s="237">
        <f t="shared" si="37"/>
        <v>143</v>
      </c>
      <c r="G126" s="274">
        <f t="shared" si="38"/>
        <v>0.56544055944055949</v>
      </c>
      <c r="H126" s="257">
        <f>COUNTIFS('7-2017'!D:D,C126,'7-2017'!E:E,"Thắng")</f>
        <v>21</v>
      </c>
      <c r="I126" s="259">
        <f>COUNTIFS('7-2017'!D:D,C126,'7-2017'!E:E,"Thua")</f>
        <v>12</v>
      </c>
      <c r="J126" s="237">
        <f t="shared" si="39"/>
        <v>33</v>
      </c>
      <c r="K126" s="275">
        <f t="shared" si="40"/>
        <v>0.63636363636363635</v>
      </c>
      <c r="L126" s="250">
        <f t="shared" si="41"/>
        <v>120000</v>
      </c>
      <c r="M126" s="240">
        <f>SUMIFS(ThuChi!I:I,ThuChi!G:G,C126,ThuChi!H:H,"ITTF",ThuChi!D:D,"2017",ThuChi!C:C,"7")-N$109</f>
        <v>-420000</v>
      </c>
      <c r="N126" s="255">
        <f t="shared" si="42"/>
        <v>540000</v>
      </c>
      <c r="O126" s="161">
        <v>2</v>
      </c>
      <c r="P126" s="161">
        <f>COUNTA([Cơ thủ])-RANK(G126,[Tỷ lệ])</f>
        <v>11</v>
      </c>
      <c r="Q126">
        <f>IF(J126&lt;30,COUNTIF([Tỷ lệ5],"Thiếu")-COUNTA([Cơ thủ]),COUNTA([Cơ thủ])-COUNTIF([Tỷ lệ5],"Thiếu"))</f>
        <v>11</v>
      </c>
      <c r="R126">
        <f>Table1012131442[[#This Row],[Cột1]]+Table1012131442[[#This Row],[Cột2]]</f>
        <v>22</v>
      </c>
      <c r="S126"/>
      <c r="T126"/>
    </row>
    <row r="127" spans="1:20" hidden="1" outlineLevel="1">
      <c r="B127" s="239">
        <f>RANK(R127,[Cột3])</f>
        <v>4</v>
      </c>
      <c r="C127" s="277" t="s">
        <v>14</v>
      </c>
      <c r="D127" s="257">
        <f>SUMIFS('7-2017'!F:F,'7-2017'!D:D,C127)</f>
        <v>177</v>
      </c>
      <c r="E127" s="259">
        <f>SUMIFS('7-2017'!G:G,'7-2017'!D:D,C127)</f>
        <v>160</v>
      </c>
      <c r="F127" s="237">
        <f t="shared" si="37"/>
        <v>337</v>
      </c>
      <c r="G127" s="274">
        <f t="shared" si="38"/>
        <v>0.54022255192878343</v>
      </c>
      <c r="H127" s="257">
        <f>COUNTIFS('7-2017'!D:D,C127,'7-2017'!E:E,"Thắng")</f>
        <v>43</v>
      </c>
      <c r="I127" s="259">
        <f>COUNTIFS('7-2017'!D:D,C127,'7-2017'!E:E,"Thua")</f>
        <v>34</v>
      </c>
      <c r="J127" s="237">
        <f t="shared" si="39"/>
        <v>77</v>
      </c>
      <c r="K127" s="275">
        <f t="shared" si="40"/>
        <v>0.55844155844155841</v>
      </c>
      <c r="L127" s="250">
        <f t="shared" si="41"/>
        <v>340000</v>
      </c>
      <c r="M127" s="240">
        <f>SUMIFS(ThuChi!I:I,ThuChi!G:G,C127,ThuChi!H:H,"ITTF",ThuChi!D:D,"2017",ThuChi!C:C,"7")-N$110</f>
        <v>60000</v>
      </c>
      <c r="N127" s="255">
        <f t="shared" si="42"/>
        <v>280000</v>
      </c>
      <c r="O127" s="161">
        <v>3</v>
      </c>
      <c r="P127" s="161">
        <f>COUNTA([Cơ thủ])-RANK(G127,[Tỷ lệ])</f>
        <v>9</v>
      </c>
      <c r="Q127">
        <f>IF(J127&lt;30,COUNTIF([Tỷ lệ5],"Thiếu")-COUNTA([Cơ thủ]),COUNTA([Cơ thủ])-COUNTIF([Tỷ lệ5],"Thiếu"))</f>
        <v>11</v>
      </c>
      <c r="R127">
        <f>Table1012131442[[#This Row],[Cột1]]+Table1012131442[[#This Row],[Cột2]]</f>
        <v>20</v>
      </c>
      <c r="S127"/>
      <c r="T127"/>
    </row>
    <row r="128" spans="1:20" hidden="1" outlineLevel="1">
      <c r="B128" s="239">
        <f>RANK(R128,[Cột3])</f>
        <v>7</v>
      </c>
      <c r="C128" s="277" t="s">
        <v>15</v>
      </c>
      <c r="D128" s="257">
        <f>SUMIFS('7-2017'!F:F,'7-2017'!D:D,C128)</f>
        <v>165</v>
      </c>
      <c r="E128" s="259">
        <f>SUMIFS('7-2017'!G:G,'7-2017'!D:D,C128)</f>
        <v>167</v>
      </c>
      <c r="F128" s="237">
        <f t="shared" si="37"/>
        <v>332</v>
      </c>
      <c r="G128" s="274">
        <f t="shared" si="38"/>
        <v>0.51198795180722889</v>
      </c>
      <c r="H128" s="257">
        <f>COUNTIFS('7-2017'!D:D,C128,'7-2017'!E:E,"Thắng")</f>
        <v>40</v>
      </c>
      <c r="I128" s="259">
        <f>COUNTIFS('7-2017'!D:D,C128,'7-2017'!E:E,"Thua")</f>
        <v>37</v>
      </c>
      <c r="J128" s="237">
        <f t="shared" si="39"/>
        <v>77</v>
      </c>
      <c r="K128" s="275">
        <f t="shared" si="40"/>
        <v>0.51948051948051943</v>
      </c>
      <c r="L128" s="250">
        <f t="shared" si="41"/>
        <v>370000</v>
      </c>
      <c r="M128" s="240">
        <f>SUMIFS(ThuChi!I:I,ThuChi!G:G,C128,ThuChi!H:H,"ITTF",ThuChi!D:D,"2017",ThuChi!C:C,"7")-N$111</f>
        <v>-80000</v>
      </c>
      <c r="N128" s="255">
        <f t="shared" si="42"/>
        <v>450000</v>
      </c>
      <c r="O128" s="161">
        <v>4</v>
      </c>
      <c r="P128" s="161">
        <f>COUNTA([Cơ thủ])-RANK(G128,[Tỷ lệ])</f>
        <v>6</v>
      </c>
      <c r="Q128">
        <f>IF(J128&lt;30,COUNTIF([Tỷ lệ5],"Thiếu")-COUNTA([Cơ thủ]),COUNTA([Cơ thủ])-COUNTIF([Tỷ lệ5],"Thiếu"))</f>
        <v>11</v>
      </c>
      <c r="R128">
        <f>Table1012131442[[#This Row],[Cột1]]+Table1012131442[[#This Row],[Cột2]]</f>
        <v>17</v>
      </c>
      <c r="S128"/>
      <c r="T128"/>
    </row>
    <row r="129" spans="1:20" hidden="1" outlineLevel="1">
      <c r="B129" s="239">
        <f>RANK(R129,[Cột3])</f>
        <v>11</v>
      </c>
      <c r="C129" s="277" t="s">
        <v>16</v>
      </c>
      <c r="D129" s="257">
        <f>SUMIFS('7-2017'!F:F,'7-2017'!D:D,C129)</f>
        <v>78</v>
      </c>
      <c r="E129" s="259">
        <f>SUMIFS('7-2017'!G:G,'7-2017'!D:D,C129)</f>
        <v>105</v>
      </c>
      <c r="F129" s="237">
        <f t="shared" si="37"/>
        <v>183</v>
      </c>
      <c r="G129" s="274">
        <f t="shared" si="38"/>
        <v>0.43422950819672129</v>
      </c>
      <c r="H129" s="257">
        <f>COUNTIFS('7-2017'!D:D,C129,'7-2017'!E:E,"Thắng")</f>
        <v>17</v>
      </c>
      <c r="I129" s="259">
        <f>COUNTIFS('7-2017'!D:D,C129,'7-2017'!E:E,"Thua")</f>
        <v>27</v>
      </c>
      <c r="J129" s="237">
        <f t="shared" si="39"/>
        <v>44</v>
      </c>
      <c r="K129" s="275">
        <f t="shared" si="40"/>
        <v>0.38636363636363635</v>
      </c>
      <c r="L129" s="250">
        <f t="shared" si="41"/>
        <v>270000</v>
      </c>
      <c r="M129" s="240">
        <f>SUMIFS(ThuChi!I:I,ThuChi!G:G,C129,ThuChi!H:H,"ITTF",ThuChi!D:D,"2017",ThuChi!C:C,"7")-N$112</f>
        <v>-360000</v>
      </c>
      <c r="N129" s="255">
        <f t="shared" si="42"/>
        <v>630000</v>
      </c>
      <c r="O129" s="161">
        <v>5</v>
      </c>
      <c r="P129" s="161">
        <f>COUNTA([Cơ thủ])-RANK(G129,[Tỷ lệ])</f>
        <v>1</v>
      </c>
      <c r="Q129">
        <f>IF(J129&lt;30,COUNTIF([Tỷ lệ5],"Thiếu")-COUNTA([Cơ thủ]),COUNTA([Cơ thủ])-COUNTIF([Tỷ lệ5],"Thiếu"))</f>
        <v>11</v>
      </c>
      <c r="R129">
        <f>Table1012131442[[#This Row],[Cột1]]+Table1012131442[[#This Row],[Cột2]]</f>
        <v>12</v>
      </c>
      <c r="S129"/>
      <c r="T129"/>
    </row>
    <row r="130" spans="1:20" hidden="1" outlineLevel="1">
      <c r="B130" s="239">
        <f>RANK(R130,[Cột3])</f>
        <v>5</v>
      </c>
      <c r="C130" s="277" t="s">
        <v>23</v>
      </c>
      <c r="D130" s="257">
        <f>SUMIFS('7-2017'!F:F,'7-2017'!D:D,C130)</f>
        <v>181</v>
      </c>
      <c r="E130" s="259">
        <f>SUMIFS('7-2017'!G:G,'7-2017'!D:D,C130)</f>
        <v>178</v>
      </c>
      <c r="F130" s="237">
        <f t="shared" si="37"/>
        <v>359</v>
      </c>
      <c r="G130" s="274">
        <f t="shared" si="38"/>
        <v>0.52017827298050145</v>
      </c>
      <c r="H130" s="257">
        <f>COUNTIFS('7-2017'!D:D,C130,'7-2017'!E:E,"Thắng")</f>
        <v>44</v>
      </c>
      <c r="I130" s="259">
        <f>COUNTIFS('7-2017'!D:D,C130,'7-2017'!E:E,"Thua")</f>
        <v>38</v>
      </c>
      <c r="J130" s="237">
        <f t="shared" si="39"/>
        <v>82</v>
      </c>
      <c r="K130" s="275">
        <f t="shared" si="40"/>
        <v>0.53658536585365857</v>
      </c>
      <c r="L130" s="250">
        <f t="shared" si="41"/>
        <v>380000</v>
      </c>
      <c r="M130" s="240">
        <f>SUMIFS(ThuChi!I:I,ThuChi!G:G,C130,ThuChi!H:H,"ITTF",ThuChi!D:D,"2017",ThuChi!C:C,"7")-N$113</f>
        <v>-95000</v>
      </c>
      <c r="N130" s="255">
        <f t="shared" si="42"/>
        <v>475000</v>
      </c>
      <c r="O130" s="161">
        <v>6</v>
      </c>
      <c r="P130" s="161">
        <f>COUNTA([Cơ thủ])-RANK(G130,[Tỷ lệ])</f>
        <v>8</v>
      </c>
      <c r="Q130">
        <f>IF(J130&lt;30,COUNTIF([Tỷ lệ5],"Thiếu")-COUNTA([Cơ thủ]),COUNTA([Cơ thủ])-COUNTIF([Tỷ lệ5],"Thiếu"))</f>
        <v>11</v>
      </c>
      <c r="R130">
        <f>Table1012131442[[#This Row],[Cột1]]+Table1012131442[[#This Row],[Cột2]]</f>
        <v>19</v>
      </c>
      <c r="S130"/>
      <c r="T130"/>
    </row>
    <row r="131" spans="1:20" hidden="1" outlineLevel="1">
      <c r="B131" s="239">
        <f>RANK(R131,[Cột3])</f>
        <v>3</v>
      </c>
      <c r="C131" s="277" t="s">
        <v>0</v>
      </c>
      <c r="D131" s="257">
        <f>SUMIFS('7-2017'!F:F,'7-2017'!D:D,C131)</f>
        <v>157</v>
      </c>
      <c r="E131" s="259">
        <f>SUMIFS('7-2017'!G:G,'7-2017'!D:D,C131)</f>
        <v>139</v>
      </c>
      <c r="F131" s="237">
        <f t="shared" si="37"/>
        <v>296</v>
      </c>
      <c r="G131" s="274">
        <f t="shared" si="38"/>
        <v>0.54340540540540538</v>
      </c>
      <c r="H131" s="257">
        <f>COUNTIFS('7-2017'!D:D,C131,'7-2017'!E:E,"Thắng")</f>
        <v>39</v>
      </c>
      <c r="I131" s="259">
        <f>COUNTIFS('7-2017'!D:D,C131,'7-2017'!E:E,"Thua")</f>
        <v>29</v>
      </c>
      <c r="J131" s="237">
        <f t="shared" si="39"/>
        <v>68</v>
      </c>
      <c r="K131" s="275">
        <f t="shared" si="40"/>
        <v>0.57352941176470584</v>
      </c>
      <c r="L131" s="250">
        <f t="shared" si="41"/>
        <v>290000</v>
      </c>
      <c r="M131" s="240">
        <f>SUMIFS(ThuChi!I:I,ThuChi!G:G,C131,ThuChi!H:H,"ITTF",ThuChi!D:D,"2017",ThuChi!C:C,"7")-N$114</f>
        <v>-10000</v>
      </c>
      <c r="N131" s="255">
        <f t="shared" si="42"/>
        <v>300000</v>
      </c>
      <c r="O131" s="161">
        <v>7</v>
      </c>
      <c r="P131" s="161">
        <f>COUNTA([Cơ thủ])-RANK(G131,[Tỷ lệ])</f>
        <v>10</v>
      </c>
      <c r="Q131">
        <f>IF(J131&lt;30,COUNTIF([Tỷ lệ5],"Thiếu")-COUNTA([Cơ thủ]),COUNTA([Cơ thủ])-COUNTIF([Tỷ lệ5],"Thiếu"))</f>
        <v>11</v>
      </c>
      <c r="R131">
        <f>Table1012131442[[#This Row],[Cột1]]+Table1012131442[[#This Row],[Cột2]]</f>
        <v>21</v>
      </c>
      <c r="S131"/>
      <c r="T131"/>
    </row>
    <row r="132" spans="1:20" hidden="1" outlineLevel="1">
      <c r="B132" s="239">
        <f>RANK(R132,[Cột3])</f>
        <v>8</v>
      </c>
      <c r="C132" s="277" t="s">
        <v>24</v>
      </c>
      <c r="D132" s="257">
        <f>SUMIFS('7-2017'!F:F,'7-2017'!D:D,C132)</f>
        <v>74</v>
      </c>
      <c r="E132" s="259">
        <f>SUMIFS('7-2017'!G:G,'7-2017'!D:D,C132)</f>
        <v>79</v>
      </c>
      <c r="F132" s="237">
        <f t="shared" si="37"/>
        <v>153</v>
      </c>
      <c r="G132" s="274">
        <f t="shared" si="38"/>
        <v>0.49066013071895426</v>
      </c>
      <c r="H132" s="257">
        <f>COUNTIFS('7-2017'!D:D,C132,'7-2017'!E:E,"Thắng")</f>
        <v>15</v>
      </c>
      <c r="I132" s="259">
        <f>COUNTIFS('7-2017'!D:D,C132,'7-2017'!E:E,"Thua")</f>
        <v>21</v>
      </c>
      <c r="J132" s="237">
        <f t="shared" si="39"/>
        <v>36</v>
      </c>
      <c r="K132" s="275">
        <f t="shared" si="40"/>
        <v>0.41666666666666669</v>
      </c>
      <c r="L132" s="250">
        <f t="shared" si="41"/>
        <v>210000</v>
      </c>
      <c r="M132" s="240">
        <f>SUMIFS(ThuChi!I:I,ThuChi!G:G,C132,ThuChi!H:H,"ITTF",ThuChi!D:D,"2017",ThuChi!C:C,"7")-N$115</f>
        <v>-390000</v>
      </c>
      <c r="N132" s="255">
        <f t="shared" si="42"/>
        <v>600000</v>
      </c>
      <c r="O132" s="161">
        <v>8</v>
      </c>
      <c r="P132" s="161">
        <f>COUNTA([Cơ thủ])-RANK(G132,[Tỷ lệ])</f>
        <v>5</v>
      </c>
      <c r="Q132">
        <f>IF(J132&lt;30,COUNTIF([Tỷ lệ5],"Thiếu")-COUNTA([Cơ thủ]),COUNTA([Cơ thủ])-COUNTIF([Tỷ lệ5],"Thiếu"))</f>
        <v>11</v>
      </c>
      <c r="R132">
        <f>Table1012131442[[#This Row],[Cột1]]+Table1012131442[[#This Row],[Cột2]]</f>
        <v>16</v>
      </c>
      <c r="S132"/>
      <c r="T132"/>
    </row>
    <row r="133" spans="1:20" hidden="1" outlineLevel="1">
      <c r="B133" s="239">
        <f>RANK(R133,[Cột3])</f>
        <v>10</v>
      </c>
      <c r="C133" s="277" t="s">
        <v>5</v>
      </c>
      <c r="D133" s="257">
        <f>SUMIFS('7-2017'!F:F,'7-2017'!D:D,C133)</f>
        <v>142</v>
      </c>
      <c r="E133" s="259">
        <f>SUMIFS('7-2017'!G:G,'7-2017'!D:D,C133)</f>
        <v>165</v>
      </c>
      <c r="F133" s="237">
        <f t="shared" si="37"/>
        <v>307</v>
      </c>
      <c r="G133" s="274">
        <f t="shared" si="38"/>
        <v>0.47654071661237785</v>
      </c>
      <c r="H133" s="257">
        <f>COUNTIFS('7-2017'!D:D,C133,'7-2017'!E:E,"Thắng")</f>
        <v>32</v>
      </c>
      <c r="I133" s="259">
        <f>COUNTIFS('7-2017'!D:D,C133,'7-2017'!E:E,"Thua")</f>
        <v>38</v>
      </c>
      <c r="J133" s="237">
        <f t="shared" si="39"/>
        <v>70</v>
      </c>
      <c r="K133" s="275">
        <f t="shared" si="40"/>
        <v>0.45714285714285713</v>
      </c>
      <c r="L133" s="250">
        <f t="shared" si="41"/>
        <v>380000</v>
      </c>
      <c r="M133" s="240">
        <f>SUMIFS(ThuChi!I:I,ThuChi!G:G,C133,ThuChi!H:H,"ITTF",ThuChi!D:D,"2017",ThuChi!C:C,"7")-N$116</f>
        <v>-90000</v>
      </c>
      <c r="N133" s="255">
        <f t="shared" si="42"/>
        <v>470000</v>
      </c>
      <c r="O133" s="161">
        <v>9</v>
      </c>
      <c r="P133" s="161">
        <f>COUNTA([Cơ thủ])-RANK(G133,[Tỷ lệ])</f>
        <v>3</v>
      </c>
      <c r="Q133">
        <f>IF(J133&lt;30,COUNTIF([Tỷ lệ5],"Thiếu")-COUNTA([Cơ thủ]),COUNTA([Cơ thủ])-COUNTIF([Tỷ lệ5],"Thiếu"))</f>
        <v>11</v>
      </c>
      <c r="R133">
        <f>Table1012131442[[#This Row],[Cột1]]+Table1012131442[[#This Row],[Cột2]]</f>
        <v>14</v>
      </c>
      <c r="S133"/>
      <c r="T133"/>
    </row>
    <row r="134" spans="1:20" hidden="1" outlineLevel="1">
      <c r="B134" s="239">
        <f>RANK(R134,[Cột3])</f>
        <v>9</v>
      </c>
      <c r="C134" s="277" t="s">
        <v>25</v>
      </c>
      <c r="D134" s="257">
        <f>SUMIFS('7-2017'!F:F,'7-2017'!D:D,C134)</f>
        <v>144</v>
      </c>
      <c r="E134" s="259">
        <f>SUMIFS('7-2017'!G:G,'7-2017'!D:D,C134)</f>
        <v>160</v>
      </c>
      <c r="F134" s="237">
        <f t="shared" si="37"/>
        <v>304</v>
      </c>
      <c r="G134" s="274">
        <f t="shared" si="38"/>
        <v>0.48768421052631578</v>
      </c>
      <c r="H134" s="257">
        <f>COUNTIFS('7-2017'!D:D,C134,'7-2017'!E:E,"Thắng")</f>
        <v>30</v>
      </c>
      <c r="I134" s="259">
        <f>COUNTIFS('7-2017'!D:D,C134,'7-2017'!E:E,"Thua")</f>
        <v>40</v>
      </c>
      <c r="J134" s="237">
        <f t="shared" si="39"/>
        <v>70</v>
      </c>
      <c r="K134" s="275">
        <f t="shared" si="40"/>
        <v>0.42857142857142855</v>
      </c>
      <c r="L134" s="250">
        <f t="shared" si="41"/>
        <v>400000</v>
      </c>
      <c r="M134" s="240">
        <f>SUMIFS(ThuChi!I:I,ThuChi!G:G,C134,ThuChi!H:H,"ITTF",ThuChi!D:D,"2017",ThuChi!C:C,"7")-N$117</f>
        <v>440000</v>
      </c>
      <c r="N134" s="255">
        <f t="shared" si="42"/>
        <v>-40000</v>
      </c>
      <c r="O134" s="161">
        <v>10</v>
      </c>
      <c r="P134" s="161">
        <f>COUNTA([Cơ thủ])-RANK(G134,[Tỷ lệ])</f>
        <v>4</v>
      </c>
      <c r="Q134">
        <f>IF(J134&lt;30,COUNTIF([Tỷ lệ5],"Thiếu")-COUNTA([Cơ thủ]),COUNTA([Cơ thủ])-COUNTIF([Tỷ lệ5],"Thiếu"))</f>
        <v>11</v>
      </c>
      <c r="R134">
        <f>Table1012131442[[#This Row],[Cột1]]+Table1012131442[[#This Row],[Cột2]]</f>
        <v>15</v>
      </c>
      <c r="S134"/>
      <c r="T134"/>
    </row>
    <row r="135" spans="1:20" hidden="1" outlineLevel="1">
      <c r="B135" s="239">
        <f>RANK(R135,[Cột3])</f>
        <v>12</v>
      </c>
      <c r="C135" s="277" t="s">
        <v>4</v>
      </c>
      <c r="D135" s="257">
        <f>SUMIFS('7-2017'!F:F,'7-2017'!D:D,C135)</f>
        <v>20</v>
      </c>
      <c r="E135" s="259">
        <f>SUMIFS('7-2017'!G:G,'7-2017'!D:D,C135)</f>
        <v>23</v>
      </c>
      <c r="F135" s="237">
        <f t="shared" si="37"/>
        <v>43</v>
      </c>
      <c r="G135" s="274">
        <f t="shared" si="38"/>
        <v>0.46611627906976744</v>
      </c>
      <c r="H135" s="257">
        <f>COUNTIFS('7-2017'!D:D,C135,'7-2017'!E:E,"Thắng")</f>
        <v>3</v>
      </c>
      <c r="I135" s="259">
        <f>COUNTIFS('7-2017'!D:D,C135,'7-2017'!E:E,"Thua")</f>
        <v>6</v>
      </c>
      <c r="J135" s="237">
        <f t="shared" si="39"/>
        <v>9</v>
      </c>
      <c r="K135" s="275" t="str">
        <f t="shared" si="40"/>
        <v>Thiếu</v>
      </c>
      <c r="L135" s="250">
        <f t="shared" si="41"/>
        <v>60000</v>
      </c>
      <c r="M135" s="240">
        <f>SUMIFS(ThuChi!I:I,ThuChi!G:G,C135,ThuChi!H:H,"ITTF",ThuChi!D:D,"2017",ThuChi!C:C,"7")-N$118</f>
        <v>-205000</v>
      </c>
      <c r="N135" s="255">
        <f t="shared" si="42"/>
        <v>265000</v>
      </c>
      <c r="O135" s="161">
        <v>11</v>
      </c>
      <c r="P135" s="161">
        <f>COUNTA([Cơ thủ])-RANK(G135,[Tỷ lệ])</f>
        <v>2</v>
      </c>
      <c r="Q135">
        <f>IF(J135&lt;30,COUNTIF([Tỷ lệ5],"Thiếu")-COUNTA([Cơ thủ]),COUNTA([Cơ thủ])-COUNTIF([Tỷ lệ5],"Thiếu"))</f>
        <v>-11</v>
      </c>
      <c r="R135">
        <f>Table1012131442[[#This Row],[Cột1]]+Table1012131442[[#This Row],[Cột2]]</f>
        <v>-9</v>
      </c>
      <c r="S135"/>
      <c r="T135"/>
    </row>
    <row r="136" spans="1:20" hidden="1" outlineLevel="1">
      <c r="B136" s="239">
        <f>RANK(R136,[Cột3])</f>
        <v>13</v>
      </c>
      <c r="C136" s="277" t="s">
        <v>34</v>
      </c>
      <c r="D136" s="257">
        <f>SUMIFS('7-2017'!F:F,'7-2017'!D:D,C136)</f>
        <v>0</v>
      </c>
      <c r="E136" s="259">
        <f>SUMIFS('7-2017'!G:G,'7-2017'!D:D,C136)</f>
        <v>0</v>
      </c>
      <c r="F136" s="237">
        <f t="shared" si="37"/>
        <v>0</v>
      </c>
      <c r="G136" s="274">
        <f t="shared" si="38"/>
        <v>0</v>
      </c>
      <c r="H136" s="257">
        <f>COUNTIFS('7-2017'!D:D,C136,'7-2017'!E:E,"Thắng")</f>
        <v>0</v>
      </c>
      <c r="I136" s="259">
        <f>COUNTIFS('7-2017'!D:D,C136,'7-2017'!E:E,"Thua")</f>
        <v>0</v>
      </c>
      <c r="J136" s="237">
        <f t="shared" si="39"/>
        <v>0</v>
      </c>
      <c r="K136" s="275" t="str">
        <f t="shared" si="40"/>
        <v>Thiếu</v>
      </c>
      <c r="L136" s="250">
        <f t="shared" si="41"/>
        <v>0</v>
      </c>
      <c r="M136" s="240">
        <f>SUMIFS(ThuChi!I:I,ThuChi!G:G,C136,ThuChi!H:H,"ITTF",ThuChi!D:D,"2017",ThuChi!C:C,"7")-N$119</f>
        <v>20000</v>
      </c>
      <c r="N136" s="255">
        <f t="shared" si="42"/>
        <v>-20000</v>
      </c>
      <c r="O136" s="161">
        <v>12</v>
      </c>
      <c r="P136" s="161">
        <f>COUNTA([Cơ thủ])-RANK(G136,[Tỷ lệ])</f>
        <v>0</v>
      </c>
      <c r="Q136">
        <f>IF(J136&lt;30,COUNTIF([Tỷ lệ5],"Thiếu")-COUNTA([Cơ thủ]),COUNTA([Cơ thủ])-COUNTIF([Tỷ lệ5],"Thiếu"))</f>
        <v>-11</v>
      </c>
      <c r="R136">
        <f>Table1012131442[[#This Row],[Cột1]]+Table1012131442[[#This Row],[Cột2]]</f>
        <v>-11</v>
      </c>
      <c r="S136"/>
      <c r="T136"/>
    </row>
    <row r="137" spans="1:20" hidden="1" outlineLevel="1">
      <c r="B137" s="239">
        <f>RANK(R137,[Cột3])</f>
        <v>1</v>
      </c>
      <c r="C137" s="278" t="s">
        <v>118</v>
      </c>
      <c r="D137" s="257">
        <f>SUMIFS('7-2017'!F:F,'7-2017'!D:D,C137)</f>
        <v>90</v>
      </c>
      <c r="E137" s="259">
        <f>SUMIFS('7-2017'!G:G,'7-2017'!D:D,C137)</f>
        <v>67</v>
      </c>
      <c r="F137" s="237">
        <f t="shared" si="37"/>
        <v>157</v>
      </c>
      <c r="G137" s="274">
        <f t="shared" si="38"/>
        <v>0.58024840764331209</v>
      </c>
      <c r="H137" s="257">
        <f>COUNTIFS('7-2017'!D:D,C137,'7-2017'!E:E,"Thắng")</f>
        <v>23</v>
      </c>
      <c r="I137" s="259">
        <f>COUNTIFS('7-2017'!D:D,C137,'7-2017'!E:E,"Thua")</f>
        <v>13</v>
      </c>
      <c r="J137" s="237">
        <f t="shared" si="39"/>
        <v>36</v>
      </c>
      <c r="K137" s="275">
        <f t="shared" si="40"/>
        <v>0.63888888888888884</v>
      </c>
      <c r="L137" s="250">
        <f t="shared" si="41"/>
        <v>130000</v>
      </c>
      <c r="M137" s="240">
        <f>SUMIFS(ThuChi!I:I,ThuChi!G:G,C137,ThuChi!H:H,"ITTF",ThuChi!D:D,"2017",ThuChi!C:C,"7")-N$120</f>
        <v>650000</v>
      </c>
      <c r="N137" s="255">
        <f t="shared" si="42"/>
        <v>-520000</v>
      </c>
      <c r="O137" s="161">
        <v>13</v>
      </c>
      <c r="P137" s="161">
        <f>COUNTA([Cơ thủ])-RANK(G137,[Tỷ lệ])</f>
        <v>12</v>
      </c>
      <c r="Q137">
        <f>IF(J137&lt;30,COUNTIF([Tỷ lệ5],"Thiếu")-COUNTA([Cơ thủ]),COUNTA([Cơ thủ])-COUNTIF([Tỷ lệ5],"Thiếu"))</f>
        <v>11</v>
      </c>
      <c r="R137">
        <f>Table1012131442[[#This Row],[Cột1]]+Table1012131442[[#This Row],[Cột2]]</f>
        <v>23</v>
      </c>
      <c r="S137"/>
      <c r="T137"/>
    </row>
    <row r="138" spans="1:20" ht="5" customHeight="1" thickTop="1" thickBot="1"/>
    <row r="139" spans="1:20" s="304" customFormat="1" ht="19.100000000000001" customHeight="1" collapsed="1" thickTop="1" thickBot="1">
      <c r="A139" s="302"/>
      <c r="B139" s="554" t="s">
        <v>481</v>
      </c>
      <c r="C139" s="555"/>
      <c r="D139" s="555"/>
      <c r="E139" s="267" t="s">
        <v>300</v>
      </c>
      <c r="F139" s="356">
        <v>1</v>
      </c>
      <c r="G139" s="266" t="str">
        <f>IF(ISNA(VLOOKUP(F139,B142:C155,2,FALSE)),"","= Cụ "&amp;VLOOKUP(F139,B142:C155,2,FALSE))</f>
        <v>= Cụ Sơn</v>
      </c>
      <c r="H139" s="269"/>
      <c r="I139" s="269"/>
      <c r="J139" s="269"/>
      <c r="K139" s="269" t="s">
        <v>518</v>
      </c>
      <c r="L139" s="261">
        <f>SUM(Table10121314423[Phí tháng])</f>
        <v>3340000</v>
      </c>
      <c r="M139" s="261">
        <f>SUMIF(Table10121314423[Đã thu],"&gt;0")</f>
        <v>3380000</v>
      </c>
      <c r="N139" s="270">
        <f>SUMIF(Table10121314423[Phải thu],"&gt;0")</f>
        <v>4460000</v>
      </c>
      <c r="O139" s="303"/>
      <c r="Q139" s="307"/>
      <c r="R139" s="303"/>
      <c r="S139" s="305"/>
      <c r="T139" s="303"/>
    </row>
    <row r="140" spans="1:20" ht="15" hidden="1" outlineLevel="1" thickTop="1">
      <c r="A140" s="251"/>
      <c r="B140" s="556">
        <f ca="1">NOW()</f>
        <v>42989.706167824072</v>
      </c>
      <c r="C140" s="557"/>
      <c r="D140" s="558" t="s">
        <v>229</v>
      </c>
      <c r="E140" s="559"/>
      <c r="F140" s="559"/>
      <c r="G140" s="560"/>
      <c r="H140" s="558" t="s">
        <v>233</v>
      </c>
      <c r="I140" s="559"/>
      <c r="J140" s="559"/>
      <c r="K140" s="560"/>
      <c r="L140" s="559" t="s">
        <v>291</v>
      </c>
      <c r="M140" s="559"/>
      <c r="N140" s="561"/>
    </row>
    <row r="141" spans="1:20" ht="15" hidden="1" outlineLevel="1" thickBot="1">
      <c r="B141" s="241" t="s">
        <v>287</v>
      </c>
      <c r="C141" s="243" t="s">
        <v>19</v>
      </c>
      <c r="D141" s="246" t="s">
        <v>1</v>
      </c>
      <c r="E141" s="242" t="s">
        <v>17</v>
      </c>
      <c r="F141" s="242" t="s">
        <v>230</v>
      </c>
      <c r="G141" s="247" t="s">
        <v>231</v>
      </c>
      <c r="H141" s="246" t="s">
        <v>232</v>
      </c>
      <c r="I141" s="242" t="s">
        <v>288</v>
      </c>
      <c r="J141" s="242" t="s">
        <v>289</v>
      </c>
      <c r="K141" s="247" t="s">
        <v>290</v>
      </c>
      <c r="L141" s="241" t="s">
        <v>285</v>
      </c>
      <c r="M141" s="242" t="s">
        <v>286</v>
      </c>
      <c r="N141" s="254" t="s">
        <v>67</v>
      </c>
      <c r="O141" s="253" t="s">
        <v>293</v>
      </c>
      <c r="P141" s="242" t="s">
        <v>498</v>
      </c>
      <c r="Q141" s="242" t="s">
        <v>392</v>
      </c>
      <c r="R141" s="242" t="s">
        <v>396</v>
      </c>
      <c r="S141"/>
      <c r="T141"/>
    </row>
    <row r="142" spans="1:20" ht="15" hidden="1" outlineLevel="1" thickTop="1">
      <c r="B142" s="239">
        <f>RANK(P142,[RankAll])</f>
        <v>2</v>
      </c>
      <c r="C142" s="276" t="s">
        <v>13</v>
      </c>
      <c r="D142" s="257">
        <f>SUMIFS('8-2017'!F:F,'8-2017'!D:D,C142)</f>
        <v>118</v>
      </c>
      <c r="E142" s="259">
        <f>SUMIFS('8-2017'!G:G,'8-2017'!D:D,C142)</f>
        <v>90</v>
      </c>
      <c r="F142" s="235">
        <f t="shared" ref="F142:F154" si="43">E142+D142</f>
        <v>208</v>
      </c>
      <c r="G142" s="273">
        <f t="shared" ref="G142:G154" si="44">IF(F142=0,"0%",D142/F142)+ROUNDDOWN(J142/5,0)*0.1%</f>
        <v>0.5773076923076923</v>
      </c>
      <c r="H142" s="257">
        <f>COUNTIFS('8-2017'!D:D,C142,'8-2017'!E:E,"Thắng")</f>
        <v>31</v>
      </c>
      <c r="I142" s="259">
        <f>COUNTIFS('8-2017'!D:D,C142,'8-2017'!E:E,"Thua")</f>
        <v>19</v>
      </c>
      <c r="J142" s="235">
        <f t="shared" ref="J142:J154" si="45">I142+H142</f>
        <v>50</v>
      </c>
      <c r="K142" s="275">
        <f t="shared" ref="K142:K154" si="46">IF(J142&lt;30,"Thiếu",IF(J142=0,"0.00%",H142/J142))</f>
        <v>0.62</v>
      </c>
      <c r="L142" s="311">
        <f t="shared" ref="L142:L154" si="47">I142*10000</f>
        <v>190000</v>
      </c>
      <c r="M142" s="240">
        <f>SUMIFS(ThuChi!I:I,ThuChi!G:G,C142,ThuChi!H:H,"ITTF",ThuChi!D:D,"2017",ThuChi!C:C,"8")-N$125</f>
        <v>-60000</v>
      </c>
      <c r="N142" s="255">
        <f t="shared" ref="N142:N154" si="48">L142-M142</f>
        <v>250000</v>
      </c>
      <c r="O142" s="161">
        <v>1</v>
      </c>
      <c r="P142" s="161">
        <f>IF(J142&lt;30,-(RANK(G142,[Tỷ lệ])+COUNTA([Tỷ lệ5],"Thiếu")),-RANK(G142,[Tỷ lệ]))</f>
        <v>-2</v>
      </c>
      <c r="Q142"/>
      <c r="R142"/>
      <c r="S142"/>
      <c r="T142"/>
    </row>
    <row r="143" spans="1:20" hidden="1" outlineLevel="1">
      <c r="B143" s="239">
        <f>RANK(P143,[RankAll])</f>
        <v>4</v>
      </c>
      <c r="C143" s="277" t="s">
        <v>9</v>
      </c>
      <c r="D143" s="257">
        <f>SUMIFS('8-2017'!F:F,'8-2017'!D:D,C143)</f>
        <v>90</v>
      </c>
      <c r="E143" s="259">
        <f>SUMIFS('8-2017'!G:G,'8-2017'!D:D,C143)</f>
        <v>90</v>
      </c>
      <c r="F143" s="237">
        <f t="shared" si="43"/>
        <v>180</v>
      </c>
      <c r="G143" s="274">
        <f t="shared" si="44"/>
        <v>0.50800000000000001</v>
      </c>
      <c r="H143" s="257">
        <f>COUNTIFS('8-2017'!D:D,C143,'8-2017'!E:E,"Thắng")</f>
        <v>21</v>
      </c>
      <c r="I143" s="259">
        <f>COUNTIFS('8-2017'!D:D,C143,'8-2017'!E:E,"Thua")</f>
        <v>22</v>
      </c>
      <c r="J143" s="237">
        <f t="shared" si="45"/>
        <v>43</v>
      </c>
      <c r="K143" s="275">
        <f t="shared" si="46"/>
        <v>0.48837209302325579</v>
      </c>
      <c r="L143" s="250">
        <f t="shared" si="47"/>
        <v>220000</v>
      </c>
      <c r="M143" s="240">
        <f>SUMIFS(ThuChi!I:I,ThuChi!G:G,C143,ThuChi!H:H,"ITTF",ThuChi!D:D,"2017",ThuChi!C:C,"8")-N$126</f>
        <v>460000</v>
      </c>
      <c r="N143" s="255">
        <f t="shared" si="48"/>
        <v>-240000</v>
      </c>
      <c r="O143" s="161">
        <v>2</v>
      </c>
      <c r="P143" s="161">
        <f>IF(J143&lt;30,-(RANK(G143,[Tỷ lệ])+COUNTA([Tỷ lệ5],"Thiếu")),-RANK(G143,[Tỷ lệ]))</f>
        <v>-5</v>
      </c>
      <c r="Q143"/>
      <c r="R143"/>
      <c r="S143"/>
      <c r="T143"/>
    </row>
    <row r="144" spans="1:20" hidden="1" outlineLevel="1">
      <c r="B144" s="239">
        <f>RANK(P144,[RankAll])</f>
        <v>7</v>
      </c>
      <c r="C144" s="277" t="s">
        <v>14</v>
      </c>
      <c r="D144" s="257">
        <f>SUMIFS('8-2017'!F:F,'8-2017'!D:D,C144)</f>
        <v>181</v>
      </c>
      <c r="E144" s="259">
        <f>SUMIFS('8-2017'!G:G,'8-2017'!D:D,C144)</f>
        <v>194</v>
      </c>
      <c r="F144" s="237">
        <f t="shared" si="43"/>
        <v>375</v>
      </c>
      <c r="G144" s="274">
        <f t="shared" si="44"/>
        <v>0.4996666666666667</v>
      </c>
      <c r="H144" s="257">
        <f>COUNTIFS('8-2017'!D:D,C144,'8-2017'!E:E,"Thắng")</f>
        <v>40</v>
      </c>
      <c r="I144" s="259">
        <f>COUNTIFS('8-2017'!D:D,C144,'8-2017'!E:E,"Thua")</f>
        <v>49</v>
      </c>
      <c r="J144" s="237">
        <f t="shared" si="45"/>
        <v>89</v>
      </c>
      <c r="K144" s="275">
        <f t="shared" si="46"/>
        <v>0.449438202247191</v>
      </c>
      <c r="L144" s="250">
        <f t="shared" si="47"/>
        <v>490000</v>
      </c>
      <c r="M144" s="240">
        <f>SUMIFS(ThuChi!I:I,ThuChi!G:G,C144,ThuChi!H:H,"ITTF",ThuChi!D:D,"2017",ThuChi!C:C,"8")-N$127</f>
        <v>90000</v>
      </c>
      <c r="N144" s="255">
        <f t="shared" si="48"/>
        <v>400000</v>
      </c>
      <c r="O144" s="161">
        <v>3</v>
      </c>
      <c r="P144" s="161">
        <f>IF(J144&lt;30,-(RANK(G144,[Tỷ lệ])+COUNTA([Tỷ lệ5],"Thiếu")),-RANK(G144,[Tỷ lệ]))</f>
        <v>-8</v>
      </c>
      <c r="Q144"/>
      <c r="R144"/>
      <c r="S144"/>
      <c r="T144"/>
    </row>
    <row r="145" spans="1:20" hidden="1" outlineLevel="1">
      <c r="B145" s="239">
        <f>RANK(P145,[RankAll])</f>
        <v>1</v>
      </c>
      <c r="C145" s="277" t="s">
        <v>15</v>
      </c>
      <c r="D145" s="257">
        <f>SUMIFS('8-2017'!F:F,'8-2017'!D:D,C145)</f>
        <v>159</v>
      </c>
      <c r="E145" s="259">
        <f>SUMIFS('8-2017'!G:G,'8-2017'!D:D,C145)</f>
        <v>115</v>
      </c>
      <c r="F145" s="237">
        <f t="shared" si="43"/>
        <v>274</v>
      </c>
      <c r="G145" s="274">
        <f t="shared" si="44"/>
        <v>0.59329197080291973</v>
      </c>
      <c r="H145" s="257">
        <f>COUNTIFS('8-2017'!D:D,C145,'8-2017'!E:E,"Thắng")</f>
        <v>44</v>
      </c>
      <c r="I145" s="259">
        <f>COUNTIFS('8-2017'!D:D,C145,'8-2017'!E:E,"Thua")</f>
        <v>21</v>
      </c>
      <c r="J145" s="237">
        <f t="shared" si="45"/>
        <v>65</v>
      </c>
      <c r="K145" s="275">
        <f t="shared" si="46"/>
        <v>0.67692307692307696</v>
      </c>
      <c r="L145" s="250">
        <f t="shared" si="47"/>
        <v>210000</v>
      </c>
      <c r="M145" s="240">
        <f>SUMIFS(ThuChi!I:I,ThuChi!G:G,C145,ThuChi!H:H,"ITTF",ThuChi!D:D,"2017",ThuChi!C:C,"8")-N$128</f>
        <v>250000</v>
      </c>
      <c r="N145" s="255">
        <f t="shared" si="48"/>
        <v>-40000</v>
      </c>
      <c r="O145" s="161">
        <v>4</v>
      </c>
      <c r="P145" s="161">
        <f>IF(J145&lt;30,-(RANK(G145,[Tỷ lệ])+COUNTA([Tỷ lệ5],"Thiếu")),-RANK(G145,[Tỷ lệ]))</f>
        <v>-1</v>
      </c>
      <c r="Q145"/>
      <c r="R145"/>
      <c r="S145"/>
      <c r="T145"/>
    </row>
    <row r="146" spans="1:20" hidden="1" outlineLevel="1">
      <c r="B146" s="239">
        <f>RANK(P146,[RankAll])</f>
        <v>8</v>
      </c>
      <c r="C146" s="277" t="s">
        <v>16</v>
      </c>
      <c r="D146" s="257">
        <f>SUMIFS('8-2017'!F:F,'8-2017'!D:D,C146)</f>
        <v>86</v>
      </c>
      <c r="E146" s="259">
        <f>SUMIFS('8-2017'!G:G,'8-2017'!D:D,C146)</f>
        <v>92</v>
      </c>
      <c r="F146" s="237">
        <f t="shared" si="43"/>
        <v>178</v>
      </c>
      <c r="G146" s="274">
        <f t="shared" si="44"/>
        <v>0.49114606741573036</v>
      </c>
      <c r="H146" s="257">
        <f>COUNTIFS('8-2017'!D:D,C146,'8-2017'!E:E,"Thắng")</f>
        <v>21</v>
      </c>
      <c r="I146" s="259">
        <f>COUNTIFS('8-2017'!D:D,C146,'8-2017'!E:E,"Thua")</f>
        <v>22</v>
      </c>
      <c r="J146" s="237">
        <f t="shared" si="45"/>
        <v>43</v>
      </c>
      <c r="K146" s="275">
        <f t="shared" si="46"/>
        <v>0.48837209302325579</v>
      </c>
      <c r="L146" s="250">
        <f t="shared" si="47"/>
        <v>220000</v>
      </c>
      <c r="M146" s="240">
        <f>SUMIFS(ThuChi!I:I,ThuChi!G:G,C146,ThuChi!H:H,"ITTF",ThuChi!D:D,"2017",ThuChi!C:C,"8")-N$129</f>
        <v>-630000</v>
      </c>
      <c r="N146" s="255">
        <f t="shared" si="48"/>
        <v>850000</v>
      </c>
      <c r="O146" s="161">
        <v>5</v>
      </c>
      <c r="P146" s="161">
        <f>IF(J146&lt;30,-(RANK(G146,[Tỷ lệ])+COUNTA([Tỷ lệ5],"Thiếu")),-RANK(G146,[Tỷ lệ]))</f>
        <v>-9</v>
      </c>
      <c r="Q146"/>
      <c r="R146"/>
      <c r="S146"/>
      <c r="T146"/>
    </row>
    <row r="147" spans="1:20" hidden="1" outlineLevel="1">
      <c r="B147" s="239">
        <f>RANK(P147,[RankAll])</f>
        <v>9</v>
      </c>
      <c r="C147" s="277" t="s">
        <v>23</v>
      </c>
      <c r="D147" s="257">
        <f>SUMIFS('8-2017'!F:F,'8-2017'!D:D,C147)</f>
        <v>134</v>
      </c>
      <c r="E147" s="259">
        <f>SUMIFS('8-2017'!G:G,'8-2017'!D:D,C147)</f>
        <v>151</v>
      </c>
      <c r="F147" s="237">
        <f t="shared" si="43"/>
        <v>285</v>
      </c>
      <c r="G147" s="274">
        <f t="shared" si="44"/>
        <v>0.48417543859649126</v>
      </c>
      <c r="H147" s="257">
        <f>COUNTIFS('8-2017'!D:D,C147,'8-2017'!E:E,"Thắng")</f>
        <v>32</v>
      </c>
      <c r="I147" s="259">
        <f>COUNTIFS('8-2017'!D:D,C147,'8-2017'!E:E,"Thua")</f>
        <v>38</v>
      </c>
      <c r="J147" s="237">
        <f t="shared" si="45"/>
        <v>70</v>
      </c>
      <c r="K147" s="275">
        <f t="shared" si="46"/>
        <v>0.45714285714285713</v>
      </c>
      <c r="L147" s="250">
        <f t="shared" si="47"/>
        <v>380000</v>
      </c>
      <c r="M147" s="240">
        <f>SUMIFS(ThuChi!I:I,ThuChi!G:G,C147,ThuChi!H:H,"ITTF",ThuChi!D:D,"2017",ThuChi!C:C,"8")-N$130</f>
        <v>-475000</v>
      </c>
      <c r="N147" s="255">
        <f t="shared" si="48"/>
        <v>855000</v>
      </c>
      <c r="O147" s="161">
        <v>6</v>
      </c>
      <c r="P147" s="161">
        <f>IF(J147&lt;30,-(RANK(G147,[Tỷ lệ])+COUNTA([Tỷ lệ5],"Thiếu")),-RANK(G147,[Tỷ lệ]))</f>
        <v>-10</v>
      </c>
      <c r="Q147"/>
      <c r="R147"/>
      <c r="S147"/>
      <c r="T147"/>
    </row>
    <row r="148" spans="1:20" hidden="1" outlineLevel="1">
      <c r="B148" s="239">
        <f>RANK(P148,[RankAll])</f>
        <v>3</v>
      </c>
      <c r="C148" s="277" t="s">
        <v>0</v>
      </c>
      <c r="D148" s="257">
        <f>SUMIFS('8-2017'!F:F,'8-2017'!D:D,C148)</f>
        <v>99</v>
      </c>
      <c r="E148" s="259">
        <f>SUMIFS('8-2017'!G:G,'8-2017'!D:D,C148)</f>
        <v>95</v>
      </c>
      <c r="F148" s="237">
        <f t="shared" si="43"/>
        <v>194</v>
      </c>
      <c r="G148" s="274">
        <f t="shared" si="44"/>
        <v>0.51930927835051544</v>
      </c>
      <c r="H148" s="257">
        <f>COUNTIFS('8-2017'!D:D,C148,'8-2017'!E:E,"Thắng")</f>
        <v>26</v>
      </c>
      <c r="I148" s="259">
        <f>COUNTIFS('8-2017'!D:D,C148,'8-2017'!E:E,"Thua")</f>
        <v>22</v>
      </c>
      <c r="J148" s="237">
        <f t="shared" si="45"/>
        <v>48</v>
      </c>
      <c r="K148" s="275">
        <f t="shared" si="46"/>
        <v>0.54166666666666663</v>
      </c>
      <c r="L148" s="250">
        <f t="shared" si="47"/>
        <v>220000</v>
      </c>
      <c r="M148" s="240">
        <f>SUMIFS(ThuChi!I:I,ThuChi!G:G,C148,ThuChi!H:H,"ITTF",ThuChi!D:D,"2017",ThuChi!C:C,"8")-N$131</f>
        <v>-300000</v>
      </c>
      <c r="N148" s="255">
        <f t="shared" si="48"/>
        <v>520000</v>
      </c>
      <c r="O148" s="161">
        <v>7</v>
      </c>
      <c r="P148" s="161">
        <f>IF(J148&lt;30,-(RANK(G148,[Tỷ lệ])+COUNTA([Tỷ lệ5],"Thiếu")),-RANK(G148,[Tỷ lệ]))</f>
        <v>-3</v>
      </c>
      <c r="Q148"/>
      <c r="R148"/>
      <c r="S148"/>
      <c r="T148"/>
    </row>
    <row r="149" spans="1:20" hidden="1" outlineLevel="1">
      <c r="B149" s="239">
        <f>RANK(P149,[RankAll])</f>
        <v>6</v>
      </c>
      <c r="C149" s="277" t="s">
        <v>24</v>
      </c>
      <c r="D149" s="257">
        <f>SUMIFS('8-2017'!F:F,'8-2017'!D:D,C149)</f>
        <v>112</v>
      </c>
      <c r="E149" s="259">
        <f>SUMIFS('8-2017'!G:G,'8-2017'!D:D,C149)</f>
        <v>116</v>
      </c>
      <c r="F149" s="237">
        <f t="shared" si="43"/>
        <v>228</v>
      </c>
      <c r="G149" s="274">
        <f t="shared" si="44"/>
        <v>0.50122807017543858</v>
      </c>
      <c r="H149" s="257">
        <f>COUNTIFS('8-2017'!D:D,C149,'8-2017'!E:E,"Thắng")</f>
        <v>26</v>
      </c>
      <c r="I149" s="259">
        <f>COUNTIFS('8-2017'!D:D,C149,'8-2017'!E:E,"Thua")</f>
        <v>28</v>
      </c>
      <c r="J149" s="237">
        <f t="shared" si="45"/>
        <v>54</v>
      </c>
      <c r="K149" s="275">
        <f t="shared" si="46"/>
        <v>0.48148148148148145</v>
      </c>
      <c r="L149" s="250">
        <f t="shared" si="47"/>
        <v>280000</v>
      </c>
      <c r="M149" s="240">
        <f>SUMIFS(ThuChi!I:I,ThuChi!G:G,C149,ThuChi!H:H,"ITTF",ThuChi!D:D,"2017",ThuChi!C:C,"8")-N$132</f>
        <v>-100000</v>
      </c>
      <c r="N149" s="255">
        <f t="shared" si="48"/>
        <v>380000</v>
      </c>
      <c r="O149" s="161">
        <v>8</v>
      </c>
      <c r="P149" s="161">
        <f>IF(J149&lt;30,-(RANK(G149,[Tỷ lệ])+COUNTA([Tỷ lệ5],"Thiếu")),-RANK(G149,[Tỷ lệ]))</f>
        <v>-7</v>
      </c>
      <c r="Q149"/>
      <c r="R149"/>
      <c r="S149"/>
      <c r="T149"/>
    </row>
    <row r="150" spans="1:20" hidden="1" outlineLevel="1">
      <c r="B150" s="239">
        <f>RANK(P150,[RankAll])</f>
        <v>10</v>
      </c>
      <c r="C150" s="277" t="s">
        <v>5</v>
      </c>
      <c r="D150" s="257">
        <f>SUMIFS('8-2017'!F:F,'8-2017'!D:D,C150)</f>
        <v>103</v>
      </c>
      <c r="E150" s="259">
        <f>SUMIFS('8-2017'!G:G,'8-2017'!D:D,C150)</f>
        <v>126</v>
      </c>
      <c r="F150" s="237">
        <f t="shared" si="43"/>
        <v>229</v>
      </c>
      <c r="G150" s="274">
        <f t="shared" si="44"/>
        <v>0.46078165938864629</v>
      </c>
      <c r="H150" s="257">
        <f>COUNTIFS('8-2017'!D:D,C150,'8-2017'!E:E,"Thắng")</f>
        <v>21</v>
      </c>
      <c r="I150" s="259">
        <f>COUNTIFS('8-2017'!D:D,C150,'8-2017'!E:E,"Thua")</f>
        <v>38</v>
      </c>
      <c r="J150" s="237">
        <f t="shared" si="45"/>
        <v>59</v>
      </c>
      <c r="K150" s="275">
        <f t="shared" si="46"/>
        <v>0.3559322033898305</v>
      </c>
      <c r="L150" s="250">
        <f t="shared" si="47"/>
        <v>380000</v>
      </c>
      <c r="M150" s="240">
        <f>SUMIFS(ThuChi!I:I,ThuChi!G:G,C150,ThuChi!H:H,"ITTF",ThuChi!D:D,"2017",ThuChi!C:C,"8")-N$133</f>
        <v>-470000</v>
      </c>
      <c r="N150" s="255">
        <f t="shared" si="48"/>
        <v>850000</v>
      </c>
      <c r="O150" s="161">
        <v>9</v>
      </c>
      <c r="P150" s="161">
        <f>IF(J150&lt;30,-(RANK(G150,[Tỷ lệ])+COUNTA([Tỷ lệ5],"Thiếu")),-RANK(G150,[Tỷ lệ]))</f>
        <v>-11</v>
      </c>
      <c r="Q150"/>
      <c r="R150"/>
      <c r="S150"/>
      <c r="T150"/>
    </row>
    <row r="151" spans="1:20" hidden="1" outlineLevel="1">
      <c r="B151" s="239">
        <f>RANK(P151,[RankAll])</f>
        <v>5</v>
      </c>
      <c r="C151" s="277" t="s">
        <v>25</v>
      </c>
      <c r="D151" s="257">
        <f>SUMIFS('8-2017'!F:F,'8-2017'!D:D,C151)</f>
        <v>166</v>
      </c>
      <c r="E151" s="259">
        <f>SUMIFS('8-2017'!G:G,'8-2017'!D:D,C151)</f>
        <v>174</v>
      </c>
      <c r="F151" s="237">
        <f t="shared" si="43"/>
        <v>340</v>
      </c>
      <c r="G151" s="274">
        <f t="shared" si="44"/>
        <v>0.504235294117647</v>
      </c>
      <c r="H151" s="257">
        <f>COUNTIFS('8-2017'!D:D,C151,'8-2017'!E:E,"Thắng")</f>
        <v>40</v>
      </c>
      <c r="I151" s="259">
        <f>COUNTIFS('8-2017'!D:D,C151,'8-2017'!E:E,"Thua")</f>
        <v>43</v>
      </c>
      <c r="J151" s="237">
        <f t="shared" si="45"/>
        <v>83</v>
      </c>
      <c r="K151" s="275">
        <f t="shared" si="46"/>
        <v>0.48192771084337349</v>
      </c>
      <c r="L151" s="250">
        <f t="shared" si="47"/>
        <v>430000</v>
      </c>
      <c r="M151" s="240">
        <f>SUMIFS(ThuChi!I:I,ThuChi!G:G,C151,ThuChi!H:H,"ITTF",ThuChi!D:D,"2017",ThuChi!C:C,"8")-N$134</f>
        <v>1040000</v>
      </c>
      <c r="N151" s="255">
        <f t="shared" si="48"/>
        <v>-610000</v>
      </c>
      <c r="O151" s="161">
        <v>10</v>
      </c>
      <c r="P151" s="161">
        <f>IF(J151&lt;30,-(RANK(G151,[Tỷ lệ])+COUNTA([Tỷ lệ5],"Thiếu")),-RANK(G151,[Tỷ lệ]))</f>
        <v>-6</v>
      </c>
      <c r="Q151"/>
      <c r="R151"/>
      <c r="S151"/>
      <c r="T151"/>
    </row>
    <row r="152" spans="1:20" hidden="1" outlineLevel="1">
      <c r="B152" s="239">
        <f>RANK(P152,[RankAll])</f>
        <v>12</v>
      </c>
      <c r="C152" s="277" t="s">
        <v>4</v>
      </c>
      <c r="D152" s="257">
        <f>SUMIFS('8-2017'!F:F,'8-2017'!D:D,C152)</f>
        <v>35</v>
      </c>
      <c r="E152" s="259">
        <f>SUMIFS('8-2017'!G:G,'8-2017'!D:D,C152)</f>
        <v>33</v>
      </c>
      <c r="F152" s="237">
        <f t="shared" si="43"/>
        <v>68</v>
      </c>
      <c r="G152" s="274">
        <f t="shared" si="44"/>
        <v>0.51770588235294113</v>
      </c>
      <c r="H152" s="257">
        <f>COUNTIFS('8-2017'!D:D,C152,'8-2017'!E:E,"Thắng")</f>
        <v>8</v>
      </c>
      <c r="I152" s="259">
        <f>COUNTIFS('8-2017'!D:D,C152,'8-2017'!E:E,"Thua")</f>
        <v>9</v>
      </c>
      <c r="J152" s="237">
        <f t="shared" si="45"/>
        <v>17</v>
      </c>
      <c r="K152" s="275" t="str">
        <f t="shared" si="46"/>
        <v>Thiếu</v>
      </c>
      <c r="L152" s="250">
        <f t="shared" si="47"/>
        <v>90000</v>
      </c>
      <c r="M152" s="240">
        <f>SUMIFS(ThuChi!I:I,ThuChi!G:G,C152,ThuChi!H:H,"ITTF",ThuChi!D:D,"2017",ThuChi!C:C,"8")-N$135</f>
        <v>-265000</v>
      </c>
      <c r="N152" s="255">
        <f t="shared" si="48"/>
        <v>355000</v>
      </c>
      <c r="O152" s="161">
        <v>11</v>
      </c>
      <c r="P152" s="161">
        <f>IF(J152&lt;30,-(RANK(G152,[Tỷ lệ])+COUNTA([Tỷ lệ5],"Thiếu")),-RANK(G152,[Tỷ lệ]))</f>
        <v>-18</v>
      </c>
      <c r="Q152"/>
      <c r="R152"/>
      <c r="S152"/>
      <c r="T152"/>
    </row>
    <row r="153" spans="1:20" hidden="1" outlineLevel="1">
      <c r="B153" s="239">
        <f>RANK(P153,[RankAll])</f>
        <v>13</v>
      </c>
      <c r="C153" s="277" t="s">
        <v>34</v>
      </c>
      <c r="D153" s="257">
        <f>SUMIFS('8-2017'!F:F,'8-2017'!D:D,C153)</f>
        <v>0</v>
      </c>
      <c r="E153" s="259">
        <f>SUMIFS('8-2017'!G:G,'8-2017'!D:D,C153)</f>
        <v>0</v>
      </c>
      <c r="F153" s="237">
        <f t="shared" si="43"/>
        <v>0</v>
      </c>
      <c r="G153" s="274">
        <f t="shared" si="44"/>
        <v>0</v>
      </c>
      <c r="H153" s="257">
        <f>COUNTIFS('8-2017'!D:D,C153,'8-2017'!E:E,"Thắng")</f>
        <v>0</v>
      </c>
      <c r="I153" s="259">
        <f>COUNTIFS('8-2017'!D:D,C153,'8-2017'!E:E,"Thua")</f>
        <v>0</v>
      </c>
      <c r="J153" s="237">
        <f t="shared" si="45"/>
        <v>0</v>
      </c>
      <c r="K153" s="275" t="str">
        <f t="shared" si="46"/>
        <v>Thiếu</v>
      </c>
      <c r="L153" s="250">
        <f t="shared" si="47"/>
        <v>0</v>
      </c>
      <c r="M153" s="240">
        <f>SUMIFS(ThuChi!I:I,ThuChi!G:G,C153,ThuChi!H:H,"ITTF",ThuChi!D:D,"2017",ThuChi!C:C,"8")-N$136</f>
        <v>20000</v>
      </c>
      <c r="N153" s="255">
        <f t="shared" si="48"/>
        <v>-20000</v>
      </c>
      <c r="O153" s="161">
        <v>12</v>
      </c>
      <c r="P153" s="161">
        <f>IF(J153&lt;30,-(RANK(G153,[Tỷ lệ])+COUNTA([Tỷ lệ5],"Thiếu")),-RANK(G153,[Tỷ lệ]))</f>
        <v>-27</v>
      </c>
      <c r="Q153"/>
      <c r="R153"/>
      <c r="S153"/>
      <c r="T153"/>
    </row>
    <row r="154" spans="1:20" hidden="1" outlineLevel="1">
      <c r="B154" s="239">
        <f>RANK(P154,[RankAll])</f>
        <v>11</v>
      </c>
      <c r="C154" s="278" t="s">
        <v>118</v>
      </c>
      <c r="D154" s="257">
        <f>SUMIFS('8-2017'!F:F,'8-2017'!D:D,C154)</f>
        <v>58</v>
      </c>
      <c r="E154" s="259">
        <f>SUMIFS('8-2017'!G:G,'8-2017'!D:D,C154)</f>
        <v>89</v>
      </c>
      <c r="F154" s="237">
        <f t="shared" si="43"/>
        <v>147</v>
      </c>
      <c r="G154" s="274">
        <f t="shared" si="44"/>
        <v>0.4015578231292517</v>
      </c>
      <c r="H154" s="257">
        <f>COUNTIFS('8-2017'!D:D,C154,'8-2017'!E:E,"Thắng")</f>
        <v>12</v>
      </c>
      <c r="I154" s="259">
        <f>COUNTIFS('8-2017'!D:D,C154,'8-2017'!E:E,"Thua")</f>
        <v>23</v>
      </c>
      <c r="J154" s="237">
        <f t="shared" si="45"/>
        <v>35</v>
      </c>
      <c r="K154" s="275">
        <f t="shared" si="46"/>
        <v>0.34285714285714286</v>
      </c>
      <c r="L154" s="250">
        <f t="shared" si="47"/>
        <v>230000</v>
      </c>
      <c r="M154" s="240">
        <f>SUMIFS(ThuChi!I:I,ThuChi!G:G,C154,ThuChi!H:H,"ITTF",ThuChi!D:D,"2017",ThuChi!C:C,"8")-N$137</f>
        <v>1520000</v>
      </c>
      <c r="N154" s="255">
        <f t="shared" si="48"/>
        <v>-1290000</v>
      </c>
      <c r="O154" s="161">
        <v>13</v>
      </c>
      <c r="P154" s="161">
        <f>IF(J154&lt;30,-(RANK(G154,[Tỷ lệ])+COUNTA([Tỷ lệ5],"Thiếu")),-RANK(G154,[Tỷ lệ]))</f>
        <v>-12</v>
      </c>
      <c r="Q154"/>
      <c r="R154"/>
      <c r="S154"/>
      <c r="T154"/>
    </row>
    <row r="155" spans="1:20" ht="15.7" thickTop="1" thickBot="1"/>
    <row r="156" spans="1:20" s="304" customFormat="1" ht="19.100000000000001" customHeight="1" thickTop="1" thickBot="1">
      <c r="A156" s="302"/>
      <c r="B156" s="554" t="s">
        <v>517</v>
      </c>
      <c r="C156" s="555"/>
      <c r="D156" s="555"/>
      <c r="E156" s="267" t="s">
        <v>300</v>
      </c>
      <c r="F156" s="542">
        <v>1</v>
      </c>
      <c r="G156" s="266" t="str">
        <f>IF(ISNA(VLOOKUP(F156,B159:C172,2,FALSE)),"","= Cụ "&amp;VLOOKUP(F156,B159:C172,2,FALSE))</f>
        <v>= Cụ Hạnh</v>
      </c>
      <c r="H156" s="269"/>
      <c r="I156" s="269"/>
      <c r="J156" s="269"/>
      <c r="K156" s="269" t="s">
        <v>519</v>
      </c>
      <c r="L156" s="261">
        <f>SUM(Table101213144235[Phí tháng])</f>
        <v>1280000</v>
      </c>
      <c r="M156" s="261">
        <f>SUMIF(Table101213144235[Đã thu],"&gt;0")</f>
        <v>3720000</v>
      </c>
      <c r="N156" s="270">
        <f>SUMIF(Table101213144235[Phải thu],"&gt;0")</f>
        <v>3670000</v>
      </c>
      <c r="O156" s="303"/>
      <c r="Q156" s="307"/>
      <c r="R156" s="303"/>
      <c r="S156" s="305"/>
      <c r="T156" s="303"/>
    </row>
    <row r="157" spans="1:20" ht="15" outlineLevel="1" thickTop="1">
      <c r="A157" s="251"/>
      <c r="B157" s="556">
        <f ca="1">NOW()</f>
        <v>42989.706168055556</v>
      </c>
      <c r="C157" s="557"/>
      <c r="D157" s="558" t="s">
        <v>229</v>
      </c>
      <c r="E157" s="559"/>
      <c r="F157" s="559"/>
      <c r="G157" s="560"/>
      <c r="H157" s="558" t="s">
        <v>233</v>
      </c>
      <c r="I157" s="559"/>
      <c r="J157" s="559"/>
      <c r="K157" s="560"/>
      <c r="L157" s="559" t="s">
        <v>291</v>
      </c>
      <c r="M157" s="559"/>
      <c r="N157" s="561"/>
    </row>
    <row r="158" spans="1:20" ht="15" outlineLevel="1" thickBot="1">
      <c r="B158" s="241" t="s">
        <v>287</v>
      </c>
      <c r="C158" s="243" t="s">
        <v>19</v>
      </c>
      <c r="D158" s="246" t="s">
        <v>1</v>
      </c>
      <c r="E158" s="242" t="s">
        <v>17</v>
      </c>
      <c r="F158" s="242" t="s">
        <v>230</v>
      </c>
      <c r="G158" s="247" t="s">
        <v>231</v>
      </c>
      <c r="H158" s="246" t="s">
        <v>232</v>
      </c>
      <c r="I158" s="242" t="s">
        <v>288</v>
      </c>
      <c r="J158" s="242" t="s">
        <v>289</v>
      </c>
      <c r="K158" s="247" t="s">
        <v>290</v>
      </c>
      <c r="L158" s="241" t="s">
        <v>285</v>
      </c>
      <c r="M158" s="242" t="s">
        <v>286</v>
      </c>
      <c r="N158" s="254" t="s">
        <v>67</v>
      </c>
      <c r="O158" s="253" t="s">
        <v>293</v>
      </c>
      <c r="P158" s="242" t="s">
        <v>498</v>
      </c>
      <c r="Q158" s="242" t="s">
        <v>392</v>
      </c>
      <c r="R158" s="242" t="s">
        <v>396</v>
      </c>
      <c r="S158"/>
      <c r="T158"/>
    </row>
    <row r="159" spans="1:20" ht="15" outlineLevel="1" thickTop="1">
      <c r="B159" s="239">
        <f>RANK(P159,[RankAll])</f>
        <v>1</v>
      </c>
      <c r="C159" s="276" t="s">
        <v>23</v>
      </c>
      <c r="D159" s="257">
        <f>SUMIFS('9-2017'!F:F,'9-2017'!D:D,C159)</f>
        <v>88</v>
      </c>
      <c r="E159" s="259">
        <f>SUMIFS('9-2017'!G:G,'9-2017'!D:D,C159)</f>
        <v>82</v>
      </c>
      <c r="F159" s="235">
        <f>E159+D159</f>
        <v>170</v>
      </c>
      <c r="G159" s="273">
        <f>IF(F159=0,"0%",D159/F159)+ROUNDDOWN(J159/5,0)*0.1%</f>
        <v>0.52464705882352947</v>
      </c>
      <c r="H159" s="257">
        <f>COUNTIFS('9-2017'!D:D,C159,'9-2017'!E:E,"Thắng")</f>
        <v>20</v>
      </c>
      <c r="I159" s="259">
        <f>COUNTIFS('9-2017'!D:D,C159,'9-2017'!E:E,"Thua")</f>
        <v>19</v>
      </c>
      <c r="J159" s="235">
        <f>I159+H159</f>
        <v>39</v>
      </c>
      <c r="K159" s="275">
        <f>IF(J159&lt;30,"Thiếu",IF(J159=0,"0.00%",H159/J159))</f>
        <v>0.51282051282051277</v>
      </c>
      <c r="L159" s="352">
        <f>I159*10000</f>
        <v>190000</v>
      </c>
      <c r="M159" s="240">
        <f>SUMIFS(ThuChi!I:I,ThuChi!G:G,C159,ThuChi!H:H,"ITTF",ThuChi!D:D,"2017",ThuChi!C:C,"9")-N$147</f>
        <v>-855000</v>
      </c>
      <c r="N159" s="255">
        <f>L159-M159</f>
        <v>1045000</v>
      </c>
      <c r="O159" s="161">
        <v>6</v>
      </c>
      <c r="P159" s="161">
        <f>IF(J159&lt;30,-(RANK(G159,[Tỷ lệ])+COUNTA([Tỷ lệ5],"Thiếu")),-RANK(G159,[Tỷ lệ]))</f>
        <v>-4</v>
      </c>
      <c r="Q159"/>
      <c r="R159"/>
      <c r="S159"/>
      <c r="T159"/>
    </row>
    <row r="160" spans="1:20" outlineLevel="1">
      <c r="B160" s="239">
        <f>RANK(P160,[RankAll])</f>
        <v>2</v>
      </c>
      <c r="C160" s="277" t="s">
        <v>14</v>
      </c>
      <c r="D160" s="257">
        <f>SUMIFS('9-2017'!F:F,'9-2017'!D:D,C160)</f>
        <v>87</v>
      </c>
      <c r="E160" s="259">
        <f>SUMIFS('9-2017'!G:G,'9-2017'!D:D,C160)</f>
        <v>82</v>
      </c>
      <c r="F160" s="237">
        <f>E160+D160</f>
        <v>169</v>
      </c>
      <c r="G160" s="274">
        <f>IF(F160=0,"0%",D160/F160)+ROUNDDOWN(J160/5,0)*0.1%</f>
        <v>0.52179289940828399</v>
      </c>
      <c r="H160" s="257">
        <f>COUNTIFS('9-2017'!D:D,C160,'9-2017'!E:E,"Thắng")</f>
        <v>20</v>
      </c>
      <c r="I160" s="259">
        <f>COUNTIFS('9-2017'!D:D,C160,'9-2017'!E:E,"Thua")</f>
        <v>19</v>
      </c>
      <c r="J160" s="237">
        <f>I160+H160</f>
        <v>39</v>
      </c>
      <c r="K160" s="275">
        <f>IF(J160&lt;30,"Thiếu",IF(J160=0,"0.00%",H160/J160))</f>
        <v>0.51282051282051277</v>
      </c>
      <c r="L160" s="250">
        <f>I160*10000</f>
        <v>190000</v>
      </c>
      <c r="M160" s="240">
        <f>SUMIFS(ThuChi!I:I,ThuChi!G:G,C160,ThuChi!H:H,"ITTF",ThuChi!D:D,"2017",ThuChi!C:C,"9")-N$144</f>
        <v>900000</v>
      </c>
      <c r="N160" s="255">
        <f>L160-M160</f>
        <v>-710000</v>
      </c>
      <c r="O160" s="161">
        <v>3</v>
      </c>
      <c r="P160" s="161">
        <f>IF(J160&lt;30,-(RANK(G160,[Tỷ lệ])+COUNTA([Tỷ lệ5],"Thiếu")),-RANK(G160,[Tỷ lệ]))</f>
        <v>-5</v>
      </c>
      <c r="Q160"/>
      <c r="R160"/>
      <c r="S160"/>
      <c r="T160"/>
    </row>
    <row r="161" spans="2:20" outlineLevel="1">
      <c r="B161" s="239">
        <f>RANK(P161,[RankAll])</f>
        <v>3</v>
      </c>
      <c r="C161" s="277" t="s">
        <v>15</v>
      </c>
      <c r="D161" s="257">
        <f>SUMIFS('9-2017'!F:F,'9-2017'!D:D,C161)</f>
        <v>70</v>
      </c>
      <c r="E161" s="259">
        <f>SUMIFS('9-2017'!G:G,'9-2017'!D:D,C161)</f>
        <v>74</v>
      </c>
      <c r="F161" s="237">
        <f>E161+D161</f>
        <v>144</v>
      </c>
      <c r="G161" s="274">
        <f>IF(F161=0,"0%",D161/F161)+ROUNDDOWN(J161/5,0)*0.1%</f>
        <v>0.49211111111111111</v>
      </c>
      <c r="H161" s="257">
        <f>COUNTIFS('9-2017'!D:D,C161,'9-2017'!E:E,"Thắng")</f>
        <v>17</v>
      </c>
      <c r="I161" s="259">
        <f>COUNTIFS('9-2017'!D:D,C161,'9-2017'!E:E,"Thua")</f>
        <v>17</v>
      </c>
      <c r="J161" s="237">
        <f>I161+H161</f>
        <v>34</v>
      </c>
      <c r="K161" s="275">
        <f>IF(J161&lt;30,"Thiếu",IF(J161=0,"0.00%",H161/J161))</f>
        <v>0.5</v>
      </c>
      <c r="L161" s="250">
        <f>I161*10000</f>
        <v>170000</v>
      </c>
      <c r="M161" s="240">
        <f>SUMIFS(ThuChi!I:I,ThuChi!G:G,C161,ThuChi!H:H,"ITTF",ThuChi!D:D,"2017",ThuChi!C:C,"9")-N$145</f>
        <v>40000</v>
      </c>
      <c r="N161" s="255">
        <f>L161-M161</f>
        <v>130000</v>
      </c>
      <c r="O161" s="161">
        <v>4</v>
      </c>
      <c r="P161" s="161">
        <f>IF(J161&lt;30,-(RANK(G161,[Tỷ lệ])+COUNTA([Tỷ lệ5],"Thiếu")),-RANK(G161,[Tỷ lệ]))</f>
        <v>-6</v>
      </c>
      <c r="Q161"/>
      <c r="R161"/>
      <c r="S161"/>
      <c r="T161"/>
    </row>
    <row r="162" spans="2:20" outlineLevel="1">
      <c r="B162" s="239">
        <f>RANK(P162,[RankAll])</f>
        <v>4</v>
      </c>
      <c r="C162" s="277" t="s">
        <v>25</v>
      </c>
      <c r="D162" s="257">
        <f>SUMIFS('9-2017'!F:F,'9-2017'!D:D,C162)</f>
        <v>55</v>
      </c>
      <c r="E162" s="259">
        <f>SUMIFS('9-2017'!G:G,'9-2017'!D:D,C162)</f>
        <v>44</v>
      </c>
      <c r="F162" s="237">
        <f>E162+D162</f>
        <v>99</v>
      </c>
      <c r="G162" s="274">
        <f>IF(F162=0,"0%",D162/F162)+ROUNDDOWN(J162/5,0)*0.1%</f>
        <v>0.55955555555555558</v>
      </c>
      <c r="H162" s="257">
        <f>COUNTIFS('9-2017'!D:D,C162,'9-2017'!E:E,"Thắng")</f>
        <v>15</v>
      </c>
      <c r="I162" s="259">
        <f>COUNTIFS('9-2017'!D:D,C162,'9-2017'!E:E,"Thua")</f>
        <v>8</v>
      </c>
      <c r="J162" s="237">
        <f>I162+H162</f>
        <v>23</v>
      </c>
      <c r="K162" s="275" t="str">
        <f>IF(J162&lt;30,"Thiếu",IF(J162=0,"0.00%",H162/J162))</f>
        <v>Thiếu</v>
      </c>
      <c r="L162" s="250">
        <f>I162*10000</f>
        <v>80000</v>
      </c>
      <c r="M162" s="240">
        <f>SUMIFS(ThuChi!I:I,ThuChi!G:G,C162,ThuChi!H:H,"ITTF",ThuChi!D:D,"2017",ThuChi!C:C,"9")-N$151</f>
        <v>610000</v>
      </c>
      <c r="N162" s="255">
        <f>L162-M162</f>
        <v>-530000</v>
      </c>
      <c r="O162" s="161">
        <v>10</v>
      </c>
      <c r="P162" s="161">
        <f>IF(J162&lt;30,-(RANK(G162,[Tỷ lệ])+COUNTA([Tỷ lệ5],"Thiếu")),-RANK(G162,[Tỷ lệ]))</f>
        <v>-15</v>
      </c>
      <c r="Q162"/>
      <c r="R162"/>
      <c r="S162"/>
      <c r="T162"/>
    </row>
    <row r="163" spans="2:20" outlineLevel="1">
      <c r="B163" s="239">
        <f>RANK(P163,[RankAll])</f>
        <v>5</v>
      </c>
      <c r="C163" s="277" t="s">
        <v>9</v>
      </c>
      <c r="D163" s="257">
        <f>SUMIFS('9-2017'!F:F,'9-2017'!D:D,C163)</f>
        <v>54</v>
      </c>
      <c r="E163" s="259">
        <f>SUMIFS('9-2017'!G:G,'9-2017'!D:D,C163)</f>
        <v>49</v>
      </c>
      <c r="F163" s="237">
        <f>E163+D163</f>
        <v>103</v>
      </c>
      <c r="G163" s="274">
        <f>IF(F163=0,"0%",D163/F163)+ROUNDDOWN(J163/5,0)*0.1%</f>
        <v>0.52827184466019417</v>
      </c>
      <c r="H163" s="257">
        <f>COUNTIFS('9-2017'!D:D,C163,'9-2017'!E:E,"Thắng")</f>
        <v>12</v>
      </c>
      <c r="I163" s="259">
        <f>COUNTIFS('9-2017'!D:D,C163,'9-2017'!E:E,"Thua")</f>
        <v>12</v>
      </c>
      <c r="J163" s="237">
        <f>I163+H163</f>
        <v>24</v>
      </c>
      <c r="K163" s="275" t="str">
        <f>IF(J163&lt;30,"Thiếu",IF(J163=0,"0.00%",H163/J163))</f>
        <v>Thiếu</v>
      </c>
      <c r="L163" s="250">
        <f>I163*10000</f>
        <v>120000</v>
      </c>
      <c r="M163" s="240">
        <f>SUMIFS(ThuChi!I:I,ThuChi!G:G,C163,ThuChi!H:H,"ITTF",ThuChi!D:D,"2017",ThuChi!C:C,"9")-N$143</f>
        <v>240000</v>
      </c>
      <c r="N163" s="255">
        <f>L163-M163</f>
        <v>-120000</v>
      </c>
      <c r="O163" s="161">
        <v>2</v>
      </c>
      <c r="P163" s="161">
        <f>IF(J163&lt;30,-(RANK(G163,[Tỷ lệ])+COUNTA([Tỷ lệ5],"Thiếu")),-RANK(G163,[Tỷ lệ]))</f>
        <v>-16</v>
      </c>
      <c r="Q163"/>
      <c r="R163"/>
      <c r="S163"/>
      <c r="T163"/>
    </row>
    <row r="164" spans="2:20" outlineLevel="1">
      <c r="B164" s="239">
        <f>RANK(P164,[RankAll])</f>
        <v>6</v>
      </c>
      <c r="C164" s="277" t="s">
        <v>24</v>
      </c>
      <c r="D164" s="257">
        <f>SUMIFS('9-2017'!F:F,'9-2017'!D:D,C164)</f>
        <v>49</v>
      </c>
      <c r="E164" s="259">
        <f>SUMIFS('9-2017'!G:G,'9-2017'!D:D,C164)</f>
        <v>45</v>
      </c>
      <c r="F164" s="237">
        <f>E164+D164</f>
        <v>94</v>
      </c>
      <c r="G164" s="274">
        <f>IF(F164=0,"0%",D164/F164)+ROUNDDOWN(J164/5,0)*0.1%</f>
        <v>0.52527659574468089</v>
      </c>
      <c r="H164" s="257">
        <f>COUNTIFS('9-2017'!D:D,C164,'9-2017'!E:E,"Thắng")</f>
        <v>13</v>
      </c>
      <c r="I164" s="259">
        <f>COUNTIFS('9-2017'!D:D,C164,'9-2017'!E:E,"Thua")</f>
        <v>10</v>
      </c>
      <c r="J164" s="237">
        <f>I164+H164</f>
        <v>23</v>
      </c>
      <c r="K164" s="275" t="str">
        <f>IF(J164&lt;30,"Thiếu",IF(J164=0,"0.00%",H164/J164))</f>
        <v>Thiếu</v>
      </c>
      <c r="L164" s="250">
        <f>I164*10000</f>
        <v>100000</v>
      </c>
      <c r="M164" s="240">
        <f>SUMIFS(ThuChi!I:I,ThuChi!G:G,C164,ThuChi!H:H,"ITTF",ThuChi!D:D,"2017",ThuChi!C:C,"9")-N$149</f>
        <v>620000</v>
      </c>
      <c r="N164" s="255">
        <f>L164-M164</f>
        <v>-520000</v>
      </c>
      <c r="O164" s="161">
        <v>8</v>
      </c>
      <c r="P164" s="161">
        <f>IF(J164&lt;30,-(RANK(G164,[Tỷ lệ])+COUNTA([Tỷ lệ5],"Thiếu")),-RANK(G164,[Tỷ lệ]))</f>
        <v>-17</v>
      </c>
      <c r="Q164"/>
      <c r="R164"/>
      <c r="S164"/>
      <c r="T164"/>
    </row>
    <row r="165" spans="2:20" outlineLevel="1">
      <c r="B165" s="239">
        <f>RANK(P165,[RankAll])</f>
        <v>7</v>
      </c>
      <c r="C165" s="277" t="s">
        <v>118</v>
      </c>
      <c r="D165" s="257">
        <f>SUMIFS('9-2017'!F:F,'9-2017'!D:D,C165)</f>
        <v>14</v>
      </c>
      <c r="E165" s="259">
        <f>SUMIFS('9-2017'!G:G,'9-2017'!D:D,C165)</f>
        <v>15</v>
      </c>
      <c r="F165" s="237">
        <f>E165+D165</f>
        <v>29</v>
      </c>
      <c r="G165" s="274">
        <f>IF(F165=0,"0%",D165/F165)+ROUNDDOWN(J165/5,0)*0.1%</f>
        <v>0.48375862068965519</v>
      </c>
      <c r="H165" s="257">
        <f>COUNTIFS('9-2017'!D:D,C165,'9-2017'!E:E,"Thắng")</f>
        <v>3</v>
      </c>
      <c r="I165" s="259">
        <f>COUNTIFS('9-2017'!D:D,C165,'9-2017'!E:E,"Thua")</f>
        <v>4</v>
      </c>
      <c r="J165" s="237">
        <f>I165+H165</f>
        <v>7</v>
      </c>
      <c r="K165" s="275" t="str">
        <f>IF(J165&lt;30,"Thiếu",IF(J165=0,"0.00%",H165/J165))</f>
        <v>Thiếu</v>
      </c>
      <c r="L165" s="250">
        <f>I165*10000</f>
        <v>40000</v>
      </c>
      <c r="M165" s="240">
        <f>SUMIFS(ThuChi!I:I,ThuChi!G:G,C165,ThuChi!H:H,"ITTF",ThuChi!D:D,"2017",ThuChi!C:C,"9")-N$154</f>
        <v>1290000</v>
      </c>
      <c r="N165" s="255">
        <f>L165-M165</f>
        <v>-1250000</v>
      </c>
      <c r="O165" s="161">
        <v>13</v>
      </c>
      <c r="P165" s="161">
        <f>IF(J165&lt;30,-(RANK(G165,[Tỷ lệ])+COUNTA([Tỷ lệ5],"Thiếu")),-RANK(G165,[Tỷ lệ]))</f>
        <v>-21</v>
      </c>
      <c r="Q165"/>
      <c r="R165"/>
      <c r="S165"/>
      <c r="T165"/>
    </row>
    <row r="166" spans="2:20" outlineLevel="1">
      <c r="B166" s="239">
        <f>RANK(P166,[RankAll])</f>
        <v>8</v>
      </c>
      <c r="C166" s="277" t="s">
        <v>5</v>
      </c>
      <c r="D166" s="257">
        <f>SUMIFS('9-2017'!F:F,'9-2017'!D:D,C166)</f>
        <v>31</v>
      </c>
      <c r="E166" s="259">
        <f>SUMIFS('9-2017'!G:G,'9-2017'!D:D,C166)</f>
        <v>34</v>
      </c>
      <c r="F166" s="237">
        <f>E166+D166</f>
        <v>65</v>
      </c>
      <c r="G166" s="274">
        <f>IF(F166=0,"0%",D166/F166)+ROUNDDOWN(J166/5,0)*0.1%</f>
        <v>0.47892307692307695</v>
      </c>
      <c r="H166" s="257">
        <f>COUNTIFS('9-2017'!D:D,C166,'9-2017'!E:E,"Thắng")</f>
        <v>6</v>
      </c>
      <c r="I166" s="259">
        <f>COUNTIFS('9-2017'!D:D,C166,'9-2017'!E:E,"Thua")</f>
        <v>8</v>
      </c>
      <c r="J166" s="237">
        <f>I166+H166</f>
        <v>14</v>
      </c>
      <c r="K166" s="275" t="str">
        <f>IF(J166&lt;30,"Thiếu",IF(J166=0,"0.00%",H166/J166))</f>
        <v>Thiếu</v>
      </c>
      <c r="L166" s="250">
        <f>I166*10000</f>
        <v>80000</v>
      </c>
      <c r="M166" s="240">
        <f>SUMIFS(ThuChi!I:I,ThuChi!G:G,C166,ThuChi!H:H,"ITTF",ThuChi!D:D,"2017",ThuChi!C:C,"9")-N$150</f>
        <v>-130000</v>
      </c>
      <c r="N166" s="255">
        <f>L166-M166</f>
        <v>210000</v>
      </c>
      <c r="O166" s="161">
        <v>9</v>
      </c>
      <c r="P166" s="161">
        <f>IF(J166&lt;30,-(RANK(G166,[Tỷ lệ])+COUNTA([Tỷ lệ5],"Thiếu")),-RANK(G166,[Tỷ lệ]))</f>
        <v>-22</v>
      </c>
      <c r="Q166"/>
      <c r="R166"/>
      <c r="S166"/>
      <c r="T166"/>
    </row>
    <row r="167" spans="2:20" outlineLevel="1">
      <c r="B167" s="239">
        <f>RANK(P167,[RankAll])</f>
        <v>9</v>
      </c>
      <c r="C167" s="277" t="s">
        <v>0</v>
      </c>
      <c r="D167" s="257">
        <f>SUMIFS('9-2017'!F:F,'9-2017'!D:D,C167)</f>
        <v>52</v>
      </c>
      <c r="E167" s="259">
        <f>SUMIFS('9-2017'!G:G,'9-2017'!D:D,C167)</f>
        <v>59</v>
      </c>
      <c r="F167" s="237">
        <f>E167+D167</f>
        <v>111</v>
      </c>
      <c r="G167" s="274">
        <f>IF(F167=0,"0%",D167/F167)+ROUNDDOWN(J167/5,0)*0.1%</f>
        <v>0.47346846846846846</v>
      </c>
      <c r="H167" s="257">
        <f>COUNTIFS('9-2017'!D:D,C167,'9-2017'!E:E,"Thắng")</f>
        <v>13</v>
      </c>
      <c r="I167" s="259">
        <f>COUNTIFS('9-2017'!D:D,C167,'9-2017'!E:E,"Thua")</f>
        <v>15</v>
      </c>
      <c r="J167" s="237">
        <f>I167+H167</f>
        <v>28</v>
      </c>
      <c r="K167" s="275" t="str">
        <f>IF(J167&lt;30,"Thiếu",IF(J167=0,"0.00%",H167/J167))</f>
        <v>Thiếu</v>
      </c>
      <c r="L167" s="250">
        <f>I167*10000</f>
        <v>150000</v>
      </c>
      <c r="M167" s="240">
        <f>SUMIFS(ThuChi!I:I,ThuChi!G:G,C167,ThuChi!H:H,"ITTF",ThuChi!D:D,"2017",ThuChi!C:C,"9")-N$148</f>
        <v>-520000</v>
      </c>
      <c r="N167" s="255">
        <f>L167-M167</f>
        <v>670000</v>
      </c>
      <c r="O167" s="161">
        <v>7</v>
      </c>
      <c r="P167" s="161">
        <f>IF(J167&lt;30,-(RANK(G167,[Tỷ lệ])+COUNTA([Tỷ lệ5],"Thiếu")),-RANK(G167,[Tỷ lệ]))</f>
        <v>-23</v>
      </c>
      <c r="Q167"/>
      <c r="R167"/>
      <c r="S167"/>
      <c r="T167"/>
    </row>
    <row r="168" spans="2:20" outlineLevel="1">
      <c r="B168" s="239">
        <f>RANK(P168,[RankAll])</f>
        <v>10</v>
      </c>
      <c r="C168" s="277" t="s">
        <v>13</v>
      </c>
      <c r="D168" s="257">
        <f>SUMIFS('9-2017'!F:F,'9-2017'!D:D,C168)</f>
        <v>38</v>
      </c>
      <c r="E168" s="259">
        <f>SUMIFS('9-2017'!G:G,'9-2017'!D:D,C168)</f>
        <v>44</v>
      </c>
      <c r="F168" s="237">
        <f>E168+D168</f>
        <v>82</v>
      </c>
      <c r="G168" s="274">
        <f>IF(F168=0,"0%",D168/F168)+ROUNDDOWN(J168/5,0)*0.1%</f>
        <v>0.46641463414634149</v>
      </c>
      <c r="H168" s="257">
        <f>COUNTIFS('9-2017'!D:D,C168,'9-2017'!E:E,"Thắng")</f>
        <v>7</v>
      </c>
      <c r="I168" s="259">
        <f>COUNTIFS('9-2017'!D:D,C168,'9-2017'!E:E,"Thua")</f>
        <v>12</v>
      </c>
      <c r="J168" s="237">
        <f>I168+H168</f>
        <v>19</v>
      </c>
      <c r="K168" s="275" t="str">
        <f>IF(J168&lt;30,"Thiếu",IF(J168=0,"0.00%",H168/J168))</f>
        <v>Thiếu</v>
      </c>
      <c r="L168" s="351">
        <f>I168*10000</f>
        <v>120000</v>
      </c>
      <c r="M168" s="240">
        <f>SUMIFS(ThuChi!I:I,ThuChi!G:G,C168,ThuChi!H:H,"ITTF",ThuChi!D:D,"2017",ThuChi!C:C,"9")-N$142</f>
        <v>-250000</v>
      </c>
      <c r="N168" s="255">
        <f>L168-M168</f>
        <v>370000</v>
      </c>
      <c r="O168" s="161">
        <v>1</v>
      </c>
      <c r="P168" s="161">
        <f>IF(J168&lt;30,-(RANK(G168,[Tỷ lệ])+COUNTA([Tỷ lệ5],"Thiếu")),-RANK(G168,[Tỷ lệ]))</f>
        <v>-24</v>
      </c>
      <c r="Q168"/>
      <c r="R168"/>
      <c r="S168"/>
      <c r="T168"/>
    </row>
    <row r="169" spans="2:20" outlineLevel="1">
      <c r="B169" s="239">
        <f>RANK(P169,[RankAll])</f>
        <v>11</v>
      </c>
      <c r="C169" s="277" t="s">
        <v>16</v>
      </c>
      <c r="D169" s="257">
        <f>SUMIFS('9-2017'!F:F,'9-2017'!D:D,C169)</f>
        <v>12</v>
      </c>
      <c r="E169" s="259">
        <f>SUMIFS('9-2017'!G:G,'9-2017'!D:D,C169)</f>
        <v>15</v>
      </c>
      <c r="F169" s="237">
        <f>E169+D169</f>
        <v>27</v>
      </c>
      <c r="G169" s="274">
        <f>IF(F169=0,"0%",D169/F169)+ROUNDDOWN(J169/5,0)*0.1%</f>
        <v>0.44544444444444442</v>
      </c>
      <c r="H169" s="257">
        <f>COUNTIFS('9-2017'!D:D,C169,'9-2017'!E:E,"Thắng")</f>
        <v>3</v>
      </c>
      <c r="I169" s="259">
        <f>COUNTIFS('9-2017'!D:D,C169,'9-2017'!E:E,"Thua")</f>
        <v>3</v>
      </c>
      <c r="J169" s="237">
        <f>I169+H169</f>
        <v>6</v>
      </c>
      <c r="K169" s="275" t="str">
        <f>IF(J169&lt;30,"Thiếu",IF(J169=0,"0.00%",H169/J169))</f>
        <v>Thiếu</v>
      </c>
      <c r="L169" s="250">
        <f>I169*10000</f>
        <v>30000</v>
      </c>
      <c r="M169" s="240">
        <f>SUMIFS(ThuChi!I:I,ThuChi!G:G,C169,ThuChi!H:H,"ITTF",ThuChi!D:D,"2017",ThuChi!C:C,"9")-N$146</f>
        <v>-850000</v>
      </c>
      <c r="N169" s="255">
        <f>L169-M169</f>
        <v>880000</v>
      </c>
      <c r="O169" s="161">
        <v>5</v>
      </c>
      <c r="P169" s="161">
        <f>IF(J169&lt;30,-(RANK(G169,[Tỷ lệ])+COUNTA([Tỷ lệ5],"Thiếu")),-RANK(G169,[Tỷ lệ]))</f>
        <v>-25</v>
      </c>
      <c r="Q169"/>
      <c r="R169"/>
      <c r="S169"/>
      <c r="T169"/>
    </row>
    <row r="170" spans="2:20" outlineLevel="1">
      <c r="B170" s="239">
        <f>RANK(P170,[RankAll])</f>
        <v>12</v>
      </c>
      <c r="C170" s="277" t="s">
        <v>4</v>
      </c>
      <c r="D170" s="257">
        <f>SUMIFS('9-2017'!F:F,'9-2017'!D:D,C170)</f>
        <v>1</v>
      </c>
      <c r="E170" s="259">
        <f>SUMIFS('9-2017'!G:G,'9-2017'!D:D,C170)</f>
        <v>3</v>
      </c>
      <c r="F170" s="237">
        <f>E170+D170</f>
        <v>4</v>
      </c>
      <c r="G170" s="274">
        <f>IF(F170=0,"0%",D170/F170)+ROUNDDOWN(J170/5,0)*0.1%</f>
        <v>0.25</v>
      </c>
      <c r="H170" s="257">
        <f>COUNTIFS('9-2017'!D:D,C170,'9-2017'!E:E,"Thắng")</f>
        <v>0</v>
      </c>
      <c r="I170" s="259">
        <f>COUNTIFS('9-2017'!D:D,C170,'9-2017'!E:E,"Thua")</f>
        <v>1</v>
      </c>
      <c r="J170" s="237">
        <f>I170+H170</f>
        <v>1</v>
      </c>
      <c r="K170" s="275" t="str">
        <f>IF(J170&lt;30,"Thiếu",IF(J170=0,"0.00%",H170/J170))</f>
        <v>Thiếu</v>
      </c>
      <c r="L170" s="250">
        <f>I170*10000</f>
        <v>10000</v>
      </c>
      <c r="M170" s="240">
        <f>SUMIFS(ThuChi!I:I,ThuChi!G:G,C170,ThuChi!H:H,"ITTF",ThuChi!D:D,"2017",ThuChi!C:C,"9")-N$152</f>
        <v>-355000</v>
      </c>
      <c r="N170" s="255">
        <f>L170-M170</f>
        <v>365000</v>
      </c>
      <c r="O170" s="161">
        <v>11</v>
      </c>
      <c r="P170" s="161">
        <f>IF(J170&lt;30,-(RANK(G170,[Tỷ lệ])+COUNTA([Tỷ lệ5],"Thiếu")),-RANK(G170,[Tỷ lệ]))</f>
        <v>-26</v>
      </c>
      <c r="Q170"/>
      <c r="R170"/>
      <c r="S170"/>
      <c r="T170"/>
    </row>
    <row r="171" spans="2:20" outlineLevel="1">
      <c r="B171" s="239">
        <f>RANK(P171,[RankAll])</f>
        <v>13</v>
      </c>
      <c r="C171" s="278" t="s">
        <v>34</v>
      </c>
      <c r="D171" s="257">
        <f>SUMIFS('9-2017'!F:F,'9-2017'!D:D,C171)</f>
        <v>0</v>
      </c>
      <c r="E171" s="259">
        <f>SUMIFS('9-2017'!G:G,'9-2017'!D:D,C171)</f>
        <v>0</v>
      </c>
      <c r="F171" s="237">
        <f>E171+D171</f>
        <v>0</v>
      </c>
      <c r="G171" s="274">
        <f>IF(F171=0,"0%",D171/F171)+ROUNDDOWN(J171/5,0)*0.1%</f>
        <v>0</v>
      </c>
      <c r="H171" s="257">
        <f>COUNTIFS('9-2017'!D:D,C171,'9-2017'!E:E,"Thắng")</f>
        <v>0</v>
      </c>
      <c r="I171" s="259">
        <f>COUNTIFS('9-2017'!D:D,C171,'9-2017'!E:E,"Thua")</f>
        <v>0</v>
      </c>
      <c r="J171" s="237">
        <f>I171+H171</f>
        <v>0</v>
      </c>
      <c r="K171" s="275" t="str">
        <f>IF(J171&lt;30,"Thiếu",IF(J171=0,"0.00%",H171/J171))</f>
        <v>Thiếu</v>
      </c>
      <c r="L171" s="250">
        <f>I171*10000</f>
        <v>0</v>
      </c>
      <c r="M171" s="240">
        <f>SUMIFS(ThuChi!I:I,ThuChi!G:G,C171,ThuChi!H:H,"ITTF",ThuChi!D:D,"2017",ThuChi!C:C,"9")-N$153</f>
        <v>20000</v>
      </c>
      <c r="N171" s="255">
        <f>L171-M171</f>
        <v>-20000</v>
      </c>
      <c r="O171" s="161">
        <v>12</v>
      </c>
      <c r="P171" s="161">
        <f>IF(J171&lt;30,-(RANK(G171,[Tỷ lệ])+COUNTA([Tỷ lệ5],"Thiếu")),-RANK(G171,[Tỷ lệ]))</f>
        <v>-27</v>
      </c>
      <c r="Q171"/>
      <c r="R171"/>
      <c r="S171"/>
      <c r="T171"/>
    </row>
    <row r="173" spans="2:20">
      <c r="G173" s="272"/>
    </row>
    <row r="176" spans="2:20">
      <c r="P176" s="310"/>
    </row>
    <row r="177" spans="16:16">
      <c r="P177" s="310"/>
    </row>
  </sheetData>
  <sheetProtection selectLockedCells="1"/>
  <mergeCells count="50">
    <mergeCell ref="B156:D156"/>
    <mergeCell ref="B157:C157"/>
    <mergeCell ref="D157:G157"/>
    <mergeCell ref="H157:K157"/>
    <mergeCell ref="L157:N157"/>
    <mergeCell ref="L3:N3"/>
    <mergeCell ref="B88:D88"/>
    <mergeCell ref="B54:D54"/>
    <mergeCell ref="B71:D71"/>
    <mergeCell ref="B72:C72"/>
    <mergeCell ref="D72:G72"/>
    <mergeCell ref="H38:K38"/>
    <mergeCell ref="L38:N38"/>
    <mergeCell ref="H21:K21"/>
    <mergeCell ref="L21:N21"/>
    <mergeCell ref="H3:K3"/>
    <mergeCell ref="B2:D2"/>
    <mergeCell ref="B20:D20"/>
    <mergeCell ref="B37:D37"/>
    <mergeCell ref="B38:C38"/>
    <mergeCell ref="D38:G38"/>
    <mergeCell ref="B21:C21"/>
    <mergeCell ref="D21:G21"/>
    <mergeCell ref="D3:G3"/>
    <mergeCell ref="B3:C3"/>
    <mergeCell ref="B89:C89"/>
    <mergeCell ref="D89:G89"/>
    <mergeCell ref="H89:K89"/>
    <mergeCell ref="L89:N89"/>
    <mergeCell ref="B55:C55"/>
    <mergeCell ref="D55:G55"/>
    <mergeCell ref="H55:K55"/>
    <mergeCell ref="L55:N55"/>
    <mergeCell ref="H72:K72"/>
    <mergeCell ref="L72:N72"/>
    <mergeCell ref="B105:D105"/>
    <mergeCell ref="B106:C106"/>
    <mergeCell ref="D106:G106"/>
    <mergeCell ref="H106:K106"/>
    <mergeCell ref="L106:N106"/>
    <mergeCell ref="B122:D122"/>
    <mergeCell ref="B123:C123"/>
    <mergeCell ref="D123:G123"/>
    <mergeCell ref="H123:K123"/>
    <mergeCell ref="L123:N123"/>
    <mergeCell ref="B139:D139"/>
    <mergeCell ref="B140:C140"/>
    <mergeCell ref="D140:G140"/>
    <mergeCell ref="H140:K140"/>
    <mergeCell ref="L140:N140"/>
  </mergeCells>
  <conditionalFormatting sqref="B5:N18 B70:Q70 S70 B87:Q87 S87">
    <cfRule type="expression" dxfId="238" priority="40">
      <formula>$B5=1</formula>
    </cfRule>
  </conditionalFormatting>
  <conditionalFormatting sqref="B23:N35">
    <cfRule type="expression" dxfId="237" priority="39">
      <formula>$B23=1</formula>
    </cfRule>
  </conditionalFormatting>
  <conditionalFormatting sqref="B40:N52">
    <cfRule type="expression" dxfId="236" priority="38">
      <formula>$B40=1</formula>
    </cfRule>
  </conditionalFormatting>
  <conditionalFormatting sqref="B57:N69 B71:N86">
    <cfRule type="expression" dxfId="235" priority="37">
      <formula>$B57=1</formula>
    </cfRule>
  </conditionalFormatting>
  <conditionalFormatting sqref="B88:N88">
    <cfRule type="expression" dxfId="234" priority="34">
      <formula>$B88=1</formula>
    </cfRule>
  </conditionalFormatting>
  <conditionalFormatting sqref="B91:N103">
    <cfRule type="expression" dxfId="233" priority="33">
      <formula>$B91=1</formula>
    </cfRule>
  </conditionalFormatting>
  <conditionalFormatting sqref="M91:M103 M108:M120">
    <cfRule type="cellIs" dxfId="232" priority="32" operator="lessThan">
      <formula>0</formula>
    </cfRule>
  </conditionalFormatting>
  <conditionalFormatting sqref="N91:N103 N108:N120">
    <cfRule type="cellIs" dxfId="231" priority="29" operator="greaterThan">
      <formula>750000</formula>
    </cfRule>
    <cfRule type="cellIs" dxfId="230" priority="30" operator="greaterThanOrEqual">
      <formula>500000</formula>
    </cfRule>
    <cfRule type="cellIs" dxfId="229" priority="31" operator="lessThan">
      <formula>0</formula>
    </cfRule>
  </conditionalFormatting>
  <conditionalFormatting sqref="B105:N105">
    <cfRule type="expression" dxfId="228" priority="28">
      <formula>$B105=1</formula>
    </cfRule>
  </conditionalFormatting>
  <conditionalFormatting sqref="B108:N120">
    <cfRule type="expression" dxfId="227" priority="27">
      <formula>$B108=1</formula>
    </cfRule>
  </conditionalFormatting>
  <conditionalFormatting sqref="M125:M137">
    <cfRule type="cellIs" dxfId="226" priority="21" operator="lessThan">
      <formula>0</formula>
    </cfRule>
  </conditionalFormatting>
  <conditionalFormatting sqref="N125:N137">
    <cfRule type="cellIs" dxfId="225" priority="18" operator="greaterThan">
      <formula>750000</formula>
    </cfRule>
    <cfRule type="cellIs" dxfId="224" priority="19" operator="greaterThanOrEqual">
      <formula>500000</formula>
    </cfRule>
    <cfRule type="cellIs" dxfId="223" priority="20" operator="lessThan">
      <formula>0</formula>
    </cfRule>
  </conditionalFormatting>
  <conditionalFormatting sqref="B122:N122">
    <cfRule type="expression" dxfId="222" priority="17">
      <formula>$B122=1</formula>
    </cfRule>
  </conditionalFormatting>
  <conditionalFormatting sqref="B125:N137">
    <cfRule type="expression" dxfId="221" priority="16">
      <formula>$B125=1</formula>
    </cfRule>
  </conditionalFormatting>
  <conditionalFormatting sqref="K125:K137">
    <cfRule type="expression" dxfId="220" priority="15">
      <formula>$K125="Thiếu"</formula>
    </cfRule>
  </conditionalFormatting>
  <conditionalFormatting sqref="M142:M154">
    <cfRule type="cellIs" dxfId="219" priority="14" operator="lessThan">
      <formula>0</formula>
    </cfRule>
  </conditionalFormatting>
  <conditionalFormatting sqref="N142:N154">
    <cfRule type="cellIs" dxfId="218" priority="11" operator="greaterThan">
      <formula>750000</formula>
    </cfRule>
    <cfRule type="cellIs" dxfId="217" priority="12" operator="greaterThanOrEqual">
      <formula>500000</formula>
    </cfRule>
    <cfRule type="cellIs" dxfId="216" priority="13" operator="lessThan">
      <formula>0</formula>
    </cfRule>
  </conditionalFormatting>
  <conditionalFormatting sqref="B139:N139">
    <cfRule type="expression" dxfId="215" priority="10">
      <formula>$B139=1</formula>
    </cfRule>
  </conditionalFormatting>
  <conditionalFormatting sqref="B142:N154">
    <cfRule type="expression" dxfId="214" priority="9">
      <formula>$B142=1</formula>
    </cfRule>
  </conditionalFormatting>
  <conditionalFormatting sqref="K142:K154">
    <cfRule type="expression" dxfId="213" priority="8">
      <formula>$K142="Thiếu"</formula>
    </cfRule>
  </conditionalFormatting>
  <conditionalFormatting sqref="M159:M171">
    <cfRule type="cellIs" dxfId="212" priority="7" operator="lessThan">
      <formula>0</formula>
    </cfRule>
  </conditionalFormatting>
  <conditionalFormatting sqref="N159:N171">
    <cfRule type="cellIs" dxfId="211" priority="4" operator="greaterThan">
      <formula>750000</formula>
    </cfRule>
    <cfRule type="cellIs" dxfId="210" priority="5" operator="greaterThanOrEqual">
      <formula>500000</formula>
    </cfRule>
    <cfRule type="cellIs" dxfId="209" priority="6" operator="lessThan">
      <formula>0</formula>
    </cfRule>
  </conditionalFormatting>
  <conditionalFormatting sqref="B156:N156">
    <cfRule type="expression" dxfId="208" priority="3">
      <formula>$B156=1</formula>
    </cfRule>
  </conditionalFormatting>
  <conditionalFormatting sqref="B159:N171">
    <cfRule type="expression" dxfId="207" priority="2">
      <formula>$B159=1</formula>
    </cfRule>
  </conditionalFormatting>
  <conditionalFormatting sqref="K159:K171">
    <cfRule type="expression" dxfId="206" priority="1">
      <formula>$K159="Thiếu"</formula>
    </cfRule>
  </conditionalFormatting>
  <pageMargins left="0.7" right="0.7" top="0.75" bottom="0.75" header="0.3" footer="0.3"/>
  <pageSetup orientation="portrait" horizontalDpi="4294967292" verticalDpi="4294967292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 filterMode="1" enableFormatConditionsCalculation="0">
    <outlinePr summaryBelow="0"/>
  </sheetPr>
  <dimension ref="A1:M836"/>
  <sheetViews>
    <sheetView zoomScale="70" zoomScaleNormal="70" zoomScalePageLayoutView="70" workbookViewId="0">
      <pane ySplit="4" topLeftCell="A686" activePane="bottomLeft" state="frozen"/>
      <selection pane="bottomLeft" activeCell="F713" sqref="F713:F716"/>
    </sheetView>
  </sheetViews>
  <sheetFormatPr defaultColWidth="11.42578125" defaultRowHeight="14.3" outlineLevelRow="1"/>
  <cols>
    <col min="1" max="1" width="4.42578125" customWidth="1"/>
    <col min="2" max="2" width="22.85546875" customWidth="1"/>
    <col min="3" max="3" width="14.42578125" customWidth="1"/>
    <col min="4" max="4" width="12.140625" style="81" customWidth="1"/>
    <col min="5" max="5" width="20.42578125" customWidth="1"/>
    <col min="6" max="6" width="8.28515625" customWidth="1"/>
    <col min="7" max="7" width="10.28515625" customWidth="1"/>
    <col min="8" max="8" width="12.85546875" customWidth="1"/>
    <col min="9" max="9" width="15.140625" bestFit="1" customWidth="1"/>
    <col min="13" max="13" width="16.140625" style="1" bestFit="1" customWidth="1"/>
  </cols>
  <sheetData>
    <row r="1" spans="1:13" s="3" customFormat="1" ht="20.5" customHeight="1">
      <c r="A1" s="98"/>
      <c r="B1" s="98"/>
      <c r="C1" s="98"/>
      <c r="D1" s="99"/>
      <c r="E1" s="100"/>
      <c r="F1" s="98"/>
      <c r="G1" s="98"/>
      <c r="H1" s="101"/>
      <c r="I1" s="98"/>
      <c r="J1" s="98"/>
      <c r="M1" s="31"/>
    </row>
    <row r="2" spans="1:13" s="3" customFormat="1" ht="28" customHeight="1">
      <c r="A2" s="98"/>
      <c r="B2" s="589" t="s">
        <v>121</v>
      </c>
      <c r="C2" s="590"/>
      <c r="D2" s="590"/>
      <c r="E2" s="590"/>
      <c r="F2" s="590"/>
      <c r="G2" s="590"/>
      <c r="H2" s="590"/>
      <c r="I2" s="591"/>
      <c r="J2" s="98"/>
      <c r="M2" s="31"/>
    </row>
    <row r="3" spans="1:13" s="3" customFormat="1" ht="24.25" customHeight="1">
      <c r="A3" s="98"/>
      <c r="B3" s="583" t="s">
        <v>21</v>
      </c>
      <c r="C3" s="592" t="s">
        <v>38</v>
      </c>
      <c r="D3" s="594" t="s">
        <v>19</v>
      </c>
      <c r="E3" s="583" t="s">
        <v>27</v>
      </c>
      <c r="F3" s="583" t="s">
        <v>22</v>
      </c>
      <c r="G3" s="583"/>
      <c r="H3" s="595" t="s">
        <v>28</v>
      </c>
      <c r="I3" s="4" t="s">
        <v>20</v>
      </c>
      <c r="J3" s="98"/>
      <c r="M3" s="31"/>
    </row>
    <row r="4" spans="1:13" s="3" customFormat="1" ht="22.45" customHeight="1">
      <c r="A4" s="98"/>
      <c r="B4" s="583"/>
      <c r="C4" s="593"/>
      <c r="D4" s="594"/>
      <c r="E4" s="583"/>
      <c r="F4" s="583"/>
      <c r="G4" s="583"/>
      <c r="H4" s="595"/>
      <c r="I4" s="5">
        <f>MAX(I$5:I$1048576)</f>
        <v>3840000</v>
      </c>
      <c r="J4" s="98"/>
      <c r="M4" s="31">
        <f>I4+1860000</f>
        <v>5700000</v>
      </c>
    </row>
    <row r="5" spans="1:13" s="3" customFormat="1" ht="18.55">
      <c r="A5" s="98"/>
      <c r="B5" s="6" t="s">
        <v>120</v>
      </c>
      <c r="C5" s="7"/>
      <c r="D5" s="77"/>
      <c r="E5" s="9"/>
      <c r="F5" s="10"/>
      <c r="G5" s="10"/>
      <c r="H5" s="11">
        <f>SUM(H6:H69)</f>
        <v>320000</v>
      </c>
      <c r="I5" s="12">
        <v>0</v>
      </c>
      <c r="J5" s="98"/>
      <c r="M5" s="31"/>
    </row>
    <row r="6" spans="1:13" s="3" customFormat="1" ht="18.55" outlineLevel="1">
      <c r="A6" s="98"/>
      <c r="B6" s="574" t="s">
        <v>2</v>
      </c>
      <c r="C6" s="93" t="s">
        <v>39</v>
      </c>
      <c r="D6" s="78" t="s">
        <v>14</v>
      </c>
      <c r="E6" s="15" t="s">
        <v>1</v>
      </c>
      <c r="F6" s="586">
        <v>3</v>
      </c>
      <c r="G6" s="586">
        <v>0</v>
      </c>
      <c r="H6" s="16">
        <v>0</v>
      </c>
      <c r="I6" s="17">
        <f t="shared" ref="I6:I21" si="0">I5+H6</f>
        <v>0</v>
      </c>
      <c r="J6" s="98"/>
      <c r="M6" s="31"/>
    </row>
    <row r="7" spans="1:13" s="3" customFormat="1" ht="18.55" outlineLevel="1">
      <c r="A7" s="98"/>
      <c r="B7" s="575"/>
      <c r="C7" s="93" t="s">
        <v>39</v>
      </c>
      <c r="D7" s="79" t="s">
        <v>9</v>
      </c>
      <c r="E7" s="19" t="s">
        <v>1</v>
      </c>
      <c r="F7" s="587"/>
      <c r="G7" s="587"/>
      <c r="H7" s="20">
        <v>0</v>
      </c>
      <c r="I7" s="17">
        <f t="shared" si="0"/>
        <v>0</v>
      </c>
      <c r="J7" s="98"/>
      <c r="M7" s="31"/>
    </row>
    <row r="8" spans="1:13" s="3" customFormat="1" ht="18.55" outlineLevel="1">
      <c r="A8" s="98"/>
      <c r="B8" s="575"/>
      <c r="C8" s="93" t="s">
        <v>39</v>
      </c>
      <c r="D8" s="79" t="s">
        <v>23</v>
      </c>
      <c r="E8" s="19" t="s">
        <v>17</v>
      </c>
      <c r="F8" s="587"/>
      <c r="G8" s="587"/>
      <c r="H8" s="20">
        <v>10000</v>
      </c>
      <c r="I8" s="17">
        <f t="shared" si="0"/>
        <v>10000</v>
      </c>
      <c r="J8" s="98"/>
      <c r="M8" s="31"/>
    </row>
    <row r="9" spans="1:13" s="3" customFormat="1" ht="18.55" outlineLevel="1">
      <c r="A9" s="98"/>
      <c r="B9" s="575"/>
      <c r="C9" s="93" t="s">
        <v>39</v>
      </c>
      <c r="D9" s="79" t="s">
        <v>24</v>
      </c>
      <c r="E9" s="19" t="s">
        <v>17</v>
      </c>
      <c r="F9" s="587"/>
      <c r="G9" s="587"/>
      <c r="H9" s="20">
        <v>10000</v>
      </c>
      <c r="I9" s="17">
        <f t="shared" si="0"/>
        <v>20000</v>
      </c>
      <c r="J9" s="98"/>
      <c r="M9" s="31"/>
    </row>
    <row r="10" spans="1:13" s="3" customFormat="1" ht="18.55" outlineLevel="1">
      <c r="A10" s="98"/>
      <c r="B10" s="576" t="s">
        <v>3</v>
      </c>
      <c r="C10" s="93" t="s">
        <v>39</v>
      </c>
      <c r="D10" s="32" t="s">
        <v>25</v>
      </c>
      <c r="E10" s="23" t="str">
        <f>E6</f>
        <v>Thắng</v>
      </c>
      <c r="F10" s="585">
        <v>3</v>
      </c>
      <c r="G10" s="585">
        <v>2</v>
      </c>
      <c r="H10" s="24">
        <v>0</v>
      </c>
      <c r="I10" s="17">
        <f t="shared" si="0"/>
        <v>20000</v>
      </c>
      <c r="J10" s="98"/>
      <c r="M10" s="31"/>
    </row>
    <row r="11" spans="1:13" s="3" customFormat="1" ht="18.55" outlineLevel="1">
      <c r="A11" s="98"/>
      <c r="B11" s="576"/>
      <c r="C11" s="93" t="s">
        <v>39</v>
      </c>
      <c r="D11" s="32" t="s">
        <v>9</v>
      </c>
      <c r="E11" s="23" t="s">
        <v>1</v>
      </c>
      <c r="F11" s="585"/>
      <c r="G11" s="585"/>
      <c r="H11" s="24">
        <v>0</v>
      </c>
      <c r="I11" s="17">
        <f t="shared" si="0"/>
        <v>20000</v>
      </c>
      <c r="J11" s="98"/>
      <c r="M11" s="31"/>
    </row>
    <row r="12" spans="1:13" s="3" customFormat="1" ht="18.55" outlineLevel="1">
      <c r="A12" s="98"/>
      <c r="B12" s="576"/>
      <c r="C12" s="93" t="s">
        <v>39</v>
      </c>
      <c r="D12" s="32" t="s">
        <v>14</v>
      </c>
      <c r="E12" s="23" t="s">
        <v>17</v>
      </c>
      <c r="F12" s="585"/>
      <c r="G12" s="585"/>
      <c r="H12" s="24">
        <v>10000</v>
      </c>
      <c r="I12" s="17">
        <f t="shared" si="0"/>
        <v>30000</v>
      </c>
      <c r="J12" s="98"/>
      <c r="M12" s="31"/>
    </row>
    <row r="13" spans="1:13" s="3" customFormat="1" ht="18.55" outlineLevel="1">
      <c r="A13" s="98"/>
      <c r="B13" s="576"/>
      <c r="C13" s="93" t="s">
        <v>39</v>
      </c>
      <c r="D13" s="32" t="s">
        <v>16</v>
      </c>
      <c r="E13" s="23" t="s">
        <v>17</v>
      </c>
      <c r="F13" s="585"/>
      <c r="G13" s="585"/>
      <c r="H13" s="24">
        <v>10000</v>
      </c>
      <c r="I13" s="17">
        <f t="shared" si="0"/>
        <v>40000</v>
      </c>
      <c r="J13" s="98"/>
      <c r="M13" s="31"/>
    </row>
    <row r="14" spans="1:13" s="3" customFormat="1" ht="18.55" outlineLevel="1">
      <c r="A14" s="98"/>
      <c r="B14" s="574" t="s">
        <v>6</v>
      </c>
      <c r="C14" s="93" t="s">
        <v>39</v>
      </c>
      <c r="D14" s="78" t="s">
        <v>23</v>
      </c>
      <c r="E14" s="15" t="s">
        <v>1</v>
      </c>
      <c r="F14" s="586">
        <v>3</v>
      </c>
      <c r="G14" s="586">
        <v>2</v>
      </c>
      <c r="H14" s="16">
        <v>0</v>
      </c>
      <c r="I14" s="17">
        <f t="shared" si="0"/>
        <v>40000</v>
      </c>
      <c r="J14" s="98"/>
      <c r="M14" s="31"/>
    </row>
    <row r="15" spans="1:13" s="3" customFormat="1" ht="18.55" outlineLevel="1">
      <c r="A15" s="98"/>
      <c r="B15" s="575"/>
      <c r="C15" s="93" t="s">
        <v>39</v>
      </c>
      <c r="D15" s="79" t="s">
        <v>16</v>
      </c>
      <c r="E15" s="19" t="s">
        <v>1</v>
      </c>
      <c r="F15" s="587"/>
      <c r="G15" s="587"/>
      <c r="H15" s="20">
        <v>0</v>
      </c>
      <c r="I15" s="17">
        <f t="shared" si="0"/>
        <v>40000</v>
      </c>
      <c r="J15" s="98"/>
      <c r="M15" s="31"/>
    </row>
    <row r="16" spans="1:13" s="3" customFormat="1" ht="18.55" outlineLevel="1">
      <c r="A16" s="98"/>
      <c r="B16" s="575"/>
      <c r="C16" s="93" t="s">
        <v>39</v>
      </c>
      <c r="D16" s="79" t="s">
        <v>25</v>
      </c>
      <c r="E16" s="19" t="s">
        <v>17</v>
      </c>
      <c r="F16" s="587"/>
      <c r="G16" s="587"/>
      <c r="H16" s="20">
        <v>10000</v>
      </c>
      <c r="I16" s="17">
        <f t="shared" si="0"/>
        <v>50000</v>
      </c>
      <c r="J16" s="98"/>
      <c r="M16" s="31"/>
    </row>
    <row r="17" spans="1:13" s="3" customFormat="1" ht="18.55" outlineLevel="1">
      <c r="A17" s="98"/>
      <c r="B17" s="575"/>
      <c r="C17" s="93" t="s">
        <v>39</v>
      </c>
      <c r="D17" s="79" t="s">
        <v>24</v>
      </c>
      <c r="E17" s="19" t="s">
        <v>17</v>
      </c>
      <c r="F17" s="587"/>
      <c r="G17" s="587"/>
      <c r="H17" s="20">
        <v>10000</v>
      </c>
      <c r="I17" s="17">
        <f t="shared" si="0"/>
        <v>60000</v>
      </c>
      <c r="J17" s="98"/>
      <c r="M17" s="31"/>
    </row>
    <row r="18" spans="1:13" s="3" customFormat="1" ht="18.55" outlineLevel="1">
      <c r="A18" s="98"/>
      <c r="B18" s="576" t="s">
        <v>7</v>
      </c>
      <c r="C18" s="93" t="s">
        <v>39</v>
      </c>
      <c r="D18" s="32" t="s">
        <v>14</v>
      </c>
      <c r="E18" s="23" t="s">
        <v>1</v>
      </c>
      <c r="F18" s="585">
        <v>3</v>
      </c>
      <c r="G18" s="585">
        <v>2</v>
      </c>
      <c r="H18" s="24">
        <v>0</v>
      </c>
      <c r="I18" s="17">
        <f t="shared" si="0"/>
        <v>60000</v>
      </c>
      <c r="J18" s="98"/>
      <c r="M18" s="31"/>
    </row>
    <row r="19" spans="1:13" s="3" customFormat="1" ht="18.55" outlineLevel="1">
      <c r="A19" s="98"/>
      <c r="B19" s="576"/>
      <c r="C19" s="93" t="s">
        <v>39</v>
      </c>
      <c r="D19" s="32" t="s">
        <v>25</v>
      </c>
      <c r="E19" s="23" t="s">
        <v>1</v>
      </c>
      <c r="F19" s="585"/>
      <c r="G19" s="585"/>
      <c r="H19" s="24">
        <v>0</v>
      </c>
      <c r="I19" s="17">
        <f t="shared" si="0"/>
        <v>60000</v>
      </c>
      <c r="J19" s="98"/>
      <c r="M19" s="31"/>
    </row>
    <row r="20" spans="1:13" s="3" customFormat="1" ht="18.55" outlineLevel="1">
      <c r="A20" s="98"/>
      <c r="B20" s="576"/>
      <c r="C20" s="93" t="s">
        <v>39</v>
      </c>
      <c r="D20" s="32" t="s">
        <v>4</v>
      </c>
      <c r="E20" s="23" t="s">
        <v>17</v>
      </c>
      <c r="F20" s="585"/>
      <c r="G20" s="585"/>
      <c r="H20" s="24">
        <v>10000</v>
      </c>
      <c r="I20" s="17">
        <f t="shared" si="0"/>
        <v>70000</v>
      </c>
      <c r="J20" s="98"/>
      <c r="M20" s="31"/>
    </row>
    <row r="21" spans="1:13" s="3" customFormat="1" ht="18.55" outlineLevel="1">
      <c r="A21" s="98"/>
      <c r="B21" s="576"/>
      <c r="C21" s="93" t="s">
        <v>39</v>
      </c>
      <c r="D21" s="32" t="s">
        <v>24</v>
      </c>
      <c r="E21" s="23" t="s">
        <v>17</v>
      </c>
      <c r="F21" s="585"/>
      <c r="G21" s="585"/>
      <c r="H21" s="24">
        <v>10000</v>
      </c>
      <c r="I21" s="17">
        <f t="shared" si="0"/>
        <v>80000</v>
      </c>
      <c r="J21" s="98"/>
      <c r="M21" s="31"/>
    </row>
    <row r="22" spans="1:13" s="3" customFormat="1" ht="18.55" outlineLevel="1">
      <c r="A22" s="98"/>
      <c r="B22" s="574" t="s">
        <v>8</v>
      </c>
      <c r="C22" s="94" t="s">
        <v>39</v>
      </c>
      <c r="D22" s="78" t="s">
        <v>25</v>
      </c>
      <c r="E22" s="15" t="s">
        <v>1</v>
      </c>
      <c r="F22" s="586">
        <v>3</v>
      </c>
      <c r="G22" s="586">
        <v>2</v>
      </c>
      <c r="H22" s="16">
        <v>0</v>
      </c>
      <c r="I22" s="17">
        <f t="shared" ref="I22:I37" si="1">I21+H22</f>
        <v>80000</v>
      </c>
      <c r="J22" s="98"/>
      <c r="M22" s="31"/>
    </row>
    <row r="23" spans="1:13" s="3" customFormat="1" ht="18.55" outlineLevel="1">
      <c r="A23" s="98"/>
      <c r="B23" s="575"/>
      <c r="C23" s="94" t="s">
        <v>39</v>
      </c>
      <c r="D23" s="79" t="s">
        <v>13</v>
      </c>
      <c r="E23" s="19" t="s">
        <v>1</v>
      </c>
      <c r="F23" s="587"/>
      <c r="G23" s="587"/>
      <c r="H23" s="20">
        <v>0</v>
      </c>
      <c r="I23" s="17">
        <f t="shared" si="1"/>
        <v>80000</v>
      </c>
      <c r="J23" s="98"/>
      <c r="M23" s="31"/>
    </row>
    <row r="24" spans="1:13" s="3" customFormat="1" ht="18.55" outlineLevel="1">
      <c r="A24" s="98"/>
      <c r="B24" s="575"/>
      <c r="C24" s="94" t="s">
        <v>39</v>
      </c>
      <c r="D24" s="79" t="s">
        <v>4</v>
      </c>
      <c r="E24" s="19" t="s">
        <v>17</v>
      </c>
      <c r="F24" s="587"/>
      <c r="G24" s="587"/>
      <c r="H24" s="20">
        <v>10000</v>
      </c>
      <c r="I24" s="17">
        <f t="shared" si="1"/>
        <v>90000</v>
      </c>
      <c r="J24" s="98"/>
      <c r="M24" s="31"/>
    </row>
    <row r="25" spans="1:13" s="3" customFormat="1" ht="18.55" outlineLevel="1">
      <c r="A25" s="98"/>
      <c r="B25" s="575"/>
      <c r="C25" s="94" t="s">
        <v>39</v>
      </c>
      <c r="D25" s="79" t="s">
        <v>24</v>
      </c>
      <c r="E25" s="19" t="s">
        <v>17</v>
      </c>
      <c r="F25" s="587"/>
      <c r="G25" s="587"/>
      <c r="H25" s="20">
        <v>10000</v>
      </c>
      <c r="I25" s="17">
        <f t="shared" si="1"/>
        <v>100000</v>
      </c>
      <c r="J25" s="98"/>
      <c r="M25" s="31"/>
    </row>
    <row r="26" spans="1:13" s="3" customFormat="1" ht="18.55" outlineLevel="1">
      <c r="A26" s="98"/>
      <c r="B26" s="576" t="s">
        <v>10</v>
      </c>
      <c r="C26" s="94" t="s">
        <v>39</v>
      </c>
      <c r="D26" s="32" t="s">
        <v>0</v>
      </c>
      <c r="E26" s="23" t="str">
        <f>E22</f>
        <v>Thắng</v>
      </c>
      <c r="F26" s="585">
        <v>3</v>
      </c>
      <c r="G26" s="585">
        <v>2</v>
      </c>
      <c r="H26" s="24">
        <v>0</v>
      </c>
      <c r="I26" s="17">
        <f t="shared" si="1"/>
        <v>100000</v>
      </c>
      <c r="J26" s="98"/>
      <c r="M26" s="31"/>
    </row>
    <row r="27" spans="1:13" s="3" customFormat="1" ht="18.55" outlineLevel="1">
      <c r="A27" s="98"/>
      <c r="B27" s="576"/>
      <c r="C27" s="94" t="s">
        <v>39</v>
      </c>
      <c r="D27" s="32" t="s">
        <v>16</v>
      </c>
      <c r="E27" s="23" t="s">
        <v>1</v>
      </c>
      <c r="F27" s="585"/>
      <c r="G27" s="585"/>
      <c r="H27" s="24">
        <v>0</v>
      </c>
      <c r="I27" s="17">
        <f t="shared" si="1"/>
        <v>100000</v>
      </c>
      <c r="J27" s="98"/>
      <c r="M27" s="31"/>
    </row>
    <row r="28" spans="1:13" s="3" customFormat="1" ht="18.55" outlineLevel="1">
      <c r="A28" s="98"/>
      <c r="B28" s="576"/>
      <c r="C28" s="94" t="s">
        <v>39</v>
      </c>
      <c r="D28" s="32" t="s">
        <v>23</v>
      </c>
      <c r="E28" s="23" t="s">
        <v>17</v>
      </c>
      <c r="F28" s="585"/>
      <c r="G28" s="585"/>
      <c r="H28" s="24">
        <v>10000</v>
      </c>
      <c r="I28" s="17">
        <f t="shared" si="1"/>
        <v>110000</v>
      </c>
      <c r="J28" s="98"/>
      <c r="M28" s="31"/>
    </row>
    <row r="29" spans="1:13" s="3" customFormat="1" ht="18.55" outlineLevel="1">
      <c r="A29" s="98"/>
      <c r="B29" s="576"/>
      <c r="C29" s="94" t="s">
        <v>39</v>
      </c>
      <c r="D29" s="32" t="s">
        <v>15</v>
      </c>
      <c r="E29" s="23" t="s">
        <v>17</v>
      </c>
      <c r="F29" s="585"/>
      <c r="G29" s="585"/>
      <c r="H29" s="24">
        <v>10000</v>
      </c>
      <c r="I29" s="17">
        <f t="shared" si="1"/>
        <v>120000</v>
      </c>
      <c r="J29" s="98"/>
      <c r="M29" s="31"/>
    </row>
    <row r="30" spans="1:13" s="3" customFormat="1" ht="18.55" outlineLevel="1">
      <c r="A30" s="98"/>
      <c r="B30" s="574" t="s">
        <v>31</v>
      </c>
      <c r="C30" s="94" t="s">
        <v>39</v>
      </c>
      <c r="D30" s="78" t="s">
        <v>23</v>
      </c>
      <c r="E30" s="15" t="s">
        <v>1</v>
      </c>
      <c r="F30" s="586">
        <v>3</v>
      </c>
      <c r="G30" s="586">
        <v>0</v>
      </c>
      <c r="H30" s="16">
        <v>0</v>
      </c>
      <c r="I30" s="17">
        <f t="shared" si="1"/>
        <v>120000</v>
      </c>
      <c r="J30" s="98"/>
      <c r="M30" s="31"/>
    </row>
    <row r="31" spans="1:13" s="3" customFormat="1" ht="18.55" outlineLevel="1">
      <c r="A31" s="98"/>
      <c r="B31" s="575"/>
      <c r="C31" s="94" t="s">
        <v>39</v>
      </c>
      <c r="D31" s="79" t="s">
        <v>15</v>
      </c>
      <c r="E31" s="19" t="s">
        <v>1</v>
      </c>
      <c r="F31" s="587"/>
      <c r="G31" s="587"/>
      <c r="H31" s="20">
        <v>0</v>
      </c>
      <c r="I31" s="17">
        <f t="shared" si="1"/>
        <v>120000</v>
      </c>
      <c r="J31" s="98"/>
      <c r="M31" s="31"/>
    </row>
    <row r="32" spans="1:13" s="3" customFormat="1" ht="18.55" outlineLevel="1">
      <c r="A32" s="98"/>
      <c r="B32" s="575"/>
      <c r="C32" s="94" t="s">
        <v>39</v>
      </c>
      <c r="D32" s="79" t="s">
        <v>0</v>
      </c>
      <c r="E32" s="19" t="s">
        <v>17</v>
      </c>
      <c r="F32" s="587"/>
      <c r="G32" s="587"/>
      <c r="H32" s="20">
        <v>10000</v>
      </c>
      <c r="I32" s="17">
        <f t="shared" si="1"/>
        <v>130000</v>
      </c>
      <c r="J32" s="98"/>
      <c r="M32" s="31"/>
    </row>
    <row r="33" spans="1:13" s="3" customFormat="1" ht="18.55" outlineLevel="1">
      <c r="A33" s="98"/>
      <c r="B33" s="575"/>
      <c r="C33" s="94" t="s">
        <v>39</v>
      </c>
      <c r="D33" s="79" t="s">
        <v>16</v>
      </c>
      <c r="E33" s="19" t="s">
        <v>17</v>
      </c>
      <c r="F33" s="587"/>
      <c r="G33" s="587"/>
      <c r="H33" s="20">
        <v>10000</v>
      </c>
      <c r="I33" s="17">
        <f t="shared" si="1"/>
        <v>140000</v>
      </c>
      <c r="J33" s="98"/>
      <c r="M33" s="31"/>
    </row>
    <row r="34" spans="1:13" s="3" customFormat="1" ht="18.55" outlineLevel="1">
      <c r="A34" s="98"/>
      <c r="B34" s="576" t="s">
        <v>36</v>
      </c>
      <c r="C34" s="94" t="s">
        <v>39</v>
      </c>
      <c r="D34" s="32" t="s">
        <v>23</v>
      </c>
      <c r="E34" s="23" t="s">
        <v>1</v>
      </c>
      <c r="F34" s="585">
        <v>3</v>
      </c>
      <c r="G34" s="585">
        <v>2</v>
      </c>
      <c r="H34" s="24">
        <v>0</v>
      </c>
      <c r="I34" s="17">
        <f t="shared" si="1"/>
        <v>140000</v>
      </c>
      <c r="J34" s="98"/>
      <c r="M34" s="31"/>
    </row>
    <row r="35" spans="1:13" s="3" customFormat="1" ht="18.55" outlineLevel="1">
      <c r="A35" s="98"/>
      <c r="B35" s="576"/>
      <c r="C35" s="94" t="s">
        <v>39</v>
      </c>
      <c r="D35" s="32" t="s">
        <v>15</v>
      </c>
      <c r="E35" s="23" t="s">
        <v>1</v>
      </c>
      <c r="F35" s="585"/>
      <c r="G35" s="585"/>
      <c r="H35" s="24">
        <v>0</v>
      </c>
      <c r="I35" s="17">
        <f t="shared" si="1"/>
        <v>140000</v>
      </c>
      <c r="J35" s="98"/>
      <c r="M35" s="31"/>
    </row>
    <row r="36" spans="1:13" s="3" customFormat="1" ht="18.55" outlineLevel="1">
      <c r="A36" s="98"/>
      <c r="B36" s="576"/>
      <c r="C36" s="94" t="s">
        <v>39</v>
      </c>
      <c r="D36" s="32" t="s">
        <v>0</v>
      </c>
      <c r="E36" s="23" t="s">
        <v>17</v>
      </c>
      <c r="F36" s="585"/>
      <c r="G36" s="585"/>
      <c r="H36" s="24">
        <v>10000</v>
      </c>
      <c r="I36" s="17">
        <f t="shared" si="1"/>
        <v>150000</v>
      </c>
      <c r="J36" s="98"/>
      <c r="M36" s="31"/>
    </row>
    <row r="37" spans="1:13" s="3" customFormat="1" ht="18.55" outlineLevel="1">
      <c r="A37" s="98"/>
      <c r="B37" s="576"/>
      <c r="C37" s="94" t="s">
        <v>39</v>
      </c>
      <c r="D37" s="32" t="s">
        <v>16</v>
      </c>
      <c r="E37" s="23" t="s">
        <v>17</v>
      </c>
      <c r="F37" s="585"/>
      <c r="G37" s="585"/>
      <c r="H37" s="24">
        <v>10000</v>
      </c>
      <c r="I37" s="17">
        <f t="shared" si="1"/>
        <v>160000</v>
      </c>
      <c r="J37" s="98"/>
      <c r="M37" s="31"/>
    </row>
    <row r="38" spans="1:13" s="3" customFormat="1" ht="18.55" outlineLevel="1">
      <c r="A38" s="98"/>
      <c r="B38" s="574" t="s">
        <v>37</v>
      </c>
      <c r="C38" s="94" t="s">
        <v>39</v>
      </c>
      <c r="D38" s="78" t="s">
        <v>14</v>
      </c>
      <c r="E38" s="15" t="s">
        <v>1</v>
      </c>
      <c r="F38" s="586">
        <v>3</v>
      </c>
      <c r="G38" s="586">
        <v>2</v>
      </c>
      <c r="H38" s="16">
        <v>0</v>
      </c>
      <c r="I38" s="17">
        <f t="shared" ref="I38:I53" si="2">I37+H38</f>
        <v>160000</v>
      </c>
      <c r="J38" s="98"/>
      <c r="M38" s="31"/>
    </row>
    <row r="39" spans="1:13" s="3" customFormat="1" ht="18.55" outlineLevel="1">
      <c r="A39" s="98"/>
      <c r="B39" s="575"/>
      <c r="C39" s="94" t="s">
        <v>39</v>
      </c>
      <c r="D39" s="79" t="s">
        <v>16</v>
      </c>
      <c r="E39" s="19" t="s">
        <v>1</v>
      </c>
      <c r="F39" s="587"/>
      <c r="G39" s="587"/>
      <c r="H39" s="20">
        <v>0</v>
      </c>
      <c r="I39" s="17">
        <f t="shared" si="2"/>
        <v>160000</v>
      </c>
      <c r="J39" s="98"/>
      <c r="M39" s="31"/>
    </row>
    <row r="40" spans="1:13" s="3" customFormat="1" ht="18.55" outlineLevel="1">
      <c r="A40" s="98"/>
      <c r="B40" s="575"/>
      <c r="C40" s="94" t="s">
        <v>39</v>
      </c>
      <c r="D40" s="79" t="s">
        <v>13</v>
      </c>
      <c r="E40" s="19" t="s">
        <v>17</v>
      </c>
      <c r="F40" s="587"/>
      <c r="G40" s="587"/>
      <c r="H40" s="20">
        <v>10000</v>
      </c>
      <c r="I40" s="17">
        <f t="shared" si="2"/>
        <v>170000</v>
      </c>
      <c r="J40" s="98"/>
      <c r="M40" s="31"/>
    </row>
    <row r="41" spans="1:13" s="3" customFormat="1" ht="18.55" outlineLevel="1">
      <c r="A41" s="98"/>
      <c r="B41" s="575"/>
      <c r="C41" s="94" t="s">
        <v>39</v>
      </c>
      <c r="D41" s="79" t="s">
        <v>23</v>
      </c>
      <c r="E41" s="19" t="s">
        <v>17</v>
      </c>
      <c r="F41" s="587"/>
      <c r="G41" s="587"/>
      <c r="H41" s="20">
        <v>10000</v>
      </c>
      <c r="I41" s="17">
        <f t="shared" si="2"/>
        <v>180000</v>
      </c>
      <c r="J41" s="98"/>
      <c r="M41" s="31"/>
    </row>
    <row r="42" spans="1:13" s="3" customFormat="1" ht="18.55" outlineLevel="1">
      <c r="A42" s="98"/>
      <c r="B42" s="576" t="s">
        <v>41</v>
      </c>
      <c r="C42" s="94" t="s">
        <v>39</v>
      </c>
      <c r="D42" s="32" t="s">
        <v>13</v>
      </c>
      <c r="E42" s="23" t="str">
        <f>E38</f>
        <v>Thắng</v>
      </c>
      <c r="F42" s="585">
        <v>3</v>
      </c>
      <c r="G42" s="585">
        <v>2</v>
      </c>
      <c r="H42" s="24">
        <v>0</v>
      </c>
      <c r="I42" s="17">
        <f t="shared" si="2"/>
        <v>180000</v>
      </c>
      <c r="J42" s="98"/>
      <c r="M42" s="31"/>
    </row>
    <row r="43" spans="1:13" s="3" customFormat="1" ht="18.55" outlineLevel="1">
      <c r="A43" s="98"/>
      <c r="B43" s="576"/>
      <c r="C43" s="94" t="s">
        <v>39</v>
      </c>
      <c r="D43" s="32" t="s">
        <v>23</v>
      </c>
      <c r="E43" s="23" t="s">
        <v>1</v>
      </c>
      <c r="F43" s="585"/>
      <c r="G43" s="585"/>
      <c r="H43" s="24">
        <v>0</v>
      </c>
      <c r="I43" s="17">
        <f t="shared" si="2"/>
        <v>180000</v>
      </c>
      <c r="J43" s="98"/>
      <c r="M43" s="31"/>
    </row>
    <row r="44" spans="1:13" s="3" customFormat="1" ht="18.55" outlineLevel="1">
      <c r="A44" s="98"/>
      <c r="B44" s="576"/>
      <c r="C44" s="94" t="s">
        <v>39</v>
      </c>
      <c r="D44" s="32" t="s">
        <v>14</v>
      </c>
      <c r="E44" s="23" t="s">
        <v>17</v>
      </c>
      <c r="F44" s="585"/>
      <c r="G44" s="585"/>
      <c r="H44" s="24">
        <v>10000</v>
      </c>
      <c r="I44" s="17">
        <f t="shared" si="2"/>
        <v>190000</v>
      </c>
      <c r="J44" s="98"/>
      <c r="M44" s="31"/>
    </row>
    <row r="45" spans="1:13" s="3" customFormat="1" ht="18.55" outlineLevel="1">
      <c r="A45" s="98"/>
      <c r="B45" s="576"/>
      <c r="C45" s="94" t="s">
        <v>39</v>
      </c>
      <c r="D45" s="32" t="s">
        <v>16</v>
      </c>
      <c r="E45" s="23" t="s">
        <v>17</v>
      </c>
      <c r="F45" s="585"/>
      <c r="G45" s="585"/>
      <c r="H45" s="24">
        <v>10000</v>
      </c>
      <c r="I45" s="17">
        <f t="shared" si="2"/>
        <v>200000</v>
      </c>
      <c r="J45" s="98"/>
      <c r="M45" s="31"/>
    </row>
    <row r="46" spans="1:13" s="3" customFormat="1" ht="18.55" outlineLevel="1">
      <c r="A46" s="98"/>
      <c r="B46" s="574" t="s">
        <v>48</v>
      </c>
      <c r="C46" s="94" t="s">
        <v>39</v>
      </c>
      <c r="D46" s="78" t="s">
        <v>13</v>
      </c>
      <c r="E46" s="15" t="s">
        <v>1</v>
      </c>
      <c r="F46" s="586">
        <v>3</v>
      </c>
      <c r="G46" s="586">
        <v>2</v>
      </c>
      <c r="H46" s="16">
        <v>0</v>
      </c>
      <c r="I46" s="17">
        <f t="shared" si="2"/>
        <v>200000</v>
      </c>
      <c r="J46" s="98"/>
      <c r="M46" s="31"/>
    </row>
    <row r="47" spans="1:13" s="3" customFormat="1" ht="18.55" outlineLevel="1">
      <c r="A47" s="98"/>
      <c r="B47" s="575"/>
      <c r="C47" s="94" t="s">
        <v>39</v>
      </c>
      <c r="D47" s="79" t="s">
        <v>24</v>
      </c>
      <c r="E47" s="19" t="s">
        <v>1</v>
      </c>
      <c r="F47" s="587"/>
      <c r="G47" s="587"/>
      <c r="H47" s="20">
        <v>0</v>
      </c>
      <c r="I47" s="17">
        <f t="shared" si="2"/>
        <v>200000</v>
      </c>
      <c r="J47" s="98"/>
      <c r="M47" s="31"/>
    </row>
    <row r="48" spans="1:13" s="3" customFormat="1" ht="18.55" outlineLevel="1">
      <c r="A48" s="98"/>
      <c r="B48" s="575"/>
      <c r="C48" s="94" t="s">
        <v>39</v>
      </c>
      <c r="D48" s="79" t="s">
        <v>5</v>
      </c>
      <c r="E48" s="19" t="s">
        <v>17</v>
      </c>
      <c r="F48" s="587"/>
      <c r="G48" s="587"/>
      <c r="H48" s="20">
        <v>10000</v>
      </c>
      <c r="I48" s="17">
        <f t="shared" si="2"/>
        <v>210000</v>
      </c>
      <c r="J48" s="98"/>
      <c r="M48" s="31"/>
    </row>
    <row r="49" spans="1:13" s="3" customFormat="1" ht="18.55" outlineLevel="1">
      <c r="A49" s="98"/>
      <c r="B49" s="575"/>
      <c r="C49" s="94" t="s">
        <v>39</v>
      </c>
      <c r="D49" s="79" t="s">
        <v>14</v>
      </c>
      <c r="E49" s="19" t="s">
        <v>17</v>
      </c>
      <c r="F49" s="587"/>
      <c r="G49" s="587"/>
      <c r="H49" s="20">
        <v>10000</v>
      </c>
      <c r="I49" s="17">
        <f t="shared" si="2"/>
        <v>220000</v>
      </c>
      <c r="J49" s="98"/>
      <c r="M49" s="31"/>
    </row>
    <row r="50" spans="1:13" s="3" customFormat="1" ht="18.55" outlineLevel="1">
      <c r="A50" s="98"/>
      <c r="B50" s="576" t="s">
        <v>92</v>
      </c>
      <c r="C50" s="94" t="s">
        <v>39</v>
      </c>
      <c r="D50" s="32" t="s">
        <v>0</v>
      </c>
      <c r="E50" s="23" t="s">
        <v>1</v>
      </c>
      <c r="F50" s="585">
        <v>3</v>
      </c>
      <c r="G50" s="585">
        <v>1</v>
      </c>
      <c r="H50" s="24">
        <v>0</v>
      </c>
      <c r="I50" s="17">
        <f t="shared" si="2"/>
        <v>220000</v>
      </c>
      <c r="J50" s="98"/>
      <c r="M50" s="31"/>
    </row>
    <row r="51" spans="1:13" s="3" customFormat="1" ht="18.55" outlineLevel="1">
      <c r="A51" s="98"/>
      <c r="B51" s="576"/>
      <c r="C51" s="94" t="s">
        <v>39</v>
      </c>
      <c r="D51" s="32" t="s">
        <v>15</v>
      </c>
      <c r="E51" s="23" t="s">
        <v>1</v>
      </c>
      <c r="F51" s="585"/>
      <c r="G51" s="585"/>
      <c r="H51" s="24">
        <v>0</v>
      </c>
      <c r="I51" s="17">
        <f t="shared" si="2"/>
        <v>220000</v>
      </c>
      <c r="J51" s="98"/>
      <c r="M51" s="31"/>
    </row>
    <row r="52" spans="1:13" s="3" customFormat="1" ht="18.55" outlineLevel="1">
      <c r="A52" s="98"/>
      <c r="B52" s="576"/>
      <c r="C52" s="94" t="s">
        <v>39</v>
      </c>
      <c r="D52" s="32" t="s">
        <v>5</v>
      </c>
      <c r="E52" s="23" t="s">
        <v>17</v>
      </c>
      <c r="F52" s="585"/>
      <c r="G52" s="585"/>
      <c r="H52" s="24">
        <v>10000</v>
      </c>
      <c r="I52" s="17">
        <f t="shared" si="2"/>
        <v>230000</v>
      </c>
      <c r="J52" s="98"/>
      <c r="M52" s="31"/>
    </row>
    <row r="53" spans="1:13" s="3" customFormat="1" ht="18.55" outlineLevel="1">
      <c r="A53" s="98"/>
      <c r="B53" s="576"/>
      <c r="C53" s="94" t="s">
        <v>39</v>
      </c>
      <c r="D53" s="32" t="s">
        <v>24</v>
      </c>
      <c r="E53" s="23" t="s">
        <v>17</v>
      </c>
      <c r="F53" s="585"/>
      <c r="G53" s="585"/>
      <c r="H53" s="24">
        <v>10000</v>
      </c>
      <c r="I53" s="17">
        <f t="shared" si="2"/>
        <v>240000</v>
      </c>
      <c r="J53" s="98"/>
      <c r="M53" s="31"/>
    </row>
    <row r="54" spans="1:13" s="3" customFormat="1" ht="18.55" outlineLevel="1">
      <c r="A54" s="98"/>
      <c r="B54" s="574" t="s">
        <v>93</v>
      </c>
      <c r="C54" s="94" t="s">
        <v>39</v>
      </c>
      <c r="D54" s="78" t="s">
        <v>5</v>
      </c>
      <c r="E54" s="15" t="s">
        <v>1</v>
      </c>
      <c r="F54" s="586">
        <v>3</v>
      </c>
      <c r="G54" s="586">
        <v>0</v>
      </c>
      <c r="H54" s="16">
        <v>0</v>
      </c>
      <c r="I54" s="17">
        <f t="shared" ref="I54:I65" si="3">I53+H54</f>
        <v>240000</v>
      </c>
      <c r="J54" s="98"/>
      <c r="M54" s="31"/>
    </row>
    <row r="55" spans="1:13" s="3" customFormat="1" ht="18.55" outlineLevel="1">
      <c r="A55" s="98"/>
      <c r="B55" s="575"/>
      <c r="C55" s="94" t="s">
        <v>39</v>
      </c>
      <c r="D55" s="79" t="s">
        <v>15</v>
      </c>
      <c r="E55" s="19" t="s">
        <v>1</v>
      </c>
      <c r="F55" s="587"/>
      <c r="G55" s="587"/>
      <c r="H55" s="20">
        <v>0</v>
      </c>
      <c r="I55" s="17">
        <f t="shared" si="3"/>
        <v>240000</v>
      </c>
      <c r="J55" s="98"/>
      <c r="M55" s="31"/>
    </row>
    <row r="56" spans="1:13" s="3" customFormat="1" ht="18.55" outlineLevel="1">
      <c r="A56" s="98"/>
      <c r="B56" s="575"/>
      <c r="C56" s="94" t="s">
        <v>39</v>
      </c>
      <c r="D56" s="79" t="s">
        <v>0</v>
      </c>
      <c r="E56" s="19" t="s">
        <v>17</v>
      </c>
      <c r="F56" s="587"/>
      <c r="G56" s="587"/>
      <c r="H56" s="20">
        <v>10000</v>
      </c>
      <c r="I56" s="17">
        <f t="shared" si="3"/>
        <v>250000</v>
      </c>
      <c r="J56" s="98"/>
      <c r="M56" s="31"/>
    </row>
    <row r="57" spans="1:13" s="3" customFormat="1" ht="18.55" outlineLevel="1">
      <c r="A57" s="98"/>
      <c r="B57" s="575"/>
      <c r="C57" s="94" t="s">
        <v>39</v>
      </c>
      <c r="D57" s="79" t="s">
        <v>24</v>
      </c>
      <c r="E57" s="19" t="s">
        <v>17</v>
      </c>
      <c r="F57" s="587"/>
      <c r="G57" s="587"/>
      <c r="H57" s="20">
        <v>10000</v>
      </c>
      <c r="I57" s="17">
        <f t="shared" si="3"/>
        <v>260000</v>
      </c>
      <c r="J57" s="98"/>
      <c r="M57" s="31"/>
    </row>
    <row r="58" spans="1:13" s="3" customFormat="1" ht="18.55" outlineLevel="1">
      <c r="A58" s="98"/>
      <c r="B58" s="576" t="s">
        <v>122</v>
      </c>
      <c r="C58" s="94" t="s">
        <v>39</v>
      </c>
      <c r="D58" s="32" t="s">
        <v>15</v>
      </c>
      <c r="E58" s="23" t="str">
        <f>E54</f>
        <v>Thắng</v>
      </c>
      <c r="F58" s="585">
        <v>3</v>
      </c>
      <c r="G58" s="585">
        <v>1</v>
      </c>
      <c r="H58" s="24">
        <v>0</v>
      </c>
      <c r="I58" s="17">
        <f t="shared" si="3"/>
        <v>260000</v>
      </c>
      <c r="J58" s="98"/>
      <c r="M58" s="31"/>
    </row>
    <row r="59" spans="1:13" s="3" customFormat="1" ht="18.55" outlineLevel="1">
      <c r="A59" s="98"/>
      <c r="B59" s="576"/>
      <c r="C59" s="94" t="s">
        <v>39</v>
      </c>
      <c r="D59" s="32" t="s">
        <v>23</v>
      </c>
      <c r="E59" s="23" t="s">
        <v>1</v>
      </c>
      <c r="F59" s="585"/>
      <c r="G59" s="585"/>
      <c r="H59" s="24">
        <v>0</v>
      </c>
      <c r="I59" s="17">
        <f t="shared" si="3"/>
        <v>260000</v>
      </c>
      <c r="J59" s="98"/>
      <c r="M59" s="31"/>
    </row>
    <row r="60" spans="1:13" s="3" customFormat="1" ht="18.55" outlineLevel="1">
      <c r="A60" s="98"/>
      <c r="B60" s="576"/>
      <c r="C60" s="94" t="s">
        <v>39</v>
      </c>
      <c r="D60" s="32" t="s">
        <v>14</v>
      </c>
      <c r="E60" s="23" t="s">
        <v>17</v>
      </c>
      <c r="F60" s="585"/>
      <c r="G60" s="585"/>
      <c r="H60" s="24">
        <v>10000</v>
      </c>
      <c r="I60" s="17">
        <f t="shared" si="3"/>
        <v>270000</v>
      </c>
      <c r="J60" s="98"/>
      <c r="M60" s="31"/>
    </row>
    <row r="61" spans="1:13" s="3" customFormat="1" ht="18.55" outlineLevel="1">
      <c r="A61" s="98"/>
      <c r="B61" s="576"/>
      <c r="C61" s="94" t="s">
        <v>39</v>
      </c>
      <c r="D61" s="32" t="s">
        <v>5</v>
      </c>
      <c r="E61" s="23" t="s">
        <v>17</v>
      </c>
      <c r="F61" s="585"/>
      <c r="G61" s="585"/>
      <c r="H61" s="24">
        <v>10000</v>
      </c>
      <c r="I61" s="17">
        <f t="shared" si="3"/>
        <v>280000</v>
      </c>
      <c r="J61" s="98"/>
      <c r="M61" s="31"/>
    </row>
    <row r="62" spans="1:13" s="3" customFormat="1" ht="18.55" outlineLevel="1">
      <c r="A62" s="98"/>
      <c r="B62" s="574" t="s">
        <v>123</v>
      </c>
      <c r="C62" s="94" t="s">
        <v>39</v>
      </c>
      <c r="D62" s="78" t="s">
        <v>23</v>
      </c>
      <c r="E62" s="15" t="s">
        <v>1</v>
      </c>
      <c r="F62" s="586">
        <v>3</v>
      </c>
      <c r="G62" s="586">
        <v>2</v>
      </c>
      <c r="H62" s="16">
        <v>0</v>
      </c>
      <c r="I62" s="17">
        <f t="shared" si="3"/>
        <v>280000</v>
      </c>
      <c r="J62" s="98"/>
      <c r="M62" s="31"/>
    </row>
    <row r="63" spans="1:13" s="3" customFormat="1" ht="18.55" outlineLevel="1">
      <c r="A63" s="98"/>
      <c r="B63" s="575"/>
      <c r="C63" s="94" t="s">
        <v>39</v>
      </c>
      <c r="D63" s="79" t="s">
        <v>15</v>
      </c>
      <c r="E63" s="19" t="s">
        <v>1</v>
      </c>
      <c r="F63" s="587"/>
      <c r="G63" s="587"/>
      <c r="H63" s="20">
        <v>0</v>
      </c>
      <c r="I63" s="17">
        <f t="shared" si="3"/>
        <v>280000</v>
      </c>
      <c r="J63" s="98"/>
      <c r="M63" s="31"/>
    </row>
    <row r="64" spans="1:13" s="3" customFormat="1" ht="18.55" outlineLevel="1">
      <c r="A64" s="98"/>
      <c r="B64" s="575"/>
      <c r="C64" s="94" t="s">
        <v>39</v>
      </c>
      <c r="D64" s="79" t="s">
        <v>5</v>
      </c>
      <c r="E64" s="19" t="s">
        <v>17</v>
      </c>
      <c r="F64" s="587"/>
      <c r="G64" s="587"/>
      <c r="H64" s="20">
        <v>10000</v>
      </c>
      <c r="I64" s="17">
        <f t="shared" si="3"/>
        <v>290000</v>
      </c>
      <c r="J64" s="98"/>
      <c r="M64" s="31"/>
    </row>
    <row r="65" spans="1:13" s="3" customFormat="1" ht="18.55" outlineLevel="1">
      <c r="A65" s="98"/>
      <c r="B65" s="575"/>
      <c r="C65" s="94" t="s">
        <v>39</v>
      </c>
      <c r="D65" s="79" t="s">
        <v>14</v>
      </c>
      <c r="E65" s="19" t="s">
        <v>17</v>
      </c>
      <c r="F65" s="587"/>
      <c r="G65" s="587"/>
      <c r="H65" s="20">
        <v>10000</v>
      </c>
      <c r="I65" s="17">
        <f t="shared" si="3"/>
        <v>300000</v>
      </c>
      <c r="J65" s="98"/>
      <c r="M65" s="31"/>
    </row>
    <row r="66" spans="1:13" s="3" customFormat="1" ht="18.55" outlineLevel="1">
      <c r="A66" s="98"/>
      <c r="B66" s="576" t="s">
        <v>122</v>
      </c>
      <c r="C66" s="94" t="s">
        <v>39</v>
      </c>
      <c r="D66" s="32" t="s">
        <v>15</v>
      </c>
      <c r="E66" s="23" t="str">
        <f>E62</f>
        <v>Thắng</v>
      </c>
      <c r="F66" s="585">
        <v>3</v>
      </c>
      <c r="G66" s="585">
        <v>2</v>
      </c>
      <c r="H66" s="24">
        <v>0</v>
      </c>
      <c r="I66" s="17">
        <f>I65+H66</f>
        <v>300000</v>
      </c>
      <c r="J66" s="98"/>
      <c r="M66" s="31"/>
    </row>
    <row r="67" spans="1:13" s="3" customFormat="1" ht="18.55" outlineLevel="1">
      <c r="A67" s="98"/>
      <c r="B67" s="576"/>
      <c r="C67" s="94" t="s">
        <v>39</v>
      </c>
      <c r="D67" s="32" t="s">
        <v>13</v>
      </c>
      <c r="E67" s="23" t="s">
        <v>1</v>
      </c>
      <c r="F67" s="585"/>
      <c r="G67" s="585"/>
      <c r="H67" s="24">
        <v>0</v>
      </c>
      <c r="I67" s="17">
        <f>I66+H67</f>
        <v>300000</v>
      </c>
      <c r="J67" s="98"/>
      <c r="M67" s="31"/>
    </row>
    <row r="68" spans="1:13" s="3" customFormat="1" ht="18.55" outlineLevel="1">
      <c r="A68" s="98"/>
      <c r="B68" s="576"/>
      <c r="C68" s="94" t="s">
        <v>39</v>
      </c>
      <c r="D68" s="32" t="s">
        <v>16</v>
      </c>
      <c r="E68" s="23" t="s">
        <v>17</v>
      </c>
      <c r="F68" s="585"/>
      <c r="G68" s="585"/>
      <c r="H68" s="24">
        <v>10000</v>
      </c>
      <c r="I68" s="17">
        <f>I67+H68</f>
        <v>310000</v>
      </c>
      <c r="J68" s="98"/>
      <c r="M68" s="31"/>
    </row>
    <row r="69" spans="1:13" s="3" customFormat="1" ht="18.55" outlineLevel="1">
      <c r="A69" s="98"/>
      <c r="B69" s="576"/>
      <c r="C69" s="94" t="s">
        <v>39</v>
      </c>
      <c r="D69" s="32" t="s">
        <v>23</v>
      </c>
      <c r="E69" s="23" t="s">
        <v>17</v>
      </c>
      <c r="F69" s="585"/>
      <c r="G69" s="585"/>
      <c r="H69" s="24">
        <v>10000</v>
      </c>
      <c r="I69" s="17">
        <f>I68+H69</f>
        <v>320000</v>
      </c>
      <c r="J69" s="98"/>
      <c r="M69" s="31"/>
    </row>
    <row r="70" spans="1:13" s="3" customFormat="1" ht="18.55">
      <c r="A70" s="98"/>
      <c r="B70" s="6" t="s">
        <v>124</v>
      </c>
      <c r="C70" s="7"/>
      <c r="D70" s="77"/>
      <c r="E70" s="9"/>
      <c r="F70" s="10"/>
      <c r="G70" s="10"/>
      <c r="H70" s="11">
        <f>SUM(H71:H138)</f>
        <v>290000</v>
      </c>
      <c r="I70" s="12">
        <v>0</v>
      </c>
      <c r="J70" s="98"/>
      <c r="M70" s="31"/>
    </row>
    <row r="71" spans="1:13" s="3" customFormat="1" ht="18.55" outlineLevel="1">
      <c r="A71" s="98"/>
      <c r="B71" s="574" t="s">
        <v>2</v>
      </c>
      <c r="C71" s="93" t="s">
        <v>39</v>
      </c>
      <c r="D71" s="78" t="s">
        <v>23</v>
      </c>
      <c r="E71" s="15" t="s">
        <v>1</v>
      </c>
      <c r="F71" s="586">
        <v>3</v>
      </c>
      <c r="G71" s="586">
        <v>0</v>
      </c>
      <c r="H71" s="16">
        <v>0</v>
      </c>
      <c r="I71" s="17">
        <f>I69+H71</f>
        <v>320000</v>
      </c>
      <c r="J71" s="98"/>
      <c r="M71" s="31"/>
    </row>
    <row r="72" spans="1:13" s="3" customFormat="1" ht="18.55" outlineLevel="1">
      <c r="A72" s="98"/>
      <c r="B72" s="575"/>
      <c r="C72" s="93" t="s">
        <v>39</v>
      </c>
      <c r="D72" s="79" t="s">
        <v>13</v>
      </c>
      <c r="E72" s="19" t="s">
        <v>1</v>
      </c>
      <c r="F72" s="587"/>
      <c r="G72" s="587"/>
      <c r="H72" s="20">
        <v>0</v>
      </c>
      <c r="I72" s="17">
        <f t="shared" ref="I72:I95" si="4">I71+H72</f>
        <v>320000</v>
      </c>
      <c r="J72" s="98"/>
      <c r="M72" s="31"/>
    </row>
    <row r="73" spans="1:13" s="3" customFormat="1" ht="18.55" outlineLevel="1">
      <c r="A73" s="98"/>
      <c r="B73" s="575"/>
      <c r="C73" s="93" t="s">
        <v>39</v>
      </c>
      <c r="D73" s="79" t="s">
        <v>14</v>
      </c>
      <c r="E73" s="19" t="s">
        <v>17</v>
      </c>
      <c r="F73" s="587"/>
      <c r="G73" s="587"/>
      <c r="H73" s="20">
        <v>10000</v>
      </c>
      <c r="I73" s="17">
        <f t="shared" si="4"/>
        <v>330000</v>
      </c>
      <c r="J73" s="98"/>
      <c r="M73" s="31"/>
    </row>
    <row r="74" spans="1:13" s="3" customFormat="1" ht="18.55" outlineLevel="1">
      <c r="A74" s="98"/>
      <c r="B74" s="575"/>
      <c r="C74" s="93" t="s">
        <v>39</v>
      </c>
      <c r="D74" s="79" t="s">
        <v>9</v>
      </c>
      <c r="E74" s="19" t="s">
        <v>17</v>
      </c>
      <c r="F74" s="587"/>
      <c r="G74" s="587"/>
      <c r="H74" s="20">
        <v>10000</v>
      </c>
      <c r="I74" s="17">
        <f t="shared" si="4"/>
        <v>340000</v>
      </c>
      <c r="J74" s="98"/>
      <c r="M74" s="31"/>
    </row>
    <row r="75" spans="1:13" s="3" customFormat="1" ht="18.55" outlineLevel="1">
      <c r="A75" s="98"/>
      <c r="B75" s="576" t="s">
        <v>3</v>
      </c>
      <c r="C75" s="93" t="s">
        <v>39</v>
      </c>
      <c r="D75" s="32" t="s">
        <v>14</v>
      </c>
      <c r="E75" s="23" t="str">
        <f>E71</f>
        <v>Thắng</v>
      </c>
      <c r="F75" s="585">
        <v>3</v>
      </c>
      <c r="G75" s="585">
        <v>2</v>
      </c>
      <c r="H75" s="24">
        <v>0</v>
      </c>
      <c r="I75" s="17">
        <f t="shared" si="4"/>
        <v>340000</v>
      </c>
      <c r="J75" s="98"/>
      <c r="M75" s="31"/>
    </row>
    <row r="76" spans="1:13" s="3" customFormat="1" ht="18.55" outlineLevel="1">
      <c r="A76" s="98"/>
      <c r="B76" s="576"/>
      <c r="C76" s="93" t="s">
        <v>39</v>
      </c>
      <c r="D76" s="32" t="s">
        <v>9</v>
      </c>
      <c r="E76" s="23" t="s">
        <v>1</v>
      </c>
      <c r="F76" s="585"/>
      <c r="G76" s="585"/>
      <c r="H76" s="24">
        <v>0</v>
      </c>
      <c r="I76" s="17">
        <f t="shared" si="4"/>
        <v>340000</v>
      </c>
      <c r="J76" s="98"/>
      <c r="M76" s="31"/>
    </row>
    <row r="77" spans="1:13" s="3" customFormat="1" ht="18.55" outlineLevel="1">
      <c r="A77" s="98"/>
      <c r="B77" s="576"/>
      <c r="C77" s="93" t="s">
        <v>39</v>
      </c>
      <c r="D77" s="32" t="s">
        <v>23</v>
      </c>
      <c r="E77" s="23" t="s">
        <v>17</v>
      </c>
      <c r="F77" s="585"/>
      <c r="G77" s="585"/>
      <c r="H77" s="24">
        <v>10000</v>
      </c>
      <c r="I77" s="17">
        <f t="shared" si="4"/>
        <v>350000</v>
      </c>
      <c r="J77" s="98"/>
      <c r="M77" s="31"/>
    </row>
    <row r="78" spans="1:13" s="3" customFormat="1" ht="18.55" outlineLevel="1">
      <c r="A78" s="98"/>
      <c r="B78" s="576"/>
      <c r="C78" s="93" t="s">
        <v>39</v>
      </c>
      <c r="D78" s="32" t="s">
        <v>13</v>
      </c>
      <c r="E78" s="23" t="s">
        <v>17</v>
      </c>
      <c r="F78" s="585"/>
      <c r="G78" s="585"/>
      <c r="H78" s="24">
        <v>10000</v>
      </c>
      <c r="I78" s="17">
        <f t="shared" si="4"/>
        <v>360000</v>
      </c>
      <c r="J78" s="98"/>
      <c r="M78" s="31"/>
    </row>
    <row r="79" spans="1:13" s="3" customFormat="1" ht="18.55" outlineLevel="1">
      <c r="A79" s="98"/>
      <c r="B79" s="574" t="s">
        <v>6</v>
      </c>
      <c r="C79" s="93" t="s">
        <v>39</v>
      </c>
      <c r="D79" s="78" t="s">
        <v>9</v>
      </c>
      <c r="E79" s="15" t="s">
        <v>1</v>
      </c>
      <c r="F79" s="586">
        <v>3</v>
      </c>
      <c r="G79" s="586">
        <v>1</v>
      </c>
      <c r="H79" s="16">
        <v>0</v>
      </c>
      <c r="I79" s="17">
        <f t="shared" si="4"/>
        <v>360000</v>
      </c>
      <c r="J79" s="98"/>
      <c r="M79" s="31"/>
    </row>
    <row r="80" spans="1:13" s="3" customFormat="1" ht="18.55" outlineLevel="1">
      <c r="A80" s="98"/>
      <c r="B80" s="575"/>
      <c r="C80" s="93" t="s">
        <v>39</v>
      </c>
      <c r="D80" s="79" t="s">
        <v>14</v>
      </c>
      <c r="E80" s="19" t="s">
        <v>1</v>
      </c>
      <c r="F80" s="587"/>
      <c r="G80" s="587"/>
      <c r="H80" s="20">
        <v>0</v>
      </c>
      <c r="I80" s="17">
        <f t="shared" si="4"/>
        <v>360000</v>
      </c>
      <c r="J80" s="98"/>
      <c r="M80" s="31"/>
    </row>
    <row r="81" spans="1:13" s="3" customFormat="1" ht="18.55" outlineLevel="1">
      <c r="A81" s="98"/>
      <c r="B81" s="575"/>
      <c r="C81" s="93" t="s">
        <v>39</v>
      </c>
      <c r="D81" s="79" t="s">
        <v>13</v>
      </c>
      <c r="E81" s="19" t="s">
        <v>17</v>
      </c>
      <c r="F81" s="587"/>
      <c r="G81" s="587"/>
      <c r="H81" s="20">
        <v>10000</v>
      </c>
      <c r="I81" s="17">
        <f t="shared" si="4"/>
        <v>370000</v>
      </c>
      <c r="J81" s="98"/>
      <c r="M81" s="31"/>
    </row>
    <row r="82" spans="1:13" s="3" customFormat="1" ht="18.55" outlineLevel="1">
      <c r="A82" s="98"/>
      <c r="B82" s="575"/>
      <c r="C82" s="93" t="s">
        <v>39</v>
      </c>
      <c r="D82" s="79" t="s">
        <v>111</v>
      </c>
      <c r="E82" s="19" t="s">
        <v>17</v>
      </c>
      <c r="F82" s="587"/>
      <c r="G82" s="587"/>
      <c r="H82" s="20">
        <v>0</v>
      </c>
      <c r="I82" s="17">
        <f t="shared" si="4"/>
        <v>370000</v>
      </c>
      <c r="J82" s="98"/>
      <c r="M82" s="31"/>
    </row>
    <row r="83" spans="1:13" s="3" customFormat="1" ht="18.55" outlineLevel="1">
      <c r="A83" s="98"/>
      <c r="B83" s="576" t="s">
        <v>7</v>
      </c>
      <c r="C83" s="93" t="s">
        <v>39</v>
      </c>
      <c r="D83" s="32" t="s">
        <v>14</v>
      </c>
      <c r="E83" s="23" t="s">
        <v>1</v>
      </c>
      <c r="F83" s="585">
        <v>3</v>
      </c>
      <c r="G83" s="585">
        <v>1</v>
      </c>
      <c r="H83" s="24">
        <v>0</v>
      </c>
      <c r="I83" s="17">
        <f t="shared" si="4"/>
        <v>370000</v>
      </c>
      <c r="J83" s="98"/>
      <c r="M83" s="31"/>
    </row>
    <row r="84" spans="1:13" s="3" customFormat="1" ht="18.55" outlineLevel="1">
      <c r="A84" s="98"/>
      <c r="B84" s="576"/>
      <c r="C84" s="93" t="s">
        <v>39</v>
      </c>
      <c r="D84" s="32" t="s">
        <v>16</v>
      </c>
      <c r="E84" s="23" t="s">
        <v>1</v>
      </c>
      <c r="F84" s="585"/>
      <c r="G84" s="585"/>
      <c r="H84" s="24">
        <v>0</v>
      </c>
      <c r="I84" s="17">
        <f t="shared" si="4"/>
        <v>370000</v>
      </c>
      <c r="J84" s="98"/>
      <c r="M84" s="31"/>
    </row>
    <row r="85" spans="1:13" s="3" customFormat="1" ht="18.55" outlineLevel="1">
      <c r="A85" s="98"/>
      <c r="B85" s="576"/>
      <c r="C85" s="93" t="s">
        <v>39</v>
      </c>
      <c r="D85" s="32" t="s">
        <v>23</v>
      </c>
      <c r="E85" s="23" t="s">
        <v>17</v>
      </c>
      <c r="F85" s="585"/>
      <c r="G85" s="585"/>
      <c r="H85" s="24">
        <v>10000</v>
      </c>
      <c r="I85" s="17">
        <f t="shared" si="4"/>
        <v>380000</v>
      </c>
      <c r="J85" s="98"/>
      <c r="M85" s="31"/>
    </row>
    <row r="86" spans="1:13" s="3" customFormat="1" ht="18.55" outlineLevel="1">
      <c r="A86" s="98"/>
      <c r="B86" s="576"/>
      <c r="C86" s="93" t="s">
        <v>39</v>
      </c>
      <c r="D86" s="32" t="s">
        <v>13</v>
      </c>
      <c r="E86" s="23" t="s">
        <v>17</v>
      </c>
      <c r="F86" s="585"/>
      <c r="G86" s="585"/>
      <c r="H86" s="24">
        <v>10000</v>
      </c>
      <c r="I86" s="17">
        <f t="shared" si="4"/>
        <v>390000</v>
      </c>
      <c r="J86" s="98"/>
      <c r="M86" s="31"/>
    </row>
    <row r="87" spans="1:13" s="3" customFormat="1" ht="18.55" outlineLevel="1">
      <c r="A87" s="98"/>
      <c r="B87" s="575" t="s">
        <v>8</v>
      </c>
      <c r="C87" s="93" t="s">
        <v>39</v>
      </c>
      <c r="D87" s="79" t="s">
        <v>9</v>
      </c>
      <c r="E87" s="19" t="s">
        <v>1</v>
      </c>
      <c r="F87" s="587">
        <v>3</v>
      </c>
      <c r="G87" s="587">
        <v>2</v>
      </c>
      <c r="H87" s="20">
        <v>0</v>
      </c>
      <c r="I87" s="17">
        <f t="shared" si="4"/>
        <v>390000</v>
      </c>
      <c r="J87" s="98"/>
      <c r="M87" s="31"/>
    </row>
    <row r="88" spans="1:13" s="3" customFormat="1" ht="18.55" outlineLevel="1">
      <c r="A88" s="98"/>
      <c r="B88" s="575"/>
      <c r="C88" s="93" t="s">
        <v>39</v>
      </c>
      <c r="D88" s="79" t="s">
        <v>111</v>
      </c>
      <c r="E88" s="19" t="s">
        <v>1</v>
      </c>
      <c r="F88" s="587"/>
      <c r="G88" s="587"/>
      <c r="H88" s="20">
        <v>0</v>
      </c>
      <c r="I88" s="17">
        <f t="shared" si="4"/>
        <v>390000</v>
      </c>
      <c r="J88" s="98"/>
      <c r="M88" s="31"/>
    </row>
    <row r="89" spans="1:13" s="3" customFormat="1" ht="18.55" outlineLevel="1">
      <c r="A89" s="98"/>
      <c r="B89" s="575"/>
      <c r="C89" s="93" t="s">
        <v>39</v>
      </c>
      <c r="D89" s="79" t="s">
        <v>4</v>
      </c>
      <c r="E89" s="19" t="s">
        <v>17</v>
      </c>
      <c r="F89" s="587"/>
      <c r="G89" s="587"/>
      <c r="H89" s="20">
        <v>10000</v>
      </c>
      <c r="I89" s="17">
        <f t="shared" si="4"/>
        <v>400000</v>
      </c>
      <c r="J89" s="98"/>
      <c r="M89" s="31"/>
    </row>
    <row r="90" spans="1:13" s="3" customFormat="1" ht="18.55" outlineLevel="1">
      <c r="A90" s="98"/>
      <c r="B90" s="597"/>
      <c r="C90" s="93" t="s">
        <v>39</v>
      </c>
      <c r="D90" s="80" t="s">
        <v>16</v>
      </c>
      <c r="E90" s="19" t="s">
        <v>17</v>
      </c>
      <c r="F90" s="598"/>
      <c r="G90" s="598"/>
      <c r="H90" s="27">
        <v>10000</v>
      </c>
      <c r="I90" s="17">
        <f t="shared" si="4"/>
        <v>410000</v>
      </c>
      <c r="J90" s="98"/>
      <c r="M90" s="31"/>
    </row>
    <row r="91" spans="1:13" s="3" customFormat="1" ht="18.55" outlineLevel="1">
      <c r="A91" s="98"/>
      <c r="B91" s="576" t="s">
        <v>10</v>
      </c>
      <c r="C91" s="93" t="s">
        <v>39</v>
      </c>
      <c r="D91" s="32" t="s">
        <v>13</v>
      </c>
      <c r="E91" s="23" t="s">
        <v>1</v>
      </c>
      <c r="F91" s="585">
        <v>3</v>
      </c>
      <c r="G91" s="585">
        <v>0</v>
      </c>
      <c r="H91" s="24">
        <v>0</v>
      </c>
      <c r="I91" s="17">
        <f t="shared" si="4"/>
        <v>410000</v>
      </c>
      <c r="J91" s="98"/>
      <c r="M91" s="31"/>
    </row>
    <row r="92" spans="1:13" s="3" customFormat="1" ht="18.55" outlineLevel="1">
      <c r="A92" s="98"/>
      <c r="B92" s="576"/>
      <c r="C92" s="93" t="s">
        <v>39</v>
      </c>
      <c r="D92" s="32" t="s">
        <v>15</v>
      </c>
      <c r="E92" s="23" t="s">
        <v>1</v>
      </c>
      <c r="F92" s="585"/>
      <c r="G92" s="585"/>
      <c r="H92" s="24">
        <v>0</v>
      </c>
      <c r="I92" s="17">
        <f t="shared" si="4"/>
        <v>410000</v>
      </c>
      <c r="J92" s="98"/>
      <c r="M92" s="31"/>
    </row>
    <row r="93" spans="1:13" s="3" customFormat="1" ht="18.55" outlineLevel="1">
      <c r="A93" s="98"/>
      <c r="B93" s="576"/>
      <c r="C93" s="93" t="s">
        <v>39</v>
      </c>
      <c r="D93" s="32" t="s">
        <v>23</v>
      </c>
      <c r="E93" s="23" t="s">
        <v>17</v>
      </c>
      <c r="F93" s="585"/>
      <c r="G93" s="585"/>
      <c r="H93" s="24">
        <v>10000</v>
      </c>
      <c r="I93" s="17">
        <f t="shared" si="4"/>
        <v>420000</v>
      </c>
      <c r="J93" s="98"/>
      <c r="M93" s="31"/>
    </row>
    <row r="94" spans="1:13" s="3" customFormat="1" ht="18.55" outlineLevel="1">
      <c r="A94" s="98"/>
      <c r="B94" s="576"/>
      <c r="C94" s="93" t="s">
        <v>39</v>
      </c>
      <c r="D94" s="32" t="s">
        <v>14</v>
      </c>
      <c r="E94" s="23" t="s">
        <v>17</v>
      </c>
      <c r="F94" s="585"/>
      <c r="G94" s="585"/>
      <c r="H94" s="24">
        <v>10000</v>
      </c>
      <c r="I94" s="17">
        <f t="shared" si="4"/>
        <v>430000</v>
      </c>
      <c r="J94" s="98"/>
      <c r="M94" s="31"/>
    </row>
    <row r="95" spans="1:13" s="3" customFormat="1" ht="18.55" outlineLevel="1">
      <c r="A95" s="98"/>
      <c r="B95" s="574" t="s">
        <v>31</v>
      </c>
      <c r="C95" s="94" t="s">
        <v>39</v>
      </c>
      <c r="D95" s="78" t="s">
        <v>16</v>
      </c>
      <c r="E95" s="15" t="s">
        <v>1</v>
      </c>
      <c r="F95" s="586">
        <v>3</v>
      </c>
      <c r="G95" s="586">
        <v>0</v>
      </c>
      <c r="H95" s="16">
        <v>0</v>
      </c>
      <c r="I95" s="17">
        <f t="shared" si="4"/>
        <v>430000</v>
      </c>
      <c r="J95" s="98"/>
      <c r="M95" s="31"/>
    </row>
    <row r="96" spans="1:13" s="3" customFormat="1" ht="18.55" outlineLevel="1">
      <c r="A96" s="98"/>
      <c r="B96" s="575"/>
      <c r="C96" s="94" t="s">
        <v>39</v>
      </c>
      <c r="D96" s="79" t="s">
        <v>111</v>
      </c>
      <c r="E96" s="19" t="s">
        <v>1</v>
      </c>
      <c r="F96" s="587"/>
      <c r="G96" s="587"/>
      <c r="H96" s="20">
        <v>0</v>
      </c>
      <c r="I96" s="17">
        <f t="shared" ref="I96:I118" si="5">I95+H96</f>
        <v>430000</v>
      </c>
      <c r="J96" s="98"/>
      <c r="M96" s="31"/>
    </row>
    <row r="97" spans="1:13" s="3" customFormat="1" ht="18.55" outlineLevel="1">
      <c r="A97" s="98"/>
      <c r="B97" s="575"/>
      <c r="C97" s="94" t="s">
        <v>39</v>
      </c>
      <c r="D97" s="79" t="s">
        <v>0</v>
      </c>
      <c r="E97" s="19" t="s">
        <v>17</v>
      </c>
      <c r="F97" s="587"/>
      <c r="G97" s="587"/>
      <c r="H97" s="20">
        <v>10000</v>
      </c>
      <c r="I97" s="17">
        <f t="shared" si="5"/>
        <v>440000</v>
      </c>
      <c r="J97" s="98"/>
      <c r="M97" s="31"/>
    </row>
    <row r="98" spans="1:13" s="3" customFormat="1" ht="18.55" outlineLevel="1">
      <c r="A98" s="98"/>
      <c r="B98" s="575"/>
      <c r="C98" s="94" t="s">
        <v>39</v>
      </c>
      <c r="D98" s="79" t="s">
        <v>9</v>
      </c>
      <c r="E98" s="19" t="s">
        <v>17</v>
      </c>
      <c r="F98" s="587"/>
      <c r="G98" s="587"/>
      <c r="H98" s="20">
        <v>10000</v>
      </c>
      <c r="I98" s="17">
        <f t="shared" si="5"/>
        <v>450000</v>
      </c>
      <c r="J98" s="98"/>
      <c r="M98" s="31"/>
    </row>
    <row r="99" spans="1:13" s="3" customFormat="1" ht="18.55" outlineLevel="1">
      <c r="A99" s="98"/>
      <c r="B99" s="576" t="s">
        <v>36</v>
      </c>
      <c r="C99" s="94" t="s">
        <v>39</v>
      </c>
      <c r="D99" s="32" t="s">
        <v>13</v>
      </c>
      <c r="E99" s="23" t="str">
        <f>E95</f>
        <v>Thắng</v>
      </c>
      <c r="F99" s="585">
        <v>3</v>
      </c>
      <c r="G99" s="585">
        <v>1</v>
      </c>
      <c r="H99" s="24">
        <v>0</v>
      </c>
      <c r="I99" s="17">
        <f t="shared" si="5"/>
        <v>450000</v>
      </c>
      <c r="J99" s="98"/>
      <c r="M99" s="31"/>
    </row>
    <row r="100" spans="1:13" s="3" customFormat="1" ht="18.55" outlineLevel="1">
      <c r="A100" s="98"/>
      <c r="B100" s="576"/>
      <c r="C100" s="94" t="s">
        <v>39</v>
      </c>
      <c r="D100" s="32" t="s">
        <v>0</v>
      </c>
      <c r="E100" s="23" t="s">
        <v>1</v>
      </c>
      <c r="F100" s="585"/>
      <c r="G100" s="585"/>
      <c r="H100" s="24">
        <v>0</v>
      </c>
      <c r="I100" s="17">
        <f t="shared" si="5"/>
        <v>450000</v>
      </c>
      <c r="J100" s="98"/>
      <c r="M100" s="31"/>
    </row>
    <row r="101" spans="1:13" s="3" customFormat="1" ht="18.55" outlineLevel="1">
      <c r="A101" s="98"/>
      <c r="B101" s="576"/>
      <c r="C101" s="94" t="s">
        <v>39</v>
      </c>
      <c r="D101" s="32" t="s">
        <v>23</v>
      </c>
      <c r="E101" s="23" t="s">
        <v>17</v>
      </c>
      <c r="F101" s="585"/>
      <c r="G101" s="585"/>
      <c r="H101" s="24">
        <v>10000</v>
      </c>
      <c r="I101" s="17">
        <f t="shared" si="5"/>
        <v>460000</v>
      </c>
      <c r="J101" s="98"/>
      <c r="M101" s="31"/>
    </row>
    <row r="102" spans="1:13" s="3" customFormat="1" ht="18.55" outlineLevel="1">
      <c r="A102" s="98"/>
      <c r="B102" s="576"/>
      <c r="C102" s="94" t="s">
        <v>39</v>
      </c>
      <c r="D102" s="32" t="s">
        <v>5</v>
      </c>
      <c r="E102" s="23" t="s">
        <v>17</v>
      </c>
      <c r="F102" s="585"/>
      <c r="G102" s="585"/>
      <c r="H102" s="24">
        <v>10000</v>
      </c>
      <c r="I102" s="17">
        <f t="shared" si="5"/>
        <v>470000</v>
      </c>
      <c r="J102" s="98"/>
      <c r="M102" s="31"/>
    </row>
    <row r="103" spans="1:13" s="3" customFormat="1" ht="18.55" outlineLevel="1">
      <c r="A103" s="98"/>
      <c r="B103" s="574" t="s">
        <v>37</v>
      </c>
      <c r="C103" s="94" t="s">
        <v>39</v>
      </c>
      <c r="D103" s="78" t="s">
        <v>9</v>
      </c>
      <c r="E103" s="15" t="s">
        <v>1</v>
      </c>
      <c r="F103" s="586">
        <v>3</v>
      </c>
      <c r="G103" s="586">
        <v>1</v>
      </c>
      <c r="H103" s="16">
        <v>0</v>
      </c>
      <c r="I103" s="17">
        <f t="shared" si="5"/>
        <v>470000</v>
      </c>
      <c r="J103" s="98"/>
      <c r="M103" s="31"/>
    </row>
    <row r="104" spans="1:13" s="3" customFormat="1" ht="18.55" outlineLevel="1">
      <c r="A104" s="98"/>
      <c r="B104" s="575"/>
      <c r="C104" s="94" t="s">
        <v>39</v>
      </c>
      <c r="D104" s="79" t="s">
        <v>15</v>
      </c>
      <c r="E104" s="19" t="s">
        <v>1</v>
      </c>
      <c r="F104" s="587"/>
      <c r="G104" s="587"/>
      <c r="H104" s="20">
        <v>0</v>
      </c>
      <c r="I104" s="17">
        <f t="shared" si="5"/>
        <v>470000</v>
      </c>
      <c r="J104" s="98"/>
      <c r="M104" s="31"/>
    </row>
    <row r="105" spans="1:13" s="3" customFormat="1" ht="18.55" outlineLevel="1">
      <c r="A105" s="98"/>
      <c r="B105" s="575"/>
      <c r="C105" s="94" t="s">
        <v>39</v>
      </c>
      <c r="D105" s="79" t="s">
        <v>0</v>
      </c>
      <c r="E105" s="19" t="s">
        <v>17</v>
      </c>
      <c r="F105" s="587"/>
      <c r="G105" s="587"/>
      <c r="H105" s="20">
        <v>10000</v>
      </c>
      <c r="I105" s="17">
        <f t="shared" si="5"/>
        <v>480000</v>
      </c>
      <c r="J105" s="98"/>
      <c r="M105" s="31"/>
    </row>
    <row r="106" spans="1:13" s="3" customFormat="1" ht="18.55" outlineLevel="1">
      <c r="A106" s="98"/>
      <c r="B106" s="575"/>
      <c r="C106" s="94" t="s">
        <v>39</v>
      </c>
      <c r="D106" s="79" t="s">
        <v>5</v>
      </c>
      <c r="E106" s="19" t="s">
        <v>17</v>
      </c>
      <c r="F106" s="587"/>
      <c r="G106" s="587"/>
      <c r="H106" s="20">
        <v>10000</v>
      </c>
      <c r="I106" s="17">
        <f t="shared" si="5"/>
        <v>490000</v>
      </c>
      <c r="J106" s="98"/>
      <c r="M106" s="31"/>
    </row>
    <row r="107" spans="1:13" s="3" customFormat="1" ht="18.55" outlineLevel="1">
      <c r="A107" s="98"/>
      <c r="B107" s="576" t="s">
        <v>41</v>
      </c>
      <c r="C107" s="94" t="s">
        <v>39</v>
      </c>
      <c r="D107" s="32" t="s">
        <v>0</v>
      </c>
      <c r="E107" s="23" t="s">
        <v>1</v>
      </c>
      <c r="F107" s="585">
        <v>3</v>
      </c>
      <c r="G107" s="585">
        <v>2</v>
      </c>
      <c r="H107" s="24">
        <v>0</v>
      </c>
      <c r="I107" s="17">
        <f t="shared" si="5"/>
        <v>490000</v>
      </c>
      <c r="J107" s="98"/>
      <c r="M107" s="31"/>
    </row>
    <row r="108" spans="1:13" s="3" customFormat="1" ht="18.55" outlineLevel="1">
      <c r="A108" s="98"/>
      <c r="B108" s="576"/>
      <c r="C108" s="94" t="s">
        <v>39</v>
      </c>
      <c r="D108" s="32" t="s">
        <v>5</v>
      </c>
      <c r="E108" s="23" t="s">
        <v>1</v>
      </c>
      <c r="F108" s="585"/>
      <c r="G108" s="585"/>
      <c r="H108" s="24">
        <v>0</v>
      </c>
      <c r="I108" s="17">
        <f t="shared" si="5"/>
        <v>490000</v>
      </c>
      <c r="J108" s="98"/>
      <c r="M108" s="31"/>
    </row>
    <row r="109" spans="1:13" s="3" customFormat="1" ht="18.55" outlineLevel="1">
      <c r="A109" s="98"/>
      <c r="B109" s="576"/>
      <c r="C109" s="94" t="s">
        <v>39</v>
      </c>
      <c r="D109" s="32" t="s">
        <v>15</v>
      </c>
      <c r="E109" s="23" t="s">
        <v>17</v>
      </c>
      <c r="F109" s="585"/>
      <c r="G109" s="585"/>
      <c r="H109" s="24">
        <v>10000</v>
      </c>
      <c r="I109" s="17">
        <f t="shared" si="5"/>
        <v>500000</v>
      </c>
      <c r="J109" s="98"/>
      <c r="M109" s="31"/>
    </row>
    <row r="110" spans="1:13" s="3" customFormat="1" ht="18.55" outlineLevel="1">
      <c r="A110" s="98"/>
      <c r="B110" s="576"/>
      <c r="C110" s="94" t="s">
        <v>39</v>
      </c>
      <c r="D110" s="32" t="s">
        <v>9</v>
      </c>
      <c r="E110" s="23" t="s">
        <v>17</v>
      </c>
      <c r="F110" s="585"/>
      <c r="G110" s="585"/>
      <c r="H110" s="24">
        <v>10000</v>
      </c>
      <c r="I110" s="17">
        <f t="shared" si="5"/>
        <v>510000</v>
      </c>
      <c r="J110" s="98"/>
      <c r="M110" s="31"/>
    </row>
    <row r="111" spans="1:13" s="3" customFormat="1" ht="18.55" outlineLevel="1">
      <c r="A111" s="98"/>
      <c r="B111" s="575" t="s">
        <v>48</v>
      </c>
      <c r="C111" s="94" t="s">
        <v>39</v>
      </c>
      <c r="D111" s="79" t="s">
        <v>0</v>
      </c>
      <c r="E111" s="19" t="s">
        <v>1</v>
      </c>
      <c r="F111" s="587">
        <v>3</v>
      </c>
      <c r="G111" s="587">
        <v>0</v>
      </c>
      <c r="H111" s="20">
        <v>0</v>
      </c>
      <c r="I111" s="17">
        <f t="shared" si="5"/>
        <v>510000</v>
      </c>
      <c r="J111" s="98"/>
      <c r="M111" s="31"/>
    </row>
    <row r="112" spans="1:13" s="3" customFormat="1" ht="18.55" outlineLevel="1">
      <c r="A112" s="98"/>
      <c r="B112" s="575"/>
      <c r="C112" s="94" t="s">
        <v>39</v>
      </c>
      <c r="D112" s="79" t="s">
        <v>5</v>
      </c>
      <c r="E112" s="19" t="s">
        <v>1</v>
      </c>
      <c r="F112" s="587"/>
      <c r="G112" s="587"/>
      <c r="H112" s="20">
        <v>0</v>
      </c>
      <c r="I112" s="17">
        <f t="shared" si="5"/>
        <v>510000</v>
      </c>
      <c r="J112" s="98"/>
      <c r="M112" s="31"/>
    </row>
    <row r="113" spans="1:13" s="3" customFormat="1" ht="18.55" outlineLevel="1">
      <c r="A113" s="98"/>
      <c r="B113" s="575"/>
      <c r="C113" s="94" t="s">
        <v>39</v>
      </c>
      <c r="D113" s="79" t="s">
        <v>15</v>
      </c>
      <c r="E113" s="19" t="s">
        <v>17</v>
      </c>
      <c r="F113" s="587"/>
      <c r="G113" s="587"/>
      <c r="H113" s="20">
        <v>10000</v>
      </c>
      <c r="I113" s="17">
        <f t="shared" si="5"/>
        <v>520000</v>
      </c>
      <c r="J113" s="98"/>
      <c r="M113" s="31"/>
    </row>
    <row r="114" spans="1:13" s="3" customFormat="1" ht="18.55" outlineLevel="1">
      <c r="A114" s="98"/>
      <c r="B114" s="597"/>
      <c r="C114" s="94" t="s">
        <v>39</v>
      </c>
      <c r="D114" s="80" t="s">
        <v>9</v>
      </c>
      <c r="E114" s="19" t="s">
        <v>17</v>
      </c>
      <c r="F114" s="598"/>
      <c r="G114" s="598"/>
      <c r="H114" s="27">
        <v>10000</v>
      </c>
      <c r="I114" s="17">
        <f t="shared" si="5"/>
        <v>530000</v>
      </c>
      <c r="J114" s="98"/>
      <c r="M114" s="31"/>
    </row>
    <row r="115" spans="1:13" s="3" customFormat="1" ht="18.55" outlineLevel="1">
      <c r="A115" s="98"/>
      <c r="B115" s="576" t="s">
        <v>92</v>
      </c>
      <c r="C115" s="94" t="s">
        <v>39</v>
      </c>
      <c r="D115" s="32" t="s">
        <v>5</v>
      </c>
      <c r="E115" s="23" t="s">
        <v>1</v>
      </c>
      <c r="F115" s="585">
        <v>3</v>
      </c>
      <c r="G115" s="585">
        <v>1</v>
      </c>
      <c r="H115" s="24">
        <v>0</v>
      </c>
      <c r="I115" s="17">
        <f t="shared" si="5"/>
        <v>530000</v>
      </c>
      <c r="J115" s="98"/>
      <c r="M115" s="31"/>
    </row>
    <row r="116" spans="1:13" s="3" customFormat="1" ht="18.55" outlineLevel="1">
      <c r="A116" s="98"/>
      <c r="B116" s="576"/>
      <c r="C116" s="94" t="s">
        <v>39</v>
      </c>
      <c r="D116" s="32" t="s">
        <v>111</v>
      </c>
      <c r="E116" s="23" t="s">
        <v>1</v>
      </c>
      <c r="F116" s="585"/>
      <c r="G116" s="585"/>
      <c r="H116" s="24">
        <v>0</v>
      </c>
      <c r="I116" s="17">
        <f t="shared" si="5"/>
        <v>530000</v>
      </c>
      <c r="J116" s="98"/>
      <c r="M116" s="31"/>
    </row>
    <row r="117" spans="1:13" s="3" customFormat="1" ht="18.55" outlineLevel="1">
      <c r="A117" s="98"/>
      <c r="B117" s="576"/>
      <c r="C117" s="94" t="s">
        <v>39</v>
      </c>
      <c r="D117" s="32" t="s">
        <v>9</v>
      </c>
      <c r="E117" s="23" t="s">
        <v>17</v>
      </c>
      <c r="F117" s="585"/>
      <c r="G117" s="585"/>
      <c r="H117" s="24">
        <v>10000</v>
      </c>
      <c r="I117" s="17">
        <f t="shared" si="5"/>
        <v>540000</v>
      </c>
      <c r="J117" s="98"/>
      <c r="M117" s="31"/>
    </row>
    <row r="118" spans="1:13" s="3" customFormat="1" ht="18.55" outlineLevel="1">
      <c r="A118" s="98"/>
      <c r="B118" s="576"/>
      <c r="C118" s="94" t="s">
        <v>39</v>
      </c>
      <c r="D118" s="32" t="s">
        <v>16</v>
      </c>
      <c r="E118" s="23" t="s">
        <v>17</v>
      </c>
      <c r="F118" s="585"/>
      <c r="G118" s="585"/>
      <c r="H118" s="24">
        <v>10000</v>
      </c>
      <c r="I118" s="17">
        <f t="shared" si="5"/>
        <v>550000</v>
      </c>
      <c r="J118" s="98"/>
      <c r="M118" s="31"/>
    </row>
    <row r="119" spans="1:13" s="3" customFormat="1" ht="18.55" outlineLevel="1">
      <c r="A119" s="98"/>
      <c r="B119" s="574" t="s">
        <v>93</v>
      </c>
      <c r="C119" s="94" t="s">
        <v>39</v>
      </c>
      <c r="D119" s="78" t="s">
        <v>0</v>
      </c>
      <c r="E119" s="15" t="s">
        <v>1</v>
      </c>
      <c r="F119" s="586">
        <v>3</v>
      </c>
      <c r="G119" s="586">
        <v>1</v>
      </c>
      <c r="H119" s="16">
        <v>0</v>
      </c>
      <c r="I119" s="17">
        <f t="shared" ref="I119:I138" si="6">I118+H119</f>
        <v>550000</v>
      </c>
      <c r="J119" s="98"/>
      <c r="M119" s="31"/>
    </row>
    <row r="120" spans="1:13" s="3" customFormat="1" ht="18.55" outlineLevel="1">
      <c r="A120" s="98"/>
      <c r="B120" s="575"/>
      <c r="C120" s="94" t="s">
        <v>39</v>
      </c>
      <c r="D120" s="79" t="s">
        <v>15</v>
      </c>
      <c r="E120" s="19" t="s">
        <v>1</v>
      </c>
      <c r="F120" s="587"/>
      <c r="G120" s="587"/>
      <c r="H120" s="20">
        <v>0</v>
      </c>
      <c r="I120" s="17">
        <f t="shared" si="6"/>
        <v>550000</v>
      </c>
      <c r="J120" s="98"/>
      <c r="M120" s="31"/>
    </row>
    <row r="121" spans="1:13" s="3" customFormat="1" ht="18.55" outlineLevel="1">
      <c r="A121" s="98"/>
      <c r="B121" s="575"/>
      <c r="C121" s="94" t="s">
        <v>39</v>
      </c>
      <c r="D121" s="79" t="s">
        <v>14</v>
      </c>
      <c r="E121" s="19" t="s">
        <v>17</v>
      </c>
      <c r="F121" s="587"/>
      <c r="G121" s="587"/>
      <c r="H121" s="20">
        <v>10000</v>
      </c>
      <c r="I121" s="17">
        <f t="shared" si="6"/>
        <v>560000</v>
      </c>
      <c r="J121" s="98"/>
      <c r="M121" s="31"/>
    </row>
    <row r="122" spans="1:13" s="3" customFormat="1" ht="18.55" outlineLevel="1">
      <c r="A122" s="98"/>
      <c r="B122" s="575"/>
      <c r="C122" s="94" t="s">
        <v>39</v>
      </c>
      <c r="D122" s="79" t="s">
        <v>111</v>
      </c>
      <c r="E122" s="19" t="s">
        <v>17</v>
      </c>
      <c r="F122" s="587"/>
      <c r="G122" s="587"/>
      <c r="H122" s="20">
        <v>0</v>
      </c>
      <c r="I122" s="17">
        <f t="shared" si="6"/>
        <v>560000</v>
      </c>
      <c r="J122" s="98"/>
      <c r="M122" s="31"/>
    </row>
    <row r="123" spans="1:13" s="3" customFormat="1" ht="18.55" outlineLevel="1">
      <c r="A123" s="98"/>
      <c r="B123" s="576" t="s">
        <v>122</v>
      </c>
      <c r="C123" s="94" t="s">
        <v>39</v>
      </c>
      <c r="D123" s="32" t="s">
        <v>16</v>
      </c>
      <c r="E123" s="23" t="s">
        <v>1</v>
      </c>
      <c r="F123" s="585">
        <v>3</v>
      </c>
      <c r="G123" s="585">
        <v>2</v>
      </c>
      <c r="H123" s="24">
        <v>0</v>
      </c>
      <c r="I123" s="17">
        <f t="shared" si="6"/>
        <v>560000</v>
      </c>
      <c r="J123" s="98"/>
      <c r="M123" s="31"/>
    </row>
    <row r="124" spans="1:13" s="3" customFormat="1" ht="18.55" outlineLevel="1">
      <c r="A124" s="98"/>
      <c r="B124" s="576"/>
      <c r="C124" s="94" t="s">
        <v>39</v>
      </c>
      <c r="D124" s="32" t="s">
        <v>25</v>
      </c>
      <c r="E124" s="23" t="s">
        <v>1</v>
      </c>
      <c r="F124" s="585"/>
      <c r="G124" s="585"/>
      <c r="H124" s="24">
        <v>0</v>
      </c>
      <c r="I124" s="17">
        <f t="shared" si="6"/>
        <v>560000</v>
      </c>
      <c r="J124" s="98"/>
      <c r="M124" s="31"/>
    </row>
    <row r="125" spans="1:13" s="3" customFormat="1" ht="18.55" outlineLevel="1">
      <c r="A125" s="98"/>
      <c r="B125" s="576"/>
      <c r="C125" s="94" t="s">
        <v>39</v>
      </c>
      <c r="D125" s="32" t="s">
        <v>14</v>
      </c>
      <c r="E125" s="23" t="s">
        <v>17</v>
      </c>
      <c r="F125" s="585"/>
      <c r="G125" s="585"/>
      <c r="H125" s="24">
        <v>10000</v>
      </c>
      <c r="I125" s="17">
        <f t="shared" si="6"/>
        <v>570000</v>
      </c>
      <c r="J125" s="98"/>
      <c r="M125" s="31"/>
    </row>
    <row r="126" spans="1:13" s="3" customFormat="1" ht="18.55" outlineLevel="1">
      <c r="A126" s="98"/>
      <c r="B126" s="576"/>
      <c r="C126" s="94" t="s">
        <v>39</v>
      </c>
      <c r="D126" s="32" t="s">
        <v>111</v>
      </c>
      <c r="E126" s="23" t="s">
        <v>17</v>
      </c>
      <c r="F126" s="585"/>
      <c r="G126" s="585"/>
      <c r="H126" s="24">
        <v>0</v>
      </c>
      <c r="I126" s="17">
        <f t="shared" si="6"/>
        <v>570000</v>
      </c>
      <c r="J126" s="98"/>
      <c r="M126" s="31"/>
    </row>
    <row r="127" spans="1:13" s="3" customFormat="1" ht="18.55" outlineLevel="1">
      <c r="A127" s="98"/>
      <c r="B127" s="574" t="s">
        <v>123</v>
      </c>
      <c r="C127" s="94" t="s">
        <v>39</v>
      </c>
      <c r="D127" s="78" t="s">
        <v>5</v>
      </c>
      <c r="E127" s="15" t="s">
        <v>1</v>
      </c>
      <c r="F127" s="586">
        <v>3</v>
      </c>
      <c r="G127" s="586">
        <v>2</v>
      </c>
      <c r="H127" s="16">
        <v>0</v>
      </c>
      <c r="I127" s="17">
        <f>I126+H127</f>
        <v>570000</v>
      </c>
      <c r="J127" s="98"/>
      <c r="M127" s="31"/>
    </row>
    <row r="128" spans="1:13" s="3" customFormat="1" ht="18.55" outlineLevel="1">
      <c r="A128" s="98"/>
      <c r="B128" s="575"/>
      <c r="C128" s="94" t="s">
        <v>39</v>
      </c>
      <c r="D128" s="79" t="s">
        <v>25</v>
      </c>
      <c r="E128" s="19" t="s">
        <v>1</v>
      </c>
      <c r="F128" s="587"/>
      <c r="G128" s="587"/>
      <c r="H128" s="20">
        <v>0</v>
      </c>
      <c r="I128" s="17">
        <f>I127+H128</f>
        <v>570000</v>
      </c>
      <c r="J128" s="98"/>
      <c r="M128" s="31"/>
    </row>
    <row r="129" spans="1:13" s="3" customFormat="1" ht="18.55" outlineLevel="1">
      <c r="A129" s="98"/>
      <c r="B129" s="575"/>
      <c r="C129" s="94" t="s">
        <v>39</v>
      </c>
      <c r="D129" s="79" t="s">
        <v>16</v>
      </c>
      <c r="E129" s="19" t="s">
        <v>17</v>
      </c>
      <c r="F129" s="587"/>
      <c r="G129" s="587"/>
      <c r="H129" s="20">
        <v>10000</v>
      </c>
      <c r="I129" s="17">
        <f>I128+H129</f>
        <v>580000</v>
      </c>
      <c r="J129" s="98"/>
      <c r="M129" s="31"/>
    </row>
    <row r="130" spans="1:13" s="3" customFormat="1" ht="18.55" outlineLevel="1">
      <c r="A130" s="98"/>
      <c r="B130" s="575"/>
      <c r="C130" s="94" t="s">
        <v>39</v>
      </c>
      <c r="D130" s="79" t="s">
        <v>111</v>
      </c>
      <c r="E130" s="19" t="s">
        <v>17</v>
      </c>
      <c r="F130" s="587"/>
      <c r="G130" s="587"/>
      <c r="H130" s="20">
        <v>0</v>
      </c>
      <c r="I130" s="17">
        <f>I129+H130</f>
        <v>580000</v>
      </c>
      <c r="J130" s="98"/>
      <c r="M130" s="31"/>
    </row>
    <row r="131" spans="1:13" s="3" customFormat="1" ht="18.55" outlineLevel="1">
      <c r="A131" s="98"/>
      <c r="B131" s="576" t="s">
        <v>125</v>
      </c>
      <c r="C131" s="94" t="s">
        <v>39</v>
      </c>
      <c r="D131" s="32" t="s">
        <v>14</v>
      </c>
      <c r="E131" s="23" t="s">
        <v>1</v>
      </c>
      <c r="F131" s="585">
        <v>3</v>
      </c>
      <c r="G131" s="585">
        <v>0</v>
      </c>
      <c r="H131" s="24">
        <v>0</v>
      </c>
      <c r="I131" s="17">
        <f>I130+H131</f>
        <v>580000</v>
      </c>
      <c r="J131" s="98"/>
      <c r="M131" s="31"/>
    </row>
    <row r="132" spans="1:13" s="3" customFormat="1" ht="18.55" outlineLevel="1">
      <c r="A132" s="98"/>
      <c r="B132" s="576"/>
      <c r="C132" s="94" t="s">
        <v>39</v>
      </c>
      <c r="D132" s="32" t="s">
        <v>5</v>
      </c>
      <c r="E132" s="23" t="s">
        <v>1</v>
      </c>
      <c r="F132" s="585"/>
      <c r="G132" s="585"/>
      <c r="H132" s="24">
        <v>0</v>
      </c>
      <c r="I132" s="17">
        <f t="shared" si="6"/>
        <v>580000</v>
      </c>
      <c r="J132" s="98"/>
      <c r="M132" s="31"/>
    </row>
    <row r="133" spans="1:13" s="3" customFormat="1" ht="18.55" outlineLevel="1">
      <c r="A133" s="98"/>
      <c r="B133" s="576"/>
      <c r="C133" s="94" t="s">
        <v>39</v>
      </c>
      <c r="D133" s="32" t="s">
        <v>15</v>
      </c>
      <c r="E133" s="23" t="s">
        <v>17</v>
      </c>
      <c r="F133" s="585"/>
      <c r="G133" s="585"/>
      <c r="H133" s="24">
        <v>10000</v>
      </c>
      <c r="I133" s="17">
        <f t="shared" si="6"/>
        <v>590000</v>
      </c>
      <c r="J133" s="98"/>
      <c r="M133" s="31"/>
    </row>
    <row r="134" spans="1:13" s="3" customFormat="1" ht="18.55" outlineLevel="1">
      <c r="A134" s="98"/>
      <c r="B134" s="576"/>
      <c r="C134" s="94" t="s">
        <v>39</v>
      </c>
      <c r="D134" s="32" t="s">
        <v>111</v>
      </c>
      <c r="E134" s="23" t="s">
        <v>17</v>
      </c>
      <c r="F134" s="585"/>
      <c r="G134" s="585"/>
      <c r="H134" s="24">
        <v>0</v>
      </c>
      <c r="I134" s="17">
        <f t="shared" si="6"/>
        <v>590000</v>
      </c>
      <c r="J134" s="98"/>
      <c r="M134" s="31"/>
    </row>
    <row r="135" spans="1:13" s="3" customFormat="1" ht="18.55" outlineLevel="1">
      <c r="A135" s="98"/>
      <c r="B135" s="574" t="s">
        <v>126</v>
      </c>
      <c r="C135" s="94" t="s">
        <v>39</v>
      </c>
      <c r="D135" s="79" t="s">
        <v>15</v>
      </c>
      <c r="E135" s="19" t="s">
        <v>1</v>
      </c>
      <c r="F135" s="587">
        <v>3</v>
      </c>
      <c r="G135" s="587">
        <v>2</v>
      </c>
      <c r="H135" s="20">
        <v>0</v>
      </c>
      <c r="I135" s="17">
        <f t="shared" si="6"/>
        <v>590000</v>
      </c>
      <c r="J135" s="98"/>
      <c r="M135" s="31"/>
    </row>
    <row r="136" spans="1:13" s="3" customFormat="1" ht="18.55" outlineLevel="1">
      <c r="A136" s="98"/>
      <c r="B136" s="575"/>
      <c r="C136" s="94" t="s">
        <v>39</v>
      </c>
      <c r="D136" s="79" t="s">
        <v>111</v>
      </c>
      <c r="E136" s="19" t="s">
        <v>1</v>
      </c>
      <c r="F136" s="587"/>
      <c r="G136" s="587"/>
      <c r="H136" s="20">
        <v>0</v>
      </c>
      <c r="I136" s="17">
        <f t="shared" si="6"/>
        <v>590000</v>
      </c>
      <c r="J136" s="98"/>
      <c r="M136" s="31"/>
    </row>
    <row r="137" spans="1:13" s="3" customFormat="1" ht="18.55" outlineLevel="1">
      <c r="A137" s="98"/>
      <c r="B137" s="575"/>
      <c r="C137" s="94" t="s">
        <v>39</v>
      </c>
      <c r="D137" s="79" t="s">
        <v>14</v>
      </c>
      <c r="E137" s="19" t="s">
        <v>17</v>
      </c>
      <c r="F137" s="587"/>
      <c r="G137" s="587"/>
      <c r="H137" s="20">
        <v>10000</v>
      </c>
      <c r="I137" s="17">
        <f t="shared" si="6"/>
        <v>600000</v>
      </c>
      <c r="J137" s="98"/>
      <c r="M137" s="31"/>
    </row>
    <row r="138" spans="1:13" s="3" customFormat="1" ht="18.55" outlineLevel="1">
      <c r="A138" s="98"/>
      <c r="B138" s="575"/>
      <c r="C138" s="94" t="s">
        <v>39</v>
      </c>
      <c r="D138" s="80" t="s">
        <v>5</v>
      </c>
      <c r="E138" s="19" t="s">
        <v>17</v>
      </c>
      <c r="F138" s="598"/>
      <c r="G138" s="598"/>
      <c r="H138" s="27">
        <v>10000</v>
      </c>
      <c r="I138" s="17">
        <f t="shared" si="6"/>
        <v>610000</v>
      </c>
      <c r="J138" s="98"/>
      <c r="M138" s="31"/>
    </row>
    <row r="139" spans="1:13" s="3" customFormat="1" ht="18.55">
      <c r="A139" s="98"/>
      <c r="B139" s="6" t="s">
        <v>128</v>
      </c>
      <c r="C139" s="7"/>
      <c r="D139" s="77"/>
      <c r="E139" s="9"/>
      <c r="F139" s="10"/>
      <c r="G139" s="10"/>
      <c r="H139" s="11">
        <f>SUM(H140:H175)</f>
        <v>90000</v>
      </c>
      <c r="I139" s="12">
        <v>0</v>
      </c>
      <c r="J139" s="98"/>
      <c r="M139" s="31"/>
    </row>
    <row r="140" spans="1:13" s="3" customFormat="1" ht="18.55" outlineLevel="1">
      <c r="A140" s="98"/>
      <c r="B140" s="574" t="s">
        <v>2</v>
      </c>
      <c r="C140" s="93" t="s">
        <v>39</v>
      </c>
      <c r="D140" s="78" t="s">
        <v>4</v>
      </c>
      <c r="E140" s="15" t="s">
        <v>1</v>
      </c>
      <c r="F140" s="586">
        <v>3</v>
      </c>
      <c r="G140" s="586">
        <v>1</v>
      </c>
      <c r="H140" s="16">
        <v>0</v>
      </c>
      <c r="I140" s="17">
        <f>I138+H140</f>
        <v>610000</v>
      </c>
      <c r="J140" s="98"/>
      <c r="M140" s="31"/>
    </row>
    <row r="141" spans="1:13" s="3" customFormat="1" ht="18.55" outlineLevel="1">
      <c r="A141" s="98"/>
      <c r="B141" s="575"/>
      <c r="C141" s="93" t="s">
        <v>39</v>
      </c>
      <c r="D141" s="79" t="s">
        <v>16</v>
      </c>
      <c r="E141" s="19" t="s">
        <v>1</v>
      </c>
      <c r="F141" s="587"/>
      <c r="G141" s="587"/>
      <c r="H141" s="20">
        <v>0</v>
      </c>
      <c r="I141" s="17">
        <f t="shared" ref="I141:I155" si="7">I140+H141</f>
        <v>610000</v>
      </c>
      <c r="J141" s="98"/>
      <c r="M141" s="31"/>
    </row>
    <row r="142" spans="1:13" s="3" customFormat="1" ht="18.55" outlineLevel="1">
      <c r="A142" s="98"/>
      <c r="B142" s="575"/>
      <c r="C142" s="93" t="s">
        <v>39</v>
      </c>
      <c r="D142" s="79" t="s">
        <v>111</v>
      </c>
      <c r="E142" s="19" t="s">
        <v>17</v>
      </c>
      <c r="F142" s="587"/>
      <c r="G142" s="587"/>
      <c r="H142" s="20">
        <v>0</v>
      </c>
      <c r="I142" s="17">
        <f t="shared" si="7"/>
        <v>610000</v>
      </c>
      <c r="J142" s="98"/>
      <c r="M142" s="31"/>
    </row>
    <row r="143" spans="1:13" s="3" customFormat="1" ht="18.55" outlineLevel="1">
      <c r="A143" s="98"/>
      <c r="B143" s="575"/>
      <c r="C143" s="93" t="s">
        <v>39</v>
      </c>
      <c r="D143" s="79" t="s">
        <v>127</v>
      </c>
      <c r="E143" s="19" t="s">
        <v>17</v>
      </c>
      <c r="F143" s="587"/>
      <c r="G143" s="587"/>
      <c r="H143" s="20">
        <v>0</v>
      </c>
      <c r="I143" s="17">
        <f t="shared" si="7"/>
        <v>610000</v>
      </c>
      <c r="J143" s="98"/>
      <c r="M143" s="31"/>
    </row>
    <row r="144" spans="1:13" s="3" customFormat="1" ht="18.55" outlineLevel="1">
      <c r="A144" s="98"/>
      <c r="B144" s="576" t="s">
        <v>3</v>
      </c>
      <c r="C144" s="93" t="s">
        <v>39</v>
      </c>
      <c r="D144" s="32" t="s">
        <v>4</v>
      </c>
      <c r="E144" s="23" t="str">
        <f>E140</f>
        <v>Thắng</v>
      </c>
      <c r="F144" s="585">
        <v>3</v>
      </c>
      <c r="G144" s="585">
        <v>2</v>
      </c>
      <c r="H144" s="24">
        <v>0</v>
      </c>
      <c r="I144" s="17">
        <f t="shared" si="7"/>
        <v>610000</v>
      </c>
      <c r="J144" s="98"/>
      <c r="M144" s="31"/>
    </row>
    <row r="145" spans="1:13" s="3" customFormat="1" ht="18.55" outlineLevel="1">
      <c r="A145" s="98"/>
      <c r="B145" s="576"/>
      <c r="C145" s="93" t="s">
        <v>39</v>
      </c>
      <c r="D145" s="32" t="s">
        <v>5</v>
      </c>
      <c r="E145" s="23" t="s">
        <v>1</v>
      </c>
      <c r="F145" s="585"/>
      <c r="G145" s="585"/>
      <c r="H145" s="24">
        <v>0</v>
      </c>
      <c r="I145" s="17">
        <f t="shared" si="7"/>
        <v>610000</v>
      </c>
      <c r="J145" s="98"/>
      <c r="M145" s="31"/>
    </row>
    <row r="146" spans="1:13" s="3" customFormat="1" ht="18.55" outlineLevel="1">
      <c r="A146" s="98"/>
      <c r="B146" s="576"/>
      <c r="C146" s="93" t="s">
        <v>39</v>
      </c>
      <c r="D146" s="32" t="s">
        <v>24</v>
      </c>
      <c r="E146" s="23" t="s">
        <v>17</v>
      </c>
      <c r="F146" s="585"/>
      <c r="G146" s="585"/>
      <c r="H146" s="24">
        <v>10000</v>
      </c>
      <c r="I146" s="17">
        <f t="shared" si="7"/>
        <v>620000</v>
      </c>
      <c r="J146" s="98"/>
      <c r="M146" s="31"/>
    </row>
    <row r="147" spans="1:13" s="3" customFormat="1" ht="18.55" outlineLevel="1">
      <c r="A147" s="98"/>
      <c r="B147" s="576"/>
      <c r="C147" s="93" t="s">
        <v>39</v>
      </c>
      <c r="D147" s="32" t="s">
        <v>16</v>
      </c>
      <c r="E147" s="23" t="s">
        <v>17</v>
      </c>
      <c r="F147" s="585"/>
      <c r="G147" s="585"/>
      <c r="H147" s="24">
        <v>10000</v>
      </c>
      <c r="I147" s="17">
        <f t="shared" si="7"/>
        <v>630000</v>
      </c>
      <c r="J147" s="98"/>
      <c r="M147" s="31"/>
    </row>
    <row r="148" spans="1:13" s="3" customFormat="1" ht="18.55" outlineLevel="1">
      <c r="A148" s="98"/>
      <c r="B148" s="574" t="s">
        <v>6</v>
      </c>
      <c r="C148" s="93" t="s">
        <v>39</v>
      </c>
      <c r="D148" s="78" t="s">
        <v>15</v>
      </c>
      <c r="E148" s="15" t="s">
        <v>1</v>
      </c>
      <c r="F148" s="586">
        <v>3</v>
      </c>
      <c r="G148" s="586">
        <v>2</v>
      </c>
      <c r="H148" s="16">
        <v>0</v>
      </c>
      <c r="I148" s="17">
        <f t="shared" si="7"/>
        <v>630000</v>
      </c>
      <c r="J148" s="98"/>
      <c r="M148" s="31"/>
    </row>
    <row r="149" spans="1:13" s="3" customFormat="1" ht="18.55" outlineLevel="1">
      <c r="A149" s="98"/>
      <c r="B149" s="575"/>
      <c r="C149" s="93" t="s">
        <v>39</v>
      </c>
      <c r="D149" s="79" t="s">
        <v>24</v>
      </c>
      <c r="E149" s="19" t="s">
        <v>1</v>
      </c>
      <c r="F149" s="587"/>
      <c r="G149" s="587"/>
      <c r="H149" s="20">
        <v>0</v>
      </c>
      <c r="I149" s="17">
        <f t="shared" si="7"/>
        <v>630000</v>
      </c>
      <c r="J149" s="98"/>
      <c r="M149" s="31"/>
    </row>
    <row r="150" spans="1:13" s="3" customFormat="1" ht="18.55" outlineLevel="1">
      <c r="A150" s="98"/>
      <c r="B150" s="575"/>
      <c r="C150" s="93" t="s">
        <v>39</v>
      </c>
      <c r="D150" s="79" t="s">
        <v>111</v>
      </c>
      <c r="E150" s="19" t="s">
        <v>17</v>
      </c>
      <c r="F150" s="587"/>
      <c r="G150" s="587"/>
      <c r="H150" s="20">
        <v>0</v>
      </c>
      <c r="I150" s="17">
        <f t="shared" si="7"/>
        <v>630000</v>
      </c>
      <c r="J150" s="98"/>
      <c r="M150" s="31"/>
    </row>
    <row r="151" spans="1:13" s="3" customFormat="1" ht="18.55" outlineLevel="1">
      <c r="A151" s="98"/>
      <c r="B151" s="575"/>
      <c r="C151" s="93" t="s">
        <v>39</v>
      </c>
      <c r="D151" s="79" t="s">
        <v>127</v>
      </c>
      <c r="E151" s="19" t="s">
        <v>17</v>
      </c>
      <c r="F151" s="587"/>
      <c r="G151" s="587"/>
      <c r="H151" s="20">
        <v>0</v>
      </c>
      <c r="I151" s="17">
        <f t="shared" si="7"/>
        <v>630000</v>
      </c>
      <c r="J151" s="98"/>
      <c r="M151" s="31"/>
    </row>
    <row r="152" spans="1:13" s="3" customFormat="1" ht="18.55" outlineLevel="1">
      <c r="A152" s="98"/>
      <c r="B152" s="576" t="s">
        <v>7</v>
      </c>
      <c r="C152" s="93" t="s">
        <v>39</v>
      </c>
      <c r="D152" s="32" t="s">
        <v>4</v>
      </c>
      <c r="E152" s="23" t="s">
        <v>1</v>
      </c>
      <c r="F152" s="585">
        <v>3</v>
      </c>
      <c r="G152" s="585">
        <v>1</v>
      </c>
      <c r="H152" s="24">
        <v>0</v>
      </c>
      <c r="I152" s="17">
        <f t="shared" si="7"/>
        <v>630000</v>
      </c>
      <c r="J152" s="98"/>
      <c r="M152" s="31"/>
    </row>
    <row r="153" spans="1:13" s="3" customFormat="1" ht="18.55" outlineLevel="1">
      <c r="A153" s="98"/>
      <c r="B153" s="576"/>
      <c r="C153" s="93" t="s">
        <v>39</v>
      </c>
      <c r="D153" s="32" t="s">
        <v>5</v>
      </c>
      <c r="E153" s="23" t="s">
        <v>1</v>
      </c>
      <c r="F153" s="585"/>
      <c r="G153" s="585"/>
      <c r="H153" s="24">
        <v>0</v>
      </c>
      <c r="I153" s="17">
        <f t="shared" si="7"/>
        <v>630000</v>
      </c>
      <c r="J153" s="98"/>
      <c r="M153" s="31"/>
    </row>
    <row r="154" spans="1:13" s="3" customFormat="1" ht="18.55" outlineLevel="1">
      <c r="A154" s="98"/>
      <c r="B154" s="576"/>
      <c r="C154" s="93" t="s">
        <v>39</v>
      </c>
      <c r="D154" s="32" t="s">
        <v>25</v>
      </c>
      <c r="E154" s="23" t="s">
        <v>17</v>
      </c>
      <c r="F154" s="585"/>
      <c r="G154" s="585"/>
      <c r="H154" s="24">
        <v>10000</v>
      </c>
      <c r="I154" s="17">
        <f t="shared" si="7"/>
        <v>640000</v>
      </c>
      <c r="J154" s="98"/>
      <c r="M154" s="31"/>
    </row>
    <row r="155" spans="1:13" s="3" customFormat="1" ht="18.55" outlineLevel="1">
      <c r="A155" s="98"/>
      <c r="B155" s="576"/>
      <c r="C155" s="93" t="s">
        <v>39</v>
      </c>
      <c r="D155" s="32" t="s">
        <v>16</v>
      </c>
      <c r="E155" s="23" t="s">
        <v>17</v>
      </c>
      <c r="F155" s="585"/>
      <c r="G155" s="585"/>
      <c r="H155" s="24">
        <v>10000</v>
      </c>
      <c r="I155" s="17">
        <f t="shared" si="7"/>
        <v>650000</v>
      </c>
      <c r="J155" s="98"/>
      <c r="M155" s="31"/>
    </row>
    <row r="156" spans="1:13" s="3" customFormat="1" ht="18.55" outlineLevel="1">
      <c r="A156" s="98"/>
      <c r="B156" s="574" t="s">
        <v>8</v>
      </c>
      <c r="C156" s="94" t="s">
        <v>39</v>
      </c>
      <c r="D156" s="78" t="s">
        <v>4</v>
      </c>
      <c r="E156" s="15" t="s">
        <v>1</v>
      </c>
      <c r="F156" s="586">
        <v>3</v>
      </c>
      <c r="G156" s="586">
        <v>2</v>
      </c>
      <c r="H156" s="16">
        <v>0</v>
      </c>
      <c r="I156" s="17">
        <f t="shared" ref="I156:I164" si="8">I155+H156</f>
        <v>650000</v>
      </c>
      <c r="J156" s="98"/>
      <c r="M156" s="31"/>
    </row>
    <row r="157" spans="1:13" s="3" customFormat="1" ht="18.55" outlineLevel="1">
      <c r="A157" s="98"/>
      <c r="B157" s="575"/>
      <c r="C157" s="94" t="s">
        <v>39</v>
      </c>
      <c r="D157" s="79" t="s">
        <v>24</v>
      </c>
      <c r="E157" s="19" t="s">
        <v>1</v>
      </c>
      <c r="F157" s="587"/>
      <c r="G157" s="587"/>
      <c r="H157" s="20">
        <v>0</v>
      </c>
      <c r="I157" s="17">
        <f t="shared" si="8"/>
        <v>650000</v>
      </c>
      <c r="J157" s="98"/>
      <c r="M157" s="31"/>
    </row>
    <row r="158" spans="1:13" s="3" customFormat="1" ht="18.55" outlineLevel="1">
      <c r="A158" s="98"/>
      <c r="B158" s="575"/>
      <c r="C158" s="94" t="s">
        <v>39</v>
      </c>
      <c r="D158" s="79" t="s">
        <v>25</v>
      </c>
      <c r="E158" s="19" t="s">
        <v>17</v>
      </c>
      <c r="F158" s="587"/>
      <c r="G158" s="587"/>
      <c r="H158" s="20">
        <v>10000</v>
      </c>
      <c r="I158" s="17">
        <f t="shared" si="8"/>
        <v>660000</v>
      </c>
      <c r="J158" s="98"/>
      <c r="M158" s="31"/>
    </row>
    <row r="159" spans="1:13" s="3" customFormat="1" ht="18.55" outlineLevel="1">
      <c r="A159" s="98"/>
      <c r="B159" s="575"/>
      <c r="C159" s="94" t="s">
        <v>39</v>
      </c>
      <c r="D159" s="79" t="s">
        <v>15</v>
      </c>
      <c r="E159" s="19" t="s">
        <v>17</v>
      </c>
      <c r="F159" s="587"/>
      <c r="G159" s="587"/>
      <c r="H159" s="20">
        <v>10000</v>
      </c>
      <c r="I159" s="17">
        <f t="shared" si="8"/>
        <v>670000</v>
      </c>
      <c r="J159" s="98"/>
      <c r="M159" s="31"/>
    </row>
    <row r="160" spans="1:13" s="3" customFormat="1" ht="18.55" outlineLevel="1">
      <c r="A160" s="98"/>
      <c r="B160" s="576" t="s">
        <v>10</v>
      </c>
      <c r="C160" s="94" t="s">
        <v>39</v>
      </c>
      <c r="D160" s="32" t="s">
        <v>16</v>
      </c>
      <c r="E160" s="23" t="s">
        <v>1</v>
      </c>
      <c r="F160" s="585">
        <v>3</v>
      </c>
      <c r="G160" s="585">
        <v>0</v>
      </c>
      <c r="H160" s="24">
        <v>0</v>
      </c>
      <c r="I160" s="17">
        <f t="shared" si="8"/>
        <v>670000</v>
      </c>
      <c r="J160" s="98"/>
      <c r="M160" s="31"/>
    </row>
    <row r="161" spans="1:13" s="3" customFormat="1" ht="18.55" outlineLevel="1">
      <c r="A161" s="98"/>
      <c r="B161" s="576"/>
      <c r="C161" s="94" t="s">
        <v>39</v>
      </c>
      <c r="D161" s="32" t="s">
        <v>5</v>
      </c>
      <c r="E161" s="23" t="s">
        <v>1</v>
      </c>
      <c r="F161" s="585"/>
      <c r="G161" s="585"/>
      <c r="H161" s="24">
        <v>0</v>
      </c>
      <c r="I161" s="17">
        <f t="shared" si="8"/>
        <v>670000</v>
      </c>
      <c r="J161" s="98"/>
      <c r="M161" s="31"/>
    </row>
    <row r="162" spans="1:13" s="3" customFormat="1" ht="18.55" outlineLevel="1">
      <c r="A162" s="98"/>
      <c r="B162" s="576"/>
      <c r="C162" s="94" t="s">
        <v>39</v>
      </c>
      <c r="D162" s="32" t="s">
        <v>111</v>
      </c>
      <c r="E162" s="23" t="s">
        <v>17</v>
      </c>
      <c r="F162" s="585"/>
      <c r="G162" s="585"/>
      <c r="H162" s="24">
        <v>0</v>
      </c>
      <c r="I162" s="17">
        <f t="shared" si="8"/>
        <v>670000</v>
      </c>
      <c r="J162" s="98"/>
      <c r="M162" s="31"/>
    </row>
    <row r="163" spans="1:13" s="3" customFormat="1" ht="18.55" outlineLevel="1">
      <c r="A163" s="98"/>
      <c r="B163" s="576"/>
      <c r="C163" s="94" t="s">
        <v>39</v>
      </c>
      <c r="D163" s="32" t="s">
        <v>127</v>
      </c>
      <c r="E163" s="23" t="s">
        <v>17</v>
      </c>
      <c r="F163" s="585"/>
      <c r="G163" s="585"/>
      <c r="H163" s="24">
        <v>0</v>
      </c>
      <c r="I163" s="17">
        <f t="shared" si="8"/>
        <v>670000</v>
      </c>
      <c r="J163" s="98"/>
      <c r="M163" s="31"/>
    </row>
    <row r="164" spans="1:13" ht="18.55" outlineLevel="1">
      <c r="A164" s="98"/>
      <c r="B164" s="574" t="s">
        <v>31</v>
      </c>
      <c r="C164" s="94" t="s">
        <v>39</v>
      </c>
      <c r="D164" s="78" t="s">
        <v>25</v>
      </c>
      <c r="E164" s="15" t="s">
        <v>1</v>
      </c>
      <c r="F164" s="586">
        <v>3</v>
      </c>
      <c r="G164" s="586">
        <v>1</v>
      </c>
      <c r="H164" s="16">
        <v>0</v>
      </c>
      <c r="I164" s="17">
        <f t="shared" si="8"/>
        <v>670000</v>
      </c>
      <c r="J164" s="2"/>
    </row>
    <row r="165" spans="1:13" ht="18.55" outlineLevel="1">
      <c r="A165" s="98"/>
      <c r="B165" s="575"/>
      <c r="C165" s="94" t="s">
        <v>39</v>
      </c>
      <c r="D165" s="78" t="s">
        <v>14</v>
      </c>
      <c r="E165" s="19" t="s">
        <v>1</v>
      </c>
      <c r="F165" s="587"/>
      <c r="G165" s="587"/>
      <c r="H165" s="20">
        <v>0</v>
      </c>
      <c r="I165" s="17">
        <f t="shared" ref="I165:I172" si="9">I164+H165</f>
        <v>670000</v>
      </c>
      <c r="J165" s="2"/>
    </row>
    <row r="166" spans="1:13" ht="18.55" outlineLevel="1">
      <c r="A166" s="98"/>
      <c r="B166" s="575"/>
      <c r="C166" s="94" t="s">
        <v>39</v>
      </c>
      <c r="D166" s="79" t="s">
        <v>111</v>
      </c>
      <c r="E166" s="19" t="s">
        <v>17</v>
      </c>
      <c r="F166" s="587"/>
      <c r="G166" s="587"/>
      <c r="H166" s="20">
        <v>0</v>
      </c>
      <c r="I166" s="17">
        <f t="shared" si="9"/>
        <v>670000</v>
      </c>
      <c r="J166" s="2"/>
    </row>
    <row r="167" spans="1:13" ht="18.55" outlineLevel="1">
      <c r="A167" s="98"/>
      <c r="B167" s="575"/>
      <c r="C167" s="94" t="s">
        <v>39</v>
      </c>
      <c r="D167" s="79" t="s">
        <v>127</v>
      </c>
      <c r="E167" s="19" t="s">
        <v>17</v>
      </c>
      <c r="F167" s="587"/>
      <c r="G167" s="587"/>
      <c r="H167" s="20">
        <v>0</v>
      </c>
      <c r="I167" s="17">
        <f t="shared" si="9"/>
        <v>670000</v>
      </c>
      <c r="J167" s="2"/>
    </row>
    <row r="168" spans="1:13" ht="18.55" outlineLevel="1">
      <c r="A168" s="98"/>
      <c r="B168" s="576" t="s">
        <v>36</v>
      </c>
      <c r="C168" s="94" t="s">
        <v>39</v>
      </c>
      <c r="D168" s="32" t="s">
        <v>4</v>
      </c>
      <c r="E168" s="23" t="s">
        <v>1</v>
      </c>
      <c r="F168" s="585">
        <v>3</v>
      </c>
      <c r="G168" s="585">
        <v>1</v>
      </c>
      <c r="H168" s="24">
        <v>0</v>
      </c>
      <c r="I168" s="17">
        <f t="shared" si="9"/>
        <v>670000</v>
      </c>
      <c r="J168" s="2"/>
    </row>
    <row r="169" spans="1:13" ht="18.55" outlineLevel="1">
      <c r="A169" s="98"/>
      <c r="B169" s="576"/>
      <c r="C169" s="94" t="s">
        <v>39</v>
      </c>
      <c r="D169" s="32" t="s">
        <v>127</v>
      </c>
      <c r="E169" s="23" t="s">
        <v>1</v>
      </c>
      <c r="F169" s="585"/>
      <c r="G169" s="585"/>
      <c r="H169" s="24">
        <v>0</v>
      </c>
      <c r="I169" s="17">
        <f t="shared" si="9"/>
        <v>670000</v>
      </c>
      <c r="J169" s="2"/>
    </row>
    <row r="170" spans="1:13" ht="18.55" outlineLevel="1">
      <c r="A170" s="98"/>
      <c r="B170" s="576"/>
      <c r="C170" s="94" t="s">
        <v>39</v>
      </c>
      <c r="D170" s="32" t="s">
        <v>25</v>
      </c>
      <c r="E170" s="23" t="s">
        <v>17</v>
      </c>
      <c r="F170" s="585"/>
      <c r="G170" s="585"/>
      <c r="H170" s="24">
        <v>10000</v>
      </c>
      <c r="I170" s="17">
        <f t="shared" si="9"/>
        <v>680000</v>
      </c>
      <c r="J170" s="2"/>
    </row>
    <row r="171" spans="1:13" ht="18.55" outlineLevel="1">
      <c r="A171" s="98"/>
      <c r="B171" s="576"/>
      <c r="C171" s="94" t="s">
        <v>39</v>
      </c>
      <c r="D171" s="32" t="s">
        <v>14</v>
      </c>
      <c r="E171" s="23" t="s">
        <v>17</v>
      </c>
      <c r="F171" s="585"/>
      <c r="G171" s="585"/>
      <c r="H171" s="24">
        <v>10000</v>
      </c>
      <c r="I171" s="17">
        <f t="shared" si="9"/>
        <v>690000</v>
      </c>
      <c r="J171" s="2"/>
    </row>
    <row r="172" spans="1:13" ht="18.55" outlineLevel="1">
      <c r="A172" s="98"/>
      <c r="B172" s="574" t="s">
        <v>37</v>
      </c>
      <c r="C172" s="94" t="s">
        <v>39</v>
      </c>
      <c r="D172" s="78" t="s">
        <v>4</v>
      </c>
      <c r="E172" s="15" t="s">
        <v>1</v>
      </c>
      <c r="F172" s="586">
        <v>3</v>
      </c>
      <c r="G172" s="586">
        <v>2</v>
      </c>
      <c r="H172" s="16">
        <v>0</v>
      </c>
      <c r="I172" s="17">
        <f t="shared" si="9"/>
        <v>690000</v>
      </c>
      <c r="J172" s="2"/>
    </row>
    <row r="173" spans="1:13" ht="18.55" outlineLevel="1">
      <c r="A173" s="98"/>
      <c r="B173" s="575"/>
      <c r="C173" s="94" t="s">
        <v>39</v>
      </c>
      <c r="D173" s="79" t="s">
        <v>14</v>
      </c>
      <c r="E173" s="19" t="s">
        <v>1</v>
      </c>
      <c r="F173" s="587"/>
      <c r="G173" s="587"/>
      <c r="H173" s="20">
        <v>0</v>
      </c>
      <c r="I173" s="17">
        <f>I172+H173</f>
        <v>690000</v>
      </c>
      <c r="J173" s="2"/>
    </row>
    <row r="174" spans="1:13" ht="18.55" outlineLevel="1">
      <c r="A174" s="98"/>
      <c r="B174" s="575"/>
      <c r="C174" s="94" t="s">
        <v>39</v>
      </c>
      <c r="D174" s="79" t="s">
        <v>25</v>
      </c>
      <c r="E174" s="19" t="s">
        <v>17</v>
      </c>
      <c r="F174" s="587"/>
      <c r="G174" s="587"/>
      <c r="H174" s="20">
        <v>10000</v>
      </c>
      <c r="I174" s="17">
        <f>I173+H174</f>
        <v>700000</v>
      </c>
      <c r="J174" s="2"/>
    </row>
    <row r="175" spans="1:13" ht="18.55" outlineLevel="1">
      <c r="A175" s="98"/>
      <c r="B175" s="575"/>
      <c r="C175" s="94" t="s">
        <v>39</v>
      </c>
      <c r="D175" s="79" t="s">
        <v>127</v>
      </c>
      <c r="E175" s="19" t="s">
        <v>17</v>
      </c>
      <c r="F175" s="587"/>
      <c r="G175" s="587"/>
      <c r="H175" s="20">
        <v>0</v>
      </c>
      <c r="I175" s="17">
        <f>I174+H175</f>
        <v>700000</v>
      </c>
      <c r="J175" s="2"/>
    </row>
    <row r="176" spans="1:13" ht="18.55">
      <c r="A176" s="98"/>
      <c r="B176" s="6" t="s">
        <v>129</v>
      </c>
      <c r="C176" s="7"/>
      <c r="D176" s="77"/>
      <c r="E176" s="9"/>
      <c r="F176" s="10"/>
      <c r="G176" s="10"/>
      <c r="H176" s="11">
        <f>SUM(H177:H196)</f>
        <v>100000</v>
      </c>
      <c r="I176" s="12">
        <v>0</v>
      </c>
      <c r="J176" s="2"/>
    </row>
    <row r="177" spans="1:10" ht="18.55" outlineLevel="1">
      <c r="A177" s="98"/>
      <c r="B177" s="574" t="s">
        <v>2</v>
      </c>
      <c r="C177" s="93" t="s">
        <v>39</v>
      </c>
      <c r="D177" s="78" t="s">
        <v>13</v>
      </c>
      <c r="E177" s="15" t="s">
        <v>1</v>
      </c>
      <c r="F177" s="586">
        <v>3</v>
      </c>
      <c r="G177" s="586">
        <v>1</v>
      </c>
      <c r="H177" s="16">
        <v>0</v>
      </c>
      <c r="I177" s="17">
        <f>I175+H177</f>
        <v>700000</v>
      </c>
      <c r="J177" s="2"/>
    </row>
    <row r="178" spans="1:10" ht="18.55" outlineLevel="1">
      <c r="A178" s="98"/>
      <c r="B178" s="575"/>
      <c r="C178" s="93" t="s">
        <v>39</v>
      </c>
      <c r="D178" s="79" t="s">
        <v>0</v>
      </c>
      <c r="E178" s="19" t="s">
        <v>1</v>
      </c>
      <c r="F178" s="587"/>
      <c r="G178" s="587"/>
      <c r="H178" s="20">
        <v>0</v>
      </c>
      <c r="I178" s="17">
        <f t="shared" ref="I178:I193" si="10">I177+H178</f>
        <v>700000</v>
      </c>
      <c r="J178" s="2"/>
    </row>
    <row r="179" spans="1:10" ht="18.55" outlineLevel="1">
      <c r="A179" s="98"/>
      <c r="B179" s="575"/>
      <c r="C179" s="93" t="s">
        <v>39</v>
      </c>
      <c r="D179" s="79" t="s">
        <v>23</v>
      </c>
      <c r="E179" s="19" t="s">
        <v>17</v>
      </c>
      <c r="F179" s="587"/>
      <c r="G179" s="587"/>
      <c r="H179" s="20">
        <v>10000</v>
      </c>
      <c r="I179" s="17">
        <f t="shared" si="10"/>
        <v>710000</v>
      </c>
      <c r="J179" s="2"/>
    </row>
    <row r="180" spans="1:10" ht="18.55" outlineLevel="1">
      <c r="A180" s="98"/>
      <c r="B180" s="575"/>
      <c r="C180" s="93" t="s">
        <v>39</v>
      </c>
      <c r="D180" s="79" t="s">
        <v>24</v>
      </c>
      <c r="E180" s="19" t="s">
        <v>17</v>
      </c>
      <c r="F180" s="587"/>
      <c r="G180" s="587"/>
      <c r="H180" s="20">
        <v>10000</v>
      </c>
      <c r="I180" s="17">
        <f t="shared" si="10"/>
        <v>720000</v>
      </c>
      <c r="J180" s="2"/>
    </row>
    <row r="181" spans="1:10" ht="18.55" outlineLevel="1">
      <c r="A181" s="98"/>
      <c r="B181" s="576" t="s">
        <v>3</v>
      </c>
      <c r="C181" s="93" t="s">
        <v>39</v>
      </c>
      <c r="D181" s="32" t="s">
        <v>23</v>
      </c>
      <c r="E181" s="23" t="str">
        <f>E177</f>
        <v>Thắng</v>
      </c>
      <c r="F181" s="585">
        <v>3</v>
      </c>
      <c r="G181" s="585">
        <v>2</v>
      </c>
      <c r="H181" s="24">
        <v>0</v>
      </c>
      <c r="I181" s="17">
        <f t="shared" si="10"/>
        <v>720000</v>
      </c>
      <c r="J181" s="2"/>
    </row>
    <row r="182" spans="1:10" ht="18.55" outlineLevel="1">
      <c r="A182" s="98"/>
      <c r="B182" s="576"/>
      <c r="C182" s="93" t="s">
        <v>39</v>
      </c>
      <c r="D182" s="32" t="s">
        <v>0</v>
      </c>
      <c r="E182" s="23" t="s">
        <v>1</v>
      </c>
      <c r="F182" s="585"/>
      <c r="G182" s="585"/>
      <c r="H182" s="24">
        <v>0</v>
      </c>
      <c r="I182" s="17">
        <f t="shared" si="10"/>
        <v>720000</v>
      </c>
      <c r="J182" s="2"/>
    </row>
    <row r="183" spans="1:10" ht="18.55" outlineLevel="1">
      <c r="A183" s="98"/>
      <c r="B183" s="576"/>
      <c r="C183" s="93" t="s">
        <v>39</v>
      </c>
      <c r="D183" s="32" t="s">
        <v>4</v>
      </c>
      <c r="E183" s="23" t="s">
        <v>17</v>
      </c>
      <c r="F183" s="585"/>
      <c r="G183" s="585"/>
      <c r="H183" s="24">
        <v>10000</v>
      </c>
      <c r="I183" s="17">
        <f t="shared" si="10"/>
        <v>730000</v>
      </c>
      <c r="J183" s="2"/>
    </row>
    <row r="184" spans="1:10" ht="18.55" outlineLevel="1">
      <c r="A184" s="98"/>
      <c r="B184" s="576"/>
      <c r="C184" s="93" t="s">
        <v>39</v>
      </c>
      <c r="D184" s="32" t="s">
        <v>15</v>
      </c>
      <c r="E184" s="23" t="s">
        <v>17</v>
      </c>
      <c r="F184" s="585"/>
      <c r="G184" s="585"/>
      <c r="H184" s="24">
        <v>10000</v>
      </c>
      <c r="I184" s="17">
        <f t="shared" si="10"/>
        <v>740000</v>
      </c>
      <c r="J184" s="2"/>
    </row>
    <row r="185" spans="1:10" ht="18.55" outlineLevel="1">
      <c r="A185" s="98"/>
      <c r="B185" s="574" t="s">
        <v>6</v>
      </c>
      <c r="C185" s="93" t="s">
        <v>39</v>
      </c>
      <c r="D185" s="78" t="s">
        <v>9</v>
      </c>
      <c r="E185" s="15" t="s">
        <v>1</v>
      </c>
      <c r="F185" s="586">
        <v>3</v>
      </c>
      <c r="G185" s="586">
        <v>2</v>
      </c>
      <c r="H185" s="16">
        <v>0</v>
      </c>
      <c r="I185" s="17">
        <f t="shared" si="10"/>
        <v>740000</v>
      </c>
      <c r="J185" s="2"/>
    </row>
    <row r="186" spans="1:10" ht="18.55" outlineLevel="1">
      <c r="A186" s="98"/>
      <c r="B186" s="575"/>
      <c r="C186" s="93" t="s">
        <v>39</v>
      </c>
      <c r="D186" s="79" t="s">
        <v>15</v>
      </c>
      <c r="E186" s="19" t="s">
        <v>1</v>
      </c>
      <c r="F186" s="587"/>
      <c r="G186" s="587"/>
      <c r="H186" s="20">
        <v>0</v>
      </c>
      <c r="I186" s="17">
        <f t="shared" si="10"/>
        <v>740000</v>
      </c>
      <c r="J186" s="2"/>
    </row>
    <row r="187" spans="1:10" ht="18.55" outlineLevel="1">
      <c r="A187" s="98"/>
      <c r="B187" s="575"/>
      <c r="C187" s="93" t="s">
        <v>39</v>
      </c>
      <c r="D187" s="79" t="s">
        <v>23</v>
      </c>
      <c r="E187" s="19" t="s">
        <v>17</v>
      </c>
      <c r="F187" s="587"/>
      <c r="G187" s="587"/>
      <c r="H187" s="20">
        <v>10000</v>
      </c>
      <c r="I187" s="17">
        <f t="shared" si="10"/>
        <v>750000</v>
      </c>
      <c r="J187" s="2"/>
    </row>
    <row r="188" spans="1:10" ht="18.55" outlineLevel="1">
      <c r="A188" s="98"/>
      <c r="B188" s="575"/>
      <c r="C188" s="93" t="s">
        <v>39</v>
      </c>
      <c r="D188" s="79" t="s">
        <v>16</v>
      </c>
      <c r="E188" s="19" t="s">
        <v>17</v>
      </c>
      <c r="F188" s="587"/>
      <c r="G188" s="587"/>
      <c r="H188" s="20">
        <v>10000</v>
      </c>
      <c r="I188" s="17">
        <f t="shared" si="10"/>
        <v>760000</v>
      </c>
      <c r="J188" s="2"/>
    </row>
    <row r="189" spans="1:10" ht="18.55" outlineLevel="1">
      <c r="A189" s="98"/>
      <c r="B189" s="576" t="s">
        <v>7</v>
      </c>
      <c r="C189" s="93" t="s">
        <v>39</v>
      </c>
      <c r="D189" s="32" t="s">
        <v>16</v>
      </c>
      <c r="E189" s="23" t="s">
        <v>1</v>
      </c>
      <c r="F189" s="585">
        <v>3</v>
      </c>
      <c r="G189" s="585">
        <v>1</v>
      </c>
      <c r="H189" s="24">
        <v>0</v>
      </c>
      <c r="I189" s="17">
        <f t="shared" si="10"/>
        <v>760000</v>
      </c>
      <c r="J189" s="2"/>
    </row>
    <row r="190" spans="1:10" ht="18.55" outlineLevel="1">
      <c r="A190" s="98"/>
      <c r="B190" s="576"/>
      <c r="C190" s="93" t="s">
        <v>39</v>
      </c>
      <c r="D190" s="32" t="s">
        <v>24</v>
      </c>
      <c r="E190" s="23" t="s">
        <v>1</v>
      </c>
      <c r="F190" s="585"/>
      <c r="G190" s="585"/>
      <c r="H190" s="24">
        <v>0</v>
      </c>
      <c r="I190" s="17">
        <f t="shared" si="10"/>
        <v>760000</v>
      </c>
      <c r="J190" s="2"/>
    </row>
    <row r="191" spans="1:10" ht="18.55" outlineLevel="1">
      <c r="A191" s="98"/>
      <c r="B191" s="576"/>
      <c r="C191" s="93" t="s">
        <v>39</v>
      </c>
      <c r="D191" s="32" t="s">
        <v>9</v>
      </c>
      <c r="E191" s="23" t="s">
        <v>17</v>
      </c>
      <c r="F191" s="585"/>
      <c r="G191" s="585"/>
      <c r="H191" s="24">
        <v>10000</v>
      </c>
      <c r="I191" s="17">
        <f t="shared" si="10"/>
        <v>770000</v>
      </c>
      <c r="J191" s="2"/>
    </row>
    <row r="192" spans="1:10" ht="18.55" outlineLevel="1">
      <c r="A192" s="98"/>
      <c r="B192" s="576"/>
      <c r="C192" s="93" t="s">
        <v>39</v>
      </c>
      <c r="D192" s="32" t="s">
        <v>13</v>
      </c>
      <c r="E192" s="23" t="s">
        <v>17</v>
      </c>
      <c r="F192" s="585"/>
      <c r="G192" s="585"/>
      <c r="H192" s="24">
        <v>10000</v>
      </c>
      <c r="I192" s="17">
        <f t="shared" si="10"/>
        <v>780000</v>
      </c>
      <c r="J192" s="2"/>
    </row>
    <row r="193" spans="1:10" ht="18.55" outlineLevel="1">
      <c r="A193" s="98"/>
      <c r="B193" s="574" t="s">
        <v>8</v>
      </c>
      <c r="C193" s="93" t="s">
        <v>39</v>
      </c>
      <c r="D193" s="78" t="s">
        <v>23</v>
      </c>
      <c r="E193" s="15" t="s">
        <v>1</v>
      </c>
      <c r="F193" s="586">
        <v>3</v>
      </c>
      <c r="G193" s="586">
        <v>1</v>
      </c>
      <c r="H193" s="16">
        <v>0</v>
      </c>
      <c r="I193" s="17">
        <f t="shared" si="10"/>
        <v>780000</v>
      </c>
      <c r="J193" s="2"/>
    </row>
    <row r="194" spans="1:10" ht="18.55" outlineLevel="1">
      <c r="A194" s="98"/>
      <c r="B194" s="575"/>
      <c r="C194" s="93" t="s">
        <v>39</v>
      </c>
      <c r="D194" s="79" t="s">
        <v>16</v>
      </c>
      <c r="E194" s="19" t="s">
        <v>1</v>
      </c>
      <c r="F194" s="587"/>
      <c r="G194" s="587"/>
      <c r="H194" s="20">
        <v>0</v>
      </c>
      <c r="I194" s="17">
        <f>I193+H194</f>
        <v>780000</v>
      </c>
      <c r="J194" s="2"/>
    </row>
    <row r="195" spans="1:10" ht="18.55" outlineLevel="1">
      <c r="A195" s="98"/>
      <c r="B195" s="575"/>
      <c r="C195" s="93" t="s">
        <v>39</v>
      </c>
      <c r="D195" s="79" t="s">
        <v>13</v>
      </c>
      <c r="E195" s="19" t="s">
        <v>17</v>
      </c>
      <c r="F195" s="587"/>
      <c r="G195" s="587"/>
      <c r="H195" s="20">
        <v>10000</v>
      </c>
      <c r="I195" s="17">
        <f>I194+H195</f>
        <v>790000</v>
      </c>
      <c r="J195" s="2"/>
    </row>
    <row r="196" spans="1:10" ht="18.55" outlineLevel="1">
      <c r="A196" s="98"/>
      <c r="B196" s="575"/>
      <c r="C196" s="93" t="s">
        <v>39</v>
      </c>
      <c r="D196" s="79" t="s">
        <v>15</v>
      </c>
      <c r="E196" s="19" t="s">
        <v>17</v>
      </c>
      <c r="F196" s="587"/>
      <c r="G196" s="587"/>
      <c r="H196" s="20">
        <v>10000</v>
      </c>
      <c r="I196" s="17">
        <f>I195+H196</f>
        <v>800000</v>
      </c>
      <c r="J196" s="2"/>
    </row>
    <row r="197" spans="1:10" ht="18.55">
      <c r="A197" s="98"/>
      <c r="B197" s="6" t="s">
        <v>130</v>
      </c>
      <c r="C197" s="7"/>
      <c r="D197" s="77"/>
      <c r="E197" s="9"/>
      <c r="F197" s="10"/>
      <c r="G197" s="10"/>
      <c r="H197" s="11">
        <f>SUM(H198:H237)</f>
        <v>200000</v>
      </c>
      <c r="I197" s="12">
        <v>0</v>
      </c>
      <c r="J197" s="2"/>
    </row>
    <row r="198" spans="1:10" ht="18.55" outlineLevel="1">
      <c r="A198" s="98"/>
      <c r="B198" s="574" t="s">
        <v>2</v>
      </c>
      <c r="C198" s="93" t="s">
        <v>39</v>
      </c>
      <c r="D198" s="78" t="s">
        <v>14</v>
      </c>
      <c r="E198" s="15" t="s">
        <v>1</v>
      </c>
      <c r="F198" s="586">
        <v>3</v>
      </c>
      <c r="G198" s="586">
        <v>1</v>
      </c>
      <c r="H198" s="16">
        <v>0</v>
      </c>
      <c r="I198" s="17">
        <f>I196+H198</f>
        <v>800000</v>
      </c>
      <c r="J198" s="2"/>
    </row>
    <row r="199" spans="1:10" ht="18.55" outlineLevel="1">
      <c r="A199" s="98"/>
      <c r="B199" s="575"/>
      <c r="C199" s="93" t="s">
        <v>39</v>
      </c>
      <c r="D199" s="79" t="s">
        <v>23</v>
      </c>
      <c r="E199" s="19" t="s">
        <v>1</v>
      </c>
      <c r="F199" s="587"/>
      <c r="G199" s="587"/>
      <c r="H199" s="20">
        <v>0</v>
      </c>
      <c r="I199" s="17">
        <f t="shared" ref="I199:I213" si="11">I198+H199</f>
        <v>800000</v>
      </c>
      <c r="J199" s="2"/>
    </row>
    <row r="200" spans="1:10" ht="18.55" outlineLevel="1">
      <c r="A200" s="98"/>
      <c r="B200" s="575"/>
      <c r="C200" s="93" t="s">
        <v>39</v>
      </c>
      <c r="D200" s="79" t="s">
        <v>4</v>
      </c>
      <c r="E200" s="19" t="s">
        <v>17</v>
      </c>
      <c r="F200" s="587"/>
      <c r="G200" s="587"/>
      <c r="H200" s="20">
        <v>10000</v>
      </c>
      <c r="I200" s="17">
        <f t="shared" si="11"/>
        <v>810000</v>
      </c>
      <c r="J200" s="2"/>
    </row>
    <row r="201" spans="1:10" ht="18.55" outlineLevel="1">
      <c r="A201" s="98"/>
      <c r="B201" s="575"/>
      <c r="C201" s="93" t="s">
        <v>39</v>
      </c>
      <c r="D201" s="79" t="s">
        <v>15</v>
      </c>
      <c r="E201" s="19" t="s">
        <v>17</v>
      </c>
      <c r="F201" s="587"/>
      <c r="G201" s="587"/>
      <c r="H201" s="20">
        <v>10000</v>
      </c>
      <c r="I201" s="17">
        <f t="shared" si="11"/>
        <v>820000</v>
      </c>
      <c r="J201" s="2"/>
    </row>
    <row r="202" spans="1:10" ht="18.55" outlineLevel="1">
      <c r="A202" s="98"/>
      <c r="B202" s="576" t="s">
        <v>3</v>
      </c>
      <c r="C202" s="93" t="s">
        <v>39</v>
      </c>
      <c r="D202" s="32" t="s">
        <v>0</v>
      </c>
      <c r="E202" s="23" t="str">
        <f>E198</f>
        <v>Thắng</v>
      </c>
      <c r="F202" s="585">
        <v>3</v>
      </c>
      <c r="G202" s="585">
        <v>2</v>
      </c>
      <c r="H202" s="24">
        <v>0</v>
      </c>
      <c r="I202" s="17">
        <f t="shared" si="11"/>
        <v>820000</v>
      </c>
      <c r="J202" s="2"/>
    </row>
    <row r="203" spans="1:10" ht="18.55" outlineLevel="1">
      <c r="A203" s="98"/>
      <c r="B203" s="576"/>
      <c r="C203" s="93" t="s">
        <v>39</v>
      </c>
      <c r="D203" s="32" t="s">
        <v>13</v>
      </c>
      <c r="E203" s="23" t="s">
        <v>1</v>
      </c>
      <c r="F203" s="585"/>
      <c r="G203" s="585"/>
      <c r="H203" s="24">
        <v>0</v>
      </c>
      <c r="I203" s="17">
        <f t="shared" si="11"/>
        <v>820000</v>
      </c>
      <c r="J203" s="2"/>
    </row>
    <row r="204" spans="1:10" ht="18.55" outlineLevel="1">
      <c r="A204" s="98"/>
      <c r="B204" s="576"/>
      <c r="C204" s="93" t="s">
        <v>39</v>
      </c>
      <c r="D204" s="32" t="s">
        <v>23</v>
      </c>
      <c r="E204" s="23" t="s">
        <v>17</v>
      </c>
      <c r="F204" s="585"/>
      <c r="G204" s="585"/>
      <c r="H204" s="24">
        <v>10000</v>
      </c>
      <c r="I204" s="17">
        <f t="shared" si="11"/>
        <v>830000</v>
      </c>
      <c r="J204" s="2"/>
    </row>
    <row r="205" spans="1:10" ht="18.55" outlineLevel="1">
      <c r="A205" s="98"/>
      <c r="B205" s="576"/>
      <c r="C205" s="93" t="s">
        <v>39</v>
      </c>
      <c r="D205" s="32" t="s">
        <v>14</v>
      </c>
      <c r="E205" s="23" t="s">
        <v>17</v>
      </c>
      <c r="F205" s="585"/>
      <c r="G205" s="585"/>
      <c r="H205" s="24">
        <v>10000</v>
      </c>
      <c r="I205" s="17">
        <f t="shared" si="11"/>
        <v>840000</v>
      </c>
      <c r="J205" s="2"/>
    </row>
    <row r="206" spans="1:10" ht="18.55" outlineLevel="1">
      <c r="A206" s="98"/>
      <c r="B206" s="574" t="s">
        <v>6</v>
      </c>
      <c r="C206" s="93" t="s">
        <v>39</v>
      </c>
      <c r="D206" s="78" t="s">
        <v>14</v>
      </c>
      <c r="E206" s="15" t="s">
        <v>1</v>
      </c>
      <c r="F206" s="586">
        <v>3</v>
      </c>
      <c r="G206" s="586">
        <v>1</v>
      </c>
      <c r="H206" s="16">
        <v>0</v>
      </c>
      <c r="I206" s="17">
        <f t="shared" si="11"/>
        <v>840000</v>
      </c>
      <c r="J206" s="2"/>
    </row>
    <row r="207" spans="1:10" ht="18.55" outlineLevel="1">
      <c r="A207" s="98"/>
      <c r="B207" s="575"/>
      <c r="C207" s="93" t="s">
        <v>39</v>
      </c>
      <c r="D207" s="79" t="s">
        <v>23</v>
      </c>
      <c r="E207" s="19" t="s">
        <v>1</v>
      </c>
      <c r="F207" s="587"/>
      <c r="G207" s="587"/>
      <c r="H207" s="20">
        <v>0</v>
      </c>
      <c r="I207" s="17">
        <f t="shared" si="11"/>
        <v>840000</v>
      </c>
      <c r="J207" s="2"/>
    </row>
    <row r="208" spans="1:10" ht="18.55" outlineLevel="1">
      <c r="A208" s="98"/>
      <c r="B208" s="575"/>
      <c r="C208" s="93" t="s">
        <v>39</v>
      </c>
      <c r="D208" s="79" t="s">
        <v>13</v>
      </c>
      <c r="E208" s="19" t="s">
        <v>17</v>
      </c>
      <c r="F208" s="587"/>
      <c r="G208" s="587"/>
      <c r="H208" s="20">
        <v>10000</v>
      </c>
      <c r="I208" s="17">
        <f t="shared" si="11"/>
        <v>850000</v>
      </c>
      <c r="J208" s="2"/>
    </row>
    <row r="209" spans="1:10" ht="18.55" outlineLevel="1">
      <c r="A209" s="98"/>
      <c r="B209" s="575"/>
      <c r="C209" s="93" t="s">
        <v>39</v>
      </c>
      <c r="D209" s="79" t="s">
        <v>0</v>
      </c>
      <c r="E209" s="19" t="s">
        <v>17</v>
      </c>
      <c r="F209" s="587"/>
      <c r="G209" s="587"/>
      <c r="H209" s="20">
        <v>10000</v>
      </c>
      <c r="I209" s="17">
        <f t="shared" si="11"/>
        <v>860000</v>
      </c>
      <c r="J209" s="2"/>
    </row>
    <row r="210" spans="1:10" ht="18.55" outlineLevel="1">
      <c r="A210" s="98"/>
      <c r="B210" s="576" t="s">
        <v>7</v>
      </c>
      <c r="C210" s="93" t="s">
        <v>39</v>
      </c>
      <c r="D210" s="32" t="s">
        <v>5</v>
      </c>
      <c r="E210" s="23" t="s">
        <v>1</v>
      </c>
      <c r="F210" s="585">
        <v>3</v>
      </c>
      <c r="G210" s="585">
        <v>0</v>
      </c>
      <c r="H210" s="24">
        <v>0</v>
      </c>
      <c r="I210" s="17">
        <f t="shared" si="11"/>
        <v>860000</v>
      </c>
      <c r="J210" s="2"/>
    </row>
    <row r="211" spans="1:10" ht="18.55" outlineLevel="1">
      <c r="A211" s="98"/>
      <c r="B211" s="576"/>
      <c r="C211" s="93" t="s">
        <v>39</v>
      </c>
      <c r="D211" s="32" t="s">
        <v>15</v>
      </c>
      <c r="E211" s="23" t="s">
        <v>1</v>
      </c>
      <c r="F211" s="585"/>
      <c r="G211" s="585"/>
      <c r="H211" s="24">
        <v>0</v>
      </c>
      <c r="I211" s="17">
        <f t="shared" si="11"/>
        <v>860000</v>
      </c>
      <c r="J211" s="2"/>
    </row>
    <row r="212" spans="1:10" ht="18.55" outlineLevel="1">
      <c r="A212" s="98"/>
      <c r="B212" s="576"/>
      <c r="C212" s="93" t="s">
        <v>39</v>
      </c>
      <c r="D212" s="32" t="s">
        <v>25</v>
      </c>
      <c r="E212" s="23" t="s">
        <v>17</v>
      </c>
      <c r="F212" s="585"/>
      <c r="G212" s="585"/>
      <c r="H212" s="24">
        <v>10000</v>
      </c>
      <c r="I212" s="17">
        <f t="shared" si="11"/>
        <v>870000</v>
      </c>
      <c r="J212" s="2"/>
    </row>
    <row r="213" spans="1:10" ht="18.55" outlineLevel="1">
      <c r="A213" s="98"/>
      <c r="B213" s="576"/>
      <c r="C213" s="93" t="s">
        <v>39</v>
      </c>
      <c r="D213" s="32" t="s">
        <v>24</v>
      </c>
      <c r="E213" s="23" t="s">
        <v>17</v>
      </c>
      <c r="F213" s="585"/>
      <c r="G213" s="585"/>
      <c r="H213" s="24">
        <v>10000</v>
      </c>
      <c r="I213" s="17">
        <f t="shared" si="11"/>
        <v>880000</v>
      </c>
      <c r="J213" s="2"/>
    </row>
    <row r="214" spans="1:10" ht="18.55" outlineLevel="1">
      <c r="A214" s="98"/>
      <c r="B214" s="574" t="s">
        <v>8</v>
      </c>
      <c r="C214" s="93" t="s">
        <v>39</v>
      </c>
      <c r="D214" s="78" t="s">
        <v>4</v>
      </c>
      <c r="E214" s="15" t="s">
        <v>1</v>
      </c>
      <c r="F214" s="586">
        <v>3</v>
      </c>
      <c r="G214" s="586">
        <v>2</v>
      </c>
      <c r="H214" s="16">
        <v>0</v>
      </c>
      <c r="I214" s="17">
        <f>I213+H214</f>
        <v>880000</v>
      </c>
      <c r="J214" s="2"/>
    </row>
    <row r="215" spans="1:10" ht="18.55" outlineLevel="1">
      <c r="A215" s="98"/>
      <c r="B215" s="575"/>
      <c r="C215" s="93" t="s">
        <v>39</v>
      </c>
      <c r="D215" s="79" t="s">
        <v>24</v>
      </c>
      <c r="E215" s="19" t="s">
        <v>1</v>
      </c>
      <c r="F215" s="587"/>
      <c r="G215" s="587"/>
      <c r="H215" s="20">
        <v>0</v>
      </c>
      <c r="I215" s="17">
        <f t="shared" ref="I215:I229" si="12">I214+H215</f>
        <v>880000</v>
      </c>
      <c r="J215" s="2"/>
    </row>
    <row r="216" spans="1:10" ht="18.55" outlineLevel="1">
      <c r="A216" s="98"/>
      <c r="B216" s="575"/>
      <c r="C216" s="93" t="s">
        <v>39</v>
      </c>
      <c r="D216" s="79" t="s">
        <v>13</v>
      </c>
      <c r="E216" s="19" t="s">
        <v>17</v>
      </c>
      <c r="F216" s="587"/>
      <c r="G216" s="587"/>
      <c r="H216" s="20">
        <v>10000</v>
      </c>
      <c r="I216" s="17">
        <f t="shared" si="12"/>
        <v>890000</v>
      </c>
      <c r="J216" s="2"/>
    </row>
    <row r="217" spans="1:10" ht="18.55" outlineLevel="1">
      <c r="A217" s="98"/>
      <c r="B217" s="575"/>
      <c r="C217" s="93" t="s">
        <v>39</v>
      </c>
      <c r="D217" s="79" t="s">
        <v>0</v>
      </c>
      <c r="E217" s="19" t="s">
        <v>17</v>
      </c>
      <c r="F217" s="587"/>
      <c r="G217" s="587"/>
      <c r="H217" s="20">
        <v>10000</v>
      </c>
      <c r="I217" s="17">
        <f t="shared" si="12"/>
        <v>900000</v>
      </c>
      <c r="J217" s="2"/>
    </row>
    <row r="218" spans="1:10" ht="18.55" outlineLevel="1">
      <c r="A218" s="98"/>
      <c r="B218" s="576" t="s">
        <v>10</v>
      </c>
      <c r="C218" s="94" t="s">
        <v>39</v>
      </c>
      <c r="D218" s="32" t="s">
        <v>25</v>
      </c>
      <c r="E218" s="23" t="str">
        <f>E214</f>
        <v>Thắng</v>
      </c>
      <c r="F218" s="585">
        <v>3</v>
      </c>
      <c r="G218" s="585">
        <v>1</v>
      </c>
      <c r="H218" s="24">
        <v>0</v>
      </c>
      <c r="I218" s="17">
        <f>I217+H218</f>
        <v>900000</v>
      </c>
      <c r="J218" s="2"/>
    </row>
    <row r="219" spans="1:10" ht="18.55" outlineLevel="1">
      <c r="A219" s="98"/>
      <c r="B219" s="576"/>
      <c r="C219" s="94" t="s">
        <v>39</v>
      </c>
      <c r="D219" s="32" t="s">
        <v>24</v>
      </c>
      <c r="E219" s="23" t="s">
        <v>1</v>
      </c>
      <c r="F219" s="585"/>
      <c r="G219" s="585"/>
      <c r="H219" s="24">
        <v>0</v>
      </c>
      <c r="I219" s="17">
        <f t="shared" si="12"/>
        <v>900000</v>
      </c>
      <c r="J219" s="2"/>
    </row>
    <row r="220" spans="1:10" ht="18.55" outlineLevel="1">
      <c r="A220" s="98"/>
      <c r="B220" s="576"/>
      <c r="C220" s="94" t="s">
        <v>39</v>
      </c>
      <c r="D220" s="32" t="s">
        <v>5</v>
      </c>
      <c r="E220" s="23" t="s">
        <v>17</v>
      </c>
      <c r="F220" s="585"/>
      <c r="G220" s="585"/>
      <c r="H220" s="24">
        <v>10000</v>
      </c>
      <c r="I220" s="17">
        <f t="shared" si="12"/>
        <v>910000</v>
      </c>
      <c r="J220" s="2"/>
    </row>
    <row r="221" spans="1:10" ht="18.55" outlineLevel="1">
      <c r="A221" s="98"/>
      <c r="B221" s="576"/>
      <c r="C221" s="94" t="s">
        <v>39</v>
      </c>
      <c r="D221" s="32" t="s">
        <v>15</v>
      </c>
      <c r="E221" s="23" t="s">
        <v>17</v>
      </c>
      <c r="F221" s="585"/>
      <c r="G221" s="585"/>
      <c r="H221" s="24">
        <v>10000</v>
      </c>
      <c r="I221" s="17">
        <f t="shared" si="12"/>
        <v>920000</v>
      </c>
      <c r="J221" s="2"/>
    </row>
    <row r="222" spans="1:10" ht="18.55" outlineLevel="1">
      <c r="A222" s="98"/>
      <c r="B222" s="574" t="s">
        <v>31</v>
      </c>
      <c r="C222" s="94" t="s">
        <v>39</v>
      </c>
      <c r="D222" s="78" t="s">
        <v>13</v>
      </c>
      <c r="E222" s="15" t="s">
        <v>1</v>
      </c>
      <c r="F222" s="586">
        <v>3</v>
      </c>
      <c r="G222" s="586">
        <v>2</v>
      </c>
      <c r="H222" s="16">
        <v>0</v>
      </c>
      <c r="I222" s="17">
        <f t="shared" si="12"/>
        <v>920000</v>
      </c>
      <c r="J222" s="2"/>
    </row>
    <row r="223" spans="1:10" ht="18.55" outlineLevel="1">
      <c r="A223" s="98"/>
      <c r="B223" s="575"/>
      <c r="C223" s="94" t="s">
        <v>39</v>
      </c>
      <c r="D223" s="79" t="s">
        <v>15</v>
      </c>
      <c r="E223" s="19" t="s">
        <v>1</v>
      </c>
      <c r="F223" s="587"/>
      <c r="G223" s="587"/>
      <c r="H223" s="20">
        <v>0</v>
      </c>
      <c r="I223" s="17">
        <f t="shared" si="12"/>
        <v>920000</v>
      </c>
      <c r="J223" s="2"/>
    </row>
    <row r="224" spans="1:10" ht="18.55" outlineLevel="1">
      <c r="A224" s="98"/>
      <c r="B224" s="575"/>
      <c r="C224" s="94" t="s">
        <v>39</v>
      </c>
      <c r="D224" s="79" t="s">
        <v>14</v>
      </c>
      <c r="E224" s="19" t="s">
        <v>17</v>
      </c>
      <c r="F224" s="587"/>
      <c r="G224" s="587"/>
      <c r="H224" s="20">
        <v>10000</v>
      </c>
      <c r="I224" s="17">
        <f t="shared" si="12"/>
        <v>930000</v>
      </c>
      <c r="J224" s="2"/>
    </row>
    <row r="225" spans="1:10" ht="18.55" outlineLevel="1">
      <c r="A225" s="98"/>
      <c r="B225" s="575"/>
      <c r="C225" s="94" t="s">
        <v>39</v>
      </c>
      <c r="D225" s="79" t="s">
        <v>23</v>
      </c>
      <c r="E225" s="19" t="s">
        <v>17</v>
      </c>
      <c r="F225" s="587"/>
      <c r="G225" s="587"/>
      <c r="H225" s="20">
        <v>10000</v>
      </c>
      <c r="I225" s="17">
        <f t="shared" si="12"/>
        <v>940000</v>
      </c>
      <c r="J225" s="2"/>
    </row>
    <row r="226" spans="1:10" ht="18.55" outlineLevel="1">
      <c r="A226" s="98"/>
      <c r="B226" s="576" t="s">
        <v>36</v>
      </c>
      <c r="C226" s="94" t="s">
        <v>39</v>
      </c>
      <c r="D226" s="32" t="s">
        <v>14</v>
      </c>
      <c r="E226" s="23" t="s">
        <v>1</v>
      </c>
      <c r="F226" s="585">
        <v>3</v>
      </c>
      <c r="G226" s="585">
        <v>0</v>
      </c>
      <c r="H226" s="24">
        <v>0</v>
      </c>
      <c r="I226" s="17">
        <f t="shared" si="12"/>
        <v>940000</v>
      </c>
      <c r="J226" s="2"/>
    </row>
    <row r="227" spans="1:10" ht="18.55" outlineLevel="1">
      <c r="A227" s="98"/>
      <c r="B227" s="576"/>
      <c r="C227" s="94" t="s">
        <v>39</v>
      </c>
      <c r="D227" s="32" t="s">
        <v>15</v>
      </c>
      <c r="E227" s="23" t="s">
        <v>1</v>
      </c>
      <c r="F227" s="585"/>
      <c r="G227" s="585"/>
      <c r="H227" s="24">
        <v>0</v>
      </c>
      <c r="I227" s="17">
        <f t="shared" si="12"/>
        <v>940000</v>
      </c>
      <c r="J227" s="2"/>
    </row>
    <row r="228" spans="1:10" ht="18.55" outlineLevel="1">
      <c r="A228" s="98"/>
      <c r="B228" s="576"/>
      <c r="C228" s="94" t="s">
        <v>39</v>
      </c>
      <c r="D228" s="32" t="s">
        <v>23</v>
      </c>
      <c r="E228" s="23" t="s">
        <v>17</v>
      </c>
      <c r="F228" s="585"/>
      <c r="G228" s="585"/>
      <c r="H228" s="24">
        <v>10000</v>
      </c>
      <c r="I228" s="17">
        <f t="shared" si="12"/>
        <v>950000</v>
      </c>
      <c r="J228" s="2"/>
    </row>
    <row r="229" spans="1:10" ht="18.55" outlineLevel="1">
      <c r="A229" s="98"/>
      <c r="B229" s="576"/>
      <c r="C229" s="94" t="s">
        <v>39</v>
      </c>
      <c r="D229" s="32" t="s">
        <v>5</v>
      </c>
      <c r="E229" s="23" t="s">
        <v>17</v>
      </c>
      <c r="F229" s="585"/>
      <c r="G229" s="585"/>
      <c r="H229" s="24">
        <v>10000</v>
      </c>
      <c r="I229" s="17">
        <f t="shared" si="12"/>
        <v>960000</v>
      </c>
      <c r="J229" s="2"/>
    </row>
    <row r="230" spans="1:10" ht="18.55" outlineLevel="1">
      <c r="A230" s="98"/>
      <c r="B230" s="574" t="s">
        <v>37</v>
      </c>
      <c r="C230" s="94" t="s">
        <v>39</v>
      </c>
      <c r="D230" s="78" t="s">
        <v>23</v>
      </c>
      <c r="E230" s="15" t="s">
        <v>1</v>
      </c>
      <c r="F230" s="586">
        <v>3</v>
      </c>
      <c r="G230" s="586">
        <v>2</v>
      </c>
      <c r="H230" s="16">
        <v>0</v>
      </c>
      <c r="I230" s="17">
        <f t="shared" ref="I230:I237" si="13">I229+H230</f>
        <v>960000</v>
      </c>
      <c r="J230" s="2"/>
    </row>
    <row r="231" spans="1:10" ht="18.55" outlineLevel="1">
      <c r="A231" s="98"/>
      <c r="B231" s="575"/>
      <c r="C231" s="94" t="s">
        <v>39</v>
      </c>
      <c r="D231" s="79" t="s">
        <v>5</v>
      </c>
      <c r="E231" s="19" t="s">
        <v>1</v>
      </c>
      <c r="F231" s="587"/>
      <c r="G231" s="587"/>
      <c r="H231" s="20">
        <v>0</v>
      </c>
      <c r="I231" s="17">
        <f t="shared" si="13"/>
        <v>960000</v>
      </c>
      <c r="J231" s="2"/>
    </row>
    <row r="232" spans="1:10" ht="18.55" outlineLevel="1">
      <c r="A232" s="98"/>
      <c r="B232" s="575"/>
      <c r="C232" s="94" t="s">
        <v>39</v>
      </c>
      <c r="D232" s="79" t="s">
        <v>14</v>
      </c>
      <c r="E232" s="19" t="s">
        <v>17</v>
      </c>
      <c r="F232" s="587"/>
      <c r="G232" s="587"/>
      <c r="H232" s="20">
        <v>10000</v>
      </c>
      <c r="I232" s="17">
        <f t="shared" si="13"/>
        <v>970000</v>
      </c>
      <c r="J232" s="2"/>
    </row>
    <row r="233" spans="1:10" ht="18.55" outlineLevel="1">
      <c r="A233" s="98"/>
      <c r="B233" s="575"/>
      <c r="C233" s="94" t="s">
        <v>39</v>
      </c>
      <c r="D233" s="79" t="s">
        <v>15</v>
      </c>
      <c r="E233" s="19" t="s">
        <v>17</v>
      </c>
      <c r="F233" s="587"/>
      <c r="G233" s="587"/>
      <c r="H233" s="20">
        <v>10000</v>
      </c>
      <c r="I233" s="17">
        <f t="shared" si="13"/>
        <v>980000</v>
      </c>
      <c r="J233" s="2"/>
    </row>
    <row r="234" spans="1:10" ht="18.55" outlineLevel="1">
      <c r="A234" s="98"/>
      <c r="B234" s="576" t="s">
        <v>41</v>
      </c>
      <c r="C234" s="94" t="s">
        <v>39</v>
      </c>
      <c r="D234" s="32" t="s">
        <v>14</v>
      </c>
      <c r="E234" s="23" t="str">
        <f>E230</f>
        <v>Thắng</v>
      </c>
      <c r="F234" s="585">
        <v>3</v>
      </c>
      <c r="G234" s="585">
        <v>2</v>
      </c>
      <c r="H234" s="24">
        <v>0</v>
      </c>
      <c r="I234" s="17">
        <f t="shared" si="13"/>
        <v>980000</v>
      </c>
      <c r="J234" s="2"/>
    </row>
    <row r="235" spans="1:10" ht="18.55" outlineLevel="1">
      <c r="A235" s="98"/>
      <c r="B235" s="576"/>
      <c r="C235" s="94" t="s">
        <v>39</v>
      </c>
      <c r="D235" s="32" t="s">
        <v>15</v>
      </c>
      <c r="E235" s="23" t="s">
        <v>1</v>
      </c>
      <c r="F235" s="585"/>
      <c r="G235" s="585"/>
      <c r="H235" s="24">
        <v>0</v>
      </c>
      <c r="I235" s="17">
        <f t="shared" si="13"/>
        <v>980000</v>
      </c>
      <c r="J235" s="2"/>
    </row>
    <row r="236" spans="1:10" ht="18.55" outlineLevel="1">
      <c r="A236" s="98"/>
      <c r="B236" s="576"/>
      <c r="C236" s="94" t="s">
        <v>39</v>
      </c>
      <c r="D236" s="32" t="s">
        <v>5</v>
      </c>
      <c r="E236" s="23" t="s">
        <v>17</v>
      </c>
      <c r="F236" s="585"/>
      <c r="G236" s="585"/>
      <c r="H236" s="24">
        <v>10000</v>
      </c>
      <c r="I236" s="17">
        <f t="shared" si="13"/>
        <v>990000</v>
      </c>
      <c r="J236" s="2"/>
    </row>
    <row r="237" spans="1:10" ht="18.55" outlineLevel="1">
      <c r="A237" s="98"/>
      <c r="B237" s="576"/>
      <c r="C237" s="94" t="s">
        <v>39</v>
      </c>
      <c r="D237" s="32" t="s">
        <v>23</v>
      </c>
      <c r="E237" s="23" t="s">
        <v>17</v>
      </c>
      <c r="F237" s="585"/>
      <c r="G237" s="585"/>
      <c r="H237" s="24">
        <v>10000</v>
      </c>
      <c r="I237" s="17">
        <f t="shared" si="13"/>
        <v>1000000</v>
      </c>
      <c r="J237" s="2"/>
    </row>
    <row r="238" spans="1:10" ht="18.55">
      <c r="A238" s="98"/>
      <c r="B238" s="6" t="s">
        <v>131</v>
      </c>
      <c r="C238" s="7"/>
      <c r="D238" s="77"/>
      <c r="E238" s="9"/>
      <c r="F238" s="10"/>
      <c r="G238" s="10"/>
      <c r="H238" s="11">
        <f>SUM(H239:H250)</f>
        <v>60000</v>
      </c>
      <c r="I238" s="12">
        <v>0</v>
      </c>
      <c r="J238" s="2"/>
    </row>
    <row r="239" spans="1:10" ht="18.55" outlineLevel="1">
      <c r="A239" s="98"/>
      <c r="B239" s="574" t="s">
        <v>2</v>
      </c>
      <c r="C239" s="93" t="s">
        <v>39</v>
      </c>
      <c r="D239" s="78" t="s">
        <v>23</v>
      </c>
      <c r="E239" s="15" t="s">
        <v>1</v>
      </c>
      <c r="F239" s="586">
        <v>3</v>
      </c>
      <c r="G239" s="586">
        <v>0</v>
      </c>
      <c r="H239" s="16">
        <v>0</v>
      </c>
      <c r="I239" s="17">
        <f>I237+H239</f>
        <v>1000000</v>
      </c>
      <c r="J239" s="2"/>
    </row>
    <row r="240" spans="1:10" ht="18.55" outlineLevel="1">
      <c r="A240" s="98"/>
      <c r="B240" s="575"/>
      <c r="C240" s="93" t="s">
        <v>39</v>
      </c>
      <c r="D240" s="79" t="s">
        <v>14</v>
      </c>
      <c r="E240" s="19" t="s">
        <v>1</v>
      </c>
      <c r="F240" s="587"/>
      <c r="G240" s="587"/>
      <c r="H240" s="20">
        <v>0</v>
      </c>
      <c r="I240" s="17">
        <f t="shared" ref="I240:I248" si="14">I239+H240</f>
        <v>1000000</v>
      </c>
      <c r="J240" s="2"/>
    </row>
    <row r="241" spans="1:10" ht="18.55" outlineLevel="1">
      <c r="A241" s="98"/>
      <c r="B241" s="575"/>
      <c r="C241" s="93" t="s">
        <v>39</v>
      </c>
      <c r="D241" s="79" t="s">
        <v>25</v>
      </c>
      <c r="E241" s="19" t="s">
        <v>17</v>
      </c>
      <c r="F241" s="587"/>
      <c r="G241" s="587"/>
      <c r="H241" s="20">
        <v>10000</v>
      </c>
      <c r="I241" s="17">
        <f t="shared" si="14"/>
        <v>1010000</v>
      </c>
      <c r="J241" s="2"/>
    </row>
    <row r="242" spans="1:10" ht="18.55" outlineLevel="1">
      <c r="A242" s="98"/>
      <c r="B242" s="575"/>
      <c r="C242" s="93" t="s">
        <v>39</v>
      </c>
      <c r="D242" s="79" t="s">
        <v>4</v>
      </c>
      <c r="E242" s="19" t="s">
        <v>17</v>
      </c>
      <c r="F242" s="587"/>
      <c r="G242" s="587"/>
      <c r="H242" s="20">
        <v>10000</v>
      </c>
      <c r="I242" s="17">
        <f t="shared" si="14"/>
        <v>1020000</v>
      </c>
      <c r="J242" s="2"/>
    </row>
    <row r="243" spans="1:10" ht="18.55" outlineLevel="1">
      <c r="A243" s="98"/>
      <c r="B243" s="576" t="s">
        <v>3</v>
      </c>
      <c r="C243" s="93" t="s">
        <v>39</v>
      </c>
      <c r="D243" s="32" t="s">
        <v>23</v>
      </c>
      <c r="E243" s="23" t="str">
        <f>E239</f>
        <v>Thắng</v>
      </c>
      <c r="F243" s="585">
        <v>3</v>
      </c>
      <c r="G243" s="585">
        <v>0</v>
      </c>
      <c r="H243" s="24">
        <v>0</v>
      </c>
      <c r="I243" s="17">
        <f t="shared" si="14"/>
        <v>1020000</v>
      </c>
      <c r="J243" s="2"/>
    </row>
    <row r="244" spans="1:10" ht="18.55" outlineLevel="1">
      <c r="A244" s="98"/>
      <c r="B244" s="576"/>
      <c r="C244" s="93" t="s">
        <v>39</v>
      </c>
      <c r="D244" s="32" t="s">
        <v>14</v>
      </c>
      <c r="E244" s="23" t="s">
        <v>1</v>
      </c>
      <c r="F244" s="585"/>
      <c r="G244" s="585"/>
      <c r="H244" s="24">
        <v>0</v>
      </c>
      <c r="I244" s="17">
        <f t="shared" si="14"/>
        <v>1020000</v>
      </c>
      <c r="J244" s="2"/>
    </row>
    <row r="245" spans="1:10" ht="18.55" outlineLevel="1">
      <c r="A245" s="98"/>
      <c r="B245" s="576"/>
      <c r="C245" s="93" t="s">
        <v>39</v>
      </c>
      <c r="D245" s="32" t="s">
        <v>25</v>
      </c>
      <c r="E245" s="23" t="s">
        <v>17</v>
      </c>
      <c r="F245" s="585"/>
      <c r="G245" s="585"/>
      <c r="H245" s="24">
        <v>10000</v>
      </c>
      <c r="I245" s="17">
        <f t="shared" si="14"/>
        <v>1030000</v>
      </c>
      <c r="J245" s="2"/>
    </row>
    <row r="246" spans="1:10" ht="18.55" outlineLevel="1">
      <c r="A246" s="98"/>
      <c r="B246" s="576"/>
      <c r="C246" s="93" t="s">
        <v>39</v>
      </c>
      <c r="D246" s="32" t="s">
        <v>9</v>
      </c>
      <c r="E246" s="23" t="s">
        <v>17</v>
      </c>
      <c r="F246" s="585"/>
      <c r="G246" s="585"/>
      <c r="H246" s="24">
        <v>10000</v>
      </c>
      <c r="I246" s="17">
        <f t="shared" si="14"/>
        <v>1040000</v>
      </c>
      <c r="J246" s="2"/>
    </row>
    <row r="247" spans="1:10" ht="18.55" outlineLevel="1">
      <c r="A247" s="98"/>
      <c r="B247" s="574" t="s">
        <v>6</v>
      </c>
      <c r="C247" s="93" t="s">
        <v>39</v>
      </c>
      <c r="D247" s="78" t="s">
        <v>25</v>
      </c>
      <c r="E247" s="15" t="s">
        <v>1</v>
      </c>
      <c r="F247" s="586">
        <v>3</v>
      </c>
      <c r="G247" s="586">
        <v>2</v>
      </c>
      <c r="H247" s="16">
        <v>0</v>
      </c>
      <c r="I247" s="17">
        <f t="shared" si="14"/>
        <v>1040000</v>
      </c>
      <c r="J247" s="2"/>
    </row>
    <row r="248" spans="1:10" ht="18.55" outlineLevel="1">
      <c r="A248" s="98"/>
      <c r="B248" s="575"/>
      <c r="C248" s="93" t="s">
        <v>39</v>
      </c>
      <c r="D248" s="79" t="s">
        <v>9</v>
      </c>
      <c r="E248" s="19" t="s">
        <v>1</v>
      </c>
      <c r="F248" s="587"/>
      <c r="G248" s="587"/>
      <c r="H248" s="20">
        <v>0</v>
      </c>
      <c r="I248" s="17">
        <f t="shared" si="14"/>
        <v>1040000</v>
      </c>
      <c r="J248" s="2"/>
    </row>
    <row r="249" spans="1:10" ht="18.55" outlineLevel="1">
      <c r="A249" s="98"/>
      <c r="B249" s="575"/>
      <c r="C249" s="93" t="s">
        <v>39</v>
      </c>
      <c r="D249" s="79" t="s">
        <v>23</v>
      </c>
      <c r="E249" s="19" t="s">
        <v>17</v>
      </c>
      <c r="F249" s="587"/>
      <c r="G249" s="587"/>
      <c r="H249" s="20">
        <v>10000</v>
      </c>
      <c r="I249" s="17">
        <f>I248+H249</f>
        <v>1050000</v>
      </c>
      <c r="J249" s="2"/>
    </row>
    <row r="250" spans="1:10" ht="18.55" outlineLevel="1">
      <c r="A250" s="98"/>
      <c r="B250" s="575"/>
      <c r="C250" s="93" t="s">
        <v>39</v>
      </c>
      <c r="D250" s="79" t="s">
        <v>14</v>
      </c>
      <c r="E250" s="19" t="s">
        <v>17</v>
      </c>
      <c r="F250" s="587"/>
      <c r="G250" s="587"/>
      <c r="H250" s="20">
        <v>10000</v>
      </c>
      <c r="I250" s="17">
        <f>I249+H250</f>
        <v>1060000</v>
      </c>
      <c r="J250" s="2"/>
    </row>
    <row r="251" spans="1:10" ht="18.55">
      <c r="A251" s="98"/>
      <c r="B251" s="6" t="s">
        <v>132</v>
      </c>
      <c r="C251" s="7"/>
      <c r="D251" s="77"/>
      <c r="E251" s="9"/>
      <c r="F251" s="10"/>
      <c r="G251" s="10"/>
      <c r="H251" s="11">
        <f>SUM(H252:H275)</f>
        <v>120000</v>
      </c>
      <c r="I251" s="12">
        <v>0</v>
      </c>
      <c r="J251" s="2"/>
    </row>
    <row r="252" spans="1:10" ht="18.55" outlineLevel="1">
      <c r="A252" s="98"/>
      <c r="B252" s="574" t="s">
        <v>2</v>
      </c>
      <c r="C252" s="93" t="s">
        <v>39</v>
      </c>
      <c r="D252" s="78" t="s">
        <v>9</v>
      </c>
      <c r="E252" s="15" t="s">
        <v>1</v>
      </c>
      <c r="F252" s="586">
        <v>3</v>
      </c>
      <c r="G252" s="586">
        <v>2</v>
      </c>
      <c r="H252" s="16">
        <v>0</v>
      </c>
      <c r="I252" s="17">
        <f>I250+H252</f>
        <v>1060000</v>
      </c>
      <c r="J252" s="2"/>
    </row>
    <row r="253" spans="1:10" ht="18.55" outlineLevel="1">
      <c r="A253" s="98"/>
      <c r="B253" s="575"/>
      <c r="C253" s="93" t="s">
        <v>39</v>
      </c>
      <c r="D253" s="79" t="s">
        <v>15</v>
      </c>
      <c r="E253" s="19" t="s">
        <v>1</v>
      </c>
      <c r="F253" s="587"/>
      <c r="G253" s="587"/>
      <c r="H253" s="20">
        <v>0</v>
      </c>
      <c r="I253" s="17">
        <f t="shared" ref="I253:I267" si="15">I252+H253</f>
        <v>1060000</v>
      </c>
      <c r="J253" s="2"/>
    </row>
    <row r="254" spans="1:10" ht="18.55" outlineLevel="1">
      <c r="A254" s="98"/>
      <c r="B254" s="575"/>
      <c r="C254" s="93" t="s">
        <v>39</v>
      </c>
      <c r="D254" s="79" t="s">
        <v>23</v>
      </c>
      <c r="E254" s="19" t="s">
        <v>17</v>
      </c>
      <c r="F254" s="587"/>
      <c r="G254" s="587"/>
      <c r="H254" s="20">
        <v>10000</v>
      </c>
      <c r="I254" s="17">
        <f t="shared" si="15"/>
        <v>1070000</v>
      </c>
      <c r="J254" s="2"/>
    </row>
    <row r="255" spans="1:10" ht="18.55" outlineLevel="1">
      <c r="A255" s="98"/>
      <c r="B255" s="575"/>
      <c r="C255" s="93" t="s">
        <v>39</v>
      </c>
      <c r="D255" s="79" t="s">
        <v>24</v>
      </c>
      <c r="E255" s="19" t="s">
        <v>17</v>
      </c>
      <c r="F255" s="587"/>
      <c r="G255" s="587"/>
      <c r="H255" s="20">
        <v>10000</v>
      </c>
      <c r="I255" s="17">
        <f t="shared" si="15"/>
        <v>1080000</v>
      </c>
      <c r="J255" s="2"/>
    </row>
    <row r="256" spans="1:10" ht="18.55" outlineLevel="1">
      <c r="A256" s="98"/>
      <c r="B256" s="576" t="s">
        <v>3</v>
      </c>
      <c r="C256" s="93" t="s">
        <v>39</v>
      </c>
      <c r="D256" s="32" t="s">
        <v>9</v>
      </c>
      <c r="E256" s="23" t="str">
        <f>E252</f>
        <v>Thắng</v>
      </c>
      <c r="F256" s="585">
        <v>3</v>
      </c>
      <c r="G256" s="585">
        <v>2</v>
      </c>
      <c r="H256" s="24">
        <v>0</v>
      </c>
      <c r="I256" s="17">
        <f t="shared" si="15"/>
        <v>1080000</v>
      </c>
      <c r="J256" s="2"/>
    </row>
    <row r="257" spans="1:10" ht="18.55" outlineLevel="1">
      <c r="A257" s="98"/>
      <c r="B257" s="576"/>
      <c r="C257" s="93" t="s">
        <v>39</v>
      </c>
      <c r="D257" s="32" t="s">
        <v>25</v>
      </c>
      <c r="E257" s="23" t="s">
        <v>1</v>
      </c>
      <c r="F257" s="585"/>
      <c r="G257" s="585"/>
      <c r="H257" s="24">
        <v>0</v>
      </c>
      <c r="I257" s="17">
        <f t="shared" si="15"/>
        <v>1080000</v>
      </c>
      <c r="J257" s="2"/>
    </row>
    <row r="258" spans="1:10" ht="18.55" outlineLevel="1">
      <c r="A258" s="98"/>
      <c r="B258" s="576"/>
      <c r="C258" s="93" t="s">
        <v>39</v>
      </c>
      <c r="D258" s="32" t="s">
        <v>4</v>
      </c>
      <c r="E258" s="23" t="s">
        <v>17</v>
      </c>
      <c r="F258" s="585"/>
      <c r="G258" s="585"/>
      <c r="H258" s="24">
        <v>10000</v>
      </c>
      <c r="I258" s="17">
        <f t="shared" si="15"/>
        <v>1090000</v>
      </c>
      <c r="J258" s="2"/>
    </row>
    <row r="259" spans="1:10" ht="18.55" outlineLevel="1">
      <c r="A259" s="98"/>
      <c r="B259" s="576"/>
      <c r="C259" s="93" t="s">
        <v>39</v>
      </c>
      <c r="D259" s="32" t="s">
        <v>24</v>
      </c>
      <c r="E259" s="23" t="s">
        <v>17</v>
      </c>
      <c r="F259" s="585"/>
      <c r="G259" s="585"/>
      <c r="H259" s="24">
        <v>10000</v>
      </c>
      <c r="I259" s="17">
        <f t="shared" si="15"/>
        <v>1100000</v>
      </c>
      <c r="J259" s="2"/>
    </row>
    <row r="260" spans="1:10" ht="18.55" outlineLevel="1">
      <c r="A260" s="98"/>
      <c r="B260" s="574" t="s">
        <v>6</v>
      </c>
      <c r="C260" s="93" t="s">
        <v>39</v>
      </c>
      <c r="D260" s="78" t="s">
        <v>25</v>
      </c>
      <c r="E260" s="15" t="s">
        <v>1</v>
      </c>
      <c r="F260" s="586">
        <v>3</v>
      </c>
      <c r="G260" s="586">
        <v>2</v>
      </c>
      <c r="H260" s="16">
        <v>0</v>
      </c>
      <c r="I260" s="17">
        <f t="shared" si="15"/>
        <v>1100000</v>
      </c>
      <c r="J260" s="2"/>
    </row>
    <row r="261" spans="1:10" ht="18.55" outlineLevel="1">
      <c r="A261" s="98"/>
      <c r="B261" s="575"/>
      <c r="C261" s="93" t="s">
        <v>39</v>
      </c>
      <c r="D261" s="79" t="s">
        <v>15</v>
      </c>
      <c r="E261" s="19" t="s">
        <v>1</v>
      </c>
      <c r="F261" s="587"/>
      <c r="G261" s="587"/>
      <c r="H261" s="20">
        <v>0</v>
      </c>
      <c r="I261" s="17">
        <f t="shared" si="15"/>
        <v>1100000</v>
      </c>
      <c r="J261" s="2"/>
    </row>
    <row r="262" spans="1:10" ht="18.55" outlineLevel="1">
      <c r="A262" s="98"/>
      <c r="B262" s="575"/>
      <c r="C262" s="93" t="s">
        <v>39</v>
      </c>
      <c r="D262" s="79" t="s">
        <v>23</v>
      </c>
      <c r="E262" s="19" t="s">
        <v>17</v>
      </c>
      <c r="F262" s="587"/>
      <c r="G262" s="587"/>
      <c r="H262" s="20">
        <v>10000</v>
      </c>
      <c r="I262" s="17">
        <f t="shared" si="15"/>
        <v>1110000</v>
      </c>
      <c r="J262" s="2"/>
    </row>
    <row r="263" spans="1:10" ht="18.55" outlineLevel="1">
      <c r="A263" s="98"/>
      <c r="B263" s="575"/>
      <c r="C263" s="93" t="s">
        <v>39</v>
      </c>
      <c r="D263" s="79" t="s">
        <v>0</v>
      </c>
      <c r="E263" s="19" t="s">
        <v>17</v>
      </c>
      <c r="F263" s="587"/>
      <c r="G263" s="587"/>
      <c r="H263" s="20">
        <v>10000</v>
      </c>
      <c r="I263" s="17">
        <f t="shared" si="15"/>
        <v>1120000</v>
      </c>
      <c r="J263" s="2"/>
    </row>
    <row r="264" spans="1:10" ht="18.55" outlineLevel="1">
      <c r="A264" s="98"/>
      <c r="B264" s="576" t="s">
        <v>7</v>
      </c>
      <c r="C264" s="93" t="s">
        <v>39</v>
      </c>
      <c r="D264" s="32" t="s">
        <v>0</v>
      </c>
      <c r="E264" s="23" t="s">
        <v>1</v>
      </c>
      <c r="F264" s="585">
        <v>3</v>
      </c>
      <c r="G264" s="585">
        <v>2</v>
      </c>
      <c r="H264" s="24">
        <v>0</v>
      </c>
      <c r="I264" s="17">
        <f t="shared" si="15"/>
        <v>1120000</v>
      </c>
      <c r="J264" s="2"/>
    </row>
    <row r="265" spans="1:10" ht="18.55" outlineLevel="1">
      <c r="A265" s="98"/>
      <c r="B265" s="576"/>
      <c r="C265" s="93" t="s">
        <v>39</v>
      </c>
      <c r="D265" s="32" t="s">
        <v>9</v>
      </c>
      <c r="E265" s="23" t="s">
        <v>1</v>
      </c>
      <c r="F265" s="585"/>
      <c r="G265" s="585"/>
      <c r="H265" s="24">
        <v>0</v>
      </c>
      <c r="I265" s="17">
        <f t="shared" si="15"/>
        <v>1120000</v>
      </c>
      <c r="J265" s="2"/>
    </row>
    <row r="266" spans="1:10" ht="18.55" outlineLevel="1">
      <c r="A266" s="98"/>
      <c r="B266" s="576"/>
      <c r="C266" s="93" t="s">
        <v>39</v>
      </c>
      <c r="D266" s="32" t="s">
        <v>23</v>
      </c>
      <c r="E266" s="23" t="s">
        <v>17</v>
      </c>
      <c r="F266" s="585"/>
      <c r="G266" s="585"/>
      <c r="H266" s="24">
        <v>10000</v>
      </c>
      <c r="I266" s="17">
        <f t="shared" si="15"/>
        <v>1130000</v>
      </c>
      <c r="J266" s="2"/>
    </row>
    <row r="267" spans="1:10" ht="18.55" outlineLevel="1">
      <c r="A267" s="98"/>
      <c r="B267" s="576"/>
      <c r="C267" s="93" t="s">
        <v>39</v>
      </c>
      <c r="D267" s="32" t="s">
        <v>24</v>
      </c>
      <c r="E267" s="23" t="s">
        <v>17</v>
      </c>
      <c r="F267" s="585"/>
      <c r="G267" s="585"/>
      <c r="H267" s="24">
        <v>10000</v>
      </c>
      <c r="I267" s="17">
        <f t="shared" si="15"/>
        <v>1140000</v>
      </c>
      <c r="J267" s="2"/>
    </row>
    <row r="268" spans="1:10" ht="18.55" outlineLevel="1">
      <c r="A268" s="98"/>
      <c r="B268" s="574" t="s">
        <v>8</v>
      </c>
      <c r="C268" s="93" t="s">
        <v>39</v>
      </c>
      <c r="D268" s="78" t="s">
        <v>0</v>
      </c>
      <c r="E268" s="15" t="s">
        <v>1</v>
      </c>
      <c r="F268" s="586">
        <v>3</v>
      </c>
      <c r="G268" s="586">
        <v>1</v>
      </c>
      <c r="H268" s="16">
        <v>0</v>
      </c>
      <c r="I268" s="17">
        <f>I267+H268</f>
        <v>1140000</v>
      </c>
      <c r="J268" s="2"/>
    </row>
    <row r="269" spans="1:10" ht="18.55" outlineLevel="1">
      <c r="A269" s="98"/>
      <c r="B269" s="575"/>
      <c r="C269" s="93" t="s">
        <v>39</v>
      </c>
      <c r="D269" s="79" t="s">
        <v>9</v>
      </c>
      <c r="E269" s="19" t="s">
        <v>1</v>
      </c>
      <c r="F269" s="587"/>
      <c r="G269" s="587"/>
      <c r="H269" s="20">
        <v>0</v>
      </c>
      <c r="I269" s="17">
        <f t="shared" ref="I269:I275" si="16">I268+H269</f>
        <v>1140000</v>
      </c>
      <c r="J269" s="2"/>
    </row>
    <row r="270" spans="1:10" ht="18.55" outlineLevel="1">
      <c r="A270" s="98"/>
      <c r="B270" s="575"/>
      <c r="C270" s="93" t="s">
        <v>39</v>
      </c>
      <c r="D270" s="79" t="s">
        <v>23</v>
      </c>
      <c r="E270" s="19" t="s">
        <v>17</v>
      </c>
      <c r="F270" s="587"/>
      <c r="G270" s="587"/>
      <c r="H270" s="20">
        <v>10000</v>
      </c>
      <c r="I270" s="17">
        <f t="shared" si="16"/>
        <v>1150000</v>
      </c>
      <c r="J270" s="2"/>
    </row>
    <row r="271" spans="1:10" ht="18.55" outlineLevel="1">
      <c r="A271" s="98"/>
      <c r="B271" s="575"/>
      <c r="C271" s="93" t="s">
        <v>39</v>
      </c>
      <c r="D271" s="79" t="s">
        <v>15</v>
      </c>
      <c r="E271" s="19" t="s">
        <v>17</v>
      </c>
      <c r="F271" s="587"/>
      <c r="G271" s="587"/>
      <c r="H271" s="20">
        <v>10000</v>
      </c>
      <c r="I271" s="17">
        <f t="shared" si="16"/>
        <v>1160000</v>
      </c>
      <c r="J271" s="2"/>
    </row>
    <row r="272" spans="1:10" ht="18.55" outlineLevel="1">
      <c r="A272" s="98"/>
      <c r="B272" s="576" t="s">
        <v>10</v>
      </c>
      <c r="C272" s="93" t="s">
        <v>39</v>
      </c>
      <c r="D272" s="32" t="s">
        <v>9</v>
      </c>
      <c r="E272" s="23" t="s">
        <v>1</v>
      </c>
      <c r="F272" s="585">
        <v>3</v>
      </c>
      <c r="G272" s="585">
        <v>2</v>
      </c>
      <c r="H272" s="24">
        <v>0</v>
      </c>
      <c r="I272" s="17">
        <f t="shared" si="16"/>
        <v>1160000</v>
      </c>
      <c r="J272" s="2"/>
    </row>
    <row r="273" spans="1:10" ht="18.55" outlineLevel="1">
      <c r="A273" s="98"/>
      <c r="B273" s="576"/>
      <c r="C273" s="93" t="s">
        <v>39</v>
      </c>
      <c r="D273" s="32" t="s">
        <v>23</v>
      </c>
      <c r="E273" s="23" t="s">
        <v>1</v>
      </c>
      <c r="F273" s="585"/>
      <c r="G273" s="585"/>
      <c r="H273" s="24">
        <v>0</v>
      </c>
      <c r="I273" s="17">
        <f t="shared" si="16"/>
        <v>1160000</v>
      </c>
      <c r="J273" s="2"/>
    </row>
    <row r="274" spans="1:10" ht="18.55" outlineLevel="1">
      <c r="A274" s="98"/>
      <c r="B274" s="576"/>
      <c r="C274" s="93" t="s">
        <v>39</v>
      </c>
      <c r="D274" s="32" t="s">
        <v>0</v>
      </c>
      <c r="E274" s="23" t="s">
        <v>17</v>
      </c>
      <c r="F274" s="585"/>
      <c r="G274" s="585"/>
      <c r="H274" s="24">
        <v>10000</v>
      </c>
      <c r="I274" s="17">
        <f t="shared" si="16"/>
        <v>1170000</v>
      </c>
      <c r="J274" s="2"/>
    </row>
    <row r="275" spans="1:10" ht="18.55" outlineLevel="1">
      <c r="A275" s="98"/>
      <c r="B275" s="576"/>
      <c r="C275" s="93" t="s">
        <v>39</v>
      </c>
      <c r="D275" s="32" t="s">
        <v>15</v>
      </c>
      <c r="E275" s="23" t="s">
        <v>17</v>
      </c>
      <c r="F275" s="585"/>
      <c r="G275" s="585"/>
      <c r="H275" s="24">
        <v>10000</v>
      </c>
      <c r="I275" s="17">
        <f t="shared" si="16"/>
        <v>1180000</v>
      </c>
      <c r="J275" s="2"/>
    </row>
    <row r="276" spans="1:10" ht="18.55">
      <c r="A276" s="98"/>
      <c r="B276" s="6" t="s">
        <v>133</v>
      </c>
      <c r="C276" s="7"/>
      <c r="D276" s="77"/>
      <c r="E276" s="9"/>
      <c r="F276" s="10"/>
      <c r="G276" s="10"/>
      <c r="H276" s="11">
        <f>SUM(H277:H296)</f>
        <v>100000</v>
      </c>
      <c r="I276" s="12">
        <v>0</v>
      </c>
      <c r="J276" s="2"/>
    </row>
    <row r="277" spans="1:10" ht="18.55" outlineLevel="1">
      <c r="A277" s="98"/>
      <c r="B277" s="574" t="s">
        <v>2</v>
      </c>
      <c r="C277" s="93" t="s">
        <v>39</v>
      </c>
      <c r="D277" s="78" t="s">
        <v>0</v>
      </c>
      <c r="E277" s="15" t="s">
        <v>1</v>
      </c>
      <c r="F277" s="586">
        <v>3</v>
      </c>
      <c r="G277" s="586">
        <v>1</v>
      </c>
      <c r="H277" s="16">
        <v>0</v>
      </c>
      <c r="I277" s="17">
        <f>I275+H277</f>
        <v>1180000</v>
      </c>
      <c r="J277" s="2"/>
    </row>
    <row r="278" spans="1:10" ht="18.55" outlineLevel="1">
      <c r="A278" s="98"/>
      <c r="B278" s="575"/>
      <c r="C278" s="93" t="s">
        <v>39</v>
      </c>
      <c r="D278" s="79" t="s">
        <v>14</v>
      </c>
      <c r="E278" s="19" t="s">
        <v>1</v>
      </c>
      <c r="F278" s="587"/>
      <c r="G278" s="587"/>
      <c r="H278" s="20">
        <v>0</v>
      </c>
      <c r="I278" s="17">
        <f t="shared" ref="I278:I292" si="17">I277+H278</f>
        <v>1180000</v>
      </c>
      <c r="J278" s="2"/>
    </row>
    <row r="279" spans="1:10" ht="18.55" outlineLevel="1">
      <c r="A279" s="98"/>
      <c r="B279" s="575"/>
      <c r="C279" s="93" t="s">
        <v>39</v>
      </c>
      <c r="D279" s="79" t="s">
        <v>25</v>
      </c>
      <c r="E279" s="19" t="s">
        <v>17</v>
      </c>
      <c r="F279" s="587"/>
      <c r="G279" s="587"/>
      <c r="H279" s="20">
        <v>10000</v>
      </c>
      <c r="I279" s="17">
        <f t="shared" si="17"/>
        <v>1190000</v>
      </c>
      <c r="J279" s="2"/>
    </row>
    <row r="280" spans="1:10" ht="18.55" outlineLevel="1">
      <c r="A280" s="98"/>
      <c r="B280" s="575"/>
      <c r="C280" s="93" t="s">
        <v>39</v>
      </c>
      <c r="D280" s="79" t="s">
        <v>15</v>
      </c>
      <c r="E280" s="19" t="s">
        <v>17</v>
      </c>
      <c r="F280" s="587"/>
      <c r="G280" s="587"/>
      <c r="H280" s="20">
        <v>10000</v>
      </c>
      <c r="I280" s="17">
        <f t="shared" si="17"/>
        <v>1200000</v>
      </c>
      <c r="J280" s="2"/>
    </row>
    <row r="281" spans="1:10" ht="18.55" outlineLevel="1">
      <c r="A281" s="98"/>
      <c r="B281" s="576" t="s">
        <v>3</v>
      </c>
      <c r="C281" s="93" t="s">
        <v>39</v>
      </c>
      <c r="D281" s="32" t="s">
        <v>14</v>
      </c>
      <c r="E281" s="23" t="str">
        <f>E277</f>
        <v>Thắng</v>
      </c>
      <c r="F281" s="585">
        <v>3</v>
      </c>
      <c r="G281" s="585">
        <v>2</v>
      </c>
      <c r="H281" s="24">
        <v>0</v>
      </c>
      <c r="I281" s="17">
        <f t="shared" si="17"/>
        <v>1200000</v>
      </c>
      <c r="J281" s="2"/>
    </row>
    <row r="282" spans="1:10" ht="18.55" outlineLevel="1">
      <c r="A282" s="98"/>
      <c r="B282" s="576"/>
      <c r="C282" s="93" t="s">
        <v>39</v>
      </c>
      <c r="D282" s="32" t="s">
        <v>0</v>
      </c>
      <c r="E282" s="23" t="s">
        <v>1</v>
      </c>
      <c r="F282" s="585"/>
      <c r="G282" s="585"/>
      <c r="H282" s="24">
        <v>0</v>
      </c>
      <c r="I282" s="17">
        <f t="shared" si="17"/>
        <v>1200000</v>
      </c>
      <c r="J282" s="2"/>
    </row>
    <row r="283" spans="1:10" ht="18.55" outlineLevel="1">
      <c r="A283" s="98"/>
      <c r="B283" s="576"/>
      <c r="C283" s="93" t="s">
        <v>39</v>
      </c>
      <c r="D283" s="32" t="s">
        <v>25</v>
      </c>
      <c r="E283" s="23" t="s">
        <v>17</v>
      </c>
      <c r="F283" s="585"/>
      <c r="G283" s="585"/>
      <c r="H283" s="24">
        <v>10000</v>
      </c>
      <c r="I283" s="17">
        <f t="shared" si="17"/>
        <v>1210000</v>
      </c>
      <c r="J283" s="2"/>
    </row>
    <row r="284" spans="1:10" ht="18.55" outlineLevel="1">
      <c r="A284" s="98"/>
      <c r="B284" s="576"/>
      <c r="C284" s="93" t="s">
        <v>39</v>
      </c>
      <c r="D284" s="32" t="s">
        <v>15</v>
      </c>
      <c r="E284" s="23" t="s">
        <v>17</v>
      </c>
      <c r="F284" s="585"/>
      <c r="G284" s="585"/>
      <c r="H284" s="24">
        <v>10000</v>
      </c>
      <c r="I284" s="17">
        <f t="shared" si="17"/>
        <v>1220000</v>
      </c>
      <c r="J284" s="2"/>
    </row>
    <row r="285" spans="1:10" ht="18.55" outlineLevel="1">
      <c r="A285" s="98"/>
      <c r="B285" s="574" t="s">
        <v>6</v>
      </c>
      <c r="C285" s="93" t="s">
        <v>39</v>
      </c>
      <c r="D285" s="78" t="s">
        <v>14</v>
      </c>
      <c r="E285" s="15" t="s">
        <v>1</v>
      </c>
      <c r="F285" s="586">
        <v>3</v>
      </c>
      <c r="G285" s="586">
        <v>2</v>
      </c>
      <c r="H285" s="16">
        <v>0</v>
      </c>
      <c r="I285" s="17">
        <f t="shared" si="17"/>
        <v>1220000</v>
      </c>
      <c r="J285" s="2"/>
    </row>
    <row r="286" spans="1:10" ht="18.55" outlineLevel="1">
      <c r="A286" s="98"/>
      <c r="B286" s="575"/>
      <c r="C286" s="93" t="s">
        <v>39</v>
      </c>
      <c r="D286" s="79" t="s">
        <v>13</v>
      </c>
      <c r="E286" s="19" t="s">
        <v>1</v>
      </c>
      <c r="F286" s="587"/>
      <c r="G286" s="587"/>
      <c r="H286" s="20">
        <v>0</v>
      </c>
      <c r="I286" s="17">
        <f t="shared" si="17"/>
        <v>1220000</v>
      </c>
      <c r="J286" s="2"/>
    </row>
    <row r="287" spans="1:10" ht="18.55" outlineLevel="1">
      <c r="A287" s="98"/>
      <c r="B287" s="575"/>
      <c r="C287" s="93" t="s">
        <v>39</v>
      </c>
      <c r="D287" s="79" t="s">
        <v>25</v>
      </c>
      <c r="E287" s="19" t="s">
        <v>17</v>
      </c>
      <c r="F287" s="587"/>
      <c r="G287" s="587"/>
      <c r="H287" s="20">
        <v>10000</v>
      </c>
      <c r="I287" s="17">
        <f t="shared" si="17"/>
        <v>1230000</v>
      </c>
      <c r="J287" s="2"/>
    </row>
    <row r="288" spans="1:10" ht="18.55" outlineLevel="1">
      <c r="A288" s="98"/>
      <c r="B288" s="575"/>
      <c r="C288" s="93" t="s">
        <v>39</v>
      </c>
      <c r="D288" s="79" t="s">
        <v>15</v>
      </c>
      <c r="E288" s="19" t="s">
        <v>17</v>
      </c>
      <c r="F288" s="587"/>
      <c r="G288" s="587"/>
      <c r="H288" s="20">
        <v>10000</v>
      </c>
      <c r="I288" s="17">
        <f t="shared" si="17"/>
        <v>1240000</v>
      </c>
      <c r="J288" s="2"/>
    </row>
    <row r="289" spans="1:10" ht="18.55" outlineLevel="1">
      <c r="A289" s="98"/>
      <c r="B289" s="576" t="s">
        <v>7</v>
      </c>
      <c r="C289" s="93" t="s">
        <v>39</v>
      </c>
      <c r="D289" s="32" t="s">
        <v>9</v>
      </c>
      <c r="E289" s="23" t="s">
        <v>1</v>
      </c>
      <c r="F289" s="585">
        <v>3</v>
      </c>
      <c r="G289" s="585">
        <v>2</v>
      </c>
      <c r="H289" s="24">
        <v>0</v>
      </c>
      <c r="I289" s="17">
        <f t="shared" si="17"/>
        <v>1240000</v>
      </c>
      <c r="J289" s="2"/>
    </row>
    <row r="290" spans="1:10" ht="18.55" outlineLevel="1">
      <c r="A290" s="98"/>
      <c r="B290" s="576"/>
      <c r="C290" s="93" t="s">
        <v>39</v>
      </c>
      <c r="D290" s="32" t="s">
        <v>23</v>
      </c>
      <c r="E290" s="23" t="s">
        <v>1</v>
      </c>
      <c r="F290" s="585"/>
      <c r="G290" s="585"/>
      <c r="H290" s="24">
        <v>0</v>
      </c>
      <c r="I290" s="17">
        <f t="shared" si="17"/>
        <v>1240000</v>
      </c>
      <c r="J290" s="2"/>
    </row>
    <row r="291" spans="1:10" ht="18.55" outlineLevel="1">
      <c r="A291" s="98"/>
      <c r="B291" s="576"/>
      <c r="C291" s="93" t="s">
        <v>39</v>
      </c>
      <c r="D291" s="32" t="s">
        <v>13</v>
      </c>
      <c r="E291" s="23" t="s">
        <v>17</v>
      </c>
      <c r="F291" s="585"/>
      <c r="G291" s="585"/>
      <c r="H291" s="24">
        <v>10000</v>
      </c>
      <c r="I291" s="17">
        <f t="shared" si="17"/>
        <v>1250000</v>
      </c>
      <c r="J291" s="2"/>
    </row>
    <row r="292" spans="1:10" ht="18.55" outlineLevel="1">
      <c r="A292" s="98"/>
      <c r="B292" s="576"/>
      <c r="C292" s="93" t="s">
        <v>39</v>
      </c>
      <c r="D292" s="32" t="s">
        <v>24</v>
      </c>
      <c r="E292" s="23" t="s">
        <v>17</v>
      </c>
      <c r="F292" s="585"/>
      <c r="G292" s="585"/>
      <c r="H292" s="24">
        <v>10000</v>
      </c>
      <c r="I292" s="17">
        <f t="shared" si="17"/>
        <v>1260000</v>
      </c>
      <c r="J292" s="2"/>
    </row>
    <row r="293" spans="1:10" ht="18.55" outlineLevel="1">
      <c r="A293" s="98"/>
      <c r="B293" s="574" t="s">
        <v>8</v>
      </c>
      <c r="C293" s="94" t="s">
        <v>39</v>
      </c>
      <c r="D293" s="78" t="s">
        <v>14</v>
      </c>
      <c r="E293" s="15" t="s">
        <v>1</v>
      </c>
      <c r="F293" s="586">
        <v>3</v>
      </c>
      <c r="G293" s="586">
        <v>0</v>
      </c>
      <c r="H293" s="16">
        <v>0</v>
      </c>
      <c r="I293" s="17">
        <f>I292+H293</f>
        <v>1260000</v>
      </c>
      <c r="J293" s="2"/>
    </row>
    <row r="294" spans="1:10" ht="18.55" outlineLevel="1">
      <c r="A294" s="98"/>
      <c r="B294" s="575"/>
      <c r="C294" s="94" t="s">
        <v>39</v>
      </c>
      <c r="D294" s="79" t="s">
        <v>24</v>
      </c>
      <c r="E294" s="19" t="s">
        <v>1</v>
      </c>
      <c r="F294" s="587"/>
      <c r="G294" s="587"/>
      <c r="H294" s="20">
        <v>0</v>
      </c>
      <c r="I294" s="17">
        <f>I293+H294</f>
        <v>1260000</v>
      </c>
      <c r="J294" s="2"/>
    </row>
    <row r="295" spans="1:10" ht="18.55" outlineLevel="1">
      <c r="A295" s="98"/>
      <c r="B295" s="575"/>
      <c r="C295" s="94" t="s">
        <v>39</v>
      </c>
      <c r="D295" s="79" t="s">
        <v>13</v>
      </c>
      <c r="E295" s="19" t="s">
        <v>17</v>
      </c>
      <c r="F295" s="587"/>
      <c r="G295" s="587"/>
      <c r="H295" s="20">
        <v>10000</v>
      </c>
      <c r="I295" s="17">
        <f>I294+H295</f>
        <v>1270000</v>
      </c>
      <c r="J295" s="2"/>
    </row>
    <row r="296" spans="1:10" ht="18.55" outlineLevel="1">
      <c r="A296" s="98"/>
      <c r="B296" s="575"/>
      <c r="C296" s="94" t="s">
        <v>39</v>
      </c>
      <c r="D296" s="79" t="s">
        <v>15</v>
      </c>
      <c r="E296" s="19" t="s">
        <v>17</v>
      </c>
      <c r="F296" s="587"/>
      <c r="G296" s="587"/>
      <c r="H296" s="20">
        <v>10000</v>
      </c>
      <c r="I296" s="17">
        <f>I295+H296</f>
        <v>1280000</v>
      </c>
      <c r="J296" s="2"/>
    </row>
    <row r="297" spans="1:10" ht="18.55">
      <c r="A297" s="98"/>
      <c r="B297" s="6" t="s">
        <v>134</v>
      </c>
      <c r="C297" s="7"/>
      <c r="D297" s="77"/>
      <c r="E297" s="9"/>
      <c r="F297" s="10"/>
      <c r="G297" s="10"/>
      <c r="H297" s="11">
        <f>SUM(H298:H325)</f>
        <v>120000</v>
      </c>
      <c r="I297" s="12">
        <v>0</v>
      </c>
      <c r="J297" s="2"/>
    </row>
    <row r="298" spans="1:10" ht="18.55" outlineLevel="1">
      <c r="A298" s="98"/>
      <c r="B298" s="574" t="s">
        <v>2</v>
      </c>
      <c r="C298" s="93" t="s">
        <v>39</v>
      </c>
      <c r="D298" s="78" t="s">
        <v>13</v>
      </c>
      <c r="E298" s="15" t="s">
        <v>1</v>
      </c>
      <c r="F298" s="586">
        <v>3</v>
      </c>
      <c r="G298" s="586">
        <v>2</v>
      </c>
      <c r="H298" s="16">
        <v>0</v>
      </c>
      <c r="I298" s="17">
        <f>I296+H298</f>
        <v>1280000</v>
      </c>
      <c r="J298" s="2"/>
    </row>
    <row r="299" spans="1:10" ht="18.55" outlineLevel="1">
      <c r="A299" s="98"/>
      <c r="B299" s="575"/>
      <c r="C299" s="93" t="s">
        <v>39</v>
      </c>
      <c r="D299" s="79" t="s">
        <v>25</v>
      </c>
      <c r="E299" s="19" t="s">
        <v>1</v>
      </c>
      <c r="F299" s="587"/>
      <c r="G299" s="587"/>
      <c r="H299" s="20">
        <v>0</v>
      </c>
      <c r="I299" s="17">
        <f t="shared" ref="I299:I317" si="18">I298+H299</f>
        <v>1280000</v>
      </c>
      <c r="J299" s="2"/>
    </row>
    <row r="300" spans="1:10" ht="18.55" outlineLevel="1">
      <c r="A300" s="98"/>
      <c r="B300" s="575"/>
      <c r="C300" s="93" t="s">
        <v>39</v>
      </c>
      <c r="D300" s="79" t="s">
        <v>14</v>
      </c>
      <c r="E300" s="19" t="s">
        <v>17</v>
      </c>
      <c r="F300" s="587"/>
      <c r="G300" s="587"/>
      <c r="H300" s="20">
        <v>10000</v>
      </c>
      <c r="I300" s="17">
        <f t="shared" si="18"/>
        <v>1290000</v>
      </c>
      <c r="J300" s="2"/>
    </row>
    <row r="301" spans="1:10" ht="18.55" outlineLevel="1">
      <c r="A301" s="98"/>
      <c r="B301" s="575"/>
      <c r="C301" s="93" t="s">
        <v>39</v>
      </c>
      <c r="D301" s="79" t="s">
        <v>5</v>
      </c>
      <c r="E301" s="19" t="s">
        <v>17</v>
      </c>
      <c r="F301" s="587"/>
      <c r="G301" s="587"/>
      <c r="H301" s="20">
        <v>10000</v>
      </c>
      <c r="I301" s="17">
        <f t="shared" si="18"/>
        <v>1300000</v>
      </c>
      <c r="J301" s="2"/>
    </row>
    <row r="302" spans="1:10" ht="18.55" outlineLevel="1">
      <c r="A302" s="98"/>
      <c r="B302" s="576" t="s">
        <v>3</v>
      </c>
      <c r="C302" s="93" t="s">
        <v>39</v>
      </c>
      <c r="D302" s="32" t="s">
        <v>4</v>
      </c>
      <c r="E302" s="23" t="str">
        <f>E298</f>
        <v>Thắng</v>
      </c>
      <c r="F302" s="585">
        <v>3</v>
      </c>
      <c r="G302" s="585">
        <v>2</v>
      </c>
      <c r="H302" s="24">
        <v>0</v>
      </c>
      <c r="I302" s="17">
        <f t="shared" si="18"/>
        <v>1300000</v>
      </c>
      <c r="J302" s="2"/>
    </row>
    <row r="303" spans="1:10" ht="18.55" outlineLevel="1">
      <c r="A303" s="98"/>
      <c r="B303" s="576"/>
      <c r="C303" s="93" t="s">
        <v>39</v>
      </c>
      <c r="D303" s="32" t="s">
        <v>16</v>
      </c>
      <c r="E303" s="23" t="s">
        <v>1</v>
      </c>
      <c r="F303" s="585"/>
      <c r="G303" s="585"/>
      <c r="H303" s="24">
        <v>0</v>
      </c>
      <c r="I303" s="17">
        <f t="shared" si="18"/>
        <v>1300000</v>
      </c>
      <c r="J303" s="2"/>
    </row>
    <row r="304" spans="1:10" ht="18.55" outlineLevel="1">
      <c r="A304" s="98"/>
      <c r="B304" s="576"/>
      <c r="C304" s="93" t="s">
        <v>39</v>
      </c>
      <c r="D304" s="32" t="s">
        <v>25</v>
      </c>
      <c r="E304" s="23" t="s">
        <v>17</v>
      </c>
      <c r="F304" s="585"/>
      <c r="G304" s="585"/>
      <c r="H304" s="24">
        <v>10000</v>
      </c>
      <c r="I304" s="17">
        <f t="shared" si="18"/>
        <v>1310000</v>
      </c>
      <c r="J304" s="2"/>
    </row>
    <row r="305" spans="1:10" ht="18.55" outlineLevel="1">
      <c r="A305" s="98"/>
      <c r="B305" s="576"/>
      <c r="C305" s="93" t="s">
        <v>39</v>
      </c>
      <c r="D305" s="32" t="s">
        <v>15</v>
      </c>
      <c r="E305" s="23" t="s">
        <v>17</v>
      </c>
      <c r="F305" s="585"/>
      <c r="G305" s="585"/>
      <c r="H305" s="24">
        <v>10000</v>
      </c>
      <c r="I305" s="17">
        <f t="shared" si="18"/>
        <v>1320000</v>
      </c>
      <c r="J305" s="2"/>
    </row>
    <row r="306" spans="1:10" ht="18.55" outlineLevel="1">
      <c r="A306" s="98"/>
      <c r="B306" s="574" t="s">
        <v>6</v>
      </c>
      <c r="C306" s="93" t="s">
        <v>39</v>
      </c>
      <c r="D306" s="78" t="s">
        <v>14</v>
      </c>
      <c r="E306" s="15" t="s">
        <v>1</v>
      </c>
      <c r="F306" s="586">
        <v>3</v>
      </c>
      <c r="G306" s="586">
        <v>1</v>
      </c>
      <c r="H306" s="16">
        <v>0</v>
      </c>
      <c r="I306" s="17">
        <f t="shared" si="18"/>
        <v>1320000</v>
      </c>
      <c r="J306" s="2"/>
    </row>
    <row r="307" spans="1:10" ht="18.55" outlineLevel="1">
      <c r="A307" s="98"/>
      <c r="B307" s="575"/>
      <c r="C307" s="93" t="s">
        <v>39</v>
      </c>
      <c r="D307" s="79" t="s">
        <v>5</v>
      </c>
      <c r="E307" s="19" t="s">
        <v>1</v>
      </c>
      <c r="F307" s="587"/>
      <c r="G307" s="587"/>
      <c r="H307" s="20">
        <v>0</v>
      </c>
      <c r="I307" s="17">
        <f t="shared" si="18"/>
        <v>1320000</v>
      </c>
      <c r="J307" s="2"/>
    </row>
    <row r="308" spans="1:10" ht="18.55" outlineLevel="1">
      <c r="A308" s="98"/>
      <c r="B308" s="575"/>
      <c r="C308" s="93" t="s">
        <v>39</v>
      </c>
      <c r="D308" s="79" t="s">
        <v>13</v>
      </c>
      <c r="E308" s="19" t="s">
        <v>17</v>
      </c>
      <c r="F308" s="587"/>
      <c r="G308" s="587"/>
      <c r="H308" s="20">
        <v>10000</v>
      </c>
      <c r="I308" s="17">
        <f t="shared" si="18"/>
        <v>1330000</v>
      </c>
      <c r="J308" s="2"/>
    </row>
    <row r="309" spans="1:10" ht="18.55" outlineLevel="1">
      <c r="A309" s="98"/>
      <c r="B309" s="575"/>
      <c r="C309" s="93" t="s">
        <v>39</v>
      </c>
      <c r="D309" s="79" t="s">
        <v>127</v>
      </c>
      <c r="E309" s="19" t="s">
        <v>17</v>
      </c>
      <c r="F309" s="587"/>
      <c r="G309" s="587"/>
      <c r="H309" s="20">
        <v>0</v>
      </c>
      <c r="I309" s="17">
        <f t="shared" si="18"/>
        <v>1330000</v>
      </c>
      <c r="J309" s="2"/>
    </row>
    <row r="310" spans="1:10" ht="18.55" outlineLevel="1">
      <c r="A310" s="98"/>
      <c r="B310" s="576" t="s">
        <v>7</v>
      </c>
      <c r="C310" s="93" t="s">
        <v>39</v>
      </c>
      <c r="D310" s="32" t="s">
        <v>13</v>
      </c>
      <c r="E310" s="23" t="s">
        <v>1</v>
      </c>
      <c r="F310" s="585">
        <v>3</v>
      </c>
      <c r="G310" s="585">
        <v>1</v>
      </c>
      <c r="H310" s="24">
        <v>0</v>
      </c>
      <c r="I310" s="17">
        <f t="shared" si="18"/>
        <v>1330000</v>
      </c>
      <c r="J310" s="2"/>
    </row>
    <row r="311" spans="1:10" ht="18.55" outlineLevel="1">
      <c r="A311" s="98"/>
      <c r="B311" s="576"/>
      <c r="C311" s="93" t="s">
        <v>39</v>
      </c>
      <c r="D311" s="32" t="s">
        <v>16</v>
      </c>
      <c r="E311" s="23" t="s">
        <v>1</v>
      </c>
      <c r="F311" s="585"/>
      <c r="G311" s="585"/>
      <c r="H311" s="24">
        <v>0</v>
      </c>
      <c r="I311" s="17">
        <f t="shared" si="18"/>
        <v>1330000</v>
      </c>
      <c r="J311" s="2"/>
    </row>
    <row r="312" spans="1:10" ht="18.55" outlineLevel="1">
      <c r="A312" s="98"/>
      <c r="B312" s="576"/>
      <c r="C312" s="93" t="s">
        <v>39</v>
      </c>
      <c r="D312" s="32" t="s">
        <v>15</v>
      </c>
      <c r="E312" s="23" t="s">
        <v>17</v>
      </c>
      <c r="F312" s="585"/>
      <c r="G312" s="585"/>
      <c r="H312" s="24">
        <v>10000</v>
      </c>
      <c r="I312" s="17">
        <f t="shared" si="18"/>
        <v>1340000</v>
      </c>
      <c r="J312" s="2"/>
    </row>
    <row r="313" spans="1:10" ht="18.55" outlineLevel="1">
      <c r="A313" s="98"/>
      <c r="B313" s="576"/>
      <c r="C313" s="93" t="s">
        <v>39</v>
      </c>
      <c r="D313" s="32" t="s">
        <v>5</v>
      </c>
      <c r="E313" s="23" t="s">
        <v>17</v>
      </c>
      <c r="F313" s="585"/>
      <c r="G313" s="585"/>
      <c r="H313" s="24">
        <v>10000</v>
      </c>
      <c r="I313" s="17">
        <f t="shared" si="18"/>
        <v>1350000</v>
      </c>
      <c r="J313" s="2"/>
    </row>
    <row r="314" spans="1:10" ht="18.55" outlineLevel="1">
      <c r="A314" s="98"/>
      <c r="B314" s="574" t="s">
        <v>8</v>
      </c>
      <c r="C314" s="93" t="s">
        <v>39</v>
      </c>
      <c r="D314" s="78" t="s">
        <v>14</v>
      </c>
      <c r="E314" s="15" t="s">
        <v>1</v>
      </c>
      <c r="F314" s="586">
        <v>3</v>
      </c>
      <c r="G314" s="586">
        <v>1</v>
      </c>
      <c r="H314" s="16">
        <v>0</v>
      </c>
      <c r="I314" s="17">
        <f t="shared" si="18"/>
        <v>1350000</v>
      </c>
      <c r="J314" s="2"/>
    </row>
    <row r="315" spans="1:10" ht="18.55" outlineLevel="1">
      <c r="A315" s="98"/>
      <c r="B315" s="575"/>
      <c r="C315" s="93" t="s">
        <v>39</v>
      </c>
      <c r="D315" s="79" t="s">
        <v>25</v>
      </c>
      <c r="E315" s="19" t="s">
        <v>1</v>
      </c>
      <c r="F315" s="587"/>
      <c r="G315" s="587"/>
      <c r="H315" s="20">
        <v>0</v>
      </c>
      <c r="I315" s="17">
        <f t="shared" si="18"/>
        <v>1350000</v>
      </c>
      <c r="J315" s="2"/>
    </row>
    <row r="316" spans="1:10" ht="18.55" outlineLevel="1">
      <c r="A316" s="98"/>
      <c r="B316" s="575"/>
      <c r="C316" s="93" t="s">
        <v>39</v>
      </c>
      <c r="D316" s="79" t="s">
        <v>4</v>
      </c>
      <c r="E316" s="19" t="s">
        <v>17</v>
      </c>
      <c r="F316" s="587"/>
      <c r="G316" s="587"/>
      <c r="H316" s="20">
        <v>10000</v>
      </c>
      <c r="I316" s="17">
        <f t="shared" si="18"/>
        <v>1360000</v>
      </c>
      <c r="J316" s="2"/>
    </row>
    <row r="317" spans="1:10" ht="18.55" outlineLevel="1">
      <c r="A317" s="98"/>
      <c r="B317" s="575"/>
      <c r="C317" s="93" t="s">
        <v>39</v>
      </c>
      <c r="D317" s="79" t="s">
        <v>5</v>
      </c>
      <c r="E317" s="19" t="s">
        <v>17</v>
      </c>
      <c r="F317" s="587"/>
      <c r="G317" s="587"/>
      <c r="H317" s="20">
        <v>10000</v>
      </c>
      <c r="I317" s="17">
        <f t="shared" si="18"/>
        <v>1370000</v>
      </c>
      <c r="J317" s="2"/>
    </row>
    <row r="318" spans="1:10" ht="18.55" outlineLevel="1">
      <c r="A318" s="98"/>
      <c r="B318" s="576" t="s">
        <v>7</v>
      </c>
      <c r="C318" s="94" t="s">
        <v>39</v>
      </c>
      <c r="D318" s="32" t="s">
        <v>16</v>
      </c>
      <c r="E318" s="23" t="s">
        <v>1</v>
      </c>
      <c r="F318" s="585">
        <v>3</v>
      </c>
      <c r="G318" s="585">
        <v>2</v>
      </c>
      <c r="H318" s="24">
        <v>0</v>
      </c>
      <c r="I318" s="17">
        <f t="shared" ref="I318:I325" si="19">I317+H318</f>
        <v>1370000</v>
      </c>
      <c r="J318" s="2"/>
    </row>
    <row r="319" spans="1:10" ht="18.55" outlineLevel="1">
      <c r="A319" s="98"/>
      <c r="B319" s="576"/>
      <c r="C319" s="94" t="s">
        <v>39</v>
      </c>
      <c r="D319" s="32" t="s">
        <v>111</v>
      </c>
      <c r="E319" s="23" t="s">
        <v>1</v>
      </c>
      <c r="F319" s="585"/>
      <c r="G319" s="585"/>
      <c r="H319" s="24">
        <v>0</v>
      </c>
      <c r="I319" s="17">
        <f t="shared" si="19"/>
        <v>1370000</v>
      </c>
      <c r="J319" s="2"/>
    </row>
    <row r="320" spans="1:10" ht="18.55" outlineLevel="1">
      <c r="A320" s="98"/>
      <c r="B320" s="576"/>
      <c r="C320" s="94" t="s">
        <v>39</v>
      </c>
      <c r="D320" s="32" t="s">
        <v>15</v>
      </c>
      <c r="E320" s="23" t="s">
        <v>17</v>
      </c>
      <c r="F320" s="585"/>
      <c r="G320" s="585"/>
      <c r="H320" s="24">
        <v>10000</v>
      </c>
      <c r="I320" s="17">
        <f t="shared" si="19"/>
        <v>1380000</v>
      </c>
      <c r="J320" s="2"/>
    </row>
    <row r="321" spans="1:10" ht="18.55" outlineLevel="1">
      <c r="A321" s="98"/>
      <c r="B321" s="576"/>
      <c r="C321" s="94" t="s">
        <v>39</v>
      </c>
      <c r="D321" s="32" t="s">
        <v>5</v>
      </c>
      <c r="E321" s="23" t="s">
        <v>17</v>
      </c>
      <c r="F321" s="585"/>
      <c r="G321" s="585"/>
      <c r="H321" s="24">
        <v>10000</v>
      </c>
      <c r="I321" s="17">
        <f t="shared" si="19"/>
        <v>1390000</v>
      </c>
      <c r="J321" s="2"/>
    </row>
    <row r="322" spans="1:10" ht="18.55" outlineLevel="1">
      <c r="A322" s="98"/>
      <c r="B322" s="574" t="s">
        <v>8</v>
      </c>
      <c r="C322" s="94" t="s">
        <v>39</v>
      </c>
      <c r="D322" s="78" t="s">
        <v>24</v>
      </c>
      <c r="E322" s="15" t="s">
        <v>1</v>
      </c>
      <c r="F322" s="586">
        <v>3</v>
      </c>
      <c r="G322" s="586">
        <v>0</v>
      </c>
      <c r="H322" s="16">
        <v>0</v>
      </c>
      <c r="I322" s="17">
        <f t="shared" si="19"/>
        <v>1390000</v>
      </c>
      <c r="J322" s="2"/>
    </row>
    <row r="323" spans="1:10" ht="18.55" outlineLevel="1">
      <c r="A323" s="98"/>
      <c r="B323" s="575"/>
      <c r="C323" s="94" t="s">
        <v>39</v>
      </c>
      <c r="D323" s="79" t="s">
        <v>25</v>
      </c>
      <c r="E323" s="19" t="s">
        <v>1</v>
      </c>
      <c r="F323" s="587"/>
      <c r="G323" s="587"/>
      <c r="H323" s="20">
        <v>0</v>
      </c>
      <c r="I323" s="17">
        <f t="shared" si="19"/>
        <v>1390000</v>
      </c>
      <c r="J323" s="2"/>
    </row>
    <row r="324" spans="1:10" ht="18.55" outlineLevel="1">
      <c r="A324" s="98"/>
      <c r="B324" s="575"/>
      <c r="C324" s="94" t="s">
        <v>39</v>
      </c>
      <c r="D324" s="79" t="s">
        <v>14</v>
      </c>
      <c r="E324" s="19" t="s">
        <v>17</v>
      </c>
      <c r="F324" s="587"/>
      <c r="G324" s="587"/>
      <c r="H324" s="20">
        <v>10000</v>
      </c>
      <c r="I324" s="17">
        <f t="shared" si="19"/>
        <v>1400000</v>
      </c>
      <c r="J324" s="2"/>
    </row>
    <row r="325" spans="1:10" ht="18.55" outlineLevel="1">
      <c r="A325" s="98"/>
      <c r="B325" s="575"/>
      <c r="C325" s="94" t="s">
        <v>39</v>
      </c>
      <c r="D325" s="79" t="s">
        <v>111</v>
      </c>
      <c r="E325" s="19" t="s">
        <v>17</v>
      </c>
      <c r="F325" s="587"/>
      <c r="G325" s="587"/>
      <c r="H325" s="20">
        <v>0</v>
      </c>
      <c r="I325" s="17">
        <f t="shared" si="19"/>
        <v>1400000</v>
      </c>
      <c r="J325" s="2"/>
    </row>
    <row r="326" spans="1:10" ht="18.55">
      <c r="A326" s="98"/>
      <c r="B326" s="6" t="s">
        <v>135</v>
      </c>
      <c r="C326" s="7"/>
      <c r="D326" s="77"/>
      <c r="E326" s="9"/>
      <c r="F326" s="10"/>
      <c r="G326" s="10"/>
      <c r="H326" s="11">
        <f>SUM(H327:H384)</f>
        <v>280000</v>
      </c>
      <c r="I326" s="12">
        <v>0</v>
      </c>
      <c r="J326" s="2"/>
    </row>
    <row r="327" spans="1:10" ht="18.55" outlineLevel="1">
      <c r="A327" s="98"/>
      <c r="B327" s="574" t="s">
        <v>2</v>
      </c>
      <c r="C327" s="93" t="s">
        <v>39</v>
      </c>
      <c r="D327" s="78" t="s">
        <v>25</v>
      </c>
      <c r="E327" s="15" t="s">
        <v>1</v>
      </c>
      <c r="F327" s="586">
        <v>3</v>
      </c>
      <c r="G327" s="586">
        <v>1</v>
      </c>
      <c r="H327" s="16">
        <v>0</v>
      </c>
      <c r="I327" s="17">
        <f>I325+H327</f>
        <v>1400000</v>
      </c>
      <c r="J327" s="2"/>
    </row>
    <row r="328" spans="1:10" ht="18.55" outlineLevel="1">
      <c r="A328" s="98"/>
      <c r="B328" s="575"/>
      <c r="C328" s="93" t="s">
        <v>39</v>
      </c>
      <c r="D328" s="79" t="s">
        <v>24</v>
      </c>
      <c r="E328" s="19" t="s">
        <v>1</v>
      </c>
      <c r="F328" s="587"/>
      <c r="G328" s="587"/>
      <c r="H328" s="20">
        <v>0</v>
      </c>
      <c r="I328" s="17">
        <f t="shared" ref="I328:I343" si="20">I327+H328</f>
        <v>1400000</v>
      </c>
      <c r="J328" s="2"/>
    </row>
    <row r="329" spans="1:10" ht="18.55" outlineLevel="1">
      <c r="A329" s="98"/>
      <c r="B329" s="575"/>
      <c r="C329" s="93" t="s">
        <v>39</v>
      </c>
      <c r="D329" s="79" t="s">
        <v>14</v>
      </c>
      <c r="E329" s="19" t="s">
        <v>17</v>
      </c>
      <c r="F329" s="587"/>
      <c r="G329" s="587"/>
      <c r="H329" s="20">
        <v>10000</v>
      </c>
      <c r="I329" s="17">
        <f t="shared" si="20"/>
        <v>1410000</v>
      </c>
      <c r="J329" s="2"/>
    </row>
    <row r="330" spans="1:10" ht="18.55" outlineLevel="1">
      <c r="A330" s="98"/>
      <c r="B330" s="575"/>
      <c r="C330" s="93" t="s">
        <v>39</v>
      </c>
      <c r="D330" s="79" t="s">
        <v>13</v>
      </c>
      <c r="E330" s="19" t="s">
        <v>17</v>
      </c>
      <c r="F330" s="587"/>
      <c r="G330" s="587"/>
      <c r="H330" s="20">
        <v>10000</v>
      </c>
      <c r="I330" s="17">
        <f t="shared" si="20"/>
        <v>1420000</v>
      </c>
      <c r="J330" s="2"/>
    </row>
    <row r="331" spans="1:10" ht="18.55" outlineLevel="1">
      <c r="A331" s="98"/>
      <c r="B331" s="576" t="s">
        <v>3</v>
      </c>
      <c r="C331" s="93" t="s">
        <v>39</v>
      </c>
      <c r="D331" s="32" t="s">
        <v>25</v>
      </c>
      <c r="E331" s="23" t="str">
        <f>E327</f>
        <v>Thắng</v>
      </c>
      <c r="F331" s="585">
        <v>3</v>
      </c>
      <c r="G331" s="585">
        <v>2</v>
      </c>
      <c r="H331" s="24">
        <v>0</v>
      </c>
      <c r="I331" s="17">
        <f t="shared" si="20"/>
        <v>1420000</v>
      </c>
      <c r="J331" s="2"/>
    </row>
    <row r="332" spans="1:10" ht="18.55" outlineLevel="1">
      <c r="A332" s="98"/>
      <c r="B332" s="576"/>
      <c r="C332" s="93" t="s">
        <v>39</v>
      </c>
      <c r="D332" s="32" t="s">
        <v>13</v>
      </c>
      <c r="E332" s="23" t="s">
        <v>1</v>
      </c>
      <c r="F332" s="585"/>
      <c r="G332" s="585"/>
      <c r="H332" s="24">
        <v>0</v>
      </c>
      <c r="I332" s="17">
        <f t="shared" si="20"/>
        <v>1420000</v>
      </c>
      <c r="J332" s="2"/>
    </row>
    <row r="333" spans="1:10" ht="18.55" outlineLevel="1">
      <c r="A333" s="98"/>
      <c r="B333" s="576"/>
      <c r="C333" s="93" t="s">
        <v>39</v>
      </c>
      <c r="D333" s="32" t="s">
        <v>23</v>
      </c>
      <c r="E333" s="23" t="s">
        <v>17</v>
      </c>
      <c r="F333" s="585"/>
      <c r="G333" s="585"/>
      <c r="H333" s="24">
        <v>10000</v>
      </c>
      <c r="I333" s="17">
        <f t="shared" si="20"/>
        <v>1430000</v>
      </c>
      <c r="J333" s="2"/>
    </row>
    <row r="334" spans="1:10" ht="18.55" outlineLevel="1">
      <c r="A334" s="98"/>
      <c r="B334" s="576"/>
      <c r="C334" s="93" t="s">
        <v>39</v>
      </c>
      <c r="D334" s="32" t="s">
        <v>15</v>
      </c>
      <c r="E334" s="23" t="s">
        <v>17</v>
      </c>
      <c r="F334" s="585"/>
      <c r="G334" s="585"/>
      <c r="H334" s="24">
        <v>10000</v>
      </c>
      <c r="I334" s="17">
        <f t="shared" si="20"/>
        <v>1440000</v>
      </c>
      <c r="J334" s="2"/>
    </row>
    <row r="335" spans="1:10" ht="18.55" outlineLevel="1">
      <c r="A335" s="98"/>
      <c r="B335" s="574" t="s">
        <v>6</v>
      </c>
      <c r="C335" s="93" t="s">
        <v>39</v>
      </c>
      <c r="D335" s="78" t="s">
        <v>25</v>
      </c>
      <c r="E335" s="15" t="s">
        <v>1</v>
      </c>
      <c r="F335" s="586">
        <v>3</v>
      </c>
      <c r="G335" s="586">
        <v>0</v>
      </c>
      <c r="H335" s="16">
        <v>0</v>
      </c>
      <c r="I335" s="17">
        <f t="shared" si="20"/>
        <v>1440000</v>
      </c>
      <c r="J335" s="2"/>
    </row>
    <row r="336" spans="1:10" ht="18.55" outlineLevel="1">
      <c r="A336" s="98"/>
      <c r="B336" s="575"/>
      <c r="C336" s="93" t="s">
        <v>39</v>
      </c>
      <c r="D336" s="79" t="s">
        <v>13</v>
      </c>
      <c r="E336" s="19" t="s">
        <v>1</v>
      </c>
      <c r="F336" s="587"/>
      <c r="G336" s="587"/>
      <c r="H336" s="20">
        <v>0</v>
      </c>
      <c r="I336" s="17">
        <f t="shared" si="20"/>
        <v>1440000</v>
      </c>
      <c r="J336" s="2"/>
    </row>
    <row r="337" spans="1:10" ht="18.55" outlineLevel="1">
      <c r="A337" s="98"/>
      <c r="B337" s="575"/>
      <c r="C337" s="93" t="s">
        <v>39</v>
      </c>
      <c r="D337" s="79" t="s">
        <v>4</v>
      </c>
      <c r="E337" s="19" t="s">
        <v>17</v>
      </c>
      <c r="F337" s="587"/>
      <c r="G337" s="587"/>
      <c r="H337" s="20">
        <v>10000</v>
      </c>
      <c r="I337" s="17">
        <f t="shared" si="20"/>
        <v>1450000</v>
      </c>
      <c r="J337" s="2"/>
    </row>
    <row r="338" spans="1:10" ht="18.55" outlineLevel="1">
      <c r="A338" s="98"/>
      <c r="B338" s="575"/>
      <c r="C338" s="93" t="s">
        <v>39</v>
      </c>
      <c r="D338" s="79" t="s">
        <v>23</v>
      </c>
      <c r="E338" s="19" t="s">
        <v>17</v>
      </c>
      <c r="F338" s="587"/>
      <c r="G338" s="587"/>
      <c r="H338" s="20">
        <v>10000</v>
      </c>
      <c r="I338" s="17">
        <f t="shared" si="20"/>
        <v>1460000</v>
      </c>
      <c r="J338" s="2"/>
    </row>
    <row r="339" spans="1:10" ht="18.55" outlineLevel="1">
      <c r="A339" s="98"/>
      <c r="B339" s="576" t="s">
        <v>7</v>
      </c>
      <c r="C339" s="93" t="s">
        <v>39</v>
      </c>
      <c r="D339" s="32" t="s">
        <v>4</v>
      </c>
      <c r="E339" s="23" t="s">
        <v>1</v>
      </c>
      <c r="F339" s="585">
        <v>3</v>
      </c>
      <c r="G339" s="585">
        <v>0</v>
      </c>
      <c r="H339" s="24">
        <v>0</v>
      </c>
      <c r="I339" s="17">
        <f t="shared" si="20"/>
        <v>1460000</v>
      </c>
      <c r="J339" s="2"/>
    </row>
    <row r="340" spans="1:10" ht="18.55" outlineLevel="1">
      <c r="A340" s="98"/>
      <c r="B340" s="576"/>
      <c r="C340" s="93" t="s">
        <v>39</v>
      </c>
      <c r="D340" s="32" t="s">
        <v>23</v>
      </c>
      <c r="E340" s="23" t="s">
        <v>1</v>
      </c>
      <c r="F340" s="585"/>
      <c r="G340" s="585"/>
      <c r="H340" s="24">
        <v>0</v>
      </c>
      <c r="I340" s="17">
        <f t="shared" si="20"/>
        <v>1460000</v>
      </c>
      <c r="J340" s="2"/>
    </row>
    <row r="341" spans="1:10" ht="18.55" outlineLevel="1">
      <c r="A341" s="98"/>
      <c r="B341" s="576"/>
      <c r="C341" s="93" t="s">
        <v>39</v>
      </c>
      <c r="D341" s="32" t="s">
        <v>25</v>
      </c>
      <c r="E341" s="23" t="s">
        <v>17</v>
      </c>
      <c r="F341" s="585"/>
      <c r="G341" s="585"/>
      <c r="H341" s="24">
        <v>10000</v>
      </c>
      <c r="I341" s="17">
        <f t="shared" si="20"/>
        <v>1470000</v>
      </c>
      <c r="J341" s="2"/>
    </row>
    <row r="342" spans="1:10" ht="18.55" outlineLevel="1">
      <c r="A342" s="98"/>
      <c r="B342" s="576"/>
      <c r="C342" s="93" t="s">
        <v>39</v>
      </c>
      <c r="D342" s="32" t="s">
        <v>15</v>
      </c>
      <c r="E342" s="23" t="s">
        <v>17</v>
      </c>
      <c r="F342" s="585"/>
      <c r="G342" s="585"/>
      <c r="H342" s="24">
        <v>10000</v>
      </c>
      <c r="I342" s="17">
        <f t="shared" si="20"/>
        <v>1480000</v>
      </c>
      <c r="J342" s="2"/>
    </row>
    <row r="343" spans="1:10" ht="18.55" outlineLevel="1">
      <c r="A343" s="98"/>
      <c r="B343" s="574" t="s">
        <v>8</v>
      </c>
      <c r="C343" s="93" t="s">
        <v>39</v>
      </c>
      <c r="D343" s="78" t="s">
        <v>13</v>
      </c>
      <c r="E343" s="15" t="s">
        <v>1</v>
      </c>
      <c r="F343" s="586">
        <v>3</v>
      </c>
      <c r="G343" s="586">
        <v>1</v>
      </c>
      <c r="H343" s="16">
        <v>0</v>
      </c>
      <c r="I343" s="17">
        <f t="shared" si="20"/>
        <v>1480000</v>
      </c>
      <c r="J343" s="2"/>
    </row>
    <row r="344" spans="1:10" ht="18.55" outlineLevel="1">
      <c r="A344" s="98"/>
      <c r="B344" s="575"/>
      <c r="C344" s="93" t="s">
        <v>39</v>
      </c>
      <c r="D344" s="79" t="s">
        <v>4</v>
      </c>
      <c r="E344" s="19" t="s">
        <v>1</v>
      </c>
      <c r="F344" s="587"/>
      <c r="G344" s="587"/>
      <c r="H344" s="20">
        <v>0</v>
      </c>
      <c r="I344" s="17">
        <f t="shared" ref="I344:I359" si="21">I343+H344</f>
        <v>1480000</v>
      </c>
      <c r="J344" s="2"/>
    </row>
    <row r="345" spans="1:10" ht="18.55" outlineLevel="1">
      <c r="A345" s="98"/>
      <c r="B345" s="575"/>
      <c r="C345" s="93" t="s">
        <v>39</v>
      </c>
      <c r="D345" s="79" t="s">
        <v>23</v>
      </c>
      <c r="E345" s="19" t="s">
        <v>17</v>
      </c>
      <c r="F345" s="587"/>
      <c r="G345" s="587"/>
      <c r="H345" s="20">
        <v>10000</v>
      </c>
      <c r="I345" s="17">
        <f t="shared" si="21"/>
        <v>1490000</v>
      </c>
      <c r="J345" s="2"/>
    </row>
    <row r="346" spans="1:10" ht="18.55" outlineLevel="1">
      <c r="A346" s="98"/>
      <c r="B346" s="575"/>
      <c r="C346" s="93" t="s">
        <v>39</v>
      </c>
      <c r="D346" s="79" t="s">
        <v>15</v>
      </c>
      <c r="E346" s="19" t="s">
        <v>17</v>
      </c>
      <c r="F346" s="587"/>
      <c r="G346" s="587"/>
      <c r="H346" s="20">
        <v>10000</v>
      </c>
      <c r="I346" s="17">
        <f t="shared" si="21"/>
        <v>1500000</v>
      </c>
      <c r="J346" s="2"/>
    </row>
    <row r="347" spans="1:10" ht="18.55" outlineLevel="1">
      <c r="A347" s="98"/>
      <c r="B347" s="576" t="s">
        <v>10</v>
      </c>
      <c r="C347" s="93" t="s">
        <v>39</v>
      </c>
      <c r="D347" s="32" t="s">
        <v>25</v>
      </c>
      <c r="E347" s="23" t="s">
        <v>1</v>
      </c>
      <c r="F347" s="585">
        <v>3</v>
      </c>
      <c r="G347" s="585">
        <v>1</v>
      </c>
      <c r="H347" s="24">
        <v>0</v>
      </c>
      <c r="I347" s="17">
        <f t="shared" si="21"/>
        <v>1500000</v>
      </c>
      <c r="J347" s="2"/>
    </row>
    <row r="348" spans="1:10" ht="18.55" outlineLevel="1">
      <c r="A348" s="98"/>
      <c r="B348" s="576"/>
      <c r="C348" s="93" t="s">
        <v>39</v>
      </c>
      <c r="D348" s="32" t="s">
        <v>14</v>
      </c>
      <c r="E348" s="23" t="s">
        <v>1</v>
      </c>
      <c r="F348" s="585"/>
      <c r="G348" s="585"/>
      <c r="H348" s="24">
        <v>0</v>
      </c>
      <c r="I348" s="17">
        <f t="shared" si="21"/>
        <v>1500000</v>
      </c>
      <c r="J348" s="2"/>
    </row>
    <row r="349" spans="1:10" ht="18.55" outlineLevel="1">
      <c r="A349" s="98"/>
      <c r="B349" s="576"/>
      <c r="C349" s="93" t="s">
        <v>39</v>
      </c>
      <c r="D349" s="32" t="s">
        <v>4</v>
      </c>
      <c r="E349" s="23" t="s">
        <v>17</v>
      </c>
      <c r="F349" s="585"/>
      <c r="G349" s="585"/>
      <c r="H349" s="24">
        <v>10000</v>
      </c>
      <c r="I349" s="17">
        <f t="shared" si="21"/>
        <v>1510000</v>
      </c>
      <c r="J349" s="2"/>
    </row>
    <row r="350" spans="1:10" ht="18.55" outlineLevel="1">
      <c r="A350" s="98"/>
      <c r="B350" s="576"/>
      <c r="C350" s="93" t="s">
        <v>39</v>
      </c>
      <c r="D350" s="32" t="s">
        <v>24</v>
      </c>
      <c r="E350" s="23" t="s">
        <v>17</v>
      </c>
      <c r="F350" s="585"/>
      <c r="G350" s="585"/>
      <c r="H350" s="24">
        <v>10000</v>
      </c>
      <c r="I350" s="17">
        <f t="shared" si="21"/>
        <v>1520000</v>
      </c>
      <c r="J350" s="2"/>
    </row>
    <row r="351" spans="1:10" ht="18.55" outlineLevel="1">
      <c r="A351" s="98"/>
      <c r="B351" s="574" t="s">
        <v>31</v>
      </c>
      <c r="C351" s="94" t="s">
        <v>39</v>
      </c>
      <c r="D351" s="78" t="s">
        <v>14</v>
      </c>
      <c r="E351" s="15" t="s">
        <v>1</v>
      </c>
      <c r="F351" s="586">
        <v>3</v>
      </c>
      <c r="G351" s="586">
        <v>1</v>
      </c>
      <c r="H351" s="16">
        <v>0</v>
      </c>
      <c r="I351" s="17">
        <f t="shared" si="21"/>
        <v>1520000</v>
      </c>
      <c r="J351" s="2"/>
    </row>
    <row r="352" spans="1:10" ht="18.55" outlineLevel="1">
      <c r="A352" s="98"/>
      <c r="B352" s="575"/>
      <c r="C352" s="94" t="s">
        <v>39</v>
      </c>
      <c r="D352" s="79" t="s">
        <v>23</v>
      </c>
      <c r="E352" s="19" t="s">
        <v>1</v>
      </c>
      <c r="F352" s="587"/>
      <c r="G352" s="587"/>
      <c r="H352" s="20">
        <v>0</v>
      </c>
      <c r="I352" s="17">
        <f t="shared" si="21"/>
        <v>1520000</v>
      </c>
      <c r="J352" s="2"/>
    </row>
    <row r="353" spans="1:10" ht="18.55" outlineLevel="1">
      <c r="A353" s="98"/>
      <c r="B353" s="575"/>
      <c r="C353" s="94" t="s">
        <v>39</v>
      </c>
      <c r="D353" s="79" t="s">
        <v>13</v>
      </c>
      <c r="E353" s="19" t="s">
        <v>17</v>
      </c>
      <c r="F353" s="587"/>
      <c r="G353" s="587"/>
      <c r="H353" s="20">
        <v>10000</v>
      </c>
      <c r="I353" s="17">
        <f t="shared" si="21"/>
        <v>1530000</v>
      </c>
      <c r="J353" s="2"/>
    </row>
    <row r="354" spans="1:10" ht="18.55" outlineLevel="1">
      <c r="A354" s="98"/>
      <c r="B354" s="575"/>
      <c r="C354" s="94" t="s">
        <v>39</v>
      </c>
      <c r="D354" s="79" t="s">
        <v>0</v>
      </c>
      <c r="E354" s="19" t="s">
        <v>17</v>
      </c>
      <c r="F354" s="587"/>
      <c r="G354" s="587"/>
      <c r="H354" s="20">
        <v>10000</v>
      </c>
      <c r="I354" s="17">
        <f t="shared" si="21"/>
        <v>1540000</v>
      </c>
      <c r="J354" s="2"/>
    </row>
    <row r="355" spans="1:10" ht="18.55" outlineLevel="1">
      <c r="A355" s="98"/>
      <c r="B355" s="576" t="s">
        <v>36</v>
      </c>
      <c r="C355" s="94" t="s">
        <v>39</v>
      </c>
      <c r="D355" s="32" t="s">
        <v>14</v>
      </c>
      <c r="E355" s="23" t="s">
        <v>1</v>
      </c>
      <c r="F355" s="585">
        <v>3</v>
      </c>
      <c r="G355" s="585">
        <v>0</v>
      </c>
      <c r="H355" s="24">
        <v>0</v>
      </c>
      <c r="I355" s="17">
        <f t="shared" si="21"/>
        <v>1540000</v>
      </c>
      <c r="J355" s="2"/>
    </row>
    <row r="356" spans="1:10" ht="18.55" outlineLevel="1">
      <c r="A356" s="98"/>
      <c r="B356" s="576"/>
      <c r="C356" s="94" t="s">
        <v>39</v>
      </c>
      <c r="D356" s="32" t="s">
        <v>23</v>
      </c>
      <c r="E356" s="23" t="s">
        <v>1</v>
      </c>
      <c r="F356" s="585"/>
      <c r="G356" s="585"/>
      <c r="H356" s="24">
        <v>0</v>
      </c>
      <c r="I356" s="17">
        <f t="shared" si="21"/>
        <v>1540000</v>
      </c>
      <c r="J356" s="2"/>
    </row>
    <row r="357" spans="1:10" ht="18.55" outlineLevel="1">
      <c r="A357" s="98"/>
      <c r="B357" s="576"/>
      <c r="C357" s="94" t="s">
        <v>39</v>
      </c>
      <c r="D357" s="32" t="s">
        <v>25</v>
      </c>
      <c r="E357" s="23" t="s">
        <v>17</v>
      </c>
      <c r="F357" s="585"/>
      <c r="G357" s="585"/>
      <c r="H357" s="24">
        <v>10000</v>
      </c>
      <c r="I357" s="17">
        <f t="shared" si="21"/>
        <v>1550000</v>
      </c>
      <c r="J357" s="2"/>
    </row>
    <row r="358" spans="1:10" ht="18.55" outlineLevel="1">
      <c r="A358" s="98"/>
      <c r="B358" s="576"/>
      <c r="C358" s="94" t="s">
        <v>39</v>
      </c>
      <c r="D358" s="32" t="s">
        <v>16</v>
      </c>
      <c r="E358" s="23" t="s">
        <v>17</v>
      </c>
      <c r="F358" s="585"/>
      <c r="G358" s="585"/>
      <c r="H358" s="24">
        <v>10000</v>
      </c>
      <c r="I358" s="17">
        <f t="shared" si="21"/>
        <v>1560000</v>
      </c>
      <c r="J358" s="2"/>
    </row>
    <row r="359" spans="1:10" ht="18.55" outlineLevel="1">
      <c r="A359" s="98"/>
      <c r="B359" s="574" t="s">
        <v>37</v>
      </c>
      <c r="C359" s="94" t="s">
        <v>39</v>
      </c>
      <c r="D359" s="78" t="s">
        <v>0</v>
      </c>
      <c r="E359" s="15" t="s">
        <v>1</v>
      </c>
      <c r="F359" s="586">
        <v>3</v>
      </c>
      <c r="G359" s="586">
        <v>1</v>
      </c>
      <c r="H359" s="16">
        <v>0</v>
      </c>
      <c r="I359" s="17">
        <f t="shared" si="21"/>
        <v>1560000</v>
      </c>
      <c r="J359" s="2"/>
    </row>
    <row r="360" spans="1:10" ht="18.55" outlineLevel="1">
      <c r="A360" s="98"/>
      <c r="B360" s="575"/>
      <c r="C360" s="94" t="s">
        <v>39</v>
      </c>
      <c r="D360" s="79" t="s">
        <v>111</v>
      </c>
      <c r="E360" s="19" t="s">
        <v>1</v>
      </c>
      <c r="F360" s="587"/>
      <c r="G360" s="587"/>
      <c r="H360" s="20">
        <v>0</v>
      </c>
      <c r="I360" s="17">
        <f t="shared" ref="I360:I375" si="22">I359+H360</f>
        <v>1560000</v>
      </c>
      <c r="J360" s="2"/>
    </row>
    <row r="361" spans="1:10" ht="18.55" outlineLevel="1">
      <c r="A361" s="98"/>
      <c r="B361" s="575"/>
      <c r="C361" s="94" t="s">
        <v>39</v>
      </c>
      <c r="D361" s="79" t="s">
        <v>14</v>
      </c>
      <c r="E361" s="19" t="s">
        <v>17</v>
      </c>
      <c r="F361" s="587"/>
      <c r="G361" s="587"/>
      <c r="H361" s="20">
        <v>10000</v>
      </c>
      <c r="I361" s="17">
        <f t="shared" si="22"/>
        <v>1570000</v>
      </c>
      <c r="J361" s="2"/>
    </row>
    <row r="362" spans="1:10" ht="18.55" outlineLevel="1">
      <c r="A362" s="98"/>
      <c r="B362" s="575"/>
      <c r="C362" s="94" t="s">
        <v>39</v>
      </c>
      <c r="D362" s="79" t="s">
        <v>24</v>
      </c>
      <c r="E362" s="19" t="s">
        <v>17</v>
      </c>
      <c r="F362" s="587"/>
      <c r="G362" s="587"/>
      <c r="H362" s="20">
        <v>10000</v>
      </c>
      <c r="I362" s="17">
        <f t="shared" si="22"/>
        <v>1580000</v>
      </c>
      <c r="J362" s="2"/>
    </row>
    <row r="363" spans="1:10" ht="18.55" outlineLevel="1">
      <c r="A363" s="98"/>
      <c r="B363" s="576" t="s">
        <v>41</v>
      </c>
      <c r="C363" s="94" t="s">
        <v>39</v>
      </c>
      <c r="D363" s="32" t="s">
        <v>111</v>
      </c>
      <c r="E363" s="23" t="s">
        <v>1</v>
      </c>
      <c r="F363" s="585">
        <v>3</v>
      </c>
      <c r="G363" s="585">
        <v>2</v>
      </c>
      <c r="H363" s="24">
        <v>0</v>
      </c>
      <c r="I363" s="17">
        <f t="shared" si="22"/>
        <v>1580000</v>
      </c>
      <c r="J363" s="2"/>
    </row>
    <row r="364" spans="1:10" ht="18.55" outlineLevel="1">
      <c r="A364" s="98"/>
      <c r="B364" s="576"/>
      <c r="C364" s="94" t="s">
        <v>39</v>
      </c>
      <c r="D364" s="32" t="s">
        <v>14</v>
      </c>
      <c r="E364" s="23" t="s">
        <v>1</v>
      </c>
      <c r="F364" s="585"/>
      <c r="G364" s="585"/>
      <c r="H364" s="24">
        <v>0</v>
      </c>
      <c r="I364" s="17">
        <f t="shared" si="22"/>
        <v>1580000</v>
      </c>
      <c r="J364" s="2"/>
    </row>
    <row r="365" spans="1:10" ht="18.55" outlineLevel="1">
      <c r="A365" s="98"/>
      <c r="B365" s="576"/>
      <c r="C365" s="94" t="s">
        <v>39</v>
      </c>
      <c r="D365" s="32" t="s">
        <v>0</v>
      </c>
      <c r="E365" s="23" t="s">
        <v>17</v>
      </c>
      <c r="F365" s="585"/>
      <c r="G365" s="585"/>
      <c r="H365" s="24">
        <v>10000</v>
      </c>
      <c r="I365" s="17">
        <f t="shared" si="22"/>
        <v>1590000</v>
      </c>
      <c r="J365" s="2"/>
    </row>
    <row r="366" spans="1:10" ht="18.55" outlineLevel="1">
      <c r="A366" s="98"/>
      <c r="B366" s="576"/>
      <c r="C366" s="94" t="s">
        <v>39</v>
      </c>
      <c r="D366" s="32" t="s">
        <v>24</v>
      </c>
      <c r="E366" s="23" t="s">
        <v>17</v>
      </c>
      <c r="F366" s="585"/>
      <c r="G366" s="585"/>
      <c r="H366" s="24">
        <v>10000</v>
      </c>
      <c r="I366" s="17">
        <f t="shared" si="22"/>
        <v>1600000</v>
      </c>
      <c r="J366" s="2"/>
    </row>
    <row r="367" spans="1:10" ht="18.55" outlineLevel="1">
      <c r="A367" s="98"/>
      <c r="B367" s="574" t="s">
        <v>48</v>
      </c>
      <c r="C367" s="94" t="s">
        <v>39</v>
      </c>
      <c r="D367" s="78" t="s">
        <v>14</v>
      </c>
      <c r="E367" s="15" t="s">
        <v>1</v>
      </c>
      <c r="F367" s="586">
        <v>3</v>
      </c>
      <c r="G367" s="586">
        <v>0</v>
      </c>
      <c r="H367" s="16">
        <v>0</v>
      </c>
      <c r="I367" s="17">
        <f t="shared" si="22"/>
        <v>1600000</v>
      </c>
      <c r="J367" s="2"/>
    </row>
    <row r="368" spans="1:10" ht="18.55" outlineLevel="1">
      <c r="A368" s="98"/>
      <c r="B368" s="575"/>
      <c r="C368" s="94" t="s">
        <v>39</v>
      </c>
      <c r="D368" s="79" t="s">
        <v>0</v>
      </c>
      <c r="E368" s="19" t="s">
        <v>1</v>
      </c>
      <c r="F368" s="587"/>
      <c r="G368" s="587"/>
      <c r="H368" s="20">
        <v>0</v>
      </c>
      <c r="I368" s="17">
        <f t="shared" si="22"/>
        <v>1600000</v>
      </c>
      <c r="J368" s="2"/>
    </row>
    <row r="369" spans="1:10" ht="18.55" outlineLevel="1">
      <c r="A369" s="98"/>
      <c r="B369" s="575"/>
      <c r="C369" s="94" t="s">
        <v>39</v>
      </c>
      <c r="D369" s="79" t="s">
        <v>24</v>
      </c>
      <c r="E369" s="19" t="s">
        <v>17</v>
      </c>
      <c r="F369" s="587"/>
      <c r="G369" s="587"/>
      <c r="H369" s="20">
        <v>10000</v>
      </c>
      <c r="I369" s="17">
        <f t="shared" si="22"/>
        <v>1610000</v>
      </c>
      <c r="J369" s="2"/>
    </row>
    <row r="370" spans="1:10" ht="18.55" outlineLevel="1">
      <c r="A370" s="98"/>
      <c r="B370" s="575"/>
      <c r="C370" s="94" t="s">
        <v>39</v>
      </c>
      <c r="D370" s="79" t="s">
        <v>111</v>
      </c>
      <c r="E370" s="19" t="s">
        <v>17</v>
      </c>
      <c r="F370" s="587"/>
      <c r="G370" s="587"/>
      <c r="H370" s="20">
        <v>0</v>
      </c>
      <c r="I370" s="17">
        <f t="shared" si="22"/>
        <v>1610000</v>
      </c>
      <c r="J370" s="2"/>
    </row>
    <row r="371" spans="1:10" ht="18.55" outlineLevel="1">
      <c r="A371" s="98"/>
      <c r="B371" s="576" t="s">
        <v>92</v>
      </c>
      <c r="C371" s="94" t="s">
        <v>39</v>
      </c>
      <c r="D371" s="32" t="s">
        <v>15</v>
      </c>
      <c r="E371" s="23" t="s">
        <v>1</v>
      </c>
      <c r="F371" s="585">
        <v>3</v>
      </c>
      <c r="G371" s="585">
        <v>2</v>
      </c>
      <c r="H371" s="24">
        <v>0</v>
      </c>
      <c r="I371" s="17">
        <f t="shared" si="22"/>
        <v>1610000</v>
      </c>
      <c r="J371" s="2"/>
    </row>
    <row r="372" spans="1:10" ht="18.55" outlineLevel="1">
      <c r="A372" s="98"/>
      <c r="B372" s="576"/>
      <c r="C372" s="94" t="s">
        <v>39</v>
      </c>
      <c r="D372" s="32" t="s">
        <v>23</v>
      </c>
      <c r="E372" s="23" t="s">
        <v>1</v>
      </c>
      <c r="F372" s="585"/>
      <c r="G372" s="585"/>
      <c r="H372" s="24">
        <v>0</v>
      </c>
      <c r="I372" s="17">
        <f t="shared" si="22"/>
        <v>1610000</v>
      </c>
      <c r="J372" s="2"/>
    </row>
    <row r="373" spans="1:10" ht="18.55" outlineLevel="1">
      <c r="A373" s="98"/>
      <c r="B373" s="576"/>
      <c r="C373" s="94" t="s">
        <v>39</v>
      </c>
      <c r="D373" s="32" t="s">
        <v>14</v>
      </c>
      <c r="E373" s="23" t="s">
        <v>17</v>
      </c>
      <c r="F373" s="585"/>
      <c r="G373" s="585"/>
      <c r="H373" s="24">
        <v>10000</v>
      </c>
      <c r="I373" s="17">
        <f t="shared" si="22"/>
        <v>1620000</v>
      </c>
      <c r="J373" s="2"/>
    </row>
    <row r="374" spans="1:10" ht="18.55" outlineLevel="1">
      <c r="A374" s="98"/>
      <c r="B374" s="576"/>
      <c r="C374" s="94" t="s">
        <v>39</v>
      </c>
      <c r="D374" s="32" t="s">
        <v>16</v>
      </c>
      <c r="E374" s="23" t="s">
        <v>17</v>
      </c>
      <c r="F374" s="585"/>
      <c r="G374" s="585"/>
      <c r="H374" s="24">
        <v>10000</v>
      </c>
      <c r="I374" s="17">
        <f t="shared" si="22"/>
        <v>1630000</v>
      </c>
      <c r="J374" s="2"/>
    </row>
    <row r="375" spans="1:10" ht="18.55" outlineLevel="1">
      <c r="A375" s="98"/>
      <c r="B375" s="574" t="s">
        <v>93</v>
      </c>
      <c r="C375" s="94" t="s">
        <v>39</v>
      </c>
      <c r="D375" s="78" t="s">
        <v>14</v>
      </c>
      <c r="E375" s="15" t="s">
        <v>1</v>
      </c>
      <c r="F375" s="586">
        <v>3</v>
      </c>
      <c r="G375" s="586">
        <v>1</v>
      </c>
      <c r="H375" s="16">
        <v>0</v>
      </c>
      <c r="I375" s="17">
        <f t="shared" si="22"/>
        <v>1630000</v>
      </c>
      <c r="J375" s="2"/>
    </row>
    <row r="376" spans="1:10" ht="18.55" outlineLevel="1">
      <c r="A376" s="98"/>
      <c r="B376" s="575"/>
      <c r="C376" s="94" t="s">
        <v>39</v>
      </c>
      <c r="D376" s="79" t="s">
        <v>16</v>
      </c>
      <c r="E376" s="19" t="s">
        <v>1</v>
      </c>
      <c r="F376" s="587"/>
      <c r="G376" s="587"/>
      <c r="H376" s="20">
        <v>0</v>
      </c>
      <c r="I376" s="17">
        <f t="shared" ref="I376:I382" si="23">I375+H376</f>
        <v>1630000</v>
      </c>
      <c r="J376" s="2"/>
    </row>
    <row r="377" spans="1:10" ht="18.55" outlineLevel="1">
      <c r="A377" s="98"/>
      <c r="B377" s="575"/>
      <c r="C377" s="94" t="s">
        <v>39</v>
      </c>
      <c r="D377" s="79" t="s">
        <v>15</v>
      </c>
      <c r="E377" s="19" t="s">
        <v>17</v>
      </c>
      <c r="F377" s="587"/>
      <c r="G377" s="587"/>
      <c r="H377" s="20">
        <v>10000</v>
      </c>
      <c r="I377" s="17">
        <f t="shared" si="23"/>
        <v>1640000</v>
      </c>
      <c r="J377" s="2"/>
    </row>
    <row r="378" spans="1:10" ht="18.55" outlineLevel="1">
      <c r="A378" s="98"/>
      <c r="B378" s="575"/>
      <c r="C378" s="94" t="s">
        <v>39</v>
      </c>
      <c r="D378" s="79" t="s">
        <v>23</v>
      </c>
      <c r="E378" s="19" t="s">
        <v>17</v>
      </c>
      <c r="F378" s="587"/>
      <c r="G378" s="587"/>
      <c r="H378" s="20">
        <v>10000</v>
      </c>
      <c r="I378" s="17">
        <f t="shared" si="23"/>
        <v>1650000</v>
      </c>
      <c r="J378" s="2"/>
    </row>
    <row r="379" spans="1:10" ht="18.55" outlineLevel="1">
      <c r="A379" s="98"/>
      <c r="B379" s="576" t="s">
        <v>122</v>
      </c>
      <c r="C379" s="94" t="s">
        <v>39</v>
      </c>
      <c r="D379" s="32" t="s">
        <v>15</v>
      </c>
      <c r="E379" s="23" t="s">
        <v>1</v>
      </c>
      <c r="F379" s="585">
        <v>3</v>
      </c>
      <c r="G379" s="585">
        <v>2</v>
      </c>
      <c r="H379" s="24">
        <v>0</v>
      </c>
      <c r="I379" s="17">
        <f t="shared" si="23"/>
        <v>1650000</v>
      </c>
      <c r="J379" s="2"/>
    </row>
    <row r="380" spans="1:10" ht="18.55" outlineLevel="1">
      <c r="A380" s="98"/>
      <c r="B380" s="576"/>
      <c r="C380" s="94" t="s">
        <v>39</v>
      </c>
      <c r="D380" s="32" t="s">
        <v>23</v>
      </c>
      <c r="E380" s="23" t="s">
        <v>1</v>
      </c>
      <c r="F380" s="585"/>
      <c r="G380" s="585"/>
      <c r="H380" s="24">
        <v>0</v>
      </c>
      <c r="I380" s="17">
        <f t="shared" si="23"/>
        <v>1650000</v>
      </c>
      <c r="J380" s="2"/>
    </row>
    <row r="381" spans="1:10" ht="18.55" outlineLevel="1">
      <c r="A381" s="98"/>
      <c r="B381" s="576"/>
      <c r="C381" s="94" t="s">
        <v>39</v>
      </c>
      <c r="D381" s="32" t="s">
        <v>14</v>
      </c>
      <c r="E381" s="23" t="s">
        <v>17</v>
      </c>
      <c r="F381" s="585"/>
      <c r="G381" s="585"/>
      <c r="H381" s="24">
        <v>10000</v>
      </c>
      <c r="I381" s="17">
        <f t="shared" si="23"/>
        <v>1660000</v>
      </c>
      <c r="J381" s="2"/>
    </row>
    <row r="382" spans="1:10" ht="18.55" outlineLevel="1">
      <c r="A382" s="98"/>
      <c r="B382" s="576"/>
      <c r="C382" s="94" t="s">
        <v>39</v>
      </c>
      <c r="D382" s="32" t="s">
        <v>16</v>
      </c>
      <c r="E382" s="23" t="s">
        <v>17</v>
      </c>
      <c r="F382" s="585"/>
      <c r="G382" s="585"/>
      <c r="H382" s="24">
        <v>10000</v>
      </c>
      <c r="I382" s="17">
        <f t="shared" si="23"/>
        <v>1670000</v>
      </c>
      <c r="J382" s="2"/>
    </row>
    <row r="383" spans="1:10" ht="18.55" outlineLevel="1">
      <c r="A383" s="98"/>
      <c r="B383" s="599" t="s">
        <v>123</v>
      </c>
      <c r="C383" s="94" t="s">
        <v>40</v>
      </c>
      <c r="D383" s="79" t="s">
        <v>15</v>
      </c>
      <c r="E383" s="19" t="s">
        <v>1</v>
      </c>
      <c r="F383" s="601">
        <v>3</v>
      </c>
      <c r="G383" s="601">
        <v>0</v>
      </c>
      <c r="H383" s="20">
        <v>0</v>
      </c>
      <c r="I383" s="17">
        <f>I382+H383</f>
        <v>1670000</v>
      </c>
      <c r="J383" s="2"/>
    </row>
    <row r="384" spans="1:10" ht="18.55" outlineLevel="1">
      <c r="A384" s="98"/>
      <c r="B384" s="600"/>
      <c r="C384" s="94" t="s">
        <v>40</v>
      </c>
      <c r="D384" s="79" t="s">
        <v>16</v>
      </c>
      <c r="E384" s="19" t="s">
        <v>17</v>
      </c>
      <c r="F384" s="602"/>
      <c r="G384" s="602"/>
      <c r="H384" s="20">
        <v>10000</v>
      </c>
      <c r="I384" s="17">
        <f>I383+H384</f>
        <v>1680000</v>
      </c>
      <c r="J384" s="2"/>
    </row>
    <row r="385" spans="1:10" ht="18.55">
      <c r="A385" s="98"/>
      <c r="B385" s="6" t="s">
        <v>136</v>
      </c>
      <c r="C385" s="7"/>
      <c r="D385" s="77"/>
      <c r="E385" s="9"/>
      <c r="F385" s="10"/>
      <c r="G385" s="10"/>
      <c r="H385" s="11">
        <f>SUM(H386:H409)</f>
        <v>120000</v>
      </c>
      <c r="I385" s="12">
        <v>0</v>
      </c>
      <c r="J385" s="2"/>
    </row>
    <row r="386" spans="1:10" ht="18.55" outlineLevel="1">
      <c r="A386" s="98"/>
      <c r="B386" s="574" t="s">
        <v>2</v>
      </c>
      <c r="C386" s="93" t="s">
        <v>39</v>
      </c>
      <c r="D386" s="78" t="s">
        <v>14</v>
      </c>
      <c r="E386" s="15" t="s">
        <v>1</v>
      </c>
      <c r="F386" s="586">
        <v>3</v>
      </c>
      <c r="G386" s="586">
        <v>2</v>
      </c>
      <c r="H386" s="16">
        <v>0</v>
      </c>
      <c r="I386" s="17">
        <f>I384+H386</f>
        <v>1680000</v>
      </c>
      <c r="J386" s="2"/>
    </row>
    <row r="387" spans="1:10" ht="18.55" outlineLevel="1">
      <c r="A387" s="98"/>
      <c r="B387" s="575"/>
      <c r="C387" s="93" t="s">
        <v>39</v>
      </c>
      <c r="D387" s="79" t="s">
        <v>23</v>
      </c>
      <c r="E387" s="19" t="s">
        <v>1</v>
      </c>
      <c r="F387" s="587"/>
      <c r="G387" s="587"/>
      <c r="H387" s="20">
        <v>0</v>
      </c>
      <c r="I387" s="17">
        <f t="shared" ref="I387:I401" si="24">I386+H387</f>
        <v>1680000</v>
      </c>
      <c r="J387" s="2"/>
    </row>
    <row r="388" spans="1:10" ht="18.55" outlineLevel="1">
      <c r="A388" s="98"/>
      <c r="B388" s="575"/>
      <c r="C388" s="93" t="s">
        <v>39</v>
      </c>
      <c r="D388" s="79" t="s">
        <v>0</v>
      </c>
      <c r="E388" s="19" t="s">
        <v>17</v>
      </c>
      <c r="F388" s="587"/>
      <c r="G388" s="587"/>
      <c r="H388" s="20">
        <v>10000</v>
      </c>
      <c r="I388" s="17">
        <f t="shared" si="24"/>
        <v>1690000</v>
      </c>
      <c r="J388" s="2"/>
    </row>
    <row r="389" spans="1:10" ht="18.55" outlineLevel="1">
      <c r="A389" s="98"/>
      <c r="B389" s="575"/>
      <c r="C389" s="93" t="s">
        <v>39</v>
      </c>
      <c r="D389" s="79" t="s">
        <v>13</v>
      </c>
      <c r="E389" s="19" t="s">
        <v>17</v>
      </c>
      <c r="F389" s="587"/>
      <c r="G389" s="587"/>
      <c r="H389" s="20">
        <v>10000</v>
      </c>
      <c r="I389" s="17">
        <f t="shared" si="24"/>
        <v>1700000</v>
      </c>
      <c r="J389" s="2"/>
    </row>
    <row r="390" spans="1:10" ht="18.55" outlineLevel="1">
      <c r="A390" s="98"/>
      <c r="B390" s="576" t="s">
        <v>3</v>
      </c>
      <c r="C390" s="93" t="s">
        <v>39</v>
      </c>
      <c r="D390" s="32" t="s">
        <v>0</v>
      </c>
      <c r="E390" s="23" t="str">
        <f>E386</f>
        <v>Thắng</v>
      </c>
      <c r="F390" s="585">
        <v>3</v>
      </c>
      <c r="G390" s="585">
        <v>2</v>
      </c>
      <c r="H390" s="24">
        <v>0</v>
      </c>
      <c r="I390" s="17">
        <f t="shared" si="24"/>
        <v>1700000</v>
      </c>
      <c r="J390" s="2"/>
    </row>
    <row r="391" spans="1:10" ht="18.55" outlineLevel="1">
      <c r="A391" s="98"/>
      <c r="B391" s="576"/>
      <c r="C391" s="93" t="s">
        <v>39</v>
      </c>
      <c r="D391" s="32" t="s">
        <v>24</v>
      </c>
      <c r="E391" s="23" t="s">
        <v>1</v>
      </c>
      <c r="F391" s="585"/>
      <c r="G391" s="585"/>
      <c r="H391" s="24">
        <v>0</v>
      </c>
      <c r="I391" s="17">
        <f t="shared" si="24"/>
        <v>1700000</v>
      </c>
      <c r="J391" s="2"/>
    </row>
    <row r="392" spans="1:10" ht="18.55" outlineLevel="1">
      <c r="A392" s="98"/>
      <c r="B392" s="576"/>
      <c r="C392" s="93" t="s">
        <v>39</v>
      </c>
      <c r="D392" s="32" t="s">
        <v>9</v>
      </c>
      <c r="E392" s="23" t="s">
        <v>17</v>
      </c>
      <c r="F392" s="585"/>
      <c r="G392" s="585"/>
      <c r="H392" s="24">
        <v>10000</v>
      </c>
      <c r="I392" s="17">
        <f t="shared" si="24"/>
        <v>1710000</v>
      </c>
      <c r="J392" s="2"/>
    </row>
    <row r="393" spans="1:10" ht="18.55" outlineLevel="1">
      <c r="A393" s="98"/>
      <c r="B393" s="576"/>
      <c r="C393" s="93" t="s">
        <v>39</v>
      </c>
      <c r="D393" s="32" t="s">
        <v>15</v>
      </c>
      <c r="E393" s="23" t="s">
        <v>17</v>
      </c>
      <c r="F393" s="585"/>
      <c r="G393" s="585"/>
      <c r="H393" s="24">
        <v>10000</v>
      </c>
      <c r="I393" s="17">
        <f t="shared" si="24"/>
        <v>1720000</v>
      </c>
      <c r="J393" s="2"/>
    </row>
    <row r="394" spans="1:10" ht="18.55" outlineLevel="1">
      <c r="A394" s="98"/>
      <c r="B394" s="574" t="s">
        <v>6</v>
      </c>
      <c r="C394" s="93" t="s">
        <v>39</v>
      </c>
      <c r="D394" s="78" t="s">
        <v>23</v>
      </c>
      <c r="E394" s="15" t="s">
        <v>1</v>
      </c>
      <c r="F394" s="586">
        <v>3</v>
      </c>
      <c r="G394" s="586">
        <v>2</v>
      </c>
      <c r="H394" s="16">
        <v>0</v>
      </c>
      <c r="I394" s="17">
        <f t="shared" si="24"/>
        <v>1720000</v>
      </c>
      <c r="J394" s="2"/>
    </row>
    <row r="395" spans="1:10" ht="18.55" outlineLevel="1">
      <c r="A395" s="98"/>
      <c r="B395" s="575"/>
      <c r="C395" s="93" t="s">
        <v>39</v>
      </c>
      <c r="D395" s="79" t="s">
        <v>24</v>
      </c>
      <c r="E395" s="19" t="s">
        <v>1</v>
      </c>
      <c r="F395" s="587"/>
      <c r="G395" s="587"/>
      <c r="H395" s="20">
        <v>0</v>
      </c>
      <c r="I395" s="17">
        <f t="shared" si="24"/>
        <v>1720000</v>
      </c>
      <c r="J395" s="2"/>
    </row>
    <row r="396" spans="1:10" ht="18.55" outlineLevel="1">
      <c r="A396" s="98"/>
      <c r="B396" s="575"/>
      <c r="C396" s="93" t="s">
        <v>39</v>
      </c>
      <c r="D396" s="79" t="s">
        <v>13</v>
      </c>
      <c r="E396" s="19" t="s">
        <v>17</v>
      </c>
      <c r="F396" s="587"/>
      <c r="G396" s="587"/>
      <c r="H396" s="20">
        <v>10000</v>
      </c>
      <c r="I396" s="17">
        <f t="shared" si="24"/>
        <v>1730000</v>
      </c>
      <c r="J396" s="2"/>
    </row>
    <row r="397" spans="1:10" ht="18.55" outlineLevel="1">
      <c r="A397" s="98"/>
      <c r="B397" s="575"/>
      <c r="C397" s="93" t="s">
        <v>39</v>
      </c>
      <c r="D397" s="79" t="s">
        <v>0</v>
      </c>
      <c r="E397" s="19" t="s">
        <v>17</v>
      </c>
      <c r="F397" s="587"/>
      <c r="G397" s="587"/>
      <c r="H397" s="20">
        <v>10000</v>
      </c>
      <c r="I397" s="17">
        <f t="shared" si="24"/>
        <v>1740000</v>
      </c>
      <c r="J397" s="2"/>
    </row>
    <row r="398" spans="1:10" ht="18.55" outlineLevel="1">
      <c r="A398" s="98"/>
      <c r="B398" s="576" t="s">
        <v>7</v>
      </c>
      <c r="C398" s="93" t="s">
        <v>39</v>
      </c>
      <c r="D398" s="32" t="s">
        <v>23</v>
      </c>
      <c r="E398" s="23" t="s">
        <v>1</v>
      </c>
      <c r="F398" s="585">
        <v>3</v>
      </c>
      <c r="G398" s="585">
        <v>0</v>
      </c>
      <c r="H398" s="24">
        <v>0</v>
      </c>
      <c r="I398" s="17">
        <f t="shared" si="24"/>
        <v>1740000</v>
      </c>
      <c r="J398" s="2"/>
    </row>
    <row r="399" spans="1:10" ht="18.55" outlineLevel="1">
      <c r="A399" s="98"/>
      <c r="B399" s="576"/>
      <c r="C399" s="93" t="s">
        <v>39</v>
      </c>
      <c r="D399" s="32" t="s">
        <v>24</v>
      </c>
      <c r="E399" s="23" t="s">
        <v>1</v>
      </c>
      <c r="F399" s="585"/>
      <c r="G399" s="585"/>
      <c r="H399" s="24">
        <v>0</v>
      </c>
      <c r="I399" s="17">
        <f t="shared" si="24"/>
        <v>1740000</v>
      </c>
      <c r="J399" s="2"/>
    </row>
    <row r="400" spans="1:10" ht="18.55" outlineLevel="1">
      <c r="A400" s="98"/>
      <c r="B400" s="576"/>
      <c r="C400" s="93" t="s">
        <v>39</v>
      </c>
      <c r="D400" s="32" t="s">
        <v>13</v>
      </c>
      <c r="E400" s="23" t="s">
        <v>17</v>
      </c>
      <c r="F400" s="585"/>
      <c r="G400" s="585"/>
      <c r="H400" s="24">
        <v>10000</v>
      </c>
      <c r="I400" s="17">
        <f t="shared" si="24"/>
        <v>1750000</v>
      </c>
      <c r="J400" s="2"/>
    </row>
    <row r="401" spans="1:10" ht="18.55" outlineLevel="1">
      <c r="A401" s="98"/>
      <c r="B401" s="576"/>
      <c r="C401" s="93" t="s">
        <v>39</v>
      </c>
      <c r="D401" s="32" t="s">
        <v>14</v>
      </c>
      <c r="E401" s="23" t="s">
        <v>17</v>
      </c>
      <c r="F401" s="585"/>
      <c r="G401" s="585"/>
      <c r="H401" s="24">
        <v>10000</v>
      </c>
      <c r="I401" s="17">
        <f t="shared" si="24"/>
        <v>1760000</v>
      </c>
      <c r="J401" s="2"/>
    </row>
    <row r="402" spans="1:10" ht="18.55" outlineLevel="1">
      <c r="A402" s="98"/>
      <c r="B402" s="574" t="s">
        <v>8</v>
      </c>
      <c r="C402" s="94" t="s">
        <v>39</v>
      </c>
      <c r="D402" s="78" t="s">
        <v>9</v>
      </c>
      <c r="E402" s="15" t="s">
        <v>1</v>
      </c>
      <c r="F402" s="586">
        <v>3</v>
      </c>
      <c r="G402" s="586">
        <v>1</v>
      </c>
      <c r="H402" s="16">
        <v>0</v>
      </c>
      <c r="I402" s="17">
        <f t="shared" ref="I402:I409" si="25">I401+H402</f>
        <v>1760000</v>
      </c>
      <c r="J402" s="2"/>
    </row>
    <row r="403" spans="1:10" ht="18.55" outlineLevel="1">
      <c r="A403" s="98"/>
      <c r="B403" s="575"/>
      <c r="C403" s="94" t="s">
        <v>39</v>
      </c>
      <c r="D403" s="79" t="s">
        <v>4</v>
      </c>
      <c r="E403" s="19" t="s">
        <v>1</v>
      </c>
      <c r="F403" s="587"/>
      <c r="G403" s="587"/>
      <c r="H403" s="20">
        <v>0</v>
      </c>
      <c r="I403" s="17">
        <f t="shared" si="25"/>
        <v>1760000</v>
      </c>
      <c r="J403" s="2"/>
    </row>
    <row r="404" spans="1:10" ht="18.55" outlineLevel="1">
      <c r="A404" s="98"/>
      <c r="B404" s="575"/>
      <c r="C404" s="94" t="s">
        <v>39</v>
      </c>
      <c r="D404" s="79" t="s">
        <v>23</v>
      </c>
      <c r="E404" s="19" t="s">
        <v>17</v>
      </c>
      <c r="F404" s="587"/>
      <c r="G404" s="587"/>
      <c r="H404" s="20">
        <v>10000</v>
      </c>
      <c r="I404" s="17">
        <f t="shared" si="25"/>
        <v>1770000</v>
      </c>
      <c r="J404" s="2"/>
    </row>
    <row r="405" spans="1:10" ht="18.55" outlineLevel="1">
      <c r="A405" s="98"/>
      <c r="B405" s="575"/>
      <c r="C405" s="94" t="s">
        <v>39</v>
      </c>
      <c r="D405" s="79" t="s">
        <v>15</v>
      </c>
      <c r="E405" s="19" t="s">
        <v>17</v>
      </c>
      <c r="F405" s="587"/>
      <c r="G405" s="587"/>
      <c r="H405" s="20">
        <v>10000</v>
      </c>
      <c r="I405" s="17">
        <f t="shared" si="25"/>
        <v>1780000</v>
      </c>
      <c r="J405" s="2"/>
    </row>
    <row r="406" spans="1:10" ht="18.55" outlineLevel="1">
      <c r="A406" s="98"/>
      <c r="B406" s="576" t="s">
        <v>10</v>
      </c>
      <c r="C406" s="94" t="s">
        <v>39</v>
      </c>
      <c r="D406" s="32" t="s">
        <v>9</v>
      </c>
      <c r="E406" s="23" t="s">
        <v>1</v>
      </c>
      <c r="F406" s="585">
        <v>3</v>
      </c>
      <c r="G406" s="585">
        <v>2</v>
      </c>
      <c r="H406" s="24">
        <v>0</v>
      </c>
      <c r="I406" s="17">
        <f t="shared" si="25"/>
        <v>1780000</v>
      </c>
      <c r="J406" s="2"/>
    </row>
    <row r="407" spans="1:10" ht="18.55" outlineLevel="1">
      <c r="A407" s="98"/>
      <c r="B407" s="576"/>
      <c r="C407" s="94" t="s">
        <v>39</v>
      </c>
      <c r="D407" s="32" t="s">
        <v>4</v>
      </c>
      <c r="E407" s="23" t="s">
        <v>1</v>
      </c>
      <c r="F407" s="585"/>
      <c r="G407" s="585"/>
      <c r="H407" s="24">
        <v>0</v>
      </c>
      <c r="I407" s="17">
        <f t="shared" si="25"/>
        <v>1780000</v>
      </c>
      <c r="J407" s="2"/>
    </row>
    <row r="408" spans="1:10" ht="18.55" outlineLevel="1">
      <c r="A408" s="98"/>
      <c r="B408" s="576"/>
      <c r="C408" s="94" t="s">
        <v>39</v>
      </c>
      <c r="D408" s="32" t="s">
        <v>23</v>
      </c>
      <c r="E408" s="23" t="s">
        <v>17</v>
      </c>
      <c r="F408" s="585"/>
      <c r="G408" s="585"/>
      <c r="H408" s="24">
        <v>10000</v>
      </c>
      <c r="I408" s="17">
        <f t="shared" si="25"/>
        <v>1790000</v>
      </c>
      <c r="J408" s="2"/>
    </row>
    <row r="409" spans="1:10" ht="18.55" outlineLevel="1">
      <c r="A409" s="98"/>
      <c r="B409" s="576"/>
      <c r="C409" s="94" t="s">
        <v>39</v>
      </c>
      <c r="D409" s="32" t="s">
        <v>14</v>
      </c>
      <c r="E409" s="23" t="s">
        <v>17</v>
      </c>
      <c r="F409" s="585"/>
      <c r="G409" s="585"/>
      <c r="H409" s="24">
        <v>10000</v>
      </c>
      <c r="I409" s="17">
        <f t="shared" si="25"/>
        <v>1800000</v>
      </c>
      <c r="J409" s="2"/>
    </row>
    <row r="410" spans="1:10" ht="18.55">
      <c r="A410" s="98"/>
      <c r="B410" s="6" t="s">
        <v>137</v>
      </c>
      <c r="C410" s="7"/>
      <c r="D410" s="77"/>
      <c r="E410" s="9"/>
      <c r="F410" s="10"/>
      <c r="G410" s="10"/>
      <c r="H410" s="11">
        <f>SUM(H411:H422)</f>
        <v>60000</v>
      </c>
      <c r="I410" s="12">
        <v>0</v>
      </c>
      <c r="J410" s="2"/>
    </row>
    <row r="411" spans="1:10" ht="18.55" outlineLevel="1">
      <c r="A411" s="98"/>
      <c r="B411" s="574" t="s">
        <v>2</v>
      </c>
      <c r="C411" s="95" t="s">
        <v>39</v>
      </c>
      <c r="D411" s="78" t="s">
        <v>16</v>
      </c>
      <c r="E411" s="15" t="s">
        <v>1</v>
      </c>
      <c r="F411" s="586">
        <v>3</v>
      </c>
      <c r="G411" s="586">
        <v>1</v>
      </c>
      <c r="H411" s="16">
        <v>0</v>
      </c>
      <c r="I411" s="17">
        <f>I409+H411</f>
        <v>1800000</v>
      </c>
      <c r="J411" s="2"/>
    </row>
    <row r="412" spans="1:10" ht="18.55" outlineLevel="1">
      <c r="A412" s="98"/>
      <c r="B412" s="575"/>
      <c r="C412" s="95" t="s">
        <v>39</v>
      </c>
      <c r="D412" s="79" t="s">
        <v>23</v>
      </c>
      <c r="E412" s="19" t="s">
        <v>1</v>
      </c>
      <c r="F412" s="587"/>
      <c r="G412" s="587"/>
      <c r="H412" s="20">
        <v>0</v>
      </c>
      <c r="I412" s="17">
        <f t="shared" ref="I412:I422" si="26">I411+H412</f>
        <v>1800000</v>
      </c>
      <c r="J412" s="2"/>
    </row>
    <row r="413" spans="1:10" ht="18.55" outlineLevel="1">
      <c r="A413" s="98"/>
      <c r="B413" s="575"/>
      <c r="C413" s="95" t="s">
        <v>39</v>
      </c>
      <c r="D413" s="79" t="s">
        <v>0</v>
      </c>
      <c r="E413" s="19" t="s">
        <v>17</v>
      </c>
      <c r="F413" s="587"/>
      <c r="G413" s="587"/>
      <c r="H413" s="20">
        <v>10000</v>
      </c>
      <c r="I413" s="17">
        <f t="shared" si="26"/>
        <v>1810000</v>
      </c>
      <c r="J413" s="2"/>
    </row>
    <row r="414" spans="1:10" ht="18.55" outlineLevel="1">
      <c r="A414" s="98"/>
      <c r="B414" s="575"/>
      <c r="C414" s="95" t="s">
        <v>39</v>
      </c>
      <c r="D414" s="79" t="s">
        <v>13</v>
      </c>
      <c r="E414" s="19" t="s">
        <v>17</v>
      </c>
      <c r="F414" s="587"/>
      <c r="G414" s="587"/>
      <c r="H414" s="20">
        <v>10000</v>
      </c>
      <c r="I414" s="17">
        <f t="shared" si="26"/>
        <v>1820000</v>
      </c>
      <c r="J414" s="2"/>
    </row>
    <row r="415" spans="1:10" ht="18.55" outlineLevel="1">
      <c r="A415" s="98"/>
      <c r="B415" s="576" t="s">
        <v>3</v>
      </c>
      <c r="C415" s="95" t="s">
        <v>39</v>
      </c>
      <c r="D415" s="32" t="s">
        <v>23</v>
      </c>
      <c r="E415" s="23" t="str">
        <f>E411</f>
        <v>Thắng</v>
      </c>
      <c r="F415" s="585">
        <v>3</v>
      </c>
      <c r="G415" s="585">
        <v>1</v>
      </c>
      <c r="H415" s="24">
        <v>0</v>
      </c>
      <c r="I415" s="17">
        <f t="shared" si="26"/>
        <v>1820000</v>
      </c>
      <c r="J415" s="2"/>
    </row>
    <row r="416" spans="1:10" ht="18.55" outlineLevel="1">
      <c r="A416" s="98"/>
      <c r="B416" s="576"/>
      <c r="C416" s="95" t="s">
        <v>39</v>
      </c>
      <c r="D416" s="32" t="s">
        <v>16</v>
      </c>
      <c r="E416" s="23" t="s">
        <v>1</v>
      </c>
      <c r="F416" s="585"/>
      <c r="G416" s="585"/>
      <c r="H416" s="24">
        <v>0</v>
      </c>
      <c r="I416" s="17">
        <f t="shared" si="26"/>
        <v>1820000</v>
      </c>
      <c r="J416" s="2"/>
    </row>
    <row r="417" spans="1:10" ht="18.55" outlineLevel="1">
      <c r="A417" s="98"/>
      <c r="B417" s="576"/>
      <c r="C417" s="95" t="s">
        <v>39</v>
      </c>
      <c r="D417" s="32" t="s">
        <v>0</v>
      </c>
      <c r="E417" s="23" t="s">
        <v>17</v>
      </c>
      <c r="F417" s="585"/>
      <c r="G417" s="585"/>
      <c r="H417" s="24">
        <v>10000</v>
      </c>
      <c r="I417" s="17">
        <f t="shared" si="26"/>
        <v>1830000</v>
      </c>
      <c r="J417" s="2"/>
    </row>
    <row r="418" spans="1:10" ht="18.55" outlineLevel="1">
      <c r="A418" s="98"/>
      <c r="B418" s="576"/>
      <c r="C418" s="95" t="s">
        <v>39</v>
      </c>
      <c r="D418" s="32" t="s">
        <v>15</v>
      </c>
      <c r="E418" s="23" t="s">
        <v>17</v>
      </c>
      <c r="F418" s="585"/>
      <c r="G418" s="585"/>
      <c r="H418" s="24">
        <v>10000</v>
      </c>
      <c r="I418" s="17">
        <f t="shared" si="26"/>
        <v>1840000</v>
      </c>
      <c r="J418" s="2"/>
    </row>
    <row r="419" spans="1:10" ht="18.55" outlineLevel="1">
      <c r="A419" s="98"/>
      <c r="B419" s="574" t="s">
        <v>6</v>
      </c>
      <c r="C419" s="95" t="s">
        <v>39</v>
      </c>
      <c r="D419" s="78" t="s">
        <v>4</v>
      </c>
      <c r="E419" s="15" t="s">
        <v>1</v>
      </c>
      <c r="F419" s="586">
        <v>3</v>
      </c>
      <c r="G419" s="586">
        <v>1</v>
      </c>
      <c r="H419" s="16">
        <v>0</v>
      </c>
      <c r="I419" s="17">
        <f t="shared" si="26"/>
        <v>1840000</v>
      </c>
      <c r="J419" s="2"/>
    </row>
    <row r="420" spans="1:10" ht="18.55" outlineLevel="1">
      <c r="A420" s="98"/>
      <c r="B420" s="575"/>
      <c r="C420" s="95" t="s">
        <v>39</v>
      </c>
      <c r="D420" s="79" t="s">
        <v>13</v>
      </c>
      <c r="E420" s="19" t="s">
        <v>1</v>
      </c>
      <c r="F420" s="587"/>
      <c r="G420" s="587"/>
      <c r="H420" s="20">
        <v>0</v>
      </c>
      <c r="I420" s="17">
        <f t="shared" si="26"/>
        <v>1840000</v>
      </c>
      <c r="J420" s="2"/>
    </row>
    <row r="421" spans="1:10" ht="18.55" outlineLevel="1">
      <c r="A421" s="98"/>
      <c r="B421" s="575"/>
      <c r="C421" s="95" t="s">
        <v>39</v>
      </c>
      <c r="D421" s="79" t="s">
        <v>23</v>
      </c>
      <c r="E421" s="19" t="s">
        <v>17</v>
      </c>
      <c r="F421" s="587"/>
      <c r="G421" s="587"/>
      <c r="H421" s="20">
        <v>10000</v>
      </c>
      <c r="I421" s="17">
        <f t="shared" si="26"/>
        <v>1850000</v>
      </c>
      <c r="J421" s="2"/>
    </row>
    <row r="422" spans="1:10" ht="18.55" outlineLevel="1">
      <c r="A422" s="98"/>
      <c r="B422" s="575"/>
      <c r="C422" s="95" t="s">
        <v>39</v>
      </c>
      <c r="D422" s="79" t="s">
        <v>15</v>
      </c>
      <c r="E422" s="19" t="s">
        <v>17</v>
      </c>
      <c r="F422" s="587"/>
      <c r="G422" s="587"/>
      <c r="H422" s="20">
        <v>10000</v>
      </c>
      <c r="I422" s="17">
        <f t="shared" si="26"/>
        <v>1860000</v>
      </c>
      <c r="J422" s="2"/>
    </row>
    <row r="423" spans="1:10" ht="18.55">
      <c r="A423" s="98"/>
      <c r="B423" s="6" t="s">
        <v>138</v>
      </c>
      <c r="C423" s="7"/>
      <c r="D423" s="77"/>
      <c r="E423" s="9"/>
      <c r="F423" s="10"/>
      <c r="G423" s="10"/>
      <c r="H423" s="11">
        <f>SUM(H424:H455)</f>
        <v>160000</v>
      </c>
      <c r="I423" s="12">
        <v>0</v>
      </c>
      <c r="J423" s="2"/>
    </row>
    <row r="424" spans="1:10" ht="18.55" outlineLevel="1">
      <c r="A424" s="98"/>
      <c r="B424" s="574" t="s">
        <v>2</v>
      </c>
      <c r="C424" s="96" t="s">
        <v>39</v>
      </c>
      <c r="D424" s="78" t="s">
        <v>16</v>
      </c>
      <c r="E424" s="15" t="s">
        <v>1</v>
      </c>
      <c r="F424" s="586">
        <v>3</v>
      </c>
      <c r="G424" s="586">
        <v>0</v>
      </c>
      <c r="H424" s="16">
        <v>0</v>
      </c>
      <c r="I424" s="17">
        <f>I422+H424</f>
        <v>1860000</v>
      </c>
      <c r="J424" s="2"/>
    </row>
    <row r="425" spans="1:10" ht="18.55" outlineLevel="1">
      <c r="A425" s="98"/>
      <c r="B425" s="575"/>
      <c r="C425" s="96" t="s">
        <v>39</v>
      </c>
      <c r="D425" s="79" t="s">
        <v>14</v>
      </c>
      <c r="E425" s="19" t="s">
        <v>1</v>
      </c>
      <c r="F425" s="587"/>
      <c r="G425" s="587"/>
      <c r="H425" s="20">
        <v>0</v>
      </c>
      <c r="I425" s="17">
        <f t="shared" ref="I425:I436" si="27">I424+H425</f>
        <v>1860000</v>
      </c>
      <c r="J425" s="2"/>
    </row>
    <row r="426" spans="1:10" ht="18.55" outlineLevel="1">
      <c r="A426" s="98"/>
      <c r="B426" s="575"/>
      <c r="C426" s="96" t="s">
        <v>39</v>
      </c>
      <c r="D426" s="79" t="s">
        <v>25</v>
      </c>
      <c r="E426" s="19" t="s">
        <v>17</v>
      </c>
      <c r="F426" s="587"/>
      <c r="G426" s="587"/>
      <c r="H426" s="20">
        <v>10000</v>
      </c>
      <c r="I426" s="17">
        <f t="shared" si="27"/>
        <v>1870000</v>
      </c>
      <c r="J426" s="2"/>
    </row>
    <row r="427" spans="1:10" ht="18.55" outlineLevel="1">
      <c r="A427" s="98"/>
      <c r="B427" s="575"/>
      <c r="C427" s="96" t="s">
        <v>39</v>
      </c>
      <c r="D427" s="79" t="s">
        <v>23</v>
      </c>
      <c r="E427" s="19" t="s">
        <v>17</v>
      </c>
      <c r="F427" s="587"/>
      <c r="G427" s="587"/>
      <c r="H427" s="20">
        <v>10000</v>
      </c>
      <c r="I427" s="17">
        <f t="shared" si="27"/>
        <v>1880000</v>
      </c>
      <c r="J427" s="2"/>
    </row>
    <row r="428" spans="1:10" ht="18.55" outlineLevel="1">
      <c r="A428" s="98"/>
      <c r="B428" s="576" t="s">
        <v>3</v>
      </c>
      <c r="C428" s="96" t="s">
        <v>39</v>
      </c>
      <c r="D428" s="32" t="s">
        <v>14</v>
      </c>
      <c r="E428" s="23" t="str">
        <f>E424</f>
        <v>Thắng</v>
      </c>
      <c r="F428" s="585">
        <v>3</v>
      </c>
      <c r="G428" s="585">
        <v>0</v>
      </c>
      <c r="H428" s="24">
        <v>0</v>
      </c>
      <c r="I428" s="17">
        <f t="shared" si="27"/>
        <v>1880000</v>
      </c>
      <c r="J428" s="2"/>
    </row>
    <row r="429" spans="1:10" ht="18.55" outlineLevel="1">
      <c r="A429" s="98"/>
      <c r="B429" s="576"/>
      <c r="C429" s="96" t="s">
        <v>39</v>
      </c>
      <c r="D429" s="32" t="s">
        <v>16</v>
      </c>
      <c r="E429" s="23" t="s">
        <v>1</v>
      </c>
      <c r="F429" s="585"/>
      <c r="G429" s="585"/>
      <c r="H429" s="24">
        <v>0</v>
      </c>
      <c r="I429" s="17">
        <f t="shared" si="27"/>
        <v>1880000</v>
      </c>
      <c r="J429" s="2"/>
    </row>
    <row r="430" spans="1:10" ht="18.55" outlineLevel="1">
      <c r="A430" s="98"/>
      <c r="B430" s="576"/>
      <c r="C430" s="96" t="s">
        <v>39</v>
      </c>
      <c r="D430" s="32" t="s">
        <v>25</v>
      </c>
      <c r="E430" s="23" t="s">
        <v>17</v>
      </c>
      <c r="F430" s="585"/>
      <c r="G430" s="585"/>
      <c r="H430" s="24">
        <v>10000</v>
      </c>
      <c r="I430" s="17">
        <f t="shared" si="27"/>
        <v>1890000</v>
      </c>
      <c r="J430" s="2"/>
    </row>
    <row r="431" spans="1:10" ht="18.55" outlineLevel="1">
      <c r="A431" s="98"/>
      <c r="B431" s="576"/>
      <c r="C431" s="96" t="s">
        <v>39</v>
      </c>
      <c r="D431" s="32" t="s">
        <v>23</v>
      </c>
      <c r="E431" s="23" t="s">
        <v>17</v>
      </c>
      <c r="F431" s="585"/>
      <c r="G431" s="585"/>
      <c r="H431" s="24">
        <v>10000</v>
      </c>
      <c r="I431" s="17">
        <f t="shared" si="27"/>
        <v>1900000</v>
      </c>
      <c r="J431" s="2"/>
    </row>
    <row r="432" spans="1:10" ht="18.55" outlineLevel="1">
      <c r="A432" s="98"/>
      <c r="B432" s="574" t="s">
        <v>6</v>
      </c>
      <c r="C432" s="96" t="s">
        <v>39</v>
      </c>
      <c r="D432" s="78" t="s">
        <v>23</v>
      </c>
      <c r="E432" s="15" t="s">
        <v>1</v>
      </c>
      <c r="F432" s="586">
        <v>3</v>
      </c>
      <c r="G432" s="586">
        <v>2</v>
      </c>
      <c r="H432" s="16">
        <v>0</v>
      </c>
      <c r="I432" s="17">
        <f t="shared" si="27"/>
        <v>1900000</v>
      </c>
      <c r="J432" s="2"/>
    </row>
    <row r="433" spans="1:10" ht="18.55" outlineLevel="1">
      <c r="A433" s="98"/>
      <c r="B433" s="575"/>
      <c r="C433" s="96" t="s">
        <v>39</v>
      </c>
      <c r="D433" s="79" t="s">
        <v>16</v>
      </c>
      <c r="E433" s="19" t="s">
        <v>1</v>
      </c>
      <c r="F433" s="587"/>
      <c r="G433" s="587"/>
      <c r="H433" s="20">
        <v>0</v>
      </c>
      <c r="I433" s="17">
        <f t="shared" si="27"/>
        <v>1900000</v>
      </c>
      <c r="J433" s="2"/>
    </row>
    <row r="434" spans="1:10" ht="18.55" outlineLevel="1">
      <c r="A434" s="98"/>
      <c r="B434" s="575"/>
      <c r="C434" s="96" t="s">
        <v>39</v>
      </c>
      <c r="D434" s="79" t="s">
        <v>25</v>
      </c>
      <c r="E434" s="19" t="s">
        <v>17</v>
      </c>
      <c r="F434" s="587"/>
      <c r="G434" s="587"/>
      <c r="H434" s="20">
        <v>10000</v>
      </c>
      <c r="I434" s="17">
        <f t="shared" si="27"/>
        <v>1910000</v>
      </c>
      <c r="J434" s="2"/>
    </row>
    <row r="435" spans="1:10" ht="18.55" outlineLevel="1">
      <c r="A435" s="98"/>
      <c r="B435" s="575"/>
      <c r="C435" s="96" t="s">
        <v>39</v>
      </c>
      <c r="D435" s="79" t="s">
        <v>13</v>
      </c>
      <c r="E435" s="19" t="s">
        <v>17</v>
      </c>
      <c r="F435" s="587"/>
      <c r="G435" s="587"/>
      <c r="H435" s="20">
        <v>10000</v>
      </c>
      <c r="I435" s="17">
        <f t="shared" si="27"/>
        <v>1920000</v>
      </c>
      <c r="J435" s="2"/>
    </row>
    <row r="436" spans="1:10" ht="18.55" outlineLevel="1">
      <c r="A436" s="98"/>
      <c r="B436" s="576" t="s">
        <v>7</v>
      </c>
      <c r="C436" s="96" t="s">
        <v>39</v>
      </c>
      <c r="D436" s="32" t="s">
        <v>14</v>
      </c>
      <c r="E436" s="23" t="str">
        <f>E432</f>
        <v>Thắng</v>
      </c>
      <c r="F436" s="585">
        <v>3</v>
      </c>
      <c r="G436" s="585">
        <v>2</v>
      </c>
      <c r="H436" s="24">
        <v>0</v>
      </c>
      <c r="I436" s="17">
        <f t="shared" si="27"/>
        <v>1920000</v>
      </c>
      <c r="J436" s="2"/>
    </row>
    <row r="437" spans="1:10" ht="18.55" outlineLevel="1">
      <c r="A437" s="98"/>
      <c r="B437" s="576"/>
      <c r="C437" s="96" t="s">
        <v>39</v>
      </c>
      <c r="D437" s="32" t="s">
        <v>0</v>
      </c>
      <c r="E437" s="23" t="s">
        <v>1</v>
      </c>
      <c r="F437" s="585"/>
      <c r="G437" s="585"/>
      <c r="H437" s="24">
        <v>0</v>
      </c>
      <c r="I437" s="17">
        <f t="shared" ref="I437:I452" si="28">I436+H437</f>
        <v>1920000</v>
      </c>
      <c r="J437" s="2"/>
    </row>
    <row r="438" spans="1:10" ht="18.55" outlineLevel="1">
      <c r="A438" s="98"/>
      <c r="B438" s="576"/>
      <c r="C438" s="96" t="s">
        <v>39</v>
      </c>
      <c r="D438" s="32" t="s">
        <v>4</v>
      </c>
      <c r="E438" s="23" t="s">
        <v>17</v>
      </c>
      <c r="F438" s="585"/>
      <c r="G438" s="585"/>
      <c r="H438" s="24">
        <v>10000</v>
      </c>
      <c r="I438" s="17">
        <f t="shared" si="28"/>
        <v>1930000</v>
      </c>
      <c r="J438" s="2"/>
    </row>
    <row r="439" spans="1:10" ht="18.55" outlineLevel="1">
      <c r="A439" s="98"/>
      <c r="B439" s="576"/>
      <c r="C439" s="96" t="s">
        <v>39</v>
      </c>
      <c r="D439" s="32" t="s">
        <v>5</v>
      </c>
      <c r="E439" s="23" t="s">
        <v>17</v>
      </c>
      <c r="F439" s="585"/>
      <c r="G439" s="585"/>
      <c r="H439" s="24">
        <v>10000</v>
      </c>
      <c r="I439" s="17">
        <f t="shared" si="28"/>
        <v>1940000</v>
      </c>
      <c r="J439" s="2"/>
    </row>
    <row r="440" spans="1:10" ht="18.55" outlineLevel="1">
      <c r="A440" s="98"/>
      <c r="B440" s="574" t="s">
        <v>8</v>
      </c>
      <c r="C440" s="96" t="s">
        <v>39</v>
      </c>
      <c r="D440" s="78" t="s">
        <v>13</v>
      </c>
      <c r="E440" s="15" t="s">
        <v>1</v>
      </c>
      <c r="F440" s="586">
        <v>3</v>
      </c>
      <c r="G440" s="586">
        <v>2</v>
      </c>
      <c r="H440" s="16">
        <v>0</v>
      </c>
      <c r="I440" s="17">
        <f t="shared" si="28"/>
        <v>1940000</v>
      </c>
      <c r="J440" s="2"/>
    </row>
    <row r="441" spans="1:10" ht="18.55" outlineLevel="1">
      <c r="A441" s="98"/>
      <c r="B441" s="575"/>
      <c r="C441" s="96" t="s">
        <v>39</v>
      </c>
      <c r="D441" s="79" t="s">
        <v>15</v>
      </c>
      <c r="E441" s="19" t="s">
        <v>1</v>
      </c>
      <c r="F441" s="587"/>
      <c r="G441" s="587"/>
      <c r="H441" s="20">
        <v>0</v>
      </c>
      <c r="I441" s="17">
        <f t="shared" si="28"/>
        <v>1940000</v>
      </c>
      <c r="J441" s="2"/>
    </row>
    <row r="442" spans="1:10" ht="18.55" outlineLevel="1">
      <c r="A442" s="98"/>
      <c r="B442" s="575"/>
      <c r="C442" s="96" t="s">
        <v>39</v>
      </c>
      <c r="D442" s="79" t="s">
        <v>23</v>
      </c>
      <c r="E442" s="19" t="s">
        <v>17</v>
      </c>
      <c r="F442" s="587"/>
      <c r="G442" s="587"/>
      <c r="H442" s="20">
        <v>10000</v>
      </c>
      <c r="I442" s="17">
        <f t="shared" si="28"/>
        <v>1950000</v>
      </c>
      <c r="J442" s="2"/>
    </row>
    <row r="443" spans="1:10" ht="18.55" outlineLevel="1">
      <c r="A443" s="98"/>
      <c r="B443" s="575"/>
      <c r="C443" s="96" t="s">
        <v>39</v>
      </c>
      <c r="D443" s="79" t="s">
        <v>16</v>
      </c>
      <c r="E443" s="19" t="s">
        <v>17</v>
      </c>
      <c r="F443" s="587"/>
      <c r="G443" s="587"/>
      <c r="H443" s="20">
        <v>10000</v>
      </c>
      <c r="I443" s="17">
        <f t="shared" si="28"/>
        <v>1960000</v>
      </c>
      <c r="J443" s="2"/>
    </row>
    <row r="444" spans="1:10" ht="18.55" outlineLevel="1">
      <c r="A444" s="98"/>
      <c r="B444" s="576" t="s">
        <v>10</v>
      </c>
      <c r="C444" s="96" t="s">
        <v>39</v>
      </c>
      <c r="D444" s="32" t="s">
        <v>4</v>
      </c>
      <c r="E444" s="23" t="str">
        <f>E440</f>
        <v>Thắng</v>
      </c>
      <c r="F444" s="585">
        <v>3</v>
      </c>
      <c r="G444" s="585">
        <v>1</v>
      </c>
      <c r="H444" s="24">
        <v>0</v>
      </c>
      <c r="I444" s="17">
        <f t="shared" si="28"/>
        <v>1960000</v>
      </c>
      <c r="J444" s="2"/>
    </row>
    <row r="445" spans="1:10" ht="18.55" outlineLevel="1">
      <c r="A445" s="98"/>
      <c r="B445" s="576"/>
      <c r="C445" s="96" t="s">
        <v>39</v>
      </c>
      <c r="D445" s="32" t="s">
        <v>0</v>
      </c>
      <c r="E445" s="23" t="s">
        <v>1</v>
      </c>
      <c r="F445" s="585"/>
      <c r="G445" s="585"/>
      <c r="H445" s="24">
        <v>0</v>
      </c>
      <c r="I445" s="17">
        <f t="shared" si="28"/>
        <v>1960000</v>
      </c>
      <c r="J445" s="2"/>
    </row>
    <row r="446" spans="1:10" ht="18.55" outlineLevel="1">
      <c r="A446" s="98"/>
      <c r="B446" s="576"/>
      <c r="C446" s="96" t="s">
        <v>39</v>
      </c>
      <c r="D446" s="32" t="s">
        <v>25</v>
      </c>
      <c r="E446" s="23" t="s">
        <v>17</v>
      </c>
      <c r="F446" s="585"/>
      <c r="G446" s="585"/>
      <c r="H446" s="24">
        <v>10000</v>
      </c>
      <c r="I446" s="17">
        <f t="shared" si="28"/>
        <v>1970000</v>
      </c>
      <c r="J446" s="2"/>
    </row>
    <row r="447" spans="1:10" ht="18.55" outlineLevel="1">
      <c r="A447" s="98"/>
      <c r="B447" s="576"/>
      <c r="C447" s="96" t="s">
        <v>39</v>
      </c>
      <c r="D447" s="32" t="s">
        <v>14</v>
      </c>
      <c r="E447" s="23" t="s">
        <v>17</v>
      </c>
      <c r="F447" s="585"/>
      <c r="G447" s="585"/>
      <c r="H447" s="24">
        <v>10000</v>
      </c>
      <c r="I447" s="17">
        <f t="shared" si="28"/>
        <v>1980000</v>
      </c>
      <c r="J447" s="2"/>
    </row>
    <row r="448" spans="1:10" ht="18.55" outlineLevel="1">
      <c r="A448" s="98"/>
      <c r="B448" s="574" t="s">
        <v>31</v>
      </c>
      <c r="C448" s="96" t="s">
        <v>39</v>
      </c>
      <c r="D448" s="78" t="s">
        <v>23</v>
      </c>
      <c r="E448" s="15" t="s">
        <v>1</v>
      </c>
      <c r="F448" s="586">
        <v>3</v>
      </c>
      <c r="G448" s="586">
        <v>2</v>
      </c>
      <c r="H448" s="16">
        <v>0</v>
      </c>
      <c r="I448" s="17">
        <f t="shared" si="28"/>
        <v>1980000</v>
      </c>
      <c r="J448" s="2"/>
    </row>
    <row r="449" spans="1:10" ht="18.55" outlineLevel="1">
      <c r="A449" s="98"/>
      <c r="B449" s="575"/>
      <c r="C449" s="96" t="s">
        <v>39</v>
      </c>
      <c r="D449" s="79" t="s">
        <v>5</v>
      </c>
      <c r="E449" s="19" t="s">
        <v>1</v>
      </c>
      <c r="F449" s="587"/>
      <c r="G449" s="587"/>
      <c r="H449" s="20">
        <v>0</v>
      </c>
      <c r="I449" s="17">
        <f t="shared" si="28"/>
        <v>1980000</v>
      </c>
      <c r="J449" s="2"/>
    </row>
    <row r="450" spans="1:10" ht="18.55" outlineLevel="1">
      <c r="A450" s="98"/>
      <c r="B450" s="575"/>
      <c r="C450" s="96" t="s">
        <v>39</v>
      </c>
      <c r="D450" s="79" t="s">
        <v>15</v>
      </c>
      <c r="E450" s="19" t="s">
        <v>17</v>
      </c>
      <c r="F450" s="587"/>
      <c r="G450" s="587"/>
      <c r="H450" s="20">
        <v>10000</v>
      </c>
      <c r="I450" s="17">
        <f t="shared" si="28"/>
        <v>1990000</v>
      </c>
      <c r="J450" s="2"/>
    </row>
    <row r="451" spans="1:10" ht="18.55" outlineLevel="1">
      <c r="A451" s="98"/>
      <c r="B451" s="575"/>
      <c r="C451" s="96" t="s">
        <v>39</v>
      </c>
      <c r="D451" s="79" t="s">
        <v>13</v>
      </c>
      <c r="E451" s="19" t="s">
        <v>17</v>
      </c>
      <c r="F451" s="587"/>
      <c r="G451" s="587"/>
      <c r="H451" s="20">
        <v>10000</v>
      </c>
      <c r="I451" s="17">
        <f t="shared" si="28"/>
        <v>2000000</v>
      </c>
      <c r="J451" s="2"/>
    </row>
    <row r="452" spans="1:10" ht="18.55" outlineLevel="1">
      <c r="A452" s="98"/>
      <c r="B452" s="576" t="s">
        <v>36</v>
      </c>
      <c r="C452" s="96" t="s">
        <v>39</v>
      </c>
      <c r="D452" s="32" t="s">
        <v>25</v>
      </c>
      <c r="E452" s="23" t="str">
        <f>E448</f>
        <v>Thắng</v>
      </c>
      <c r="F452" s="585">
        <v>3</v>
      </c>
      <c r="G452" s="585">
        <v>1</v>
      </c>
      <c r="H452" s="24">
        <v>0</v>
      </c>
      <c r="I452" s="17">
        <f t="shared" si="28"/>
        <v>2000000</v>
      </c>
      <c r="J452" s="2"/>
    </row>
    <row r="453" spans="1:10" ht="18.55" outlineLevel="1">
      <c r="A453" s="98"/>
      <c r="B453" s="576"/>
      <c r="C453" s="96" t="s">
        <v>39</v>
      </c>
      <c r="D453" s="32" t="s">
        <v>0</v>
      </c>
      <c r="E453" s="23" t="s">
        <v>1</v>
      </c>
      <c r="F453" s="585"/>
      <c r="G453" s="585"/>
      <c r="H453" s="24">
        <v>0</v>
      </c>
      <c r="I453" s="17">
        <f>I452+H453</f>
        <v>2000000</v>
      </c>
      <c r="J453" s="2"/>
    </row>
    <row r="454" spans="1:10" ht="18.55" outlineLevel="1">
      <c r="A454" s="98"/>
      <c r="B454" s="576"/>
      <c r="C454" s="96" t="s">
        <v>39</v>
      </c>
      <c r="D454" s="32" t="s">
        <v>14</v>
      </c>
      <c r="E454" s="23" t="s">
        <v>17</v>
      </c>
      <c r="F454" s="585"/>
      <c r="G454" s="585"/>
      <c r="H454" s="24">
        <v>10000</v>
      </c>
      <c r="I454" s="17">
        <f>I453+H454</f>
        <v>2010000</v>
      </c>
      <c r="J454" s="2"/>
    </row>
    <row r="455" spans="1:10" ht="18.55" outlineLevel="1">
      <c r="A455" s="98"/>
      <c r="B455" s="576"/>
      <c r="C455" s="96" t="s">
        <v>39</v>
      </c>
      <c r="D455" s="32" t="s">
        <v>16</v>
      </c>
      <c r="E455" s="23" t="s">
        <v>17</v>
      </c>
      <c r="F455" s="585"/>
      <c r="G455" s="585"/>
      <c r="H455" s="24">
        <v>10000</v>
      </c>
      <c r="I455" s="17">
        <f>I454+H455</f>
        <v>2020000</v>
      </c>
      <c r="J455" s="2"/>
    </row>
    <row r="456" spans="1:10" ht="18.55">
      <c r="A456" s="98"/>
      <c r="B456" s="6" t="s">
        <v>139</v>
      </c>
      <c r="C456" s="7"/>
      <c r="D456" s="77"/>
      <c r="E456" s="9"/>
      <c r="F456" s="10"/>
      <c r="G456" s="10"/>
      <c r="H456" s="11">
        <f>SUM(H457:H480)</f>
        <v>120000</v>
      </c>
      <c r="I456" s="12">
        <v>0</v>
      </c>
      <c r="J456" s="2"/>
    </row>
    <row r="457" spans="1:10" ht="18.55" outlineLevel="1">
      <c r="A457" s="98"/>
      <c r="B457" s="574" t="s">
        <v>2</v>
      </c>
      <c r="C457" s="97" t="s">
        <v>39</v>
      </c>
      <c r="D457" s="78" t="s">
        <v>4</v>
      </c>
      <c r="E457" s="15" t="s">
        <v>1</v>
      </c>
      <c r="F457" s="586">
        <v>3</v>
      </c>
      <c r="G457" s="586">
        <v>1</v>
      </c>
      <c r="H457" s="16">
        <v>0</v>
      </c>
      <c r="I457" s="17">
        <f>I455+H457</f>
        <v>2020000</v>
      </c>
      <c r="J457" s="2"/>
    </row>
    <row r="458" spans="1:10" ht="18.55" outlineLevel="1">
      <c r="A458" s="98"/>
      <c r="B458" s="575"/>
      <c r="C458" s="97" t="s">
        <v>39</v>
      </c>
      <c r="D458" s="79" t="s">
        <v>13</v>
      </c>
      <c r="E458" s="19" t="s">
        <v>1</v>
      </c>
      <c r="F458" s="587"/>
      <c r="G458" s="587"/>
      <c r="H458" s="20">
        <v>0</v>
      </c>
      <c r="I458" s="17">
        <f t="shared" ref="I458:I480" si="29">I457+H458</f>
        <v>2020000</v>
      </c>
      <c r="J458" s="2"/>
    </row>
    <row r="459" spans="1:10" ht="18.55" outlineLevel="1">
      <c r="A459" s="98"/>
      <c r="B459" s="575"/>
      <c r="C459" s="97" t="s">
        <v>39</v>
      </c>
      <c r="D459" s="79" t="s">
        <v>14</v>
      </c>
      <c r="E459" s="19" t="s">
        <v>17</v>
      </c>
      <c r="F459" s="587"/>
      <c r="G459" s="587"/>
      <c r="H459" s="20">
        <v>10000</v>
      </c>
      <c r="I459" s="17">
        <f t="shared" si="29"/>
        <v>2030000</v>
      </c>
      <c r="J459" s="2"/>
    </row>
    <row r="460" spans="1:10" ht="18.55" outlineLevel="1">
      <c r="A460" s="98"/>
      <c r="B460" s="575"/>
      <c r="C460" s="97" t="s">
        <v>39</v>
      </c>
      <c r="D460" s="79" t="s">
        <v>0</v>
      </c>
      <c r="E460" s="19" t="s">
        <v>17</v>
      </c>
      <c r="F460" s="587"/>
      <c r="G460" s="587"/>
      <c r="H460" s="20">
        <v>10000</v>
      </c>
      <c r="I460" s="17">
        <f t="shared" si="29"/>
        <v>2040000</v>
      </c>
      <c r="J460" s="2"/>
    </row>
    <row r="461" spans="1:10" ht="18.55" outlineLevel="1">
      <c r="A461" s="98"/>
      <c r="B461" s="576" t="s">
        <v>3</v>
      </c>
      <c r="C461" s="97" t="s">
        <v>39</v>
      </c>
      <c r="D461" s="32" t="s">
        <v>4</v>
      </c>
      <c r="E461" s="23" t="str">
        <f>E457</f>
        <v>Thắng</v>
      </c>
      <c r="F461" s="585">
        <v>3</v>
      </c>
      <c r="G461" s="585">
        <v>2</v>
      </c>
      <c r="H461" s="24">
        <v>0</v>
      </c>
      <c r="I461" s="17">
        <f t="shared" si="29"/>
        <v>2040000</v>
      </c>
      <c r="J461" s="2"/>
    </row>
    <row r="462" spans="1:10" ht="18.55" outlineLevel="1">
      <c r="A462" s="98"/>
      <c r="B462" s="576"/>
      <c r="C462" s="97" t="s">
        <v>39</v>
      </c>
      <c r="D462" s="32" t="s">
        <v>13</v>
      </c>
      <c r="E462" s="23" t="s">
        <v>1</v>
      </c>
      <c r="F462" s="585"/>
      <c r="G462" s="585"/>
      <c r="H462" s="24">
        <v>0</v>
      </c>
      <c r="I462" s="17">
        <f t="shared" si="29"/>
        <v>2040000</v>
      </c>
      <c r="J462" s="2"/>
    </row>
    <row r="463" spans="1:10" ht="18.55" outlineLevel="1">
      <c r="A463" s="98"/>
      <c r="B463" s="576"/>
      <c r="C463" s="97" t="s">
        <v>39</v>
      </c>
      <c r="D463" s="32" t="s">
        <v>14</v>
      </c>
      <c r="E463" s="23" t="s">
        <v>17</v>
      </c>
      <c r="F463" s="585"/>
      <c r="G463" s="585"/>
      <c r="H463" s="24">
        <v>10000</v>
      </c>
      <c r="I463" s="17">
        <f t="shared" si="29"/>
        <v>2050000</v>
      </c>
      <c r="J463" s="2"/>
    </row>
    <row r="464" spans="1:10" ht="18.55" outlineLevel="1">
      <c r="A464" s="98"/>
      <c r="B464" s="576"/>
      <c r="C464" s="97" t="s">
        <v>39</v>
      </c>
      <c r="D464" s="32" t="s">
        <v>23</v>
      </c>
      <c r="E464" s="23" t="s">
        <v>17</v>
      </c>
      <c r="F464" s="585"/>
      <c r="G464" s="585"/>
      <c r="H464" s="24">
        <v>10000</v>
      </c>
      <c r="I464" s="17">
        <f t="shared" si="29"/>
        <v>2060000</v>
      </c>
      <c r="J464" s="2"/>
    </row>
    <row r="465" spans="1:10" ht="18.55" outlineLevel="1">
      <c r="A465" s="98"/>
      <c r="B465" s="574" t="s">
        <v>6</v>
      </c>
      <c r="C465" s="97" t="s">
        <v>39</v>
      </c>
      <c r="D465" s="78" t="s">
        <v>4</v>
      </c>
      <c r="E465" s="15" t="s">
        <v>1</v>
      </c>
      <c r="F465" s="586">
        <v>3</v>
      </c>
      <c r="G465" s="586">
        <v>2</v>
      </c>
      <c r="H465" s="16">
        <v>0</v>
      </c>
      <c r="I465" s="17">
        <f t="shared" si="29"/>
        <v>2060000</v>
      </c>
      <c r="J465" s="2"/>
    </row>
    <row r="466" spans="1:10" ht="18.55" outlineLevel="1">
      <c r="A466" s="98"/>
      <c r="B466" s="575"/>
      <c r="C466" s="97" t="s">
        <v>39</v>
      </c>
      <c r="D466" s="79" t="s">
        <v>5</v>
      </c>
      <c r="E466" s="19" t="s">
        <v>1</v>
      </c>
      <c r="F466" s="587"/>
      <c r="G466" s="587"/>
      <c r="H466" s="20">
        <v>0</v>
      </c>
      <c r="I466" s="17">
        <f t="shared" si="29"/>
        <v>2060000</v>
      </c>
      <c r="J466" s="2"/>
    </row>
    <row r="467" spans="1:10" ht="18.55" outlineLevel="1">
      <c r="A467" s="98"/>
      <c r="B467" s="575"/>
      <c r="C467" s="97" t="s">
        <v>39</v>
      </c>
      <c r="D467" s="79" t="s">
        <v>23</v>
      </c>
      <c r="E467" s="19" t="s">
        <v>17</v>
      </c>
      <c r="F467" s="587"/>
      <c r="G467" s="587"/>
      <c r="H467" s="20">
        <v>10000</v>
      </c>
      <c r="I467" s="17">
        <f t="shared" si="29"/>
        <v>2070000</v>
      </c>
      <c r="J467" s="2"/>
    </row>
    <row r="468" spans="1:10" ht="18.55" outlineLevel="1">
      <c r="A468" s="98"/>
      <c r="B468" s="575"/>
      <c r="C468" s="97" t="s">
        <v>39</v>
      </c>
      <c r="D468" s="79" t="s">
        <v>0</v>
      </c>
      <c r="E468" s="19" t="s">
        <v>17</v>
      </c>
      <c r="F468" s="587"/>
      <c r="G468" s="587"/>
      <c r="H468" s="20">
        <v>10000</v>
      </c>
      <c r="I468" s="17">
        <f t="shared" si="29"/>
        <v>2080000</v>
      </c>
      <c r="J468" s="2"/>
    </row>
    <row r="469" spans="1:10" ht="18.55" outlineLevel="1">
      <c r="A469" s="98"/>
      <c r="B469" s="576" t="s">
        <v>7</v>
      </c>
      <c r="C469" s="97" t="s">
        <v>39</v>
      </c>
      <c r="D469" s="32" t="s">
        <v>13</v>
      </c>
      <c r="E469" s="23" t="str">
        <f>E465</f>
        <v>Thắng</v>
      </c>
      <c r="F469" s="585">
        <v>3</v>
      </c>
      <c r="G469" s="585">
        <v>0</v>
      </c>
      <c r="H469" s="24">
        <v>0</v>
      </c>
      <c r="I469" s="17">
        <f t="shared" si="29"/>
        <v>2080000</v>
      </c>
      <c r="J469" s="2"/>
    </row>
    <row r="470" spans="1:10" ht="18.55" outlineLevel="1">
      <c r="A470" s="98"/>
      <c r="B470" s="576"/>
      <c r="C470" s="97" t="s">
        <v>39</v>
      </c>
      <c r="D470" s="32" t="s">
        <v>0</v>
      </c>
      <c r="E470" s="23" t="s">
        <v>1</v>
      </c>
      <c r="F470" s="585"/>
      <c r="G470" s="585"/>
      <c r="H470" s="24">
        <v>0</v>
      </c>
      <c r="I470" s="17">
        <f t="shared" si="29"/>
        <v>2080000</v>
      </c>
      <c r="J470" s="2"/>
    </row>
    <row r="471" spans="1:10" ht="18.55" outlineLevel="1">
      <c r="A471" s="98"/>
      <c r="B471" s="576"/>
      <c r="C471" s="97" t="s">
        <v>39</v>
      </c>
      <c r="D471" s="32" t="s">
        <v>14</v>
      </c>
      <c r="E471" s="23" t="s">
        <v>17</v>
      </c>
      <c r="F471" s="585"/>
      <c r="G471" s="585"/>
      <c r="H471" s="24">
        <v>10000</v>
      </c>
      <c r="I471" s="17">
        <f t="shared" si="29"/>
        <v>2090000</v>
      </c>
      <c r="J471" s="2"/>
    </row>
    <row r="472" spans="1:10" ht="18.55" outlineLevel="1">
      <c r="A472" s="98"/>
      <c r="B472" s="576"/>
      <c r="C472" s="97" t="s">
        <v>39</v>
      </c>
      <c r="D472" s="32" t="s">
        <v>5</v>
      </c>
      <c r="E472" s="23" t="s">
        <v>17</v>
      </c>
      <c r="F472" s="585"/>
      <c r="G472" s="585"/>
      <c r="H472" s="24">
        <v>10000</v>
      </c>
      <c r="I472" s="17">
        <f t="shared" si="29"/>
        <v>2100000</v>
      </c>
      <c r="J472" s="2"/>
    </row>
    <row r="473" spans="1:10" ht="18.55" outlineLevel="1">
      <c r="A473" s="98"/>
      <c r="B473" s="574" t="s">
        <v>8</v>
      </c>
      <c r="C473" s="97" t="s">
        <v>39</v>
      </c>
      <c r="D473" s="78" t="s">
        <v>14</v>
      </c>
      <c r="E473" s="15" t="s">
        <v>1</v>
      </c>
      <c r="F473" s="586">
        <v>3</v>
      </c>
      <c r="G473" s="586">
        <v>2</v>
      </c>
      <c r="H473" s="16">
        <v>0</v>
      </c>
      <c r="I473" s="17">
        <f t="shared" si="29"/>
        <v>2100000</v>
      </c>
      <c r="J473" s="2"/>
    </row>
    <row r="474" spans="1:10" ht="18.55" outlineLevel="1">
      <c r="A474" s="98"/>
      <c r="B474" s="575"/>
      <c r="C474" s="97" t="s">
        <v>39</v>
      </c>
      <c r="D474" s="79" t="s">
        <v>23</v>
      </c>
      <c r="E474" s="19" t="s">
        <v>1</v>
      </c>
      <c r="F474" s="587"/>
      <c r="G474" s="587"/>
      <c r="H474" s="20">
        <v>0</v>
      </c>
      <c r="I474" s="17">
        <f t="shared" si="29"/>
        <v>2100000</v>
      </c>
      <c r="J474" s="2"/>
    </row>
    <row r="475" spans="1:10" ht="18.55" outlineLevel="1">
      <c r="A475" s="98"/>
      <c r="B475" s="575"/>
      <c r="C475" s="97" t="s">
        <v>39</v>
      </c>
      <c r="D475" s="79" t="s">
        <v>4</v>
      </c>
      <c r="E475" s="19" t="s">
        <v>17</v>
      </c>
      <c r="F475" s="587"/>
      <c r="G475" s="587"/>
      <c r="H475" s="20">
        <v>10000</v>
      </c>
      <c r="I475" s="17">
        <f t="shared" si="29"/>
        <v>2110000</v>
      </c>
      <c r="J475" s="2"/>
    </row>
    <row r="476" spans="1:10" ht="18.55" outlineLevel="1">
      <c r="A476" s="98"/>
      <c r="B476" s="575"/>
      <c r="C476" s="97" t="s">
        <v>39</v>
      </c>
      <c r="D476" s="79" t="s">
        <v>5</v>
      </c>
      <c r="E476" s="19" t="s">
        <v>17</v>
      </c>
      <c r="F476" s="587"/>
      <c r="G476" s="587"/>
      <c r="H476" s="20">
        <v>10000</v>
      </c>
      <c r="I476" s="17">
        <f t="shared" si="29"/>
        <v>2120000</v>
      </c>
      <c r="J476" s="2"/>
    </row>
    <row r="477" spans="1:10" ht="18.55" outlineLevel="1">
      <c r="A477" s="98"/>
      <c r="B477" s="576" t="s">
        <v>10</v>
      </c>
      <c r="C477" s="97" t="s">
        <v>39</v>
      </c>
      <c r="D477" s="32" t="s">
        <v>13</v>
      </c>
      <c r="E477" s="23" t="str">
        <f>E473</f>
        <v>Thắng</v>
      </c>
      <c r="F477" s="585">
        <v>3</v>
      </c>
      <c r="G477" s="585">
        <v>2</v>
      </c>
      <c r="H477" s="24">
        <v>0</v>
      </c>
      <c r="I477" s="17">
        <f t="shared" si="29"/>
        <v>2120000</v>
      </c>
      <c r="J477" s="2"/>
    </row>
    <row r="478" spans="1:10" ht="18.55" outlineLevel="1">
      <c r="A478" s="98"/>
      <c r="B478" s="576"/>
      <c r="C478" s="97" t="s">
        <v>39</v>
      </c>
      <c r="D478" s="32" t="s">
        <v>23</v>
      </c>
      <c r="E478" s="23" t="s">
        <v>1</v>
      </c>
      <c r="F478" s="585"/>
      <c r="G478" s="585"/>
      <c r="H478" s="24">
        <v>0</v>
      </c>
      <c r="I478" s="17">
        <f t="shared" si="29"/>
        <v>2120000</v>
      </c>
      <c r="J478" s="2"/>
    </row>
    <row r="479" spans="1:10" ht="18.55" outlineLevel="1">
      <c r="A479" s="98"/>
      <c r="B479" s="576"/>
      <c r="C479" s="97" t="s">
        <v>39</v>
      </c>
      <c r="D479" s="32" t="s">
        <v>4</v>
      </c>
      <c r="E479" s="23" t="s">
        <v>17</v>
      </c>
      <c r="F479" s="585"/>
      <c r="G479" s="585"/>
      <c r="H479" s="24">
        <v>10000</v>
      </c>
      <c r="I479" s="17">
        <f t="shared" si="29"/>
        <v>2130000</v>
      </c>
      <c r="J479" s="2"/>
    </row>
    <row r="480" spans="1:10" ht="18.55" outlineLevel="1">
      <c r="A480" s="98"/>
      <c r="B480" s="576"/>
      <c r="C480" s="97" t="s">
        <v>39</v>
      </c>
      <c r="D480" s="32" t="s">
        <v>5</v>
      </c>
      <c r="E480" s="23" t="s">
        <v>17</v>
      </c>
      <c r="F480" s="585"/>
      <c r="G480" s="585"/>
      <c r="H480" s="24">
        <v>10000</v>
      </c>
      <c r="I480" s="17">
        <f t="shared" si="29"/>
        <v>2140000</v>
      </c>
      <c r="J480" s="2"/>
    </row>
    <row r="481" spans="1:10" ht="18.55">
      <c r="A481" s="98"/>
      <c r="B481" s="6" t="s">
        <v>140</v>
      </c>
      <c r="C481" s="7"/>
      <c r="D481" s="77"/>
      <c r="E481" s="9"/>
      <c r="F481" s="10"/>
      <c r="G481" s="10"/>
      <c r="H481" s="11">
        <f>SUM(H482:H501)</f>
        <v>100000</v>
      </c>
      <c r="I481" s="12">
        <v>0</v>
      </c>
      <c r="J481" s="2"/>
    </row>
    <row r="482" spans="1:10" ht="18.55" outlineLevel="1">
      <c r="A482" s="98"/>
      <c r="B482" s="574" t="s">
        <v>2</v>
      </c>
      <c r="C482" s="97" t="s">
        <v>39</v>
      </c>
      <c r="D482" s="78" t="s">
        <v>4</v>
      </c>
      <c r="E482" s="15" t="s">
        <v>1</v>
      </c>
      <c r="F482" s="586">
        <v>3</v>
      </c>
      <c r="G482" s="586">
        <v>2</v>
      </c>
      <c r="H482" s="16">
        <v>0</v>
      </c>
      <c r="I482" s="17">
        <f>I480+H482</f>
        <v>2140000</v>
      </c>
      <c r="J482" s="2"/>
    </row>
    <row r="483" spans="1:10" ht="18.55" outlineLevel="1">
      <c r="A483" s="98"/>
      <c r="B483" s="575"/>
      <c r="C483" s="97" t="s">
        <v>39</v>
      </c>
      <c r="D483" s="79" t="s">
        <v>9</v>
      </c>
      <c r="E483" s="19" t="s">
        <v>1</v>
      </c>
      <c r="F483" s="587"/>
      <c r="G483" s="587"/>
      <c r="H483" s="20">
        <v>0</v>
      </c>
      <c r="I483" s="17">
        <f t="shared" ref="I483:I501" si="30">I482+H483</f>
        <v>2140000</v>
      </c>
      <c r="J483" s="2"/>
    </row>
    <row r="484" spans="1:10" ht="18.55" outlineLevel="1">
      <c r="A484" s="98"/>
      <c r="B484" s="575"/>
      <c r="C484" s="97" t="s">
        <v>39</v>
      </c>
      <c r="D484" s="79" t="s">
        <v>25</v>
      </c>
      <c r="E484" s="19" t="s">
        <v>17</v>
      </c>
      <c r="F484" s="587"/>
      <c r="G484" s="587"/>
      <c r="H484" s="20">
        <v>10000</v>
      </c>
      <c r="I484" s="17">
        <f t="shared" si="30"/>
        <v>2150000</v>
      </c>
      <c r="J484" s="2"/>
    </row>
    <row r="485" spans="1:10" ht="18.55" outlineLevel="1">
      <c r="A485" s="98"/>
      <c r="B485" s="575"/>
      <c r="C485" s="97" t="s">
        <v>39</v>
      </c>
      <c r="D485" s="79" t="s">
        <v>23</v>
      </c>
      <c r="E485" s="19" t="s">
        <v>17</v>
      </c>
      <c r="F485" s="587"/>
      <c r="G485" s="587"/>
      <c r="H485" s="20">
        <v>10000</v>
      </c>
      <c r="I485" s="17">
        <f t="shared" si="30"/>
        <v>2160000</v>
      </c>
      <c r="J485" s="2"/>
    </row>
    <row r="486" spans="1:10" ht="18.55" outlineLevel="1">
      <c r="A486" s="98"/>
      <c r="B486" s="576" t="s">
        <v>3</v>
      </c>
      <c r="C486" s="97" t="s">
        <v>39</v>
      </c>
      <c r="D486" s="32" t="s">
        <v>4</v>
      </c>
      <c r="E486" s="23" t="str">
        <f>E482</f>
        <v>Thắng</v>
      </c>
      <c r="F486" s="585">
        <v>3</v>
      </c>
      <c r="G486" s="585">
        <v>2</v>
      </c>
      <c r="H486" s="24">
        <v>0</v>
      </c>
      <c r="I486" s="17">
        <f t="shared" si="30"/>
        <v>2160000</v>
      </c>
      <c r="J486" s="2"/>
    </row>
    <row r="487" spans="1:10" ht="18.55" outlineLevel="1">
      <c r="A487" s="98"/>
      <c r="B487" s="576"/>
      <c r="C487" s="97" t="s">
        <v>39</v>
      </c>
      <c r="D487" s="32" t="s">
        <v>9</v>
      </c>
      <c r="E487" s="23" t="s">
        <v>1</v>
      </c>
      <c r="F487" s="585"/>
      <c r="G487" s="585"/>
      <c r="H487" s="24">
        <v>0</v>
      </c>
      <c r="I487" s="17">
        <f t="shared" si="30"/>
        <v>2160000</v>
      </c>
      <c r="J487" s="2"/>
    </row>
    <row r="488" spans="1:10" ht="18.55" outlineLevel="1">
      <c r="A488" s="98"/>
      <c r="B488" s="576"/>
      <c r="C488" s="97" t="s">
        <v>39</v>
      </c>
      <c r="D488" s="32" t="s">
        <v>14</v>
      </c>
      <c r="E488" s="23" t="s">
        <v>17</v>
      </c>
      <c r="F488" s="585"/>
      <c r="G488" s="585"/>
      <c r="H488" s="24">
        <v>10000</v>
      </c>
      <c r="I488" s="17">
        <f t="shared" si="30"/>
        <v>2170000</v>
      </c>
      <c r="J488" s="2"/>
    </row>
    <row r="489" spans="1:10" ht="18.55" outlineLevel="1">
      <c r="A489" s="98"/>
      <c r="B489" s="576"/>
      <c r="C489" s="97" t="s">
        <v>39</v>
      </c>
      <c r="D489" s="32" t="s">
        <v>24</v>
      </c>
      <c r="E489" s="23" t="s">
        <v>17</v>
      </c>
      <c r="F489" s="585"/>
      <c r="G489" s="585"/>
      <c r="H489" s="24">
        <v>10000</v>
      </c>
      <c r="I489" s="17">
        <f t="shared" si="30"/>
        <v>2180000</v>
      </c>
      <c r="J489" s="2"/>
    </row>
    <row r="490" spans="1:10" ht="18.55" outlineLevel="1">
      <c r="A490" s="98"/>
      <c r="B490" s="574" t="s">
        <v>6</v>
      </c>
      <c r="C490" s="97" t="s">
        <v>39</v>
      </c>
      <c r="D490" s="78" t="s">
        <v>23</v>
      </c>
      <c r="E490" s="15" t="s">
        <v>1</v>
      </c>
      <c r="F490" s="586">
        <v>3</v>
      </c>
      <c r="G490" s="586">
        <v>1</v>
      </c>
      <c r="H490" s="16">
        <v>0</v>
      </c>
      <c r="I490" s="17">
        <f t="shared" si="30"/>
        <v>2180000</v>
      </c>
      <c r="J490" s="2"/>
    </row>
    <row r="491" spans="1:10" ht="18.55" outlineLevel="1">
      <c r="A491" s="98"/>
      <c r="B491" s="575"/>
      <c r="C491" s="97" t="s">
        <v>39</v>
      </c>
      <c r="D491" s="79" t="s">
        <v>9</v>
      </c>
      <c r="E491" s="19" t="s">
        <v>1</v>
      </c>
      <c r="F491" s="587"/>
      <c r="G491" s="587"/>
      <c r="H491" s="20">
        <v>0</v>
      </c>
      <c r="I491" s="17">
        <f t="shared" si="30"/>
        <v>2180000</v>
      </c>
      <c r="J491" s="2"/>
    </row>
    <row r="492" spans="1:10" ht="18.55" outlineLevel="1">
      <c r="A492" s="98"/>
      <c r="B492" s="575"/>
      <c r="C492" s="97" t="s">
        <v>39</v>
      </c>
      <c r="D492" s="79" t="s">
        <v>0</v>
      </c>
      <c r="E492" s="19" t="s">
        <v>17</v>
      </c>
      <c r="F492" s="587"/>
      <c r="G492" s="587"/>
      <c r="H492" s="20">
        <v>10000</v>
      </c>
      <c r="I492" s="17">
        <f t="shared" si="30"/>
        <v>2190000</v>
      </c>
      <c r="J492" s="2"/>
    </row>
    <row r="493" spans="1:10" ht="18.55" outlineLevel="1">
      <c r="A493" s="98"/>
      <c r="B493" s="575"/>
      <c r="C493" s="97" t="s">
        <v>39</v>
      </c>
      <c r="D493" s="79" t="s">
        <v>24</v>
      </c>
      <c r="E493" s="19" t="s">
        <v>17</v>
      </c>
      <c r="F493" s="587"/>
      <c r="G493" s="587"/>
      <c r="H493" s="20">
        <v>10000</v>
      </c>
      <c r="I493" s="17">
        <f t="shared" si="30"/>
        <v>2200000</v>
      </c>
      <c r="J493" s="2"/>
    </row>
    <row r="494" spans="1:10" ht="18.55" outlineLevel="1">
      <c r="A494" s="98"/>
      <c r="B494" s="576" t="s">
        <v>7</v>
      </c>
      <c r="C494" s="97" t="s">
        <v>39</v>
      </c>
      <c r="D494" s="32" t="s">
        <v>23</v>
      </c>
      <c r="E494" s="23" t="str">
        <f>E490</f>
        <v>Thắng</v>
      </c>
      <c r="F494" s="585">
        <v>3</v>
      </c>
      <c r="G494" s="585">
        <v>2</v>
      </c>
      <c r="H494" s="24">
        <v>0</v>
      </c>
      <c r="I494" s="17">
        <f t="shared" si="30"/>
        <v>2200000</v>
      </c>
      <c r="J494" s="2"/>
    </row>
    <row r="495" spans="1:10" ht="18.55" outlineLevel="1">
      <c r="A495" s="98"/>
      <c r="B495" s="576"/>
      <c r="C495" s="97" t="s">
        <v>39</v>
      </c>
      <c r="D495" s="32" t="s">
        <v>25</v>
      </c>
      <c r="E495" s="23" t="s">
        <v>1</v>
      </c>
      <c r="F495" s="585"/>
      <c r="G495" s="585"/>
      <c r="H495" s="24">
        <v>0</v>
      </c>
      <c r="I495" s="17">
        <f t="shared" si="30"/>
        <v>2200000</v>
      </c>
      <c r="J495" s="2"/>
    </row>
    <row r="496" spans="1:10" ht="18.55" outlineLevel="1">
      <c r="A496" s="98"/>
      <c r="B496" s="576"/>
      <c r="C496" s="97" t="s">
        <v>39</v>
      </c>
      <c r="D496" s="32" t="s">
        <v>4</v>
      </c>
      <c r="E496" s="23" t="s">
        <v>17</v>
      </c>
      <c r="F496" s="585"/>
      <c r="G496" s="585"/>
      <c r="H496" s="24">
        <v>10000</v>
      </c>
      <c r="I496" s="17">
        <f t="shared" si="30"/>
        <v>2210000</v>
      </c>
      <c r="J496" s="2"/>
    </row>
    <row r="497" spans="1:10" ht="18.55" outlineLevel="1">
      <c r="A497" s="98"/>
      <c r="B497" s="576"/>
      <c r="C497" s="97" t="s">
        <v>39</v>
      </c>
      <c r="D497" s="32" t="s">
        <v>24</v>
      </c>
      <c r="E497" s="23" t="s">
        <v>17</v>
      </c>
      <c r="F497" s="585"/>
      <c r="G497" s="585"/>
      <c r="H497" s="24">
        <v>10000</v>
      </c>
      <c r="I497" s="17">
        <f t="shared" si="30"/>
        <v>2220000</v>
      </c>
      <c r="J497" s="2"/>
    </row>
    <row r="498" spans="1:10" ht="18.55" outlineLevel="1">
      <c r="A498" s="98"/>
      <c r="B498" s="574" t="s">
        <v>8</v>
      </c>
      <c r="C498" s="97" t="s">
        <v>39</v>
      </c>
      <c r="D498" s="78" t="s">
        <v>9</v>
      </c>
      <c r="E498" s="15" t="s">
        <v>1</v>
      </c>
      <c r="F498" s="586">
        <v>3</v>
      </c>
      <c r="G498" s="586">
        <v>2</v>
      </c>
      <c r="H498" s="16">
        <v>0</v>
      </c>
      <c r="I498" s="17">
        <f t="shared" si="30"/>
        <v>2220000</v>
      </c>
      <c r="J498" s="2"/>
    </row>
    <row r="499" spans="1:10" ht="18.55" outlineLevel="1">
      <c r="A499" s="98"/>
      <c r="B499" s="575"/>
      <c r="C499" s="97" t="s">
        <v>39</v>
      </c>
      <c r="D499" s="79" t="s">
        <v>23</v>
      </c>
      <c r="E499" s="19" t="s">
        <v>1</v>
      </c>
      <c r="F499" s="587"/>
      <c r="G499" s="587"/>
      <c r="H499" s="20">
        <v>0</v>
      </c>
      <c r="I499" s="17">
        <f t="shared" si="30"/>
        <v>2220000</v>
      </c>
      <c r="J499" s="2"/>
    </row>
    <row r="500" spans="1:10" ht="18.55" outlineLevel="1">
      <c r="A500" s="98"/>
      <c r="B500" s="575"/>
      <c r="C500" s="97" t="s">
        <v>39</v>
      </c>
      <c r="D500" s="79" t="s">
        <v>25</v>
      </c>
      <c r="E500" s="19" t="s">
        <v>17</v>
      </c>
      <c r="F500" s="587"/>
      <c r="G500" s="587"/>
      <c r="H500" s="20">
        <v>10000</v>
      </c>
      <c r="I500" s="17">
        <f t="shared" si="30"/>
        <v>2230000</v>
      </c>
      <c r="J500" s="2"/>
    </row>
    <row r="501" spans="1:10" ht="18.55" outlineLevel="1">
      <c r="A501" s="98"/>
      <c r="B501" s="575"/>
      <c r="C501" s="97" t="s">
        <v>39</v>
      </c>
      <c r="D501" s="79" t="s">
        <v>24</v>
      </c>
      <c r="E501" s="19" t="s">
        <v>17</v>
      </c>
      <c r="F501" s="587"/>
      <c r="G501" s="587"/>
      <c r="H501" s="20">
        <v>10000</v>
      </c>
      <c r="I501" s="17">
        <f t="shared" si="30"/>
        <v>2240000</v>
      </c>
      <c r="J501" s="2"/>
    </row>
    <row r="502" spans="1:10" ht="18.55">
      <c r="A502" s="98"/>
      <c r="B502" s="6" t="s">
        <v>141</v>
      </c>
      <c r="C502" s="7"/>
      <c r="D502" s="77"/>
      <c r="E502" s="9"/>
      <c r="F502" s="10"/>
      <c r="G502" s="10"/>
      <c r="H502" s="11">
        <f>SUM(H503:H542)</f>
        <v>190000</v>
      </c>
      <c r="I502" s="12">
        <v>0</v>
      </c>
      <c r="J502" s="2"/>
    </row>
    <row r="503" spans="1:10" ht="18.55" outlineLevel="1">
      <c r="A503" s="98"/>
      <c r="B503" s="574" t="s">
        <v>2</v>
      </c>
      <c r="C503" s="97" t="s">
        <v>39</v>
      </c>
      <c r="D503" s="78" t="s">
        <v>4</v>
      </c>
      <c r="E503" s="15" t="s">
        <v>1</v>
      </c>
      <c r="F503" s="586">
        <v>3</v>
      </c>
      <c r="G503" s="586">
        <v>0</v>
      </c>
      <c r="H503" s="16">
        <v>0</v>
      </c>
      <c r="I503" s="17">
        <f>I501+H503</f>
        <v>2240000</v>
      </c>
      <c r="J503" s="2"/>
    </row>
    <row r="504" spans="1:10" ht="18.55" outlineLevel="1">
      <c r="A504" s="98"/>
      <c r="B504" s="575"/>
      <c r="C504" s="97" t="s">
        <v>39</v>
      </c>
      <c r="D504" s="79" t="s">
        <v>5</v>
      </c>
      <c r="E504" s="19" t="s">
        <v>1</v>
      </c>
      <c r="F504" s="587"/>
      <c r="G504" s="587"/>
      <c r="H504" s="20">
        <v>0</v>
      </c>
      <c r="I504" s="17">
        <f t="shared" ref="I504:I534" si="31">I503+H504</f>
        <v>2240000</v>
      </c>
      <c r="J504" s="2"/>
    </row>
    <row r="505" spans="1:10" ht="18.55" outlineLevel="1">
      <c r="A505" s="98"/>
      <c r="B505" s="575"/>
      <c r="C505" s="97" t="s">
        <v>39</v>
      </c>
      <c r="D505" s="79" t="s">
        <v>25</v>
      </c>
      <c r="E505" s="19" t="s">
        <v>17</v>
      </c>
      <c r="F505" s="587"/>
      <c r="G505" s="587"/>
      <c r="H505" s="20">
        <v>10000</v>
      </c>
      <c r="I505" s="17">
        <f t="shared" si="31"/>
        <v>2250000</v>
      </c>
      <c r="J505" s="2"/>
    </row>
    <row r="506" spans="1:10" ht="18.55" outlineLevel="1">
      <c r="A506" s="98"/>
      <c r="B506" s="575"/>
      <c r="C506" s="97" t="s">
        <v>39</v>
      </c>
      <c r="D506" s="79" t="s">
        <v>13</v>
      </c>
      <c r="E506" s="19" t="s">
        <v>17</v>
      </c>
      <c r="F506" s="587"/>
      <c r="G506" s="587"/>
      <c r="H506" s="20">
        <v>10000</v>
      </c>
      <c r="I506" s="17">
        <f t="shared" si="31"/>
        <v>2260000</v>
      </c>
      <c r="J506" s="2"/>
    </row>
    <row r="507" spans="1:10" ht="18.55" outlineLevel="1">
      <c r="A507" s="98"/>
      <c r="B507" s="576" t="s">
        <v>3</v>
      </c>
      <c r="C507" s="97" t="s">
        <v>39</v>
      </c>
      <c r="D507" s="32" t="s">
        <v>4</v>
      </c>
      <c r="E507" s="23" t="str">
        <f>E503</f>
        <v>Thắng</v>
      </c>
      <c r="F507" s="585">
        <v>3</v>
      </c>
      <c r="G507" s="585">
        <v>1</v>
      </c>
      <c r="H507" s="24">
        <v>0</v>
      </c>
      <c r="I507" s="17">
        <f t="shared" si="31"/>
        <v>2260000</v>
      </c>
      <c r="J507" s="2"/>
    </row>
    <row r="508" spans="1:10" ht="18.55" outlineLevel="1">
      <c r="A508" s="98"/>
      <c r="B508" s="576"/>
      <c r="C508" s="97" t="s">
        <v>39</v>
      </c>
      <c r="D508" s="32" t="s">
        <v>24</v>
      </c>
      <c r="E508" s="23" t="s">
        <v>1</v>
      </c>
      <c r="F508" s="585"/>
      <c r="G508" s="585"/>
      <c r="H508" s="24">
        <v>0</v>
      </c>
      <c r="I508" s="17">
        <f t="shared" si="31"/>
        <v>2260000</v>
      </c>
      <c r="J508" s="2"/>
    </row>
    <row r="509" spans="1:10" ht="18.55" outlineLevel="1">
      <c r="A509" s="98"/>
      <c r="B509" s="576"/>
      <c r="C509" s="97" t="s">
        <v>39</v>
      </c>
      <c r="D509" s="32" t="s">
        <v>142</v>
      </c>
      <c r="E509" s="23" t="s">
        <v>17</v>
      </c>
      <c r="F509" s="585"/>
      <c r="G509" s="585"/>
      <c r="H509" s="24">
        <v>0</v>
      </c>
      <c r="I509" s="17">
        <f t="shared" si="31"/>
        <v>2260000</v>
      </c>
      <c r="J509" s="2"/>
    </row>
    <row r="510" spans="1:10" ht="18.55" outlineLevel="1">
      <c r="A510" s="98"/>
      <c r="B510" s="576"/>
      <c r="C510" s="97" t="s">
        <v>39</v>
      </c>
      <c r="D510" s="32" t="s">
        <v>23</v>
      </c>
      <c r="E510" s="23" t="s">
        <v>17</v>
      </c>
      <c r="F510" s="585"/>
      <c r="G510" s="585"/>
      <c r="H510" s="24">
        <v>10000</v>
      </c>
      <c r="I510" s="17">
        <f t="shared" si="31"/>
        <v>2270000</v>
      </c>
      <c r="J510" s="2"/>
    </row>
    <row r="511" spans="1:10" ht="18.55" outlineLevel="1">
      <c r="A511" s="98"/>
      <c r="B511" s="574" t="s">
        <v>6</v>
      </c>
      <c r="C511" s="97" t="s">
        <v>39</v>
      </c>
      <c r="D511" s="78" t="s">
        <v>13</v>
      </c>
      <c r="E511" s="15" t="s">
        <v>1</v>
      </c>
      <c r="F511" s="586">
        <v>3</v>
      </c>
      <c r="G511" s="586">
        <v>0</v>
      </c>
      <c r="H511" s="16">
        <v>0</v>
      </c>
      <c r="I511" s="17">
        <f t="shared" si="31"/>
        <v>2270000</v>
      </c>
      <c r="J511" s="2"/>
    </row>
    <row r="512" spans="1:10" ht="18.55" outlineLevel="1">
      <c r="A512" s="98"/>
      <c r="B512" s="575"/>
      <c r="C512" s="97" t="s">
        <v>39</v>
      </c>
      <c r="D512" s="79" t="s">
        <v>0</v>
      </c>
      <c r="E512" s="19" t="s">
        <v>1</v>
      </c>
      <c r="F512" s="587"/>
      <c r="G512" s="587"/>
      <c r="H512" s="20">
        <v>0</v>
      </c>
      <c r="I512" s="17">
        <f t="shared" si="31"/>
        <v>2270000</v>
      </c>
      <c r="J512" s="2"/>
    </row>
    <row r="513" spans="1:10" ht="18.55" outlineLevel="1">
      <c r="A513" s="98"/>
      <c r="B513" s="575"/>
      <c r="C513" s="97" t="s">
        <v>39</v>
      </c>
      <c r="D513" s="79" t="s">
        <v>25</v>
      </c>
      <c r="E513" s="19" t="s">
        <v>17</v>
      </c>
      <c r="F513" s="587"/>
      <c r="G513" s="587"/>
      <c r="H513" s="20">
        <v>10000</v>
      </c>
      <c r="I513" s="17">
        <f t="shared" si="31"/>
        <v>2280000</v>
      </c>
      <c r="J513" s="2"/>
    </row>
    <row r="514" spans="1:10" ht="18.55" outlineLevel="1">
      <c r="A514" s="98"/>
      <c r="B514" s="575"/>
      <c r="C514" s="97" t="s">
        <v>39</v>
      </c>
      <c r="D514" s="79" t="s">
        <v>5</v>
      </c>
      <c r="E514" s="19" t="s">
        <v>17</v>
      </c>
      <c r="F514" s="587"/>
      <c r="G514" s="587"/>
      <c r="H514" s="20">
        <v>10000</v>
      </c>
      <c r="I514" s="17">
        <f t="shared" si="31"/>
        <v>2290000</v>
      </c>
      <c r="J514" s="2"/>
    </row>
    <row r="515" spans="1:10" ht="18.55" outlineLevel="1">
      <c r="A515" s="98"/>
      <c r="B515" s="576" t="s">
        <v>7</v>
      </c>
      <c r="C515" s="97" t="s">
        <v>39</v>
      </c>
      <c r="D515" s="32" t="s">
        <v>4</v>
      </c>
      <c r="E515" s="23" t="str">
        <f>E511</f>
        <v>Thắng</v>
      </c>
      <c r="F515" s="585">
        <v>3</v>
      </c>
      <c r="G515" s="585">
        <v>2</v>
      </c>
      <c r="H515" s="24">
        <v>0</v>
      </c>
      <c r="I515" s="17">
        <f t="shared" si="31"/>
        <v>2290000</v>
      </c>
      <c r="J515" s="2"/>
    </row>
    <row r="516" spans="1:10" ht="18.55" outlineLevel="1">
      <c r="A516" s="98"/>
      <c r="B516" s="576"/>
      <c r="C516" s="97" t="s">
        <v>39</v>
      </c>
      <c r="D516" s="32" t="s">
        <v>24</v>
      </c>
      <c r="E516" s="23" t="s">
        <v>1</v>
      </c>
      <c r="F516" s="585"/>
      <c r="G516" s="585"/>
      <c r="H516" s="24">
        <v>0</v>
      </c>
      <c r="I516" s="17">
        <f t="shared" si="31"/>
        <v>2290000</v>
      </c>
      <c r="J516" s="2"/>
    </row>
    <row r="517" spans="1:10" ht="18.55" outlineLevel="1">
      <c r="A517" s="98"/>
      <c r="B517" s="576"/>
      <c r="C517" s="97" t="s">
        <v>39</v>
      </c>
      <c r="D517" s="32" t="s">
        <v>25</v>
      </c>
      <c r="E517" s="23" t="s">
        <v>17</v>
      </c>
      <c r="F517" s="585"/>
      <c r="G517" s="585"/>
      <c r="H517" s="24">
        <v>10000</v>
      </c>
      <c r="I517" s="17">
        <f t="shared" si="31"/>
        <v>2300000</v>
      </c>
      <c r="J517" s="2"/>
    </row>
    <row r="518" spans="1:10" ht="18.55" outlineLevel="1">
      <c r="A518" s="98"/>
      <c r="B518" s="576"/>
      <c r="C518" s="97" t="s">
        <v>39</v>
      </c>
      <c r="D518" s="32" t="s">
        <v>0</v>
      </c>
      <c r="E518" s="23" t="s">
        <v>17</v>
      </c>
      <c r="F518" s="585"/>
      <c r="G518" s="585"/>
      <c r="H518" s="24">
        <v>10000</v>
      </c>
      <c r="I518" s="17">
        <f t="shared" si="31"/>
        <v>2310000</v>
      </c>
      <c r="J518" s="2"/>
    </row>
    <row r="519" spans="1:10" ht="18.55" outlineLevel="1">
      <c r="A519" s="98"/>
      <c r="B519" s="574" t="s">
        <v>8</v>
      </c>
      <c r="C519" s="97" t="s">
        <v>39</v>
      </c>
      <c r="D519" s="78" t="s">
        <v>13</v>
      </c>
      <c r="E519" s="15" t="s">
        <v>1</v>
      </c>
      <c r="F519" s="586">
        <v>3</v>
      </c>
      <c r="G519" s="586">
        <v>1</v>
      </c>
      <c r="H519" s="16">
        <v>0</v>
      </c>
      <c r="I519" s="17">
        <f t="shared" si="31"/>
        <v>2310000</v>
      </c>
      <c r="J519" s="2"/>
    </row>
    <row r="520" spans="1:10" ht="18.55" outlineLevel="1">
      <c r="A520" s="98"/>
      <c r="B520" s="575"/>
      <c r="C520" s="97" t="s">
        <v>39</v>
      </c>
      <c r="D520" s="79" t="s">
        <v>0</v>
      </c>
      <c r="E520" s="19" t="s">
        <v>1</v>
      </c>
      <c r="F520" s="587"/>
      <c r="G520" s="587"/>
      <c r="H520" s="20">
        <v>0</v>
      </c>
      <c r="I520" s="17">
        <f t="shared" si="31"/>
        <v>2310000</v>
      </c>
      <c r="J520" s="2"/>
    </row>
    <row r="521" spans="1:10" ht="18.55" outlineLevel="1">
      <c r="A521" s="98"/>
      <c r="B521" s="575"/>
      <c r="C521" s="97" t="s">
        <v>39</v>
      </c>
      <c r="D521" s="79" t="s">
        <v>23</v>
      </c>
      <c r="E521" s="19" t="s">
        <v>17</v>
      </c>
      <c r="F521" s="587"/>
      <c r="G521" s="587"/>
      <c r="H521" s="20">
        <v>10000</v>
      </c>
      <c r="I521" s="17">
        <f t="shared" si="31"/>
        <v>2320000</v>
      </c>
      <c r="J521" s="2"/>
    </row>
    <row r="522" spans="1:10" ht="18.55" outlineLevel="1">
      <c r="A522" s="98"/>
      <c r="B522" s="575"/>
      <c r="C522" s="97" t="s">
        <v>39</v>
      </c>
      <c r="D522" s="79" t="s">
        <v>5</v>
      </c>
      <c r="E522" s="19" t="s">
        <v>17</v>
      </c>
      <c r="F522" s="587"/>
      <c r="G522" s="587"/>
      <c r="H522" s="20">
        <v>10000</v>
      </c>
      <c r="I522" s="17">
        <f t="shared" si="31"/>
        <v>2330000</v>
      </c>
      <c r="J522" s="2"/>
    </row>
    <row r="523" spans="1:10" ht="18.55" outlineLevel="1">
      <c r="A523" s="98"/>
      <c r="B523" s="576" t="s">
        <v>10</v>
      </c>
      <c r="C523" s="97" t="s">
        <v>39</v>
      </c>
      <c r="D523" s="32" t="s">
        <v>23</v>
      </c>
      <c r="E523" s="23" t="str">
        <f>E519</f>
        <v>Thắng</v>
      </c>
      <c r="F523" s="585">
        <v>3</v>
      </c>
      <c r="G523" s="585">
        <v>1</v>
      </c>
      <c r="H523" s="24">
        <v>0</v>
      </c>
      <c r="I523" s="17">
        <f t="shared" si="31"/>
        <v>2330000</v>
      </c>
      <c r="J523" s="2"/>
    </row>
    <row r="524" spans="1:10" ht="18.55" outlineLevel="1">
      <c r="A524" s="98"/>
      <c r="B524" s="576"/>
      <c r="C524" s="97" t="s">
        <v>39</v>
      </c>
      <c r="D524" s="32" t="s">
        <v>5</v>
      </c>
      <c r="E524" s="23" t="s">
        <v>1</v>
      </c>
      <c r="F524" s="585"/>
      <c r="G524" s="585"/>
      <c r="H524" s="24">
        <v>0</v>
      </c>
      <c r="I524" s="17">
        <f t="shared" si="31"/>
        <v>2330000</v>
      </c>
      <c r="J524" s="2"/>
    </row>
    <row r="525" spans="1:10" ht="18.55" outlineLevel="1">
      <c r="A525" s="98"/>
      <c r="B525" s="576"/>
      <c r="C525" s="97" t="s">
        <v>39</v>
      </c>
      <c r="D525" s="32" t="s">
        <v>13</v>
      </c>
      <c r="E525" s="23" t="s">
        <v>17</v>
      </c>
      <c r="F525" s="585"/>
      <c r="G525" s="585"/>
      <c r="H525" s="24">
        <v>10000</v>
      </c>
      <c r="I525" s="17">
        <f t="shared" si="31"/>
        <v>2340000</v>
      </c>
      <c r="J525" s="2"/>
    </row>
    <row r="526" spans="1:10" ht="18.55" outlineLevel="1">
      <c r="A526" s="98"/>
      <c r="B526" s="576"/>
      <c r="C526" s="97" t="s">
        <v>39</v>
      </c>
      <c r="D526" s="32" t="s">
        <v>0</v>
      </c>
      <c r="E526" s="23" t="s">
        <v>17</v>
      </c>
      <c r="F526" s="585"/>
      <c r="G526" s="585"/>
      <c r="H526" s="24">
        <v>10000</v>
      </c>
      <c r="I526" s="17">
        <f t="shared" si="31"/>
        <v>2350000</v>
      </c>
      <c r="J526" s="2"/>
    </row>
    <row r="527" spans="1:10" ht="18.55" outlineLevel="1">
      <c r="A527" s="98"/>
      <c r="B527" s="574" t="s">
        <v>31</v>
      </c>
      <c r="C527" s="97" t="s">
        <v>39</v>
      </c>
      <c r="D527" s="78" t="s">
        <v>4</v>
      </c>
      <c r="E527" s="15" t="s">
        <v>1</v>
      </c>
      <c r="F527" s="586">
        <v>3</v>
      </c>
      <c r="G527" s="586">
        <v>2</v>
      </c>
      <c r="H527" s="16">
        <v>0</v>
      </c>
      <c r="I527" s="17">
        <f t="shared" si="31"/>
        <v>2350000</v>
      </c>
      <c r="J527" s="2"/>
    </row>
    <row r="528" spans="1:10" ht="18.55" outlineLevel="1">
      <c r="A528" s="98"/>
      <c r="B528" s="575"/>
      <c r="C528" s="97" t="s">
        <v>39</v>
      </c>
      <c r="D528" s="79" t="s">
        <v>5</v>
      </c>
      <c r="E528" s="19" t="s">
        <v>1</v>
      </c>
      <c r="F528" s="587"/>
      <c r="G528" s="587"/>
      <c r="H528" s="20">
        <v>0</v>
      </c>
      <c r="I528" s="17">
        <f t="shared" si="31"/>
        <v>2350000</v>
      </c>
      <c r="J528" s="2"/>
    </row>
    <row r="529" spans="1:10" ht="18.55" outlineLevel="1">
      <c r="A529" s="98"/>
      <c r="B529" s="575"/>
      <c r="C529" s="97" t="s">
        <v>39</v>
      </c>
      <c r="D529" s="79" t="s">
        <v>25</v>
      </c>
      <c r="E529" s="19" t="s">
        <v>17</v>
      </c>
      <c r="F529" s="587"/>
      <c r="G529" s="587"/>
      <c r="H529" s="20">
        <v>10000</v>
      </c>
      <c r="I529" s="17">
        <f t="shared" si="31"/>
        <v>2360000</v>
      </c>
      <c r="J529" s="2"/>
    </row>
    <row r="530" spans="1:10" ht="18.55" outlineLevel="1">
      <c r="A530" s="98"/>
      <c r="B530" s="575"/>
      <c r="C530" s="97" t="s">
        <v>39</v>
      </c>
      <c r="D530" s="79" t="s">
        <v>13</v>
      </c>
      <c r="E530" s="19" t="s">
        <v>17</v>
      </c>
      <c r="F530" s="587"/>
      <c r="G530" s="587"/>
      <c r="H530" s="20">
        <v>10000</v>
      </c>
      <c r="I530" s="17">
        <f t="shared" si="31"/>
        <v>2370000</v>
      </c>
      <c r="J530" s="2"/>
    </row>
    <row r="531" spans="1:10" ht="18.55" outlineLevel="1">
      <c r="A531" s="98"/>
      <c r="B531" s="576" t="s">
        <v>36</v>
      </c>
      <c r="C531" s="97" t="s">
        <v>39</v>
      </c>
      <c r="D531" s="32" t="s">
        <v>13</v>
      </c>
      <c r="E531" s="23" t="str">
        <f>E527</f>
        <v>Thắng</v>
      </c>
      <c r="F531" s="585">
        <v>3</v>
      </c>
      <c r="G531" s="585">
        <v>1</v>
      </c>
      <c r="H531" s="24">
        <v>0</v>
      </c>
      <c r="I531" s="17">
        <f t="shared" si="31"/>
        <v>2370000</v>
      </c>
      <c r="J531" s="2"/>
    </row>
    <row r="532" spans="1:10" ht="18.55" outlineLevel="1">
      <c r="A532" s="98"/>
      <c r="B532" s="576"/>
      <c r="C532" s="97" t="s">
        <v>39</v>
      </c>
      <c r="D532" s="32" t="s">
        <v>0</v>
      </c>
      <c r="E532" s="23" t="s">
        <v>1</v>
      </c>
      <c r="F532" s="585"/>
      <c r="G532" s="585"/>
      <c r="H532" s="24">
        <v>0</v>
      </c>
      <c r="I532" s="17">
        <f t="shared" si="31"/>
        <v>2370000</v>
      </c>
      <c r="J532" s="2"/>
    </row>
    <row r="533" spans="1:10" ht="18.55" outlineLevel="1">
      <c r="A533" s="98"/>
      <c r="B533" s="576"/>
      <c r="C533" s="97" t="s">
        <v>39</v>
      </c>
      <c r="D533" s="32" t="s">
        <v>23</v>
      </c>
      <c r="E533" s="23" t="s">
        <v>17</v>
      </c>
      <c r="F533" s="585"/>
      <c r="G533" s="585"/>
      <c r="H533" s="24">
        <v>10000</v>
      </c>
      <c r="I533" s="17">
        <f t="shared" si="31"/>
        <v>2380000</v>
      </c>
      <c r="J533" s="2"/>
    </row>
    <row r="534" spans="1:10" ht="18.55" outlineLevel="1">
      <c r="A534" s="98"/>
      <c r="B534" s="576"/>
      <c r="C534" s="97" t="s">
        <v>39</v>
      </c>
      <c r="D534" s="32" t="s">
        <v>5</v>
      </c>
      <c r="E534" s="23" t="s">
        <v>17</v>
      </c>
      <c r="F534" s="585"/>
      <c r="G534" s="585"/>
      <c r="H534" s="24">
        <v>10000</v>
      </c>
      <c r="I534" s="17">
        <f t="shared" si="31"/>
        <v>2390000</v>
      </c>
      <c r="J534" s="2"/>
    </row>
    <row r="535" spans="1:10" ht="18.55" outlineLevel="1">
      <c r="A535" s="98"/>
      <c r="B535" s="574" t="s">
        <v>37</v>
      </c>
      <c r="C535" s="97" t="s">
        <v>39</v>
      </c>
      <c r="D535" s="78" t="s">
        <v>25</v>
      </c>
      <c r="E535" s="15" t="s">
        <v>1</v>
      </c>
      <c r="F535" s="586">
        <v>3</v>
      </c>
      <c r="G535" s="586">
        <v>1</v>
      </c>
      <c r="H535" s="16">
        <v>0</v>
      </c>
      <c r="I535" s="17">
        <f t="shared" ref="I535:I542" si="32">I534+H535</f>
        <v>2390000</v>
      </c>
      <c r="J535" s="2"/>
    </row>
    <row r="536" spans="1:10" ht="18.55" outlineLevel="1">
      <c r="A536" s="98"/>
      <c r="B536" s="575"/>
      <c r="C536" s="97" t="s">
        <v>39</v>
      </c>
      <c r="D536" s="79" t="s">
        <v>5</v>
      </c>
      <c r="E536" s="19" t="s">
        <v>1</v>
      </c>
      <c r="F536" s="587"/>
      <c r="G536" s="587"/>
      <c r="H536" s="20">
        <v>0</v>
      </c>
      <c r="I536" s="17">
        <f t="shared" si="32"/>
        <v>2390000</v>
      </c>
      <c r="J536" s="2"/>
    </row>
    <row r="537" spans="1:10" ht="18.55" outlineLevel="1">
      <c r="A537" s="98"/>
      <c r="B537" s="575"/>
      <c r="C537" s="97" t="s">
        <v>39</v>
      </c>
      <c r="D537" s="79" t="s">
        <v>0</v>
      </c>
      <c r="E537" s="19" t="s">
        <v>17</v>
      </c>
      <c r="F537" s="587"/>
      <c r="G537" s="587"/>
      <c r="H537" s="20">
        <v>10000</v>
      </c>
      <c r="I537" s="17">
        <f t="shared" si="32"/>
        <v>2400000</v>
      </c>
      <c r="J537" s="2"/>
    </row>
    <row r="538" spans="1:10" ht="18.55" outlineLevel="1">
      <c r="A538" s="98"/>
      <c r="B538" s="575"/>
      <c r="C538" s="97" t="s">
        <v>39</v>
      </c>
      <c r="D538" s="79" t="s">
        <v>13</v>
      </c>
      <c r="E538" s="19" t="s">
        <v>17</v>
      </c>
      <c r="F538" s="587"/>
      <c r="G538" s="587"/>
      <c r="H538" s="20">
        <v>10000</v>
      </c>
      <c r="I538" s="17">
        <f t="shared" si="32"/>
        <v>2410000</v>
      </c>
      <c r="J538" s="2"/>
    </row>
    <row r="539" spans="1:10" ht="18.55" outlineLevel="1">
      <c r="A539" s="98"/>
      <c r="B539" s="576" t="s">
        <v>41</v>
      </c>
      <c r="C539" s="97" t="s">
        <v>39</v>
      </c>
      <c r="D539" s="32" t="s">
        <v>25</v>
      </c>
      <c r="E539" s="23" t="str">
        <f>E535</f>
        <v>Thắng</v>
      </c>
      <c r="F539" s="585">
        <v>3</v>
      </c>
      <c r="G539" s="585">
        <v>0</v>
      </c>
      <c r="H539" s="24">
        <v>0</v>
      </c>
      <c r="I539" s="17">
        <f t="shared" si="32"/>
        <v>2410000</v>
      </c>
      <c r="J539" s="2"/>
    </row>
    <row r="540" spans="1:10" ht="18.55" outlineLevel="1">
      <c r="A540" s="98"/>
      <c r="B540" s="576"/>
      <c r="C540" s="97" t="s">
        <v>39</v>
      </c>
      <c r="D540" s="32" t="s">
        <v>5</v>
      </c>
      <c r="E540" s="23" t="s">
        <v>1</v>
      </c>
      <c r="F540" s="585"/>
      <c r="G540" s="585"/>
      <c r="H540" s="24">
        <v>0</v>
      </c>
      <c r="I540" s="17">
        <f t="shared" si="32"/>
        <v>2410000</v>
      </c>
      <c r="J540" s="2"/>
    </row>
    <row r="541" spans="1:10" ht="18.55" outlineLevel="1">
      <c r="A541" s="98"/>
      <c r="B541" s="576"/>
      <c r="C541" s="97" t="s">
        <v>39</v>
      </c>
      <c r="D541" s="32" t="s">
        <v>23</v>
      </c>
      <c r="E541" s="23" t="s">
        <v>17</v>
      </c>
      <c r="F541" s="585"/>
      <c r="G541" s="585"/>
      <c r="H541" s="24">
        <v>10000</v>
      </c>
      <c r="I541" s="17">
        <f t="shared" si="32"/>
        <v>2420000</v>
      </c>
      <c r="J541" s="2"/>
    </row>
    <row r="542" spans="1:10" ht="18.55" outlineLevel="1">
      <c r="A542" s="98"/>
      <c r="B542" s="576"/>
      <c r="C542" s="97" t="s">
        <v>39</v>
      </c>
      <c r="D542" s="32" t="s">
        <v>0</v>
      </c>
      <c r="E542" s="23" t="s">
        <v>17</v>
      </c>
      <c r="F542" s="585"/>
      <c r="G542" s="585"/>
      <c r="H542" s="24">
        <v>10000</v>
      </c>
      <c r="I542" s="17">
        <f t="shared" si="32"/>
        <v>2430000</v>
      </c>
      <c r="J542" s="2"/>
    </row>
    <row r="543" spans="1:10" ht="18.55">
      <c r="A543" s="98"/>
      <c r="B543" s="6" t="s">
        <v>143</v>
      </c>
      <c r="C543" s="7"/>
      <c r="D543" s="77"/>
      <c r="E543" s="9"/>
      <c r="F543" s="10"/>
      <c r="G543" s="10"/>
      <c r="H543" s="11">
        <f>SUM(H544:H567)</f>
        <v>120000</v>
      </c>
      <c r="I543" s="12">
        <v>0</v>
      </c>
      <c r="J543" s="2"/>
    </row>
    <row r="544" spans="1:10" ht="18.55" outlineLevel="1">
      <c r="A544" s="98"/>
      <c r="B544" s="574" t="s">
        <v>2</v>
      </c>
      <c r="C544" s="102" t="s">
        <v>39</v>
      </c>
      <c r="D544" s="78" t="s">
        <v>4</v>
      </c>
      <c r="E544" s="15" t="s">
        <v>1</v>
      </c>
      <c r="F544" s="586">
        <v>3</v>
      </c>
      <c r="G544" s="586">
        <v>2</v>
      </c>
      <c r="H544" s="16">
        <v>0</v>
      </c>
      <c r="I544" s="17">
        <f>I542+H544</f>
        <v>2430000</v>
      </c>
      <c r="J544" s="2"/>
    </row>
    <row r="545" spans="1:10" ht="18.55" outlineLevel="1">
      <c r="A545" s="98"/>
      <c r="B545" s="575"/>
      <c r="C545" s="102" t="s">
        <v>39</v>
      </c>
      <c r="D545" s="79" t="s">
        <v>16</v>
      </c>
      <c r="E545" s="19" t="s">
        <v>1</v>
      </c>
      <c r="F545" s="587"/>
      <c r="G545" s="587"/>
      <c r="H545" s="20">
        <v>0</v>
      </c>
      <c r="I545" s="17">
        <f t="shared" ref="I545:I567" si="33">I544+H545</f>
        <v>2430000</v>
      </c>
      <c r="J545" s="2"/>
    </row>
    <row r="546" spans="1:10" ht="18.55" outlineLevel="1">
      <c r="A546" s="98"/>
      <c r="B546" s="575"/>
      <c r="C546" s="102" t="s">
        <v>39</v>
      </c>
      <c r="D546" s="79" t="s">
        <v>25</v>
      </c>
      <c r="E546" s="19" t="s">
        <v>17</v>
      </c>
      <c r="F546" s="587"/>
      <c r="G546" s="587"/>
      <c r="H546" s="20">
        <v>10000</v>
      </c>
      <c r="I546" s="17">
        <f t="shared" si="33"/>
        <v>2440000</v>
      </c>
      <c r="J546" s="2"/>
    </row>
    <row r="547" spans="1:10" ht="18.55" outlineLevel="1">
      <c r="A547" s="98"/>
      <c r="B547" s="575"/>
      <c r="C547" s="102" t="s">
        <v>39</v>
      </c>
      <c r="D547" s="79" t="s">
        <v>14</v>
      </c>
      <c r="E547" s="19" t="s">
        <v>17</v>
      </c>
      <c r="F547" s="587"/>
      <c r="G547" s="587"/>
      <c r="H547" s="20">
        <v>10000</v>
      </c>
      <c r="I547" s="17">
        <f t="shared" si="33"/>
        <v>2450000</v>
      </c>
      <c r="J547" s="2"/>
    </row>
    <row r="548" spans="1:10" ht="18.55" outlineLevel="1">
      <c r="A548" s="98"/>
      <c r="B548" s="576" t="s">
        <v>3</v>
      </c>
      <c r="C548" s="102" t="s">
        <v>39</v>
      </c>
      <c r="D548" s="32" t="s">
        <v>16</v>
      </c>
      <c r="E548" s="23" t="str">
        <f>E544</f>
        <v>Thắng</v>
      </c>
      <c r="F548" s="585">
        <v>3</v>
      </c>
      <c r="G548" s="585">
        <v>1</v>
      </c>
      <c r="H548" s="24">
        <v>0</v>
      </c>
      <c r="I548" s="17">
        <f t="shared" si="33"/>
        <v>2450000</v>
      </c>
      <c r="J548" s="2"/>
    </row>
    <row r="549" spans="1:10" ht="18.55" outlineLevel="1">
      <c r="A549" s="98"/>
      <c r="B549" s="576"/>
      <c r="C549" s="102" t="s">
        <v>39</v>
      </c>
      <c r="D549" s="32" t="s">
        <v>14</v>
      </c>
      <c r="E549" s="23" t="s">
        <v>1</v>
      </c>
      <c r="F549" s="585"/>
      <c r="G549" s="585"/>
      <c r="H549" s="24">
        <v>0</v>
      </c>
      <c r="I549" s="17">
        <f t="shared" si="33"/>
        <v>2450000</v>
      </c>
      <c r="J549" s="2"/>
    </row>
    <row r="550" spans="1:10" ht="18.55" outlineLevel="1">
      <c r="A550" s="98"/>
      <c r="B550" s="576"/>
      <c r="C550" s="102" t="s">
        <v>39</v>
      </c>
      <c r="D550" s="32" t="s">
        <v>25</v>
      </c>
      <c r="E550" s="23" t="s">
        <v>17</v>
      </c>
      <c r="F550" s="585"/>
      <c r="G550" s="585"/>
      <c r="H550" s="24">
        <v>10000</v>
      </c>
      <c r="I550" s="17">
        <f t="shared" si="33"/>
        <v>2460000</v>
      </c>
      <c r="J550" s="2"/>
    </row>
    <row r="551" spans="1:10" ht="18.55" outlineLevel="1">
      <c r="A551" s="98"/>
      <c r="B551" s="576"/>
      <c r="C551" s="102" t="s">
        <v>39</v>
      </c>
      <c r="D551" s="32" t="s">
        <v>23</v>
      </c>
      <c r="E551" s="23" t="s">
        <v>17</v>
      </c>
      <c r="F551" s="585"/>
      <c r="G551" s="585"/>
      <c r="H551" s="24">
        <v>10000</v>
      </c>
      <c r="I551" s="17">
        <f t="shared" si="33"/>
        <v>2470000</v>
      </c>
      <c r="J551" s="2"/>
    </row>
    <row r="552" spans="1:10" ht="18.55" outlineLevel="1">
      <c r="A552" s="98"/>
      <c r="B552" s="574" t="s">
        <v>6</v>
      </c>
      <c r="C552" s="102" t="s">
        <v>39</v>
      </c>
      <c r="D552" s="78" t="s">
        <v>4</v>
      </c>
      <c r="E552" s="15" t="s">
        <v>1</v>
      </c>
      <c r="F552" s="586">
        <v>3</v>
      </c>
      <c r="G552" s="586">
        <v>2</v>
      </c>
      <c r="H552" s="16">
        <v>0</v>
      </c>
      <c r="I552" s="17">
        <f t="shared" si="33"/>
        <v>2470000</v>
      </c>
      <c r="J552" s="2"/>
    </row>
    <row r="553" spans="1:10" ht="18.55" outlineLevel="1">
      <c r="A553" s="98"/>
      <c r="B553" s="575"/>
      <c r="C553" s="102" t="s">
        <v>39</v>
      </c>
      <c r="D553" s="79" t="s">
        <v>24</v>
      </c>
      <c r="E553" s="19" t="s">
        <v>1</v>
      </c>
      <c r="F553" s="587"/>
      <c r="G553" s="587"/>
      <c r="H553" s="20">
        <v>0</v>
      </c>
      <c r="I553" s="17">
        <f t="shared" si="33"/>
        <v>2470000</v>
      </c>
      <c r="J553" s="2"/>
    </row>
    <row r="554" spans="1:10" ht="18.55" outlineLevel="1">
      <c r="A554" s="98"/>
      <c r="B554" s="575"/>
      <c r="C554" s="102" t="s">
        <v>39</v>
      </c>
      <c r="D554" s="79" t="s">
        <v>13</v>
      </c>
      <c r="E554" s="19" t="s">
        <v>17</v>
      </c>
      <c r="F554" s="587"/>
      <c r="G554" s="587"/>
      <c r="H554" s="20">
        <v>10000</v>
      </c>
      <c r="I554" s="17">
        <f t="shared" si="33"/>
        <v>2480000</v>
      </c>
      <c r="J554" s="2"/>
    </row>
    <row r="555" spans="1:10" ht="18.55" outlineLevel="1">
      <c r="A555" s="98"/>
      <c r="B555" s="575"/>
      <c r="C555" s="102" t="s">
        <v>39</v>
      </c>
      <c r="D555" s="79" t="s">
        <v>15</v>
      </c>
      <c r="E555" s="19" t="s">
        <v>17</v>
      </c>
      <c r="F555" s="587"/>
      <c r="G555" s="587"/>
      <c r="H555" s="20">
        <v>10000</v>
      </c>
      <c r="I555" s="17">
        <f t="shared" si="33"/>
        <v>2490000</v>
      </c>
      <c r="J555" s="2"/>
    </row>
    <row r="556" spans="1:10" ht="18.55" outlineLevel="1">
      <c r="A556" s="98"/>
      <c r="B556" s="576" t="s">
        <v>7</v>
      </c>
      <c r="C556" s="102" t="s">
        <v>39</v>
      </c>
      <c r="D556" s="32" t="s">
        <v>13</v>
      </c>
      <c r="E556" s="23" t="str">
        <f>E552</f>
        <v>Thắng</v>
      </c>
      <c r="F556" s="585">
        <v>3</v>
      </c>
      <c r="G556" s="585">
        <v>2</v>
      </c>
      <c r="H556" s="24">
        <v>0</v>
      </c>
      <c r="I556" s="17">
        <f t="shared" si="33"/>
        <v>2490000</v>
      </c>
      <c r="J556" s="2"/>
    </row>
    <row r="557" spans="1:10" ht="18.55" outlineLevel="1">
      <c r="A557" s="98"/>
      <c r="B557" s="576"/>
      <c r="C557" s="102" t="s">
        <v>39</v>
      </c>
      <c r="D557" s="32" t="s">
        <v>24</v>
      </c>
      <c r="E557" s="23" t="s">
        <v>1</v>
      </c>
      <c r="F557" s="585"/>
      <c r="G557" s="585"/>
      <c r="H557" s="24">
        <v>0</v>
      </c>
      <c r="I557" s="17">
        <f t="shared" si="33"/>
        <v>2490000</v>
      </c>
      <c r="J557" s="2"/>
    </row>
    <row r="558" spans="1:10" ht="18.55" outlineLevel="1">
      <c r="A558" s="98"/>
      <c r="B558" s="576"/>
      <c r="C558" s="102" t="s">
        <v>39</v>
      </c>
      <c r="D558" s="32" t="s">
        <v>15</v>
      </c>
      <c r="E558" s="23" t="s">
        <v>17</v>
      </c>
      <c r="F558" s="585"/>
      <c r="G558" s="585"/>
      <c r="H558" s="24">
        <v>10000</v>
      </c>
      <c r="I558" s="17">
        <f t="shared" si="33"/>
        <v>2500000</v>
      </c>
      <c r="J558" s="2"/>
    </row>
    <row r="559" spans="1:10" ht="18.55" outlineLevel="1">
      <c r="A559" s="98"/>
      <c r="B559" s="576"/>
      <c r="C559" s="102" t="s">
        <v>39</v>
      </c>
      <c r="D559" s="32" t="s">
        <v>5</v>
      </c>
      <c r="E559" s="23" t="s">
        <v>17</v>
      </c>
      <c r="F559" s="585"/>
      <c r="G559" s="585"/>
      <c r="H559" s="24">
        <v>10000</v>
      </c>
      <c r="I559" s="17">
        <f t="shared" si="33"/>
        <v>2510000</v>
      </c>
      <c r="J559" s="2"/>
    </row>
    <row r="560" spans="1:10" ht="18.55" outlineLevel="1">
      <c r="A560" s="98"/>
      <c r="B560" s="574" t="s">
        <v>8</v>
      </c>
      <c r="C560" s="102" t="s">
        <v>39</v>
      </c>
      <c r="D560" s="78" t="s">
        <v>25</v>
      </c>
      <c r="E560" s="15" t="s">
        <v>1</v>
      </c>
      <c r="F560" s="586">
        <v>3</v>
      </c>
      <c r="G560" s="586">
        <v>1</v>
      </c>
      <c r="H560" s="16">
        <v>0</v>
      </c>
      <c r="I560" s="17">
        <f t="shared" si="33"/>
        <v>2510000</v>
      </c>
      <c r="J560" s="2"/>
    </row>
    <row r="561" spans="1:10" ht="18.55" outlineLevel="1">
      <c r="A561" s="98"/>
      <c r="B561" s="575"/>
      <c r="C561" s="102" t="s">
        <v>39</v>
      </c>
      <c r="D561" s="79" t="s">
        <v>23</v>
      </c>
      <c r="E561" s="19" t="s">
        <v>1</v>
      </c>
      <c r="F561" s="587"/>
      <c r="G561" s="587"/>
      <c r="H561" s="20">
        <v>0</v>
      </c>
      <c r="I561" s="17">
        <f t="shared" si="33"/>
        <v>2510000</v>
      </c>
      <c r="J561" s="2"/>
    </row>
    <row r="562" spans="1:10" ht="18.55" outlineLevel="1">
      <c r="A562" s="98"/>
      <c r="B562" s="575"/>
      <c r="C562" s="102" t="s">
        <v>39</v>
      </c>
      <c r="D562" s="79" t="s">
        <v>4</v>
      </c>
      <c r="E562" s="19" t="s">
        <v>17</v>
      </c>
      <c r="F562" s="587"/>
      <c r="G562" s="587"/>
      <c r="H562" s="20">
        <v>10000</v>
      </c>
      <c r="I562" s="17">
        <f t="shared" si="33"/>
        <v>2520000</v>
      </c>
      <c r="J562" s="2"/>
    </row>
    <row r="563" spans="1:10" ht="18.55" outlineLevel="1">
      <c r="A563" s="98"/>
      <c r="B563" s="575"/>
      <c r="C563" s="102" t="s">
        <v>39</v>
      </c>
      <c r="D563" s="79" t="s">
        <v>16</v>
      </c>
      <c r="E563" s="19" t="s">
        <v>17</v>
      </c>
      <c r="F563" s="587"/>
      <c r="G563" s="587"/>
      <c r="H563" s="20">
        <v>10000</v>
      </c>
      <c r="I563" s="17">
        <f t="shared" si="33"/>
        <v>2530000</v>
      </c>
      <c r="J563" s="2"/>
    </row>
    <row r="564" spans="1:10" ht="18.55" outlineLevel="1">
      <c r="A564" s="98"/>
      <c r="B564" s="576" t="s">
        <v>10</v>
      </c>
      <c r="C564" s="102" t="s">
        <v>39</v>
      </c>
      <c r="D564" s="32" t="s">
        <v>13</v>
      </c>
      <c r="E564" s="23" t="str">
        <f>E560</f>
        <v>Thắng</v>
      </c>
      <c r="F564" s="585">
        <v>3</v>
      </c>
      <c r="G564" s="585">
        <v>1</v>
      </c>
      <c r="H564" s="24">
        <v>0</v>
      </c>
      <c r="I564" s="17">
        <f t="shared" si="33"/>
        <v>2530000</v>
      </c>
      <c r="J564" s="2"/>
    </row>
    <row r="565" spans="1:10" ht="18.55" outlineLevel="1">
      <c r="A565" s="98"/>
      <c r="B565" s="576"/>
      <c r="C565" s="102" t="s">
        <v>39</v>
      </c>
      <c r="D565" s="32" t="s">
        <v>24</v>
      </c>
      <c r="E565" s="23" t="s">
        <v>1</v>
      </c>
      <c r="F565" s="585"/>
      <c r="G565" s="585"/>
      <c r="H565" s="24">
        <v>0</v>
      </c>
      <c r="I565" s="17">
        <f t="shared" si="33"/>
        <v>2530000</v>
      </c>
      <c r="J565" s="2"/>
    </row>
    <row r="566" spans="1:10" ht="18.55" outlineLevel="1">
      <c r="A566" s="98"/>
      <c r="B566" s="576"/>
      <c r="C566" s="102" t="s">
        <v>39</v>
      </c>
      <c r="D566" s="32" t="s">
        <v>14</v>
      </c>
      <c r="E566" s="23" t="s">
        <v>17</v>
      </c>
      <c r="F566" s="585"/>
      <c r="G566" s="585"/>
      <c r="H566" s="24">
        <v>10000</v>
      </c>
      <c r="I566" s="17">
        <f t="shared" si="33"/>
        <v>2540000</v>
      </c>
      <c r="J566" s="2"/>
    </row>
    <row r="567" spans="1:10" ht="18.55" outlineLevel="1">
      <c r="A567" s="98"/>
      <c r="B567" s="576"/>
      <c r="C567" s="102" t="s">
        <v>39</v>
      </c>
      <c r="D567" s="32" t="s">
        <v>5</v>
      </c>
      <c r="E567" s="23" t="s">
        <v>17</v>
      </c>
      <c r="F567" s="585"/>
      <c r="G567" s="585"/>
      <c r="H567" s="24">
        <v>10000</v>
      </c>
      <c r="I567" s="17">
        <f t="shared" si="33"/>
        <v>2550000</v>
      </c>
      <c r="J567" s="2"/>
    </row>
    <row r="568" spans="1:10" ht="18.55">
      <c r="A568" s="98"/>
      <c r="B568" s="6" t="s">
        <v>144</v>
      </c>
      <c r="C568" s="7"/>
      <c r="D568" s="77"/>
      <c r="E568" s="9"/>
      <c r="F568" s="10"/>
      <c r="G568" s="10"/>
      <c r="H568" s="11">
        <f>SUM(H569:H588)</f>
        <v>100000</v>
      </c>
      <c r="I568" s="12">
        <v>0</v>
      </c>
      <c r="J568" s="2"/>
    </row>
    <row r="569" spans="1:10" ht="18.55" outlineLevel="1">
      <c r="A569" s="98"/>
      <c r="B569" s="574" t="s">
        <v>2</v>
      </c>
      <c r="C569" s="102" t="s">
        <v>39</v>
      </c>
      <c r="D569" s="78" t="s">
        <v>13</v>
      </c>
      <c r="E569" s="15" t="s">
        <v>1</v>
      </c>
      <c r="F569" s="586">
        <v>3</v>
      </c>
      <c r="G569" s="586">
        <v>1</v>
      </c>
      <c r="H569" s="16">
        <v>0</v>
      </c>
      <c r="I569" s="17">
        <f>I567+H569</f>
        <v>2550000</v>
      </c>
      <c r="J569" s="2"/>
    </row>
    <row r="570" spans="1:10" ht="18.55" outlineLevel="1">
      <c r="A570" s="98"/>
      <c r="B570" s="575"/>
      <c r="C570" s="102" t="s">
        <v>39</v>
      </c>
      <c r="D570" s="79" t="s">
        <v>145</v>
      </c>
      <c r="E570" s="19" t="s">
        <v>1</v>
      </c>
      <c r="F570" s="587"/>
      <c r="G570" s="587"/>
      <c r="H570" s="20">
        <v>0</v>
      </c>
      <c r="I570" s="17">
        <f t="shared" ref="I570:I588" si="34">I569+H570</f>
        <v>2550000</v>
      </c>
      <c r="J570" s="2"/>
    </row>
    <row r="571" spans="1:10" ht="18.55" outlineLevel="1">
      <c r="A571" s="98"/>
      <c r="B571" s="575"/>
      <c r="C571" s="102" t="s">
        <v>39</v>
      </c>
      <c r="D571" s="79" t="s">
        <v>14</v>
      </c>
      <c r="E571" s="19" t="s">
        <v>17</v>
      </c>
      <c r="F571" s="587"/>
      <c r="G571" s="587"/>
      <c r="H571" s="20">
        <v>10000</v>
      </c>
      <c r="I571" s="17">
        <f t="shared" si="34"/>
        <v>2560000</v>
      </c>
      <c r="J571" s="2"/>
    </row>
    <row r="572" spans="1:10" ht="18.55" outlineLevel="1">
      <c r="A572" s="98"/>
      <c r="B572" s="575"/>
      <c r="C572" s="102" t="s">
        <v>39</v>
      </c>
      <c r="D572" s="79" t="s">
        <v>16</v>
      </c>
      <c r="E572" s="19" t="s">
        <v>17</v>
      </c>
      <c r="F572" s="587"/>
      <c r="G572" s="587"/>
      <c r="H572" s="20">
        <v>10000</v>
      </c>
      <c r="I572" s="17">
        <f t="shared" si="34"/>
        <v>2570000</v>
      </c>
      <c r="J572" s="2"/>
    </row>
    <row r="573" spans="1:10" ht="18.55" outlineLevel="1">
      <c r="A573" s="98"/>
      <c r="B573" s="576" t="s">
        <v>3</v>
      </c>
      <c r="C573" s="102" t="s">
        <v>39</v>
      </c>
      <c r="D573" s="32" t="s">
        <v>145</v>
      </c>
      <c r="E573" s="23" t="str">
        <f>E569</f>
        <v>Thắng</v>
      </c>
      <c r="F573" s="585">
        <v>3</v>
      </c>
      <c r="G573" s="585">
        <v>1</v>
      </c>
      <c r="H573" s="24">
        <v>0</v>
      </c>
      <c r="I573" s="17">
        <f t="shared" si="34"/>
        <v>2570000</v>
      </c>
      <c r="J573" s="2"/>
    </row>
    <row r="574" spans="1:10" ht="18.55" outlineLevel="1">
      <c r="A574" s="98"/>
      <c r="B574" s="576"/>
      <c r="C574" s="102" t="s">
        <v>39</v>
      </c>
      <c r="D574" s="32" t="s">
        <v>15</v>
      </c>
      <c r="E574" s="23" t="s">
        <v>1</v>
      </c>
      <c r="F574" s="585"/>
      <c r="G574" s="585"/>
      <c r="H574" s="24">
        <v>0</v>
      </c>
      <c r="I574" s="17">
        <f t="shared" si="34"/>
        <v>2570000</v>
      </c>
      <c r="J574" s="2"/>
    </row>
    <row r="575" spans="1:10" ht="18.55" outlineLevel="1">
      <c r="A575" s="98"/>
      <c r="B575" s="576"/>
      <c r="C575" s="102" t="s">
        <v>39</v>
      </c>
      <c r="D575" s="32" t="s">
        <v>4</v>
      </c>
      <c r="E575" s="23" t="s">
        <v>17</v>
      </c>
      <c r="F575" s="585"/>
      <c r="G575" s="585"/>
      <c r="H575" s="24">
        <v>10000</v>
      </c>
      <c r="I575" s="17">
        <f t="shared" si="34"/>
        <v>2580000</v>
      </c>
      <c r="J575" s="2"/>
    </row>
    <row r="576" spans="1:10" ht="18.55" outlineLevel="1">
      <c r="A576" s="98"/>
      <c r="B576" s="576"/>
      <c r="C576" s="102" t="s">
        <v>39</v>
      </c>
      <c r="D576" s="32" t="s">
        <v>24</v>
      </c>
      <c r="E576" s="23" t="s">
        <v>17</v>
      </c>
      <c r="F576" s="585"/>
      <c r="G576" s="585"/>
      <c r="H576" s="24">
        <v>10000</v>
      </c>
      <c r="I576" s="17">
        <f t="shared" si="34"/>
        <v>2590000</v>
      </c>
      <c r="J576" s="2"/>
    </row>
    <row r="577" spans="1:10" ht="18.55" outlineLevel="1">
      <c r="A577" s="98"/>
      <c r="B577" s="574" t="s">
        <v>6</v>
      </c>
      <c r="C577" s="102" t="s">
        <v>39</v>
      </c>
      <c r="D577" s="78" t="s">
        <v>16</v>
      </c>
      <c r="E577" s="15" t="s">
        <v>1</v>
      </c>
      <c r="F577" s="586">
        <v>3</v>
      </c>
      <c r="G577" s="586">
        <v>2</v>
      </c>
      <c r="H577" s="16">
        <v>0</v>
      </c>
      <c r="I577" s="17">
        <f t="shared" si="34"/>
        <v>2590000</v>
      </c>
      <c r="J577" s="2"/>
    </row>
    <row r="578" spans="1:10" ht="18.55" outlineLevel="1">
      <c r="A578" s="98"/>
      <c r="B578" s="575"/>
      <c r="C578" s="102" t="s">
        <v>39</v>
      </c>
      <c r="D578" s="79" t="s">
        <v>14</v>
      </c>
      <c r="E578" s="19" t="s">
        <v>1</v>
      </c>
      <c r="F578" s="587"/>
      <c r="G578" s="587"/>
      <c r="H578" s="20">
        <v>0</v>
      </c>
      <c r="I578" s="17">
        <f t="shared" si="34"/>
        <v>2590000</v>
      </c>
      <c r="J578" s="2"/>
    </row>
    <row r="579" spans="1:10" ht="18.55" outlineLevel="1">
      <c r="A579" s="98"/>
      <c r="B579" s="575"/>
      <c r="C579" s="102" t="s">
        <v>39</v>
      </c>
      <c r="D579" s="79" t="s">
        <v>13</v>
      </c>
      <c r="E579" s="19" t="s">
        <v>17</v>
      </c>
      <c r="F579" s="587"/>
      <c r="G579" s="587"/>
      <c r="H579" s="20">
        <v>10000</v>
      </c>
      <c r="I579" s="17">
        <f t="shared" si="34"/>
        <v>2600000</v>
      </c>
      <c r="J579" s="2"/>
    </row>
    <row r="580" spans="1:10" ht="18.55" outlineLevel="1">
      <c r="A580" s="98"/>
      <c r="B580" s="575"/>
      <c r="C580" s="102" t="s">
        <v>39</v>
      </c>
      <c r="D580" s="79" t="s">
        <v>15</v>
      </c>
      <c r="E580" s="19" t="s">
        <v>17</v>
      </c>
      <c r="F580" s="587"/>
      <c r="G580" s="587"/>
      <c r="H580" s="20">
        <v>10000</v>
      </c>
      <c r="I580" s="17">
        <f t="shared" si="34"/>
        <v>2610000</v>
      </c>
      <c r="J580" s="2"/>
    </row>
    <row r="581" spans="1:10" ht="18.55" outlineLevel="1">
      <c r="A581" s="98"/>
      <c r="B581" s="576" t="s">
        <v>7</v>
      </c>
      <c r="C581" s="102" t="s">
        <v>39</v>
      </c>
      <c r="D581" s="32" t="s">
        <v>4</v>
      </c>
      <c r="E581" s="23" t="str">
        <f>E577</f>
        <v>Thắng</v>
      </c>
      <c r="F581" s="585">
        <v>3</v>
      </c>
      <c r="G581" s="585">
        <v>2</v>
      </c>
      <c r="H581" s="24">
        <v>0</v>
      </c>
      <c r="I581" s="17">
        <f t="shared" si="34"/>
        <v>2610000</v>
      </c>
      <c r="J581" s="2"/>
    </row>
    <row r="582" spans="1:10" ht="18.55" outlineLevel="1">
      <c r="A582" s="98"/>
      <c r="B582" s="576"/>
      <c r="C582" s="102" t="s">
        <v>39</v>
      </c>
      <c r="D582" s="32" t="s">
        <v>24</v>
      </c>
      <c r="E582" s="23" t="s">
        <v>1</v>
      </c>
      <c r="F582" s="585"/>
      <c r="G582" s="585"/>
      <c r="H582" s="24">
        <v>0</v>
      </c>
      <c r="I582" s="17">
        <f t="shared" si="34"/>
        <v>2610000</v>
      </c>
      <c r="J582" s="2"/>
    </row>
    <row r="583" spans="1:10" ht="18.55" outlineLevel="1">
      <c r="A583" s="98"/>
      <c r="B583" s="576"/>
      <c r="C583" s="102" t="s">
        <v>39</v>
      </c>
      <c r="D583" s="32" t="s">
        <v>14</v>
      </c>
      <c r="E583" s="23" t="s">
        <v>17</v>
      </c>
      <c r="F583" s="585"/>
      <c r="G583" s="585"/>
      <c r="H583" s="24">
        <v>10000</v>
      </c>
      <c r="I583" s="17">
        <f t="shared" si="34"/>
        <v>2620000</v>
      </c>
      <c r="J583" s="2"/>
    </row>
    <row r="584" spans="1:10" ht="18.55" outlineLevel="1">
      <c r="A584" s="98"/>
      <c r="B584" s="576"/>
      <c r="C584" s="102" t="s">
        <v>39</v>
      </c>
      <c r="D584" s="32" t="s">
        <v>23</v>
      </c>
      <c r="E584" s="23" t="s">
        <v>17</v>
      </c>
      <c r="F584" s="585"/>
      <c r="G584" s="585"/>
      <c r="H584" s="24">
        <v>10000</v>
      </c>
      <c r="I584" s="17">
        <f t="shared" si="34"/>
        <v>2630000</v>
      </c>
      <c r="J584" s="2"/>
    </row>
    <row r="585" spans="1:10" ht="18.55" outlineLevel="1">
      <c r="A585" s="98"/>
      <c r="B585" s="574" t="s">
        <v>8</v>
      </c>
      <c r="C585" s="102" t="s">
        <v>39</v>
      </c>
      <c r="D585" s="78" t="s">
        <v>4</v>
      </c>
      <c r="E585" s="15" t="s">
        <v>1</v>
      </c>
      <c r="F585" s="586">
        <v>3</v>
      </c>
      <c r="G585" s="586">
        <v>2</v>
      </c>
      <c r="H585" s="16">
        <v>0</v>
      </c>
      <c r="I585" s="17">
        <f t="shared" si="34"/>
        <v>2630000</v>
      </c>
      <c r="J585" s="2"/>
    </row>
    <row r="586" spans="1:10" ht="18.55" outlineLevel="1">
      <c r="A586" s="98"/>
      <c r="B586" s="575"/>
      <c r="C586" s="102" t="s">
        <v>39</v>
      </c>
      <c r="D586" s="79" t="s">
        <v>24</v>
      </c>
      <c r="E586" s="19" t="s">
        <v>1</v>
      </c>
      <c r="F586" s="587"/>
      <c r="G586" s="587"/>
      <c r="H586" s="20">
        <v>0</v>
      </c>
      <c r="I586" s="17">
        <f t="shared" si="34"/>
        <v>2630000</v>
      </c>
      <c r="J586" s="2"/>
    </row>
    <row r="587" spans="1:10" ht="18.55" outlineLevel="1">
      <c r="A587" s="98"/>
      <c r="B587" s="575"/>
      <c r="C587" s="102" t="s">
        <v>39</v>
      </c>
      <c r="D587" s="79" t="s">
        <v>13</v>
      </c>
      <c r="E587" s="19" t="s">
        <v>17</v>
      </c>
      <c r="F587" s="587"/>
      <c r="G587" s="587"/>
      <c r="H587" s="20">
        <v>10000</v>
      </c>
      <c r="I587" s="17">
        <f t="shared" si="34"/>
        <v>2640000</v>
      </c>
      <c r="J587" s="2"/>
    </row>
    <row r="588" spans="1:10" ht="18.55" outlineLevel="1">
      <c r="A588" s="98"/>
      <c r="B588" s="575"/>
      <c r="C588" s="102" t="s">
        <v>39</v>
      </c>
      <c r="D588" s="79" t="s">
        <v>16</v>
      </c>
      <c r="E588" s="19" t="s">
        <v>17</v>
      </c>
      <c r="F588" s="587"/>
      <c r="G588" s="587"/>
      <c r="H588" s="20">
        <v>10000</v>
      </c>
      <c r="I588" s="17">
        <f t="shared" si="34"/>
        <v>2650000</v>
      </c>
      <c r="J588" s="2"/>
    </row>
    <row r="589" spans="1:10" ht="18.55">
      <c r="A589" s="98"/>
      <c r="B589" s="6" t="s">
        <v>146</v>
      </c>
      <c r="C589" s="7"/>
      <c r="D589" s="77"/>
      <c r="E589" s="9"/>
      <c r="F589" s="10"/>
      <c r="G589" s="10"/>
      <c r="H589" s="11">
        <f>SUM(H590:H613)</f>
        <v>120000</v>
      </c>
      <c r="I589" s="12">
        <v>0</v>
      </c>
      <c r="J589" s="2"/>
    </row>
    <row r="590" spans="1:10" ht="18.55" outlineLevel="1">
      <c r="A590" s="98"/>
      <c r="B590" s="574" t="s">
        <v>2</v>
      </c>
      <c r="C590" s="102" t="s">
        <v>39</v>
      </c>
      <c r="D590" s="78" t="s">
        <v>14</v>
      </c>
      <c r="E590" s="15" t="s">
        <v>1</v>
      </c>
      <c r="F590" s="586">
        <v>3</v>
      </c>
      <c r="G590" s="586">
        <v>1</v>
      </c>
      <c r="H590" s="16">
        <v>0</v>
      </c>
      <c r="I590" s="17">
        <f>I588+H590</f>
        <v>2650000</v>
      </c>
      <c r="J590" s="2"/>
    </row>
    <row r="591" spans="1:10" ht="18.55" outlineLevel="1">
      <c r="A591" s="98"/>
      <c r="B591" s="575"/>
      <c r="C591" s="102" t="s">
        <v>39</v>
      </c>
      <c r="D591" s="79" t="s">
        <v>16</v>
      </c>
      <c r="E591" s="19" t="s">
        <v>1</v>
      </c>
      <c r="F591" s="587"/>
      <c r="G591" s="587"/>
      <c r="H591" s="20">
        <v>0</v>
      </c>
      <c r="I591" s="17">
        <f t="shared" ref="I591:I613" si="35">I590+H591</f>
        <v>2650000</v>
      </c>
      <c r="J591" s="2"/>
    </row>
    <row r="592" spans="1:10" ht="18.55" outlineLevel="1">
      <c r="A592" s="98"/>
      <c r="B592" s="575"/>
      <c r="C592" s="102" t="s">
        <v>39</v>
      </c>
      <c r="D592" s="79" t="s">
        <v>23</v>
      </c>
      <c r="E592" s="19" t="s">
        <v>17</v>
      </c>
      <c r="F592" s="587"/>
      <c r="G592" s="587"/>
      <c r="H592" s="20">
        <v>10000</v>
      </c>
      <c r="I592" s="17">
        <f t="shared" si="35"/>
        <v>2660000</v>
      </c>
      <c r="J592" s="2"/>
    </row>
    <row r="593" spans="1:10" ht="18.55" outlineLevel="1">
      <c r="A593" s="98"/>
      <c r="B593" s="575"/>
      <c r="C593" s="102" t="s">
        <v>39</v>
      </c>
      <c r="D593" s="79" t="s">
        <v>0</v>
      </c>
      <c r="E593" s="19" t="s">
        <v>17</v>
      </c>
      <c r="F593" s="587"/>
      <c r="G593" s="587"/>
      <c r="H593" s="20">
        <v>10000</v>
      </c>
      <c r="I593" s="17">
        <f t="shared" si="35"/>
        <v>2670000</v>
      </c>
      <c r="J593" s="2"/>
    </row>
    <row r="594" spans="1:10" ht="18.55" outlineLevel="1">
      <c r="A594" s="98"/>
      <c r="B594" s="576" t="s">
        <v>3</v>
      </c>
      <c r="C594" s="102" t="s">
        <v>39</v>
      </c>
      <c r="D594" s="32" t="s">
        <v>14</v>
      </c>
      <c r="E594" s="23" t="str">
        <f>E590</f>
        <v>Thắng</v>
      </c>
      <c r="F594" s="585">
        <v>3</v>
      </c>
      <c r="G594" s="585">
        <v>1</v>
      </c>
      <c r="H594" s="24">
        <v>0</v>
      </c>
      <c r="I594" s="17">
        <f t="shared" si="35"/>
        <v>2670000</v>
      </c>
      <c r="J594" s="2"/>
    </row>
    <row r="595" spans="1:10" ht="18.55" outlineLevel="1">
      <c r="A595" s="98"/>
      <c r="B595" s="576"/>
      <c r="C595" s="102" t="s">
        <v>39</v>
      </c>
      <c r="D595" s="32" t="s">
        <v>24</v>
      </c>
      <c r="E595" s="23" t="s">
        <v>1</v>
      </c>
      <c r="F595" s="585"/>
      <c r="G595" s="585"/>
      <c r="H595" s="24">
        <v>0</v>
      </c>
      <c r="I595" s="17">
        <f t="shared" si="35"/>
        <v>2670000</v>
      </c>
      <c r="J595" s="2"/>
    </row>
    <row r="596" spans="1:10" ht="18.55" outlineLevel="1">
      <c r="A596" s="98"/>
      <c r="B596" s="576"/>
      <c r="C596" s="102" t="s">
        <v>39</v>
      </c>
      <c r="D596" s="32" t="s">
        <v>15</v>
      </c>
      <c r="E596" s="23" t="s">
        <v>17</v>
      </c>
      <c r="F596" s="585"/>
      <c r="G596" s="585"/>
      <c r="H596" s="24">
        <v>10000</v>
      </c>
      <c r="I596" s="17">
        <f t="shared" si="35"/>
        <v>2680000</v>
      </c>
      <c r="J596" s="2"/>
    </row>
    <row r="597" spans="1:10" ht="18.55" outlineLevel="1">
      <c r="A597" s="98"/>
      <c r="B597" s="576"/>
      <c r="C597" s="102" t="s">
        <v>39</v>
      </c>
      <c r="D597" s="32" t="s">
        <v>16</v>
      </c>
      <c r="E597" s="23" t="s">
        <v>17</v>
      </c>
      <c r="F597" s="585"/>
      <c r="G597" s="585"/>
      <c r="H597" s="24">
        <v>10000</v>
      </c>
      <c r="I597" s="17">
        <f t="shared" si="35"/>
        <v>2690000</v>
      </c>
      <c r="J597" s="2"/>
    </row>
    <row r="598" spans="1:10" ht="18.55" outlineLevel="1">
      <c r="A598" s="98"/>
      <c r="B598" s="574" t="s">
        <v>6</v>
      </c>
      <c r="C598" s="102" t="s">
        <v>39</v>
      </c>
      <c r="D598" s="78" t="s">
        <v>14</v>
      </c>
      <c r="E598" s="15" t="s">
        <v>1</v>
      </c>
      <c r="F598" s="586">
        <v>3</v>
      </c>
      <c r="G598" s="586">
        <v>2</v>
      </c>
      <c r="H598" s="16">
        <v>0</v>
      </c>
      <c r="I598" s="17">
        <f t="shared" si="35"/>
        <v>2690000</v>
      </c>
      <c r="J598" s="2"/>
    </row>
    <row r="599" spans="1:10" ht="18.55" outlineLevel="1">
      <c r="A599" s="98"/>
      <c r="B599" s="575"/>
      <c r="C599" s="102" t="s">
        <v>39</v>
      </c>
      <c r="D599" s="79" t="s">
        <v>24</v>
      </c>
      <c r="E599" s="19" t="s">
        <v>1</v>
      </c>
      <c r="F599" s="587"/>
      <c r="G599" s="587"/>
      <c r="H599" s="20">
        <v>0</v>
      </c>
      <c r="I599" s="17">
        <f t="shared" si="35"/>
        <v>2690000</v>
      </c>
      <c r="J599" s="2"/>
    </row>
    <row r="600" spans="1:10" ht="18.55" outlineLevel="1">
      <c r="A600" s="98"/>
      <c r="B600" s="575"/>
      <c r="C600" s="102" t="s">
        <v>39</v>
      </c>
      <c r="D600" s="79" t="s">
        <v>4</v>
      </c>
      <c r="E600" s="19" t="s">
        <v>17</v>
      </c>
      <c r="F600" s="587"/>
      <c r="G600" s="587"/>
      <c r="H600" s="20">
        <v>10000</v>
      </c>
      <c r="I600" s="17">
        <f t="shared" si="35"/>
        <v>2700000</v>
      </c>
      <c r="J600" s="2"/>
    </row>
    <row r="601" spans="1:10" ht="18.55" outlineLevel="1">
      <c r="A601" s="98"/>
      <c r="B601" s="575"/>
      <c r="C601" s="102" t="s">
        <v>39</v>
      </c>
      <c r="D601" s="79" t="s">
        <v>15</v>
      </c>
      <c r="E601" s="19" t="s">
        <v>17</v>
      </c>
      <c r="F601" s="587"/>
      <c r="G601" s="587"/>
      <c r="H601" s="20">
        <v>10000</v>
      </c>
      <c r="I601" s="17">
        <f t="shared" si="35"/>
        <v>2710000</v>
      </c>
      <c r="J601" s="2"/>
    </row>
    <row r="602" spans="1:10" ht="18.55" outlineLevel="1">
      <c r="A602" s="98"/>
      <c r="B602" s="576" t="s">
        <v>7</v>
      </c>
      <c r="C602" s="102" t="s">
        <v>39</v>
      </c>
      <c r="D602" s="32" t="s">
        <v>4</v>
      </c>
      <c r="E602" s="23" t="str">
        <f>E598</f>
        <v>Thắng</v>
      </c>
      <c r="F602" s="585">
        <v>3</v>
      </c>
      <c r="G602" s="585">
        <v>2</v>
      </c>
      <c r="H602" s="24">
        <v>0</v>
      </c>
      <c r="I602" s="17">
        <f t="shared" si="35"/>
        <v>2710000</v>
      </c>
      <c r="J602" s="2"/>
    </row>
    <row r="603" spans="1:10" ht="18.55" outlineLevel="1">
      <c r="A603" s="98"/>
      <c r="B603" s="576"/>
      <c r="C603" s="102" t="s">
        <v>39</v>
      </c>
      <c r="D603" s="32" t="s">
        <v>24</v>
      </c>
      <c r="E603" s="23" t="s">
        <v>1</v>
      </c>
      <c r="F603" s="585"/>
      <c r="G603" s="585"/>
      <c r="H603" s="24">
        <v>0</v>
      </c>
      <c r="I603" s="17">
        <f t="shared" si="35"/>
        <v>2710000</v>
      </c>
      <c r="J603" s="2"/>
    </row>
    <row r="604" spans="1:10" ht="18.55" outlineLevel="1">
      <c r="A604" s="98"/>
      <c r="B604" s="576"/>
      <c r="C604" s="102" t="s">
        <v>39</v>
      </c>
      <c r="D604" s="32" t="s">
        <v>15</v>
      </c>
      <c r="E604" s="23" t="s">
        <v>17</v>
      </c>
      <c r="F604" s="585"/>
      <c r="G604" s="585"/>
      <c r="H604" s="24">
        <v>10000</v>
      </c>
      <c r="I604" s="17">
        <f t="shared" si="35"/>
        <v>2720000</v>
      </c>
      <c r="J604" s="2"/>
    </row>
    <row r="605" spans="1:10" ht="18.55" outlineLevel="1">
      <c r="A605" s="98"/>
      <c r="B605" s="576"/>
      <c r="C605" s="102" t="s">
        <v>39</v>
      </c>
      <c r="D605" s="32" t="s">
        <v>0</v>
      </c>
      <c r="E605" s="23" t="s">
        <v>17</v>
      </c>
      <c r="F605" s="585"/>
      <c r="G605" s="585"/>
      <c r="H605" s="24">
        <v>10000</v>
      </c>
      <c r="I605" s="17">
        <f t="shared" si="35"/>
        <v>2730000</v>
      </c>
      <c r="J605" s="2"/>
    </row>
    <row r="606" spans="1:10" ht="18.55" outlineLevel="1">
      <c r="A606" s="98"/>
      <c r="B606" s="574" t="s">
        <v>8</v>
      </c>
      <c r="C606" s="102" t="s">
        <v>39</v>
      </c>
      <c r="D606" s="78" t="s">
        <v>4</v>
      </c>
      <c r="E606" s="15" t="s">
        <v>1</v>
      </c>
      <c r="F606" s="586">
        <v>3</v>
      </c>
      <c r="G606" s="586">
        <v>0</v>
      </c>
      <c r="H606" s="16">
        <v>0</v>
      </c>
      <c r="I606" s="17">
        <f t="shared" si="35"/>
        <v>2730000</v>
      </c>
      <c r="J606" s="2"/>
    </row>
    <row r="607" spans="1:10" ht="18.55" outlineLevel="1">
      <c r="A607" s="98"/>
      <c r="B607" s="575"/>
      <c r="C607" s="102" t="s">
        <v>39</v>
      </c>
      <c r="D607" s="79" t="s">
        <v>15</v>
      </c>
      <c r="E607" s="19" t="s">
        <v>1</v>
      </c>
      <c r="F607" s="587"/>
      <c r="G607" s="587"/>
      <c r="H607" s="20">
        <v>0</v>
      </c>
      <c r="I607" s="17">
        <f t="shared" si="35"/>
        <v>2730000</v>
      </c>
      <c r="J607" s="2"/>
    </row>
    <row r="608" spans="1:10" ht="18.55" outlineLevel="1">
      <c r="A608" s="98"/>
      <c r="B608" s="575"/>
      <c r="C608" s="102" t="s">
        <v>39</v>
      </c>
      <c r="D608" s="79" t="s">
        <v>14</v>
      </c>
      <c r="E608" s="19" t="s">
        <v>17</v>
      </c>
      <c r="F608" s="587"/>
      <c r="G608" s="587"/>
      <c r="H608" s="20">
        <v>10000</v>
      </c>
      <c r="I608" s="17">
        <f t="shared" si="35"/>
        <v>2740000</v>
      </c>
      <c r="J608" s="2"/>
    </row>
    <row r="609" spans="1:10" ht="18.55" outlineLevel="1">
      <c r="A609" s="98"/>
      <c r="B609" s="575"/>
      <c r="C609" s="102" t="s">
        <v>39</v>
      </c>
      <c r="D609" s="79" t="s">
        <v>23</v>
      </c>
      <c r="E609" s="19" t="s">
        <v>17</v>
      </c>
      <c r="F609" s="587"/>
      <c r="G609" s="587"/>
      <c r="H609" s="20">
        <v>10000</v>
      </c>
      <c r="I609" s="17">
        <f t="shared" si="35"/>
        <v>2750000</v>
      </c>
      <c r="J609" s="2"/>
    </row>
    <row r="610" spans="1:10" ht="18.55" outlineLevel="1">
      <c r="A610" s="98"/>
      <c r="B610" s="576" t="s">
        <v>10</v>
      </c>
      <c r="C610" s="102" t="s">
        <v>39</v>
      </c>
      <c r="D610" s="32" t="s">
        <v>4</v>
      </c>
      <c r="E610" s="23" t="str">
        <f>E606</f>
        <v>Thắng</v>
      </c>
      <c r="F610" s="585">
        <v>3</v>
      </c>
      <c r="G610" s="585">
        <v>2</v>
      </c>
      <c r="H610" s="24">
        <v>0</v>
      </c>
      <c r="I610" s="17">
        <f t="shared" si="35"/>
        <v>2750000</v>
      </c>
      <c r="J610" s="2"/>
    </row>
    <row r="611" spans="1:10" ht="18.55" outlineLevel="1">
      <c r="A611" s="98"/>
      <c r="B611" s="576"/>
      <c r="C611" s="102" t="s">
        <v>39</v>
      </c>
      <c r="D611" s="32" t="s">
        <v>15</v>
      </c>
      <c r="E611" s="23" t="s">
        <v>1</v>
      </c>
      <c r="F611" s="585"/>
      <c r="G611" s="585"/>
      <c r="H611" s="24">
        <v>0</v>
      </c>
      <c r="I611" s="17">
        <f t="shared" si="35"/>
        <v>2750000</v>
      </c>
      <c r="J611" s="2"/>
    </row>
    <row r="612" spans="1:10" ht="18.55" outlineLevel="1">
      <c r="A612" s="98"/>
      <c r="B612" s="576"/>
      <c r="C612" s="102" t="s">
        <v>39</v>
      </c>
      <c r="D612" s="32" t="s">
        <v>0</v>
      </c>
      <c r="E612" s="23" t="s">
        <v>17</v>
      </c>
      <c r="F612" s="585"/>
      <c r="G612" s="585"/>
      <c r="H612" s="24">
        <v>10000</v>
      </c>
      <c r="I612" s="17">
        <f t="shared" si="35"/>
        <v>2760000</v>
      </c>
      <c r="J612" s="2"/>
    </row>
    <row r="613" spans="1:10" ht="18.55" outlineLevel="1">
      <c r="A613" s="98"/>
      <c r="B613" s="576"/>
      <c r="C613" s="102" t="s">
        <v>39</v>
      </c>
      <c r="D613" s="32" t="s">
        <v>23</v>
      </c>
      <c r="E613" s="23" t="s">
        <v>17</v>
      </c>
      <c r="F613" s="585"/>
      <c r="G613" s="585"/>
      <c r="H613" s="24">
        <v>10000</v>
      </c>
      <c r="I613" s="17">
        <f t="shared" si="35"/>
        <v>2770000</v>
      </c>
      <c r="J613" s="2"/>
    </row>
    <row r="614" spans="1:10" ht="18.55">
      <c r="A614" s="98"/>
      <c r="B614" s="6" t="s">
        <v>147</v>
      </c>
      <c r="C614" s="7"/>
      <c r="D614" s="77"/>
      <c r="E614" s="9"/>
      <c r="F614" s="10"/>
      <c r="G614" s="10"/>
      <c r="H614" s="11">
        <f>SUM(H615:H658)</f>
        <v>220000</v>
      </c>
      <c r="I614" s="12">
        <v>0</v>
      </c>
      <c r="J614" s="2"/>
    </row>
    <row r="615" spans="1:10" ht="18.55" outlineLevel="1">
      <c r="A615" s="98"/>
      <c r="B615" s="574" t="s">
        <v>2</v>
      </c>
      <c r="C615" s="102" t="s">
        <v>39</v>
      </c>
      <c r="D615" s="78" t="s">
        <v>25</v>
      </c>
      <c r="E615" s="15" t="s">
        <v>1</v>
      </c>
      <c r="F615" s="586">
        <v>3</v>
      </c>
      <c r="G615" s="586">
        <v>2</v>
      </c>
      <c r="H615" s="16">
        <v>0</v>
      </c>
      <c r="I615" s="17">
        <f>I613+H615</f>
        <v>2770000</v>
      </c>
      <c r="J615" s="2"/>
    </row>
    <row r="616" spans="1:10" ht="18.55" outlineLevel="1">
      <c r="A616" s="98"/>
      <c r="B616" s="575"/>
      <c r="C616" s="102" t="s">
        <v>39</v>
      </c>
      <c r="D616" s="79" t="s">
        <v>13</v>
      </c>
      <c r="E616" s="19" t="s">
        <v>1</v>
      </c>
      <c r="F616" s="587"/>
      <c r="G616" s="587"/>
      <c r="H616" s="20">
        <v>0</v>
      </c>
      <c r="I616" s="17">
        <f t="shared" ref="I616:I654" si="36">I615+H616</f>
        <v>2770000</v>
      </c>
      <c r="J616" s="2"/>
    </row>
    <row r="617" spans="1:10" ht="18.55" outlineLevel="1">
      <c r="A617" s="98"/>
      <c r="B617" s="575"/>
      <c r="C617" s="102" t="s">
        <v>39</v>
      </c>
      <c r="D617" s="79" t="s">
        <v>14</v>
      </c>
      <c r="E617" s="19" t="s">
        <v>17</v>
      </c>
      <c r="F617" s="587"/>
      <c r="G617" s="587"/>
      <c r="H617" s="20">
        <v>10000</v>
      </c>
      <c r="I617" s="17">
        <f t="shared" si="36"/>
        <v>2780000</v>
      </c>
      <c r="J617" s="2"/>
    </row>
    <row r="618" spans="1:10" ht="18.55" outlineLevel="1">
      <c r="A618" s="98"/>
      <c r="B618" s="575"/>
      <c r="C618" s="102" t="s">
        <v>39</v>
      </c>
      <c r="D618" s="79" t="s">
        <v>16</v>
      </c>
      <c r="E618" s="19" t="s">
        <v>17</v>
      </c>
      <c r="F618" s="587"/>
      <c r="G618" s="587"/>
      <c r="H618" s="20">
        <v>10000</v>
      </c>
      <c r="I618" s="17">
        <f t="shared" si="36"/>
        <v>2790000</v>
      </c>
      <c r="J618" s="2"/>
    </row>
    <row r="619" spans="1:10" ht="18.55" outlineLevel="1">
      <c r="A619" s="98"/>
      <c r="B619" s="576" t="s">
        <v>3</v>
      </c>
      <c r="C619" s="102" t="s">
        <v>39</v>
      </c>
      <c r="D619" s="32" t="s">
        <v>25</v>
      </c>
      <c r="E619" s="23" t="str">
        <f>E615</f>
        <v>Thắng</v>
      </c>
      <c r="F619" s="585">
        <v>3</v>
      </c>
      <c r="G619" s="585">
        <v>2</v>
      </c>
      <c r="H619" s="24">
        <v>0</v>
      </c>
      <c r="I619" s="17">
        <f t="shared" si="36"/>
        <v>2790000</v>
      </c>
      <c r="J619" s="2"/>
    </row>
    <row r="620" spans="1:10" ht="18.55" outlineLevel="1">
      <c r="A620" s="98"/>
      <c r="B620" s="576"/>
      <c r="C620" s="102" t="s">
        <v>39</v>
      </c>
      <c r="D620" s="32" t="s">
        <v>13</v>
      </c>
      <c r="E620" s="23" t="s">
        <v>1</v>
      </c>
      <c r="F620" s="585"/>
      <c r="G620" s="585"/>
      <c r="H620" s="24">
        <v>0</v>
      </c>
      <c r="I620" s="17">
        <f t="shared" si="36"/>
        <v>2790000</v>
      </c>
      <c r="J620" s="2"/>
    </row>
    <row r="621" spans="1:10" ht="18.55" outlineLevel="1">
      <c r="A621" s="98"/>
      <c r="B621" s="576"/>
      <c r="C621" s="102" t="s">
        <v>39</v>
      </c>
      <c r="D621" s="32" t="s">
        <v>15</v>
      </c>
      <c r="E621" s="23" t="s">
        <v>17</v>
      </c>
      <c r="F621" s="585"/>
      <c r="G621" s="585"/>
      <c r="H621" s="24">
        <v>10000</v>
      </c>
      <c r="I621" s="17">
        <f t="shared" si="36"/>
        <v>2800000</v>
      </c>
      <c r="J621" s="2"/>
    </row>
    <row r="622" spans="1:10" ht="18.55" outlineLevel="1">
      <c r="A622" s="98"/>
      <c r="B622" s="576"/>
      <c r="C622" s="102" t="s">
        <v>39</v>
      </c>
      <c r="D622" s="32" t="s">
        <v>23</v>
      </c>
      <c r="E622" s="23" t="s">
        <v>17</v>
      </c>
      <c r="F622" s="585"/>
      <c r="G622" s="585"/>
      <c r="H622" s="24">
        <v>10000</v>
      </c>
      <c r="I622" s="17">
        <f t="shared" si="36"/>
        <v>2810000</v>
      </c>
      <c r="J622" s="2"/>
    </row>
    <row r="623" spans="1:10" ht="18.55" outlineLevel="1">
      <c r="A623" s="98"/>
      <c r="B623" s="574" t="s">
        <v>6</v>
      </c>
      <c r="C623" s="102" t="s">
        <v>39</v>
      </c>
      <c r="D623" s="78" t="s">
        <v>16</v>
      </c>
      <c r="E623" s="15" t="s">
        <v>1</v>
      </c>
      <c r="F623" s="586">
        <v>3</v>
      </c>
      <c r="G623" s="586">
        <v>2</v>
      </c>
      <c r="H623" s="16">
        <v>0</v>
      </c>
      <c r="I623" s="17">
        <f t="shared" si="36"/>
        <v>2810000</v>
      </c>
      <c r="J623" s="2"/>
    </row>
    <row r="624" spans="1:10" ht="18.55" outlineLevel="1">
      <c r="A624" s="98"/>
      <c r="B624" s="575"/>
      <c r="C624" s="102" t="s">
        <v>39</v>
      </c>
      <c r="D624" s="79" t="s">
        <v>24</v>
      </c>
      <c r="E624" s="19" t="s">
        <v>1</v>
      </c>
      <c r="F624" s="587"/>
      <c r="G624" s="587"/>
      <c r="H624" s="20">
        <v>0</v>
      </c>
      <c r="I624" s="17">
        <f t="shared" si="36"/>
        <v>2810000</v>
      </c>
      <c r="J624" s="2"/>
    </row>
    <row r="625" spans="1:10" ht="18.55" outlineLevel="1">
      <c r="A625" s="98"/>
      <c r="B625" s="575"/>
      <c r="C625" s="102" t="s">
        <v>39</v>
      </c>
      <c r="D625" s="79" t="s">
        <v>9</v>
      </c>
      <c r="E625" s="19" t="s">
        <v>17</v>
      </c>
      <c r="F625" s="587"/>
      <c r="G625" s="587"/>
      <c r="H625" s="20">
        <v>10000</v>
      </c>
      <c r="I625" s="17">
        <f t="shared" si="36"/>
        <v>2820000</v>
      </c>
      <c r="J625" s="2"/>
    </row>
    <row r="626" spans="1:10" ht="18.55" outlineLevel="1">
      <c r="A626" s="98"/>
      <c r="B626" s="575"/>
      <c r="C626" s="102" t="s">
        <v>39</v>
      </c>
      <c r="D626" s="79" t="s">
        <v>5</v>
      </c>
      <c r="E626" s="19" t="s">
        <v>17</v>
      </c>
      <c r="F626" s="587"/>
      <c r="G626" s="587"/>
      <c r="H626" s="20">
        <v>10000</v>
      </c>
      <c r="I626" s="17">
        <f t="shared" si="36"/>
        <v>2830000</v>
      </c>
      <c r="J626" s="2"/>
    </row>
    <row r="627" spans="1:10" ht="18.55" outlineLevel="1">
      <c r="A627" s="98"/>
      <c r="B627" s="576" t="s">
        <v>7</v>
      </c>
      <c r="C627" s="102" t="s">
        <v>39</v>
      </c>
      <c r="D627" s="32" t="s">
        <v>14</v>
      </c>
      <c r="E627" s="23" t="str">
        <f>E623</f>
        <v>Thắng</v>
      </c>
      <c r="F627" s="585">
        <v>3</v>
      </c>
      <c r="G627" s="585">
        <v>1</v>
      </c>
      <c r="H627" s="24">
        <v>0</v>
      </c>
      <c r="I627" s="17">
        <f t="shared" si="36"/>
        <v>2830000</v>
      </c>
      <c r="J627" s="2"/>
    </row>
    <row r="628" spans="1:10" ht="18.55" outlineLevel="1">
      <c r="A628" s="98"/>
      <c r="B628" s="576"/>
      <c r="C628" s="102" t="s">
        <v>39</v>
      </c>
      <c r="D628" s="32" t="s">
        <v>24</v>
      </c>
      <c r="E628" s="23" t="s">
        <v>1</v>
      </c>
      <c r="F628" s="585"/>
      <c r="G628" s="585"/>
      <c r="H628" s="24">
        <v>0</v>
      </c>
      <c r="I628" s="17">
        <f t="shared" si="36"/>
        <v>2830000</v>
      </c>
      <c r="J628" s="2"/>
    </row>
    <row r="629" spans="1:10" ht="18.55" outlineLevel="1">
      <c r="A629" s="98"/>
      <c r="B629" s="576"/>
      <c r="C629" s="102" t="s">
        <v>39</v>
      </c>
      <c r="D629" s="32" t="s">
        <v>23</v>
      </c>
      <c r="E629" s="23" t="s">
        <v>17</v>
      </c>
      <c r="F629" s="585"/>
      <c r="G629" s="585"/>
      <c r="H629" s="24">
        <v>10000</v>
      </c>
      <c r="I629" s="17">
        <f t="shared" si="36"/>
        <v>2840000</v>
      </c>
      <c r="J629" s="2"/>
    </row>
    <row r="630" spans="1:10" ht="18.55" outlineLevel="1">
      <c r="A630" s="98"/>
      <c r="B630" s="576"/>
      <c r="C630" s="102" t="s">
        <v>39</v>
      </c>
      <c r="D630" s="32" t="s">
        <v>15</v>
      </c>
      <c r="E630" s="23" t="s">
        <v>17</v>
      </c>
      <c r="F630" s="585"/>
      <c r="G630" s="585"/>
      <c r="H630" s="24">
        <v>10000</v>
      </c>
      <c r="I630" s="17">
        <f t="shared" si="36"/>
        <v>2850000</v>
      </c>
      <c r="J630" s="2"/>
    </row>
    <row r="631" spans="1:10" ht="18.55" outlineLevel="1">
      <c r="A631" s="98"/>
      <c r="B631" s="574" t="s">
        <v>8</v>
      </c>
      <c r="C631" s="102" t="s">
        <v>39</v>
      </c>
      <c r="D631" s="78" t="s">
        <v>9</v>
      </c>
      <c r="E631" s="15" t="s">
        <v>1</v>
      </c>
      <c r="F631" s="586">
        <v>3</v>
      </c>
      <c r="G631" s="586">
        <v>0</v>
      </c>
      <c r="H631" s="16">
        <v>0</v>
      </c>
      <c r="I631" s="17">
        <f t="shared" si="36"/>
        <v>2850000</v>
      </c>
      <c r="J631" s="2"/>
    </row>
    <row r="632" spans="1:10" ht="18.55" outlineLevel="1">
      <c r="A632" s="98"/>
      <c r="B632" s="575"/>
      <c r="C632" s="102" t="s">
        <v>39</v>
      </c>
      <c r="D632" s="79" t="s">
        <v>16</v>
      </c>
      <c r="E632" s="19" t="s">
        <v>1</v>
      </c>
      <c r="F632" s="587"/>
      <c r="G632" s="587"/>
      <c r="H632" s="20">
        <v>0</v>
      </c>
      <c r="I632" s="17">
        <f t="shared" si="36"/>
        <v>2850000</v>
      </c>
      <c r="J632" s="2"/>
    </row>
    <row r="633" spans="1:10" ht="18.55" outlineLevel="1">
      <c r="A633" s="98"/>
      <c r="B633" s="575"/>
      <c r="C633" s="102" t="s">
        <v>39</v>
      </c>
      <c r="D633" s="79" t="s">
        <v>25</v>
      </c>
      <c r="E633" s="19" t="s">
        <v>17</v>
      </c>
      <c r="F633" s="587"/>
      <c r="G633" s="587"/>
      <c r="H633" s="20">
        <v>10000</v>
      </c>
      <c r="I633" s="17">
        <f t="shared" si="36"/>
        <v>2860000</v>
      </c>
      <c r="J633" s="2"/>
    </row>
    <row r="634" spans="1:10" ht="18.55" outlineLevel="1">
      <c r="A634" s="98"/>
      <c r="B634" s="575"/>
      <c r="C634" s="102" t="s">
        <v>39</v>
      </c>
      <c r="D634" s="79" t="s">
        <v>5</v>
      </c>
      <c r="E634" s="19" t="s">
        <v>17</v>
      </c>
      <c r="F634" s="587"/>
      <c r="G634" s="587"/>
      <c r="H634" s="20">
        <v>10000</v>
      </c>
      <c r="I634" s="17">
        <f t="shared" si="36"/>
        <v>2870000</v>
      </c>
      <c r="J634" s="2"/>
    </row>
    <row r="635" spans="1:10" ht="18.55" outlineLevel="1">
      <c r="A635" s="98"/>
      <c r="B635" s="576" t="s">
        <v>10</v>
      </c>
      <c r="C635" s="102" t="s">
        <v>39</v>
      </c>
      <c r="D635" s="32" t="s">
        <v>13</v>
      </c>
      <c r="E635" s="23" t="str">
        <f>E631</f>
        <v>Thắng</v>
      </c>
      <c r="F635" s="585">
        <v>3</v>
      </c>
      <c r="G635" s="585">
        <v>2</v>
      </c>
      <c r="H635" s="24">
        <v>0</v>
      </c>
      <c r="I635" s="17">
        <f t="shared" si="36"/>
        <v>2870000</v>
      </c>
      <c r="J635" s="2"/>
    </row>
    <row r="636" spans="1:10" ht="18.55" outlineLevel="1">
      <c r="A636" s="98"/>
      <c r="B636" s="576"/>
      <c r="C636" s="102" t="s">
        <v>39</v>
      </c>
      <c r="D636" s="32" t="s">
        <v>15</v>
      </c>
      <c r="E636" s="23" t="s">
        <v>1</v>
      </c>
      <c r="F636" s="585"/>
      <c r="G636" s="585"/>
      <c r="H636" s="24">
        <v>0</v>
      </c>
      <c r="I636" s="17">
        <f t="shared" si="36"/>
        <v>2870000</v>
      </c>
      <c r="J636" s="2"/>
    </row>
    <row r="637" spans="1:10" ht="18.55" outlineLevel="1">
      <c r="A637" s="98"/>
      <c r="B637" s="576"/>
      <c r="C637" s="102" t="s">
        <v>39</v>
      </c>
      <c r="D637" s="32" t="s">
        <v>14</v>
      </c>
      <c r="E637" s="23" t="s">
        <v>17</v>
      </c>
      <c r="F637" s="585"/>
      <c r="G637" s="585"/>
      <c r="H637" s="24">
        <v>10000</v>
      </c>
      <c r="I637" s="17">
        <f t="shared" si="36"/>
        <v>2880000</v>
      </c>
      <c r="J637" s="2"/>
    </row>
    <row r="638" spans="1:10" ht="18.55" outlineLevel="1">
      <c r="A638" s="98"/>
      <c r="B638" s="576"/>
      <c r="C638" s="102" t="s">
        <v>39</v>
      </c>
      <c r="D638" s="32" t="s">
        <v>24</v>
      </c>
      <c r="E638" s="23" t="s">
        <v>17</v>
      </c>
      <c r="F638" s="585"/>
      <c r="G638" s="585"/>
      <c r="H638" s="24">
        <v>10000</v>
      </c>
      <c r="I638" s="17">
        <f t="shared" si="36"/>
        <v>2890000</v>
      </c>
      <c r="J638" s="2"/>
    </row>
    <row r="639" spans="1:10" ht="18.55" outlineLevel="1">
      <c r="A639" s="98"/>
      <c r="B639" s="574" t="s">
        <v>31</v>
      </c>
      <c r="C639" s="102" t="s">
        <v>39</v>
      </c>
      <c r="D639" s="78" t="s">
        <v>9</v>
      </c>
      <c r="E639" s="15" t="s">
        <v>1</v>
      </c>
      <c r="F639" s="586">
        <v>3</v>
      </c>
      <c r="G639" s="586">
        <v>0</v>
      </c>
      <c r="H639" s="16">
        <v>0</v>
      </c>
      <c r="I639" s="17">
        <f t="shared" si="36"/>
        <v>2890000</v>
      </c>
      <c r="J639" s="2"/>
    </row>
    <row r="640" spans="1:10" ht="18.55" outlineLevel="1">
      <c r="A640" s="98"/>
      <c r="B640" s="575"/>
      <c r="C640" s="102" t="s">
        <v>39</v>
      </c>
      <c r="D640" s="79" t="s">
        <v>16</v>
      </c>
      <c r="E640" s="19" t="s">
        <v>1</v>
      </c>
      <c r="F640" s="587"/>
      <c r="G640" s="587"/>
      <c r="H640" s="20">
        <v>0</v>
      </c>
      <c r="I640" s="17">
        <f t="shared" si="36"/>
        <v>2890000</v>
      </c>
      <c r="J640" s="2"/>
    </row>
    <row r="641" spans="1:10" ht="18.55" outlineLevel="1">
      <c r="A641" s="98"/>
      <c r="B641" s="575"/>
      <c r="C641" s="102" t="s">
        <v>39</v>
      </c>
      <c r="D641" s="79" t="s">
        <v>0</v>
      </c>
      <c r="E641" s="19" t="s">
        <v>17</v>
      </c>
      <c r="F641" s="587"/>
      <c r="G641" s="587"/>
      <c r="H641" s="20">
        <v>10000</v>
      </c>
      <c r="I641" s="17">
        <f t="shared" si="36"/>
        <v>2900000</v>
      </c>
      <c r="J641" s="2"/>
    </row>
    <row r="642" spans="1:10" ht="18.55" outlineLevel="1">
      <c r="A642" s="98"/>
      <c r="B642" s="575"/>
      <c r="C642" s="102" t="s">
        <v>39</v>
      </c>
      <c r="D642" s="79" t="s">
        <v>5</v>
      </c>
      <c r="E642" s="19" t="s">
        <v>17</v>
      </c>
      <c r="F642" s="587"/>
      <c r="G642" s="587"/>
      <c r="H642" s="20">
        <v>10000</v>
      </c>
      <c r="I642" s="17">
        <f t="shared" si="36"/>
        <v>2910000</v>
      </c>
      <c r="J642" s="2"/>
    </row>
    <row r="643" spans="1:10" ht="18.55" outlineLevel="1">
      <c r="A643" s="98"/>
      <c r="B643" s="576" t="s">
        <v>36</v>
      </c>
      <c r="C643" s="102" t="s">
        <v>39</v>
      </c>
      <c r="D643" s="32" t="s">
        <v>15</v>
      </c>
      <c r="E643" s="23" t="str">
        <f>E639</f>
        <v>Thắng</v>
      </c>
      <c r="F643" s="585">
        <v>3</v>
      </c>
      <c r="G643" s="585">
        <v>0</v>
      </c>
      <c r="H643" s="24">
        <v>0</v>
      </c>
      <c r="I643" s="17">
        <f t="shared" si="36"/>
        <v>2910000</v>
      </c>
      <c r="J643" s="2"/>
    </row>
    <row r="644" spans="1:10" ht="18.55" outlineLevel="1">
      <c r="A644" s="98"/>
      <c r="B644" s="576"/>
      <c r="C644" s="102" t="s">
        <v>39</v>
      </c>
      <c r="D644" s="32" t="s">
        <v>23</v>
      </c>
      <c r="E644" s="23" t="s">
        <v>1</v>
      </c>
      <c r="F644" s="585"/>
      <c r="G644" s="585"/>
      <c r="H644" s="24">
        <v>0</v>
      </c>
      <c r="I644" s="17">
        <f t="shared" si="36"/>
        <v>2910000</v>
      </c>
      <c r="J644" s="2"/>
    </row>
    <row r="645" spans="1:10" ht="18.55" outlineLevel="1">
      <c r="A645" s="98"/>
      <c r="B645" s="576"/>
      <c r="C645" s="102" t="s">
        <v>39</v>
      </c>
      <c r="D645" s="32" t="s">
        <v>13</v>
      </c>
      <c r="E645" s="23" t="s">
        <v>17</v>
      </c>
      <c r="F645" s="585"/>
      <c r="G645" s="585"/>
      <c r="H645" s="24">
        <v>10000</v>
      </c>
      <c r="I645" s="17">
        <f t="shared" si="36"/>
        <v>2920000</v>
      </c>
      <c r="J645" s="2"/>
    </row>
    <row r="646" spans="1:10" ht="18.55" outlineLevel="1">
      <c r="A646" s="98"/>
      <c r="B646" s="576"/>
      <c r="C646" s="102" t="s">
        <v>39</v>
      </c>
      <c r="D646" s="32" t="s">
        <v>24</v>
      </c>
      <c r="E646" s="23" t="s">
        <v>17</v>
      </c>
      <c r="F646" s="585"/>
      <c r="G646" s="585"/>
      <c r="H646" s="24">
        <v>10000</v>
      </c>
      <c r="I646" s="17">
        <f t="shared" si="36"/>
        <v>2930000</v>
      </c>
      <c r="J646" s="2"/>
    </row>
    <row r="647" spans="1:10" ht="18.55" outlineLevel="1">
      <c r="A647" s="98"/>
      <c r="B647" s="574" t="s">
        <v>37</v>
      </c>
      <c r="C647" s="102" t="s">
        <v>39</v>
      </c>
      <c r="D647" s="78" t="s">
        <v>0</v>
      </c>
      <c r="E647" s="15" t="s">
        <v>1</v>
      </c>
      <c r="F647" s="586">
        <v>3</v>
      </c>
      <c r="G647" s="586">
        <v>2</v>
      </c>
      <c r="H647" s="16">
        <v>0</v>
      </c>
      <c r="I647" s="17">
        <f t="shared" si="36"/>
        <v>2930000</v>
      </c>
      <c r="J647" s="2"/>
    </row>
    <row r="648" spans="1:10" ht="18.55" outlineLevel="1">
      <c r="A648" s="98"/>
      <c r="B648" s="575"/>
      <c r="C648" s="102" t="s">
        <v>39</v>
      </c>
      <c r="D648" s="79" t="s">
        <v>5</v>
      </c>
      <c r="E648" s="19" t="s">
        <v>1</v>
      </c>
      <c r="F648" s="587"/>
      <c r="G648" s="587"/>
      <c r="H648" s="20">
        <v>0</v>
      </c>
      <c r="I648" s="17">
        <f t="shared" si="36"/>
        <v>2930000</v>
      </c>
      <c r="J648" s="2"/>
    </row>
    <row r="649" spans="1:10" ht="18.55" outlineLevel="1">
      <c r="A649" s="98"/>
      <c r="B649" s="575"/>
      <c r="C649" s="102" t="s">
        <v>39</v>
      </c>
      <c r="D649" s="79" t="s">
        <v>23</v>
      </c>
      <c r="E649" s="19" t="s">
        <v>17</v>
      </c>
      <c r="F649" s="587"/>
      <c r="G649" s="587"/>
      <c r="H649" s="20">
        <v>10000</v>
      </c>
      <c r="I649" s="17">
        <f t="shared" si="36"/>
        <v>2940000</v>
      </c>
      <c r="J649" s="2"/>
    </row>
    <row r="650" spans="1:10" ht="18.55" outlineLevel="1">
      <c r="A650" s="98"/>
      <c r="B650" s="575"/>
      <c r="C650" s="102" t="s">
        <v>39</v>
      </c>
      <c r="D650" s="79" t="s">
        <v>9</v>
      </c>
      <c r="E650" s="19" t="s">
        <v>17</v>
      </c>
      <c r="F650" s="587"/>
      <c r="G650" s="587"/>
      <c r="H650" s="20">
        <v>10000</v>
      </c>
      <c r="I650" s="17">
        <f t="shared" si="36"/>
        <v>2950000</v>
      </c>
      <c r="J650" s="2"/>
    </row>
    <row r="651" spans="1:10" ht="18.55" outlineLevel="1">
      <c r="A651" s="98"/>
      <c r="B651" s="576" t="s">
        <v>41</v>
      </c>
      <c r="C651" s="102" t="s">
        <v>39</v>
      </c>
      <c r="D651" s="32" t="s">
        <v>0</v>
      </c>
      <c r="E651" s="23" t="str">
        <f>E647</f>
        <v>Thắng</v>
      </c>
      <c r="F651" s="585">
        <v>3</v>
      </c>
      <c r="G651" s="585">
        <v>2</v>
      </c>
      <c r="H651" s="24">
        <v>0</v>
      </c>
      <c r="I651" s="17">
        <f t="shared" si="36"/>
        <v>2950000</v>
      </c>
      <c r="J651" s="2"/>
    </row>
    <row r="652" spans="1:10" ht="18.55" outlineLevel="1">
      <c r="A652" s="98"/>
      <c r="B652" s="576"/>
      <c r="C652" s="102" t="s">
        <v>39</v>
      </c>
      <c r="D652" s="32" t="s">
        <v>5</v>
      </c>
      <c r="E652" s="23" t="s">
        <v>1</v>
      </c>
      <c r="F652" s="585"/>
      <c r="G652" s="585"/>
      <c r="H652" s="24">
        <v>0</v>
      </c>
      <c r="I652" s="17">
        <f t="shared" si="36"/>
        <v>2950000</v>
      </c>
      <c r="J652" s="2"/>
    </row>
    <row r="653" spans="1:10" ht="18.55" outlineLevel="1">
      <c r="A653" s="98"/>
      <c r="B653" s="576"/>
      <c r="C653" s="102" t="s">
        <v>39</v>
      </c>
      <c r="D653" s="32" t="s">
        <v>23</v>
      </c>
      <c r="E653" s="23" t="s">
        <v>17</v>
      </c>
      <c r="F653" s="585"/>
      <c r="G653" s="585"/>
      <c r="H653" s="24">
        <v>10000</v>
      </c>
      <c r="I653" s="17">
        <f t="shared" si="36"/>
        <v>2960000</v>
      </c>
      <c r="J653" s="2"/>
    </row>
    <row r="654" spans="1:10" ht="18.55" outlineLevel="1">
      <c r="A654" s="98"/>
      <c r="B654" s="576"/>
      <c r="C654" s="102" t="s">
        <v>39</v>
      </c>
      <c r="D654" s="32" t="s">
        <v>9</v>
      </c>
      <c r="E654" s="23" t="s">
        <v>17</v>
      </c>
      <c r="F654" s="585"/>
      <c r="G654" s="585"/>
      <c r="H654" s="24">
        <v>10000</v>
      </c>
      <c r="I654" s="17">
        <f t="shared" si="36"/>
        <v>2970000</v>
      </c>
      <c r="J654" s="2"/>
    </row>
    <row r="655" spans="1:10" ht="18.55" outlineLevel="1">
      <c r="A655" s="98"/>
      <c r="B655" s="574" t="s">
        <v>48</v>
      </c>
      <c r="C655" s="102" t="s">
        <v>39</v>
      </c>
      <c r="D655" s="78" t="s">
        <v>0</v>
      </c>
      <c r="E655" s="15" t="s">
        <v>1</v>
      </c>
      <c r="F655" s="586">
        <v>3</v>
      </c>
      <c r="G655" s="586">
        <v>2</v>
      </c>
      <c r="H655" s="16">
        <v>0</v>
      </c>
      <c r="I655" s="17">
        <f>I654+H655</f>
        <v>2970000</v>
      </c>
      <c r="J655" s="2"/>
    </row>
    <row r="656" spans="1:10" ht="18.55" outlineLevel="1">
      <c r="A656" s="98"/>
      <c r="B656" s="575"/>
      <c r="C656" s="102" t="s">
        <v>39</v>
      </c>
      <c r="D656" s="79" t="s">
        <v>5</v>
      </c>
      <c r="E656" s="19" t="s">
        <v>1</v>
      </c>
      <c r="F656" s="587"/>
      <c r="G656" s="587"/>
      <c r="H656" s="20">
        <v>0</v>
      </c>
      <c r="I656" s="17">
        <f>I655+H656</f>
        <v>2970000</v>
      </c>
      <c r="J656" s="2"/>
    </row>
    <row r="657" spans="1:10" ht="18.55" outlineLevel="1">
      <c r="A657" s="98"/>
      <c r="B657" s="575"/>
      <c r="C657" s="102" t="s">
        <v>39</v>
      </c>
      <c r="D657" s="79" t="s">
        <v>15</v>
      </c>
      <c r="E657" s="19" t="s">
        <v>17</v>
      </c>
      <c r="F657" s="587"/>
      <c r="G657" s="587"/>
      <c r="H657" s="20">
        <v>10000</v>
      </c>
      <c r="I657" s="17">
        <f>I656+H657</f>
        <v>2980000</v>
      </c>
      <c r="J657" s="2"/>
    </row>
    <row r="658" spans="1:10" ht="18.55" outlineLevel="1">
      <c r="A658" s="98"/>
      <c r="B658" s="575"/>
      <c r="C658" s="37" t="s">
        <v>39</v>
      </c>
      <c r="D658" s="79" t="s">
        <v>9</v>
      </c>
      <c r="E658" s="19" t="s">
        <v>17</v>
      </c>
      <c r="F658" s="587"/>
      <c r="G658" s="587"/>
      <c r="H658" s="20">
        <v>10000</v>
      </c>
      <c r="I658" s="17">
        <f>I657+H658</f>
        <v>2990000</v>
      </c>
      <c r="J658" s="2"/>
    </row>
    <row r="659" spans="1:10" ht="18.55">
      <c r="A659" s="98"/>
      <c r="B659" s="6" t="s">
        <v>148</v>
      </c>
      <c r="C659" s="7"/>
      <c r="D659" s="77"/>
      <c r="E659" s="9"/>
      <c r="F659" s="10"/>
      <c r="G659" s="10"/>
      <c r="H659" s="11">
        <f>SUM(H660:H683)</f>
        <v>120000</v>
      </c>
      <c r="I659" s="12">
        <v>0</v>
      </c>
      <c r="J659" s="2"/>
    </row>
    <row r="660" spans="1:10" ht="18.55" outlineLevel="1">
      <c r="A660" s="98"/>
      <c r="B660" s="574" t="s">
        <v>2</v>
      </c>
      <c r="C660" s="103" t="s">
        <v>39</v>
      </c>
      <c r="D660" s="78" t="s">
        <v>16</v>
      </c>
      <c r="E660" s="15" t="s">
        <v>1</v>
      </c>
      <c r="F660" s="586">
        <v>3</v>
      </c>
      <c r="G660" s="586">
        <v>2</v>
      </c>
      <c r="H660" s="16">
        <v>0</v>
      </c>
      <c r="I660" s="17">
        <f>I658+H660</f>
        <v>2990000</v>
      </c>
      <c r="J660" s="2"/>
    </row>
    <row r="661" spans="1:10" ht="18.55" outlineLevel="1">
      <c r="A661" s="98"/>
      <c r="B661" s="575"/>
      <c r="C661" s="103" t="s">
        <v>39</v>
      </c>
      <c r="D661" s="79" t="s">
        <v>4</v>
      </c>
      <c r="E661" s="19" t="s">
        <v>1</v>
      </c>
      <c r="F661" s="587"/>
      <c r="G661" s="587"/>
      <c r="H661" s="20">
        <v>0</v>
      </c>
      <c r="I661" s="17">
        <f t="shared" ref="I661:I683" si="37">I660+H661</f>
        <v>2990000</v>
      </c>
      <c r="J661" s="2"/>
    </row>
    <row r="662" spans="1:10" ht="18.55" outlineLevel="1">
      <c r="A662" s="98"/>
      <c r="B662" s="575"/>
      <c r="C662" s="103" t="s">
        <v>39</v>
      </c>
      <c r="D662" s="79" t="s">
        <v>25</v>
      </c>
      <c r="E662" s="19" t="s">
        <v>17</v>
      </c>
      <c r="F662" s="587"/>
      <c r="G662" s="587"/>
      <c r="H662" s="20">
        <v>10000</v>
      </c>
      <c r="I662" s="17">
        <f t="shared" si="37"/>
        <v>3000000</v>
      </c>
      <c r="J662" s="2"/>
    </row>
    <row r="663" spans="1:10" ht="18.55" outlineLevel="1">
      <c r="A663" s="98"/>
      <c r="B663" s="575"/>
      <c r="C663" s="103" t="s">
        <v>39</v>
      </c>
      <c r="D663" s="79" t="s">
        <v>9</v>
      </c>
      <c r="E663" s="19" t="s">
        <v>17</v>
      </c>
      <c r="F663" s="587"/>
      <c r="G663" s="587"/>
      <c r="H663" s="20">
        <v>10000</v>
      </c>
      <c r="I663" s="17">
        <f t="shared" si="37"/>
        <v>3010000</v>
      </c>
      <c r="J663" s="2"/>
    </row>
    <row r="664" spans="1:10" ht="18.55" outlineLevel="1">
      <c r="A664" s="98"/>
      <c r="B664" s="576" t="s">
        <v>3</v>
      </c>
      <c r="C664" s="103" t="s">
        <v>39</v>
      </c>
      <c r="D664" s="32" t="s">
        <v>25</v>
      </c>
      <c r="E664" s="23" t="str">
        <f>E660</f>
        <v>Thắng</v>
      </c>
      <c r="F664" s="585">
        <v>3</v>
      </c>
      <c r="G664" s="585">
        <v>2</v>
      </c>
      <c r="H664" s="24">
        <v>0</v>
      </c>
      <c r="I664" s="17">
        <f t="shared" si="37"/>
        <v>3010000</v>
      </c>
      <c r="J664" s="2"/>
    </row>
    <row r="665" spans="1:10" ht="18.55" outlineLevel="1">
      <c r="A665" s="98"/>
      <c r="B665" s="576"/>
      <c r="C665" s="103" t="s">
        <v>39</v>
      </c>
      <c r="D665" s="32" t="s">
        <v>9</v>
      </c>
      <c r="E665" s="23" t="s">
        <v>1</v>
      </c>
      <c r="F665" s="585"/>
      <c r="G665" s="585"/>
      <c r="H665" s="24">
        <v>0</v>
      </c>
      <c r="I665" s="17">
        <f t="shared" si="37"/>
        <v>3010000</v>
      </c>
      <c r="J665" s="2"/>
    </row>
    <row r="666" spans="1:10" ht="18.55" outlineLevel="1">
      <c r="A666" s="98"/>
      <c r="B666" s="576"/>
      <c r="C666" s="103" t="s">
        <v>39</v>
      </c>
      <c r="D666" s="32" t="s">
        <v>4</v>
      </c>
      <c r="E666" s="23" t="s">
        <v>17</v>
      </c>
      <c r="F666" s="585"/>
      <c r="G666" s="585"/>
      <c r="H666" s="24">
        <v>10000</v>
      </c>
      <c r="I666" s="17">
        <f t="shared" si="37"/>
        <v>3020000</v>
      </c>
      <c r="J666" s="2"/>
    </row>
    <row r="667" spans="1:10" ht="18.55" outlineLevel="1">
      <c r="A667" s="98"/>
      <c r="B667" s="576"/>
      <c r="C667" s="103" t="s">
        <v>39</v>
      </c>
      <c r="D667" s="32" t="s">
        <v>5</v>
      </c>
      <c r="E667" s="23" t="s">
        <v>17</v>
      </c>
      <c r="F667" s="585"/>
      <c r="G667" s="585"/>
      <c r="H667" s="24">
        <v>10000</v>
      </c>
      <c r="I667" s="17">
        <f t="shared" si="37"/>
        <v>3030000</v>
      </c>
      <c r="J667" s="2"/>
    </row>
    <row r="668" spans="1:10" ht="18.55" outlineLevel="1">
      <c r="A668" s="98"/>
      <c r="B668" s="574" t="s">
        <v>6</v>
      </c>
      <c r="C668" s="103" t="s">
        <v>39</v>
      </c>
      <c r="D668" s="78" t="s">
        <v>25</v>
      </c>
      <c r="E668" s="15" t="s">
        <v>1</v>
      </c>
      <c r="F668" s="586">
        <v>3</v>
      </c>
      <c r="G668" s="586">
        <v>0</v>
      </c>
      <c r="H668" s="16">
        <v>0</v>
      </c>
      <c r="I668" s="17">
        <f t="shared" si="37"/>
        <v>3030000</v>
      </c>
      <c r="J668" s="2"/>
    </row>
    <row r="669" spans="1:10" ht="18.55" outlineLevel="1">
      <c r="A669" s="98"/>
      <c r="B669" s="575"/>
      <c r="C669" s="103" t="s">
        <v>39</v>
      </c>
      <c r="D669" s="79" t="s">
        <v>9</v>
      </c>
      <c r="E669" s="19" t="s">
        <v>1</v>
      </c>
      <c r="F669" s="587"/>
      <c r="G669" s="587"/>
      <c r="H669" s="20">
        <v>0</v>
      </c>
      <c r="I669" s="17">
        <f t="shared" si="37"/>
        <v>3030000</v>
      </c>
      <c r="J669" s="2"/>
    </row>
    <row r="670" spans="1:10" ht="18.55" outlineLevel="1">
      <c r="A670" s="98"/>
      <c r="B670" s="575"/>
      <c r="C670" s="103" t="s">
        <v>39</v>
      </c>
      <c r="D670" s="79" t="s">
        <v>0</v>
      </c>
      <c r="E670" s="19" t="s">
        <v>17</v>
      </c>
      <c r="F670" s="587"/>
      <c r="G670" s="587"/>
      <c r="H670" s="20">
        <v>10000</v>
      </c>
      <c r="I670" s="17">
        <f t="shared" si="37"/>
        <v>3040000</v>
      </c>
      <c r="J670" s="2"/>
    </row>
    <row r="671" spans="1:10" ht="18.55" outlineLevel="1">
      <c r="A671" s="98"/>
      <c r="B671" s="575"/>
      <c r="C671" s="103" t="s">
        <v>39</v>
      </c>
      <c r="D671" s="79" t="s">
        <v>16</v>
      </c>
      <c r="E671" s="19" t="s">
        <v>17</v>
      </c>
      <c r="F671" s="587"/>
      <c r="G671" s="587"/>
      <c r="H671" s="20">
        <v>10000</v>
      </c>
      <c r="I671" s="17">
        <f t="shared" si="37"/>
        <v>3050000</v>
      </c>
      <c r="J671" s="2"/>
    </row>
    <row r="672" spans="1:10" ht="18.55" outlineLevel="1">
      <c r="A672" s="98"/>
      <c r="B672" s="576" t="s">
        <v>7</v>
      </c>
      <c r="C672" s="103" t="s">
        <v>39</v>
      </c>
      <c r="D672" s="32" t="s">
        <v>5</v>
      </c>
      <c r="E672" s="23" t="str">
        <f>E668</f>
        <v>Thắng</v>
      </c>
      <c r="F672" s="585">
        <v>3</v>
      </c>
      <c r="G672" s="585">
        <v>2</v>
      </c>
      <c r="H672" s="24">
        <v>0</v>
      </c>
      <c r="I672" s="17">
        <f t="shared" si="37"/>
        <v>3050000</v>
      </c>
      <c r="J672" s="2"/>
    </row>
    <row r="673" spans="1:10" ht="18.55" outlineLevel="1">
      <c r="A673" s="98"/>
      <c r="B673" s="576"/>
      <c r="C673" s="103" t="s">
        <v>39</v>
      </c>
      <c r="D673" s="32" t="s">
        <v>25</v>
      </c>
      <c r="E673" s="23" t="s">
        <v>1</v>
      </c>
      <c r="F673" s="585"/>
      <c r="G673" s="585"/>
      <c r="H673" s="24">
        <v>0</v>
      </c>
      <c r="I673" s="17">
        <f t="shared" si="37"/>
        <v>3050000</v>
      </c>
      <c r="J673" s="2"/>
    </row>
    <row r="674" spans="1:10" ht="18.55" outlineLevel="1">
      <c r="A674" s="98"/>
      <c r="B674" s="576"/>
      <c r="C674" s="103" t="s">
        <v>39</v>
      </c>
      <c r="D674" s="32" t="s">
        <v>0</v>
      </c>
      <c r="E674" s="23" t="s">
        <v>17</v>
      </c>
      <c r="F674" s="585"/>
      <c r="G674" s="585"/>
      <c r="H674" s="24">
        <v>10000</v>
      </c>
      <c r="I674" s="17">
        <f t="shared" si="37"/>
        <v>3060000</v>
      </c>
      <c r="J674" s="2"/>
    </row>
    <row r="675" spans="1:10" ht="18.55" outlineLevel="1">
      <c r="A675" s="98"/>
      <c r="B675" s="576"/>
      <c r="C675" s="103" t="s">
        <v>39</v>
      </c>
      <c r="D675" s="32" t="s">
        <v>16</v>
      </c>
      <c r="E675" s="23" t="s">
        <v>17</v>
      </c>
      <c r="F675" s="585"/>
      <c r="G675" s="585"/>
      <c r="H675" s="24">
        <v>10000</v>
      </c>
      <c r="I675" s="17">
        <f t="shared" si="37"/>
        <v>3070000</v>
      </c>
      <c r="J675" s="2"/>
    </row>
    <row r="676" spans="1:10" ht="18.55" outlineLevel="1">
      <c r="A676" s="98"/>
      <c r="B676" s="574" t="s">
        <v>8</v>
      </c>
      <c r="C676" s="103" t="s">
        <v>39</v>
      </c>
      <c r="D676" s="78" t="s">
        <v>5</v>
      </c>
      <c r="E676" s="15" t="s">
        <v>1</v>
      </c>
      <c r="F676" s="586">
        <v>3</v>
      </c>
      <c r="G676" s="586">
        <v>2</v>
      </c>
      <c r="H676" s="16">
        <v>0</v>
      </c>
      <c r="I676" s="17">
        <f t="shared" si="37"/>
        <v>3070000</v>
      </c>
      <c r="J676" s="2"/>
    </row>
    <row r="677" spans="1:10" ht="18.55" outlineLevel="1">
      <c r="A677" s="98"/>
      <c r="B677" s="575"/>
      <c r="C677" s="103" t="s">
        <v>39</v>
      </c>
      <c r="D677" s="79" t="s">
        <v>0</v>
      </c>
      <c r="E677" s="19" t="s">
        <v>1</v>
      </c>
      <c r="F677" s="587"/>
      <c r="G677" s="587"/>
      <c r="H677" s="20">
        <v>0</v>
      </c>
      <c r="I677" s="17">
        <f t="shared" si="37"/>
        <v>3070000</v>
      </c>
      <c r="J677" s="2"/>
    </row>
    <row r="678" spans="1:10" ht="18.55" outlineLevel="1">
      <c r="A678" s="98"/>
      <c r="B678" s="575"/>
      <c r="C678" s="103" t="s">
        <v>39</v>
      </c>
      <c r="D678" s="79" t="s">
        <v>9</v>
      </c>
      <c r="E678" s="19" t="s">
        <v>17</v>
      </c>
      <c r="F678" s="587"/>
      <c r="G678" s="587"/>
      <c r="H678" s="20">
        <v>10000</v>
      </c>
      <c r="I678" s="17">
        <f t="shared" si="37"/>
        <v>3080000</v>
      </c>
      <c r="J678" s="2"/>
    </row>
    <row r="679" spans="1:10" ht="18.55" outlineLevel="1">
      <c r="A679" s="98"/>
      <c r="B679" s="575"/>
      <c r="C679" s="103" t="s">
        <v>39</v>
      </c>
      <c r="D679" s="79" t="s">
        <v>16</v>
      </c>
      <c r="E679" s="19" t="s">
        <v>17</v>
      </c>
      <c r="F679" s="587"/>
      <c r="G679" s="587"/>
      <c r="H679" s="20">
        <v>10000</v>
      </c>
      <c r="I679" s="17">
        <f t="shared" si="37"/>
        <v>3090000</v>
      </c>
      <c r="J679" s="2"/>
    </row>
    <row r="680" spans="1:10" ht="18.55" outlineLevel="1">
      <c r="A680" s="98"/>
      <c r="B680" s="576" t="s">
        <v>10</v>
      </c>
      <c r="C680" s="103" t="s">
        <v>39</v>
      </c>
      <c r="D680" s="32" t="s">
        <v>25</v>
      </c>
      <c r="E680" s="23" t="str">
        <f>E676</f>
        <v>Thắng</v>
      </c>
      <c r="F680" s="585">
        <v>3</v>
      </c>
      <c r="G680" s="585">
        <v>2</v>
      </c>
      <c r="H680" s="24">
        <v>0</v>
      </c>
      <c r="I680" s="17">
        <f t="shared" si="37"/>
        <v>3090000</v>
      </c>
      <c r="J680" s="2"/>
    </row>
    <row r="681" spans="1:10" ht="18.55" outlineLevel="1">
      <c r="A681" s="98"/>
      <c r="B681" s="576"/>
      <c r="C681" s="103" t="s">
        <v>39</v>
      </c>
      <c r="D681" s="32" t="s">
        <v>9</v>
      </c>
      <c r="E681" s="23" t="s">
        <v>1</v>
      </c>
      <c r="F681" s="585"/>
      <c r="G681" s="585"/>
      <c r="H681" s="24">
        <v>0</v>
      </c>
      <c r="I681" s="17">
        <f t="shared" si="37"/>
        <v>3090000</v>
      </c>
      <c r="J681" s="2"/>
    </row>
    <row r="682" spans="1:10" ht="18.55" outlineLevel="1">
      <c r="A682" s="98"/>
      <c r="B682" s="576"/>
      <c r="C682" s="103" t="s">
        <v>39</v>
      </c>
      <c r="D682" s="32" t="s">
        <v>0</v>
      </c>
      <c r="E682" s="23" t="s">
        <v>17</v>
      </c>
      <c r="F682" s="585"/>
      <c r="G682" s="585"/>
      <c r="H682" s="24">
        <v>10000</v>
      </c>
      <c r="I682" s="17">
        <f t="shared" si="37"/>
        <v>3100000</v>
      </c>
      <c r="J682" s="2"/>
    </row>
    <row r="683" spans="1:10" ht="18.55" outlineLevel="1">
      <c r="A683" s="98"/>
      <c r="B683" s="576"/>
      <c r="C683" s="103" t="s">
        <v>39</v>
      </c>
      <c r="D683" s="32" t="s">
        <v>4</v>
      </c>
      <c r="E683" s="23" t="s">
        <v>17</v>
      </c>
      <c r="F683" s="585"/>
      <c r="G683" s="585"/>
      <c r="H683" s="24">
        <v>10000</v>
      </c>
      <c r="I683" s="17">
        <f t="shared" si="37"/>
        <v>3110000</v>
      </c>
      <c r="J683" s="2"/>
    </row>
    <row r="684" spans="1:10" ht="18.55">
      <c r="A684" s="98"/>
      <c r="B684" s="6" t="s">
        <v>149</v>
      </c>
      <c r="C684" s="7"/>
      <c r="D684" s="77"/>
      <c r="E684" s="9"/>
      <c r="F684" s="10"/>
      <c r="G684" s="10"/>
      <c r="H684" s="11">
        <f>SUM(H685:H736)</f>
        <v>260000</v>
      </c>
      <c r="I684" s="12">
        <v>0</v>
      </c>
      <c r="J684" s="2"/>
    </row>
    <row r="685" spans="1:10" ht="18.55" outlineLevel="1">
      <c r="A685" s="98"/>
      <c r="B685" s="574" t="s">
        <v>2</v>
      </c>
      <c r="C685" s="103" t="s">
        <v>39</v>
      </c>
      <c r="D685" s="78" t="s">
        <v>16</v>
      </c>
      <c r="E685" s="15" t="s">
        <v>1</v>
      </c>
      <c r="F685" s="586">
        <v>3</v>
      </c>
      <c r="G685" s="586">
        <v>1</v>
      </c>
      <c r="H685" s="16">
        <v>0</v>
      </c>
      <c r="I685" s="17">
        <f>I683+H685</f>
        <v>3110000</v>
      </c>
      <c r="J685" s="2"/>
    </row>
    <row r="686" spans="1:10" ht="18.55" outlineLevel="1">
      <c r="A686" s="98"/>
      <c r="B686" s="575"/>
      <c r="C686" s="103" t="s">
        <v>39</v>
      </c>
      <c r="D686" s="79" t="s">
        <v>23</v>
      </c>
      <c r="E686" s="19" t="s">
        <v>1</v>
      </c>
      <c r="F686" s="587"/>
      <c r="G686" s="587"/>
      <c r="H686" s="20">
        <v>0</v>
      </c>
      <c r="I686" s="17">
        <f t="shared" ref="I686:I708" si="38">I685+H686</f>
        <v>3110000</v>
      </c>
      <c r="J686" s="2"/>
    </row>
    <row r="687" spans="1:10" ht="18.55" outlineLevel="1">
      <c r="A687" s="98"/>
      <c r="B687" s="575"/>
      <c r="C687" s="103" t="s">
        <v>39</v>
      </c>
      <c r="D687" s="79" t="s">
        <v>14</v>
      </c>
      <c r="E687" s="19" t="s">
        <v>17</v>
      </c>
      <c r="F687" s="587"/>
      <c r="G687" s="587"/>
      <c r="H687" s="20">
        <v>10000</v>
      </c>
      <c r="I687" s="17">
        <f t="shared" si="38"/>
        <v>3120000</v>
      </c>
      <c r="J687" s="2"/>
    </row>
    <row r="688" spans="1:10" ht="18.55" outlineLevel="1">
      <c r="A688" s="98"/>
      <c r="B688" s="575"/>
      <c r="C688" s="103" t="s">
        <v>39</v>
      </c>
      <c r="D688" s="79" t="s">
        <v>5</v>
      </c>
      <c r="E688" s="19" t="s">
        <v>17</v>
      </c>
      <c r="F688" s="587"/>
      <c r="G688" s="587"/>
      <c r="H688" s="20">
        <v>10000</v>
      </c>
      <c r="I688" s="17">
        <f t="shared" si="38"/>
        <v>3130000</v>
      </c>
      <c r="J688" s="2"/>
    </row>
    <row r="689" spans="1:10" ht="18.55" outlineLevel="1">
      <c r="A689" s="98"/>
      <c r="B689" s="576" t="s">
        <v>3</v>
      </c>
      <c r="C689" s="103" t="s">
        <v>39</v>
      </c>
      <c r="D689" s="32" t="s">
        <v>25</v>
      </c>
      <c r="E689" s="23" t="str">
        <f>E685</f>
        <v>Thắng</v>
      </c>
      <c r="F689" s="585">
        <v>3</v>
      </c>
      <c r="G689" s="585">
        <v>1</v>
      </c>
      <c r="H689" s="24">
        <v>0</v>
      </c>
      <c r="I689" s="17">
        <f t="shared" si="38"/>
        <v>3130000</v>
      </c>
      <c r="J689" s="2"/>
    </row>
    <row r="690" spans="1:10" ht="18.55" outlineLevel="1">
      <c r="A690" s="98"/>
      <c r="B690" s="576"/>
      <c r="C690" s="103" t="s">
        <v>39</v>
      </c>
      <c r="D690" s="32" t="s">
        <v>5</v>
      </c>
      <c r="E690" s="23" t="s">
        <v>1</v>
      </c>
      <c r="F690" s="585"/>
      <c r="G690" s="585"/>
      <c r="H690" s="24">
        <v>0</v>
      </c>
      <c r="I690" s="17">
        <f t="shared" si="38"/>
        <v>3130000</v>
      </c>
      <c r="J690" s="2"/>
    </row>
    <row r="691" spans="1:10" ht="18.55" outlineLevel="1">
      <c r="A691" s="98"/>
      <c r="B691" s="576"/>
      <c r="C691" s="103" t="s">
        <v>39</v>
      </c>
      <c r="D691" s="32" t="s">
        <v>13</v>
      </c>
      <c r="E691" s="23" t="s">
        <v>17</v>
      </c>
      <c r="F691" s="585"/>
      <c r="G691" s="585"/>
      <c r="H691" s="24">
        <v>10000</v>
      </c>
      <c r="I691" s="17">
        <f t="shared" si="38"/>
        <v>3140000</v>
      </c>
      <c r="J691" s="2"/>
    </row>
    <row r="692" spans="1:10" ht="18.55" outlineLevel="1">
      <c r="A692" s="98"/>
      <c r="B692" s="576"/>
      <c r="C692" s="103" t="s">
        <v>39</v>
      </c>
      <c r="D692" s="32" t="s">
        <v>9</v>
      </c>
      <c r="E692" s="23" t="s">
        <v>17</v>
      </c>
      <c r="F692" s="585"/>
      <c r="G692" s="585"/>
      <c r="H692" s="24">
        <v>10000</v>
      </c>
      <c r="I692" s="17">
        <f t="shared" si="38"/>
        <v>3150000</v>
      </c>
      <c r="J692" s="2"/>
    </row>
    <row r="693" spans="1:10" ht="18.55" outlineLevel="1">
      <c r="A693" s="98"/>
      <c r="B693" s="574" t="s">
        <v>6</v>
      </c>
      <c r="C693" s="103" t="s">
        <v>39</v>
      </c>
      <c r="D693" s="78" t="s">
        <v>14</v>
      </c>
      <c r="E693" s="15" t="s">
        <v>1</v>
      </c>
      <c r="F693" s="586">
        <v>3</v>
      </c>
      <c r="G693" s="586">
        <v>1</v>
      </c>
      <c r="H693" s="16">
        <v>0</v>
      </c>
      <c r="I693" s="17">
        <f t="shared" si="38"/>
        <v>3150000</v>
      </c>
      <c r="J693" s="2"/>
    </row>
    <row r="694" spans="1:10" ht="18.55" outlineLevel="1">
      <c r="A694" s="98"/>
      <c r="B694" s="575"/>
      <c r="C694" s="103" t="s">
        <v>39</v>
      </c>
      <c r="D694" s="79" t="s">
        <v>9</v>
      </c>
      <c r="E694" s="19" t="s">
        <v>1</v>
      </c>
      <c r="F694" s="587"/>
      <c r="G694" s="587"/>
      <c r="H694" s="20">
        <v>0</v>
      </c>
      <c r="I694" s="17">
        <f t="shared" si="38"/>
        <v>3150000</v>
      </c>
      <c r="J694" s="2"/>
    </row>
    <row r="695" spans="1:10" ht="18.55" outlineLevel="1">
      <c r="A695" s="98"/>
      <c r="B695" s="575"/>
      <c r="C695" s="103" t="s">
        <v>39</v>
      </c>
      <c r="D695" s="79" t="s">
        <v>4</v>
      </c>
      <c r="E695" s="19" t="s">
        <v>17</v>
      </c>
      <c r="F695" s="587"/>
      <c r="G695" s="587"/>
      <c r="H695" s="20">
        <v>10000</v>
      </c>
      <c r="I695" s="17">
        <f t="shared" si="38"/>
        <v>3160000</v>
      </c>
      <c r="J695" s="2"/>
    </row>
    <row r="696" spans="1:10" ht="18.55" outlineLevel="1">
      <c r="A696" s="98"/>
      <c r="B696" s="575"/>
      <c r="C696" s="103" t="s">
        <v>39</v>
      </c>
      <c r="D696" s="79" t="s">
        <v>16</v>
      </c>
      <c r="E696" s="19" t="s">
        <v>17</v>
      </c>
      <c r="F696" s="587"/>
      <c r="G696" s="587"/>
      <c r="H696" s="20">
        <v>10000</v>
      </c>
      <c r="I696" s="17">
        <f t="shared" si="38"/>
        <v>3170000</v>
      </c>
      <c r="J696" s="2"/>
    </row>
    <row r="697" spans="1:10" ht="18.55" outlineLevel="1">
      <c r="A697" s="98"/>
      <c r="B697" s="576" t="s">
        <v>7</v>
      </c>
      <c r="C697" s="103" t="s">
        <v>39</v>
      </c>
      <c r="D697" s="32" t="s">
        <v>13</v>
      </c>
      <c r="E697" s="23" t="str">
        <f>E693</f>
        <v>Thắng</v>
      </c>
      <c r="F697" s="585">
        <v>3</v>
      </c>
      <c r="G697" s="585">
        <v>0</v>
      </c>
      <c r="H697" s="24">
        <v>0</v>
      </c>
      <c r="I697" s="17">
        <f t="shared" si="38"/>
        <v>3170000</v>
      </c>
      <c r="J697" s="2"/>
    </row>
    <row r="698" spans="1:10" ht="18.55" outlineLevel="1">
      <c r="A698" s="98"/>
      <c r="B698" s="576"/>
      <c r="C698" s="103" t="s">
        <v>39</v>
      </c>
      <c r="D698" s="32" t="s">
        <v>25</v>
      </c>
      <c r="E698" s="23" t="s">
        <v>1</v>
      </c>
      <c r="F698" s="585"/>
      <c r="G698" s="585"/>
      <c r="H698" s="24">
        <v>0</v>
      </c>
      <c r="I698" s="17">
        <f t="shared" si="38"/>
        <v>3170000</v>
      </c>
      <c r="J698" s="2"/>
    </row>
    <row r="699" spans="1:10" ht="18.55" outlineLevel="1">
      <c r="A699" s="98"/>
      <c r="B699" s="576"/>
      <c r="C699" s="103" t="s">
        <v>39</v>
      </c>
      <c r="D699" s="32" t="s">
        <v>15</v>
      </c>
      <c r="E699" s="23" t="s">
        <v>17</v>
      </c>
      <c r="F699" s="585"/>
      <c r="G699" s="585"/>
      <c r="H699" s="24">
        <v>10000</v>
      </c>
      <c r="I699" s="17">
        <f t="shared" si="38"/>
        <v>3180000</v>
      </c>
      <c r="J699" s="2"/>
    </row>
    <row r="700" spans="1:10" ht="18.55" outlineLevel="1">
      <c r="A700" s="98"/>
      <c r="B700" s="576"/>
      <c r="C700" s="103" t="s">
        <v>39</v>
      </c>
      <c r="D700" s="32" t="s">
        <v>23</v>
      </c>
      <c r="E700" s="23" t="s">
        <v>17</v>
      </c>
      <c r="F700" s="585"/>
      <c r="G700" s="585"/>
      <c r="H700" s="24">
        <v>10000</v>
      </c>
      <c r="I700" s="17">
        <f t="shared" si="38"/>
        <v>3190000</v>
      </c>
      <c r="J700" s="2"/>
    </row>
    <row r="701" spans="1:10" ht="18.55" outlineLevel="1">
      <c r="A701" s="98"/>
      <c r="B701" s="596" t="s">
        <v>8</v>
      </c>
      <c r="C701" s="103" t="s">
        <v>39</v>
      </c>
      <c r="D701" s="78" t="s">
        <v>4</v>
      </c>
      <c r="E701" s="15" t="s">
        <v>1</v>
      </c>
      <c r="F701" s="586">
        <v>3</v>
      </c>
      <c r="G701" s="586">
        <v>2</v>
      </c>
      <c r="H701" s="16">
        <v>0</v>
      </c>
      <c r="I701" s="17">
        <f t="shared" si="38"/>
        <v>3190000</v>
      </c>
      <c r="J701" s="2"/>
    </row>
    <row r="702" spans="1:10" ht="18.55" outlineLevel="1">
      <c r="A702" s="98"/>
      <c r="B702" s="596"/>
      <c r="C702" s="103" t="s">
        <v>39</v>
      </c>
      <c r="D702" s="79" t="s">
        <v>24</v>
      </c>
      <c r="E702" s="19" t="s">
        <v>1</v>
      </c>
      <c r="F702" s="587"/>
      <c r="G702" s="587"/>
      <c r="H702" s="20">
        <v>0</v>
      </c>
      <c r="I702" s="17">
        <f t="shared" si="38"/>
        <v>3190000</v>
      </c>
      <c r="J702" s="2"/>
    </row>
    <row r="703" spans="1:10" ht="18.55" outlineLevel="1">
      <c r="A703" s="98"/>
      <c r="B703" s="596"/>
      <c r="C703" s="103" t="s">
        <v>39</v>
      </c>
      <c r="D703" s="79" t="s">
        <v>9</v>
      </c>
      <c r="E703" s="19" t="s">
        <v>17</v>
      </c>
      <c r="F703" s="587"/>
      <c r="G703" s="587"/>
      <c r="H703" s="20">
        <v>10000</v>
      </c>
      <c r="I703" s="17">
        <f t="shared" si="38"/>
        <v>3200000</v>
      </c>
      <c r="J703" s="2"/>
    </row>
    <row r="704" spans="1:10" ht="18.55" outlineLevel="1">
      <c r="A704" s="98"/>
      <c r="B704" s="596"/>
      <c r="C704" s="103" t="s">
        <v>39</v>
      </c>
      <c r="D704" s="79" t="s">
        <v>14</v>
      </c>
      <c r="E704" s="19" t="s">
        <v>17</v>
      </c>
      <c r="F704" s="587"/>
      <c r="G704" s="587"/>
      <c r="H704" s="20">
        <v>10000</v>
      </c>
      <c r="I704" s="17">
        <f t="shared" si="38"/>
        <v>3210000</v>
      </c>
      <c r="J704" s="2"/>
    </row>
    <row r="705" spans="1:10" ht="18.55" outlineLevel="1">
      <c r="A705" s="98"/>
      <c r="B705" s="576" t="s">
        <v>10</v>
      </c>
      <c r="C705" s="103" t="s">
        <v>39</v>
      </c>
      <c r="D705" s="32" t="s">
        <v>13</v>
      </c>
      <c r="E705" s="23" t="str">
        <f>E701</f>
        <v>Thắng</v>
      </c>
      <c r="F705" s="585">
        <v>3</v>
      </c>
      <c r="G705" s="585">
        <v>0</v>
      </c>
      <c r="H705" s="24">
        <v>0</v>
      </c>
      <c r="I705" s="17">
        <f t="shared" si="38"/>
        <v>3210000</v>
      </c>
      <c r="J705" s="2"/>
    </row>
    <row r="706" spans="1:10" ht="18.55" outlineLevel="1">
      <c r="A706" s="98"/>
      <c r="B706" s="576"/>
      <c r="C706" s="103" t="s">
        <v>39</v>
      </c>
      <c r="D706" s="32" t="s">
        <v>0</v>
      </c>
      <c r="E706" s="23" t="s">
        <v>1</v>
      </c>
      <c r="F706" s="585"/>
      <c r="G706" s="585"/>
      <c r="H706" s="24">
        <v>0</v>
      </c>
      <c r="I706" s="17">
        <f t="shared" si="38"/>
        <v>3210000</v>
      </c>
      <c r="J706" s="2"/>
    </row>
    <row r="707" spans="1:10" ht="18.55" outlineLevel="1">
      <c r="A707" s="98"/>
      <c r="B707" s="576"/>
      <c r="C707" s="103" t="s">
        <v>39</v>
      </c>
      <c r="D707" s="32" t="s">
        <v>16</v>
      </c>
      <c r="E707" s="23" t="s">
        <v>17</v>
      </c>
      <c r="F707" s="585"/>
      <c r="G707" s="585"/>
      <c r="H707" s="24">
        <v>10000</v>
      </c>
      <c r="I707" s="17">
        <f t="shared" si="38"/>
        <v>3220000</v>
      </c>
      <c r="J707" s="2"/>
    </row>
    <row r="708" spans="1:10" ht="18.55" outlineLevel="1">
      <c r="A708" s="98"/>
      <c r="B708" s="576"/>
      <c r="C708" s="103" t="s">
        <v>39</v>
      </c>
      <c r="D708" s="32" t="s">
        <v>15</v>
      </c>
      <c r="E708" s="23" t="s">
        <v>17</v>
      </c>
      <c r="F708" s="585"/>
      <c r="G708" s="585"/>
      <c r="H708" s="24">
        <v>10000</v>
      </c>
      <c r="I708" s="17">
        <f t="shared" si="38"/>
        <v>3230000</v>
      </c>
      <c r="J708" s="2"/>
    </row>
    <row r="709" spans="1:10" ht="18.55" outlineLevel="1">
      <c r="A709" s="98"/>
      <c r="B709" s="596" t="s">
        <v>31</v>
      </c>
      <c r="C709" s="103" t="s">
        <v>39</v>
      </c>
      <c r="D709" s="78" t="s">
        <v>4</v>
      </c>
      <c r="E709" s="15" t="s">
        <v>1</v>
      </c>
      <c r="F709" s="586">
        <v>3</v>
      </c>
      <c r="G709" s="586">
        <v>0</v>
      </c>
      <c r="H709" s="16">
        <v>0</v>
      </c>
      <c r="I709" s="17">
        <f t="shared" ref="I709:I720" si="39">I708+H709</f>
        <v>3230000</v>
      </c>
      <c r="J709" s="2"/>
    </row>
    <row r="710" spans="1:10" ht="18.55" outlineLevel="1">
      <c r="A710" s="98"/>
      <c r="B710" s="596"/>
      <c r="C710" s="103" t="s">
        <v>39</v>
      </c>
      <c r="D710" s="79" t="s">
        <v>24</v>
      </c>
      <c r="E710" s="19" t="s">
        <v>1</v>
      </c>
      <c r="F710" s="587"/>
      <c r="G710" s="587"/>
      <c r="H710" s="20">
        <v>0</v>
      </c>
      <c r="I710" s="17">
        <f t="shared" si="39"/>
        <v>3230000</v>
      </c>
      <c r="J710" s="2"/>
    </row>
    <row r="711" spans="1:10" ht="18.55" outlineLevel="1">
      <c r="A711" s="98"/>
      <c r="B711" s="596"/>
      <c r="C711" s="103" t="s">
        <v>39</v>
      </c>
      <c r="D711" s="79" t="s">
        <v>5</v>
      </c>
      <c r="E711" s="19" t="s">
        <v>17</v>
      </c>
      <c r="F711" s="587"/>
      <c r="G711" s="587"/>
      <c r="H711" s="20">
        <v>10000</v>
      </c>
      <c r="I711" s="17">
        <f t="shared" si="39"/>
        <v>3240000</v>
      </c>
      <c r="J711" s="2"/>
    </row>
    <row r="712" spans="1:10" ht="18.55" outlineLevel="1">
      <c r="A712" s="98"/>
      <c r="B712" s="596"/>
      <c r="C712" s="103" t="s">
        <v>39</v>
      </c>
      <c r="D712" s="79" t="s">
        <v>23</v>
      </c>
      <c r="E712" s="19" t="s">
        <v>17</v>
      </c>
      <c r="F712" s="587"/>
      <c r="G712" s="587"/>
      <c r="H712" s="20">
        <v>10000</v>
      </c>
      <c r="I712" s="17">
        <f t="shared" si="39"/>
        <v>3250000</v>
      </c>
      <c r="J712" s="2"/>
    </row>
    <row r="713" spans="1:10" ht="18.55" outlineLevel="1">
      <c r="A713" s="98"/>
      <c r="B713" s="576" t="s">
        <v>36</v>
      </c>
      <c r="C713" s="103" t="s">
        <v>39</v>
      </c>
      <c r="D713" s="32" t="s">
        <v>0</v>
      </c>
      <c r="E713" s="23" t="str">
        <f>E709</f>
        <v>Thắng</v>
      </c>
      <c r="F713" s="585">
        <v>3</v>
      </c>
      <c r="G713" s="585">
        <v>0</v>
      </c>
      <c r="H713" s="24">
        <v>0</v>
      </c>
      <c r="I713" s="17">
        <f t="shared" si="39"/>
        <v>3250000</v>
      </c>
      <c r="J713" s="2"/>
    </row>
    <row r="714" spans="1:10" ht="18.55" outlineLevel="1">
      <c r="A714" s="98"/>
      <c r="B714" s="576"/>
      <c r="C714" s="103" t="s">
        <v>39</v>
      </c>
      <c r="D714" s="32" t="s">
        <v>15</v>
      </c>
      <c r="E714" s="23" t="s">
        <v>1</v>
      </c>
      <c r="F714" s="585"/>
      <c r="G714" s="585"/>
      <c r="H714" s="24">
        <v>0</v>
      </c>
      <c r="I714" s="17">
        <f t="shared" si="39"/>
        <v>3250000</v>
      </c>
      <c r="J714" s="2"/>
    </row>
    <row r="715" spans="1:10" ht="18.55" outlineLevel="1">
      <c r="A715" s="98"/>
      <c r="B715" s="576"/>
      <c r="C715" s="103" t="s">
        <v>39</v>
      </c>
      <c r="D715" s="32" t="s">
        <v>14</v>
      </c>
      <c r="E715" s="23" t="s">
        <v>17</v>
      </c>
      <c r="F715" s="585"/>
      <c r="G715" s="585"/>
      <c r="H715" s="24">
        <v>10000</v>
      </c>
      <c r="I715" s="17">
        <f t="shared" si="39"/>
        <v>3260000</v>
      </c>
      <c r="J715" s="2"/>
    </row>
    <row r="716" spans="1:10" ht="18.55" outlineLevel="1">
      <c r="A716" s="98"/>
      <c r="B716" s="576"/>
      <c r="C716" s="103" t="s">
        <v>39</v>
      </c>
      <c r="D716" s="32" t="s">
        <v>13</v>
      </c>
      <c r="E716" s="23" t="s">
        <v>17</v>
      </c>
      <c r="F716" s="585"/>
      <c r="G716" s="585"/>
      <c r="H716" s="24">
        <v>10000</v>
      </c>
      <c r="I716" s="17">
        <f t="shared" si="39"/>
        <v>3270000</v>
      </c>
      <c r="J716" s="2"/>
    </row>
    <row r="717" spans="1:10" ht="18.55" outlineLevel="1">
      <c r="A717" s="98"/>
      <c r="B717" s="596" t="s">
        <v>37</v>
      </c>
      <c r="C717" s="103" t="s">
        <v>39</v>
      </c>
      <c r="D717" s="78" t="s">
        <v>4</v>
      </c>
      <c r="E717" s="15" t="s">
        <v>1</v>
      </c>
      <c r="F717" s="586">
        <v>3</v>
      </c>
      <c r="G717" s="586">
        <v>1</v>
      </c>
      <c r="H717" s="16">
        <v>0</v>
      </c>
      <c r="I717" s="17">
        <f t="shared" si="39"/>
        <v>3270000</v>
      </c>
      <c r="J717" s="2"/>
    </row>
    <row r="718" spans="1:10" ht="18.55" outlineLevel="1">
      <c r="A718" s="98"/>
      <c r="B718" s="596"/>
      <c r="C718" s="103" t="s">
        <v>39</v>
      </c>
      <c r="D718" s="79" t="s">
        <v>24</v>
      </c>
      <c r="E718" s="19" t="s">
        <v>1</v>
      </c>
      <c r="F718" s="587"/>
      <c r="G718" s="587"/>
      <c r="H718" s="20">
        <v>0</v>
      </c>
      <c r="I718" s="17">
        <f t="shared" si="39"/>
        <v>3270000</v>
      </c>
      <c r="J718" s="2"/>
    </row>
    <row r="719" spans="1:10" ht="18.55" outlineLevel="1">
      <c r="A719" s="98"/>
      <c r="B719" s="596"/>
      <c r="C719" s="103" t="s">
        <v>39</v>
      </c>
      <c r="D719" s="79" t="s">
        <v>0</v>
      </c>
      <c r="E719" s="19" t="s">
        <v>17</v>
      </c>
      <c r="F719" s="587"/>
      <c r="G719" s="587"/>
      <c r="H719" s="20">
        <v>10000</v>
      </c>
      <c r="I719" s="17">
        <f t="shared" si="39"/>
        <v>3280000</v>
      </c>
      <c r="J719" s="2"/>
    </row>
    <row r="720" spans="1:10" ht="18.55" outlineLevel="1">
      <c r="A720" s="98"/>
      <c r="B720" s="596"/>
      <c r="C720" s="103" t="s">
        <v>39</v>
      </c>
      <c r="D720" s="79" t="s">
        <v>15</v>
      </c>
      <c r="E720" s="19" t="s">
        <v>17</v>
      </c>
      <c r="F720" s="587"/>
      <c r="G720" s="587"/>
      <c r="H720" s="20">
        <v>10000</v>
      </c>
      <c r="I720" s="17">
        <f t="shared" si="39"/>
        <v>3290000</v>
      </c>
      <c r="J720" s="2"/>
    </row>
    <row r="721" spans="1:10" ht="18.55" outlineLevel="1">
      <c r="A721" s="98"/>
      <c r="B721" s="576" t="s">
        <v>41</v>
      </c>
      <c r="C721" s="103" t="s">
        <v>39</v>
      </c>
      <c r="D721" s="32" t="s">
        <v>23</v>
      </c>
      <c r="E721" s="23" t="str">
        <f>E717</f>
        <v>Thắng</v>
      </c>
      <c r="F721" s="585">
        <v>3</v>
      </c>
      <c r="G721" s="585">
        <v>1</v>
      </c>
      <c r="H721" s="24">
        <v>0</v>
      </c>
      <c r="I721" s="17">
        <f t="shared" ref="I721:I728" si="40">I720+H721</f>
        <v>3290000</v>
      </c>
      <c r="J721" s="2"/>
    </row>
    <row r="722" spans="1:10" ht="18.55" outlineLevel="1">
      <c r="A722" s="98"/>
      <c r="B722" s="576"/>
      <c r="C722" s="103" t="s">
        <v>39</v>
      </c>
      <c r="D722" s="32" t="s">
        <v>5</v>
      </c>
      <c r="E722" s="23" t="s">
        <v>1</v>
      </c>
      <c r="F722" s="585"/>
      <c r="G722" s="585"/>
      <c r="H722" s="24">
        <v>0</v>
      </c>
      <c r="I722" s="17">
        <f t="shared" si="40"/>
        <v>3290000</v>
      </c>
      <c r="J722" s="2"/>
    </row>
    <row r="723" spans="1:10" ht="18.55" outlineLevel="1">
      <c r="A723" s="98"/>
      <c r="B723" s="576"/>
      <c r="C723" s="103" t="s">
        <v>39</v>
      </c>
      <c r="D723" s="32" t="s">
        <v>14</v>
      </c>
      <c r="E723" s="23" t="s">
        <v>17</v>
      </c>
      <c r="F723" s="585"/>
      <c r="G723" s="585"/>
      <c r="H723" s="24">
        <v>10000</v>
      </c>
      <c r="I723" s="17">
        <f t="shared" si="40"/>
        <v>3300000</v>
      </c>
      <c r="J723" s="2"/>
    </row>
    <row r="724" spans="1:10" ht="18.55" outlineLevel="1">
      <c r="A724" s="98"/>
      <c r="B724" s="576"/>
      <c r="C724" s="103" t="s">
        <v>39</v>
      </c>
      <c r="D724" s="32" t="s">
        <v>13</v>
      </c>
      <c r="E724" s="23" t="s">
        <v>17</v>
      </c>
      <c r="F724" s="585"/>
      <c r="G724" s="585"/>
      <c r="H724" s="24">
        <v>10000</v>
      </c>
      <c r="I724" s="17">
        <f t="shared" si="40"/>
        <v>3310000</v>
      </c>
      <c r="J724" s="2"/>
    </row>
    <row r="725" spans="1:10" ht="18.55" outlineLevel="1">
      <c r="A725" s="98"/>
      <c r="B725" s="596" t="s">
        <v>48</v>
      </c>
      <c r="C725" s="103" t="s">
        <v>39</v>
      </c>
      <c r="D725" s="78" t="s">
        <v>14</v>
      </c>
      <c r="E725" s="15" t="s">
        <v>1</v>
      </c>
      <c r="F725" s="586">
        <v>3</v>
      </c>
      <c r="G725" s="586">
        <v>0</v>
      </c>
      <c r="H725" s="16">
        <v>0</v>
      </c>
      <c r="I725" s="17">
        <f t="shared" si="40"/>
        <v>3310000</v>
      </c>
      <c r="J725" s="2"/>
    </row>
    <row r="726" spans="1:10" ht="18.55" outlineLevel="1">
      <c r="A726" s="98"/>
      <c r="B726" s="596"/>
      <c r="C726" s="103" t="s">
        <v>39</v>
      </c>
      <c r="D726" s="79" t="s">
        <v>13</v>
      </c>
      <c r="E726" s="19" t="s">
        <v>1</v>
      </c>
      <c r="F726" s="587"/>
      <c r="G726" s="587"/>
      <c r="H726" s="20">
        <v>0</v>
      </c>
      <c r="I726" s="17">
        <f t="shared" si="40"/>
        <v>3310000</v>
      </c>
      <c r="J726" s="2"/>
    </row>
    <row r="727" spans="1:10" ht="18.55" outlineLevel="1">
      <c r="A727" s="98"/>
      <c r="B727" s="596"/>
      <c r="C727" s="103" t="s">
        <v>39</v>
      </c>
      <c r="D727" s="79" t="s">
        <v>23</v>
      </c>
      <c r="E727" s="19" t="s">
        <v>17</v>
      </c>
      <c r="F727" s="587"/>
      <c r="G727" s="587"/>
      <c r="H727" s="20">
        <v>10000</v>
      </c>
      <c r="I727" s="17">
        <f t="shared" si="40"/>
        <v>3320000</v>
      </c>
      <c r="J727" s="2"/>
    </row>
    <row r="728" spans="1:10" ht="18.55" outlineLevel="1">
      <c r="A728" s="98"/>
      <c r="B728" s="596"/>
      <c r="C728" s="103" t="s">
        <v>39</v>
      </c>
      <c r="D728" s="79" t="s">
        <v>5</v>
      </c>
      <c r="E728" s="19" t="s">
        <v>17</v>
      </c>
      <c r="F728" s="587"/>
      <c r="G728" s="587"/>
      <c r="H728" s="20">
        <v>10000</v>
      </c>
      <c r="I728" s="17">
        <f t="shared" si="40"/>
        <v>3330000</v>
      </c>
      <c r="J728" s="2"/>
    </row>
    <row r="729" spans="1:10" ht="18.55" outlineLevel="1">
      <c r="A729" s="98"/>
      <c r="B729" s="576" t="s">
        <v>92</v>
      </c>
      <c r="C729" s="103" t="s">
        <v>39</v>
      </c>
      <c r="D729" s="32" t="s">
        <v>15</v>
      </c>
      <c r="E729" s="23" t="str">
        <f>E725</f>
        <v>Thắng</v>
      </c>
      <c r="F729" s="585">
        <v>3</v>
      </c>
      <c r="G729" s="585">
        <v>2</v>
      </c>
      <c r="H729" s="24">
        <v>0</v>
      </c>
      <c r="I729" s="17">
        <f t="shared" ref="I729:I736" si="41">I728+H729</f>
        <v>3330000</v>
      </c>
      <c r="J729" s="2"/>
    </row>
    <row r="730" spans="1:10" ht="18.55" outlineLevel="1">
      <c r="A730" s="98"/>
      <c r="B730" s="576"/>
      <c r="C730" s="103" t="s">
        <v>39</v>
      </c>
      <c r="D730" s="32" t="s">
        <v>0</v>
      </c>
      <c r="E730" s="23" t="s">
        <v>1</v>
      </c>
      <c r="F730" s="585"/>
      <c r="G730" s="585"/>
      <c r="H730" s="24">
        <v>0</v>
      </c>
      <c r="I730" s="17">
        <f t="shared" si="41"/>
        <v>3330000</v>
      </c>
      <c r="J730" s="2"/>
    </row>
    <row r="731" spans="1:10" ht="18.55" outlineLevel="1">
      <c r="A731" s="98"/>
      <c r="B731" s="576"/>
      <c r="C731" s="103" t="s">
        <v>39</v>
      </c>
      <c r="D731" s="32" t="s">
        <v>23</v>
      </c>
      <c r="E731" s="23" t="s">
        <v>17</v>
      </c>
      <c r="F731" s="585"/>
      <c r="G731" s="585"/>
      <c r="H731" s="24">
        <v>10000</v>
      </c>
      <c r="I731" s="17">
        <f t="shared" si="41"/>
        <v>3340000</v>
      </c>
      <c r="J731" s="2"/>
    </row>
    <row r="732" spans="1:10" ht="18.55" outlineLevel="1">
      <c r="A732" s="98"/>
      <c r="B732" s="576"/>
      <c r="C732" s="103" t="s">
        <v>39</v>
      </c>
      <c r="D732" s="32" t="s">
        <v>5</v>
      </c>
      <c r="E732" s="23" t="s">
        <v>17</v>
      </c>
      <c r="F732" s="585"/>
      <c r="G732" s="585"/>
      <c r="H732" s="24">
        <v>10000</v>
      </c>
      <c r="I732" s="17">
        <f t="shared" si="41"/>
        <v>3350000</v>
      </c>
      <c r="J732" s="2"/>
    </row>
    <row r="733" spans="1:10" ht="18.55" outlineLevel="1">
      <c r="A733" s="98"/>
      <c r="B733" s="596" t="s">
        <v>93</v>
      </c>
      <c r="C733" s="103" t="s">
        <v>39</v>
      </c>
      <c r="D733" s="78" t="s">
        <v>5</v>
      </c>
      <c r="E733" s="15" t="s">
        <v>1</v>
      </c>
      <c r="F733" s="586">
        <v>3</v>
      </c>
      <c r="G733" s="586">
        <v>0</v>
      </c>
      <c r="H733" s="16">
        <v>0</v>
      </c>
      <c r="I733" s="17">
        <f t="shared" si="41"/>
        <v>3350000</v>
      </c>
      <c r="J733" s="2"/>
    </row>
    <row r="734" spans="1:10" ht="18.55" outlineLevel="1">
      <c r="A734" s="98"/>
      <c r="B734" s="596"/>
      <c r="C734" s="103" t="s">
        <v>39</v>
      </c>
      <c r="D734" s="79" t="s">
        <v>23</v>
      </c>
      <c r="E734" s="19" t="s">
        <v>1</v>
      </c>
      <c r="F734" s="587"/>
      <c r="G734" s="587"/>
      <c r="H734" s="20">
        <v>0</v>
      </c>
      <c r="I734" s="17">
        <f t="shared" si="41"/>
        <v>3350000</v>
      </c>
      <c r="J734" s="2"/>
    </row>
    <row r="735" spans="1:10" ht="18.55" outlineLevel="1">
      <c r="A735" s="98"/>
      <c r="B735" s="596"/>
      <c r="C735" s="103" t="s">
        <v>39</v>
      </c>
      <c r="D735" s="79" t="s">
        <v>14</v>
      </c>
      <c r="E735" s="19" t="s">
        <v>17</v>
      </c>
      <c r="F735" s="587"/>
      <c r="G735" s="587"/>
      <c r="H735" s="20">
        <v>10000</v>
      </c>
      <c r="I735" s="17">
        <f t="shared" si="41"/>
        <v>3360000</v>
      </c>
      <c r="J735" s="2"/>
    </row>
    <row r="736" spans="1:10" ht="18.55" outlineLevel="1">
      <c r="A736" s="98"/>
      <c r="B736" s="596"/>
      <c r="C736" s="103" t="s">
        <v>39</v>
      </c>
      <c r="D736" s="79" t="s">
        <v>13</v>
      </c>
      <c r="E736" s="19" t="s">
        <v>17</v>
      </c>
      <c r="F736" s="587"/>
      <c r="G736" s="587"/>
      <c r="H736" s="20">
        <v>10000</v>
      </c>
      <c r="I736" s="17">
        <f t="shared" si="41"/>
        <v>3370000</v>
      </c>
      <c r="J736" s="2"/>
    </row>
    <row r="737" spans="1:10" ht="18.55">
      <c r="A737" s="98"/>
      <c r="B737" s="6" t="s">
        <v>150</v>
      </c>
      <c r="C737" s="7"/>
      <c r="D737" s="77"/>
      <c r="E737" s="9"/>
      <c r="F737" s="10"/>
      <c r="G737" s="10"/>
      <c r="H737" s="11">
        <f>SUM(H738:H775)</f>
        <v>190000</v>
      </c>
      <c r="I737" s="12">
        <v>0</v>
      </c>
      <c r="J737" s="2"/>
    </row>
    <row r="738" spans="1:10" ht="18.55" outlineLevel="1">
      <c r="A738" s="98"/>
      <c r="B738" s="574" t="s">
        <v>2</v>
      </c>
      <c r="C738" s="103" t="s">
        <v>39</v>
      </c>
      <c r="D738" s="78" t="s">
        <v>14</v>
      </c>
      <c r="E738" s="15" t="s">
        <v>1</v>
      </c>
      <c r="F738" s="586">
        <v>3</v>
      </c>
      <c r="G738" s="586">
        <v>2</v>
      </c>
      <c r="H738" s="16">
        <v>0</v>
      </c>
      <c r="I738" s="17">
        <f>I736+H738</f>
        <v>3370000</v>
      </c>
      <c r="J738" s="2"/>
    </row>
    <row r="739" spans="1:10" ht="18.55" outlineLevel="1">
      <c r="A739" s="98"/>
      <c r="B739" s="575"/>
      <c r="C739" s="103" t="s">
        <v>39</v>
      </c>
      <c r="D739" s="79" t="s">
        <v>23</v>
      </c>
      <c r="E739" s="19" t="s">
        <v>1</v>
      </c>
      <c r="F739" s="587"/>
      <c r="G739" s="587"/>
      <c r="H739" s="20">
        <v>0</v>
      </c>
      <c r="I739" s="17">
        <f t="shared" ref="I739:I775" si="42">I738+H739</f>
        <v>3370000</v>
      </c>
      <c r="J739" s="2"/>
    </row>
    <row r="740" spans="1:10" ht="18.55" outlineLevel="1">
      <c r="A740" s="98"/>
      <c r="B740" s="575"/>
      <c r="C740" s="103" t="s">
        <v>39</v>
      </c>
      <c r="D740" s="79" t="s">
        <v>13</v>
      </c>
      <c r="E740" s="19" t="s">
        <v>17</v>
      </c>
      <c r="F740" s="587"/>
      <c r="G740" s="587"/>
      <c r="H740" s="20">
        <v>10000</v>
      </c>
      <c r="I740" s="17">
        <f t="shared" si="42"/>
        <v>3380000</v>
      </c>
      <c r="J740" s="2"/>
    </row>
    <row r="741" spans="1:10" ht="18.55" outlineLevel="1">
      <c r="A741" s="98"/>
      <c r="B741" s="575"/>
      <c r="C741" s="103" t="s">
        <v>39</v>
      </c>
      <c r="D741" s="79" t="s">
        <v>25</v>
      </c>
      <c r="E741" s="19" t="s">
        <v>17</v>
      </c>
      <c r="F741" s="587"/>
      <c r="G741" s="587"/>
      <c r="H741" s="20">
        <v>10000</v>
      </c>
      <c r="I741" s="17">
        <f t="shared" si="42"/>
        <v>3390000</v>
      </c>
      <c r="J741" s="2"/>
    </row>
    <row r="742" spans="1:10" ht="18.55" outlineLevel="1">
      <c r="A742" s="98"/>
      <c r="B742" s="576" t="s">
        <v>3</v>
      </c>
      <c r="C742" s="103" t="s">
        <v>39</v>
      </c>
      <c r="D742" s="32" t="s">
        <v>15</v>
      </c>
      <c r="E742" s="23" t="str">
        <f>E738</f>
        <v>Thắng</v>
      </c>
      <c r="F742" s="585">
        <v>3</v>
      </c>
      <c r="G742" s="585">
        <v>2</v>
      </c>
      <c r="H742" s="24">
        <v>0</v>
      </c>
      <c r="I742" s="17">
        <f t="shared" si="42"/>
        <v>3390000</v>
      </c>
      <c r="J742" s="2"/>
    </row>
    <row r="743" spans="1:10" ht="18.55" outlineLevel="1">
      <c r="A743" s="98"/>
      <c r="B743" s="576"/>
      <c r="C743" s="103" t="s">
        <v>39</v>
      </c>
      <c r="D743" s="32" t="s">
        <v>23</v>
      </c>
      <c r="E743" s="23" t="s">
        <v>1</v>
      </c>
      <c r="F743" s="585"/>
      <c r="G743" s="585"/>
      <c r="H743" s="24">
        <v>0</v>
      </c>
      <c r="I743" s="17">
        <f t="shared" si="42"/>
        <v>3390000</v>
      </c>
      <c r="J743" s="2"/>
    </row>
    <row r="744" spans="1:10" ht="18.55" outlineLevel="1">
      <c r="A744" s="98"/>
      <c r="B744" s="576"/>
      <c r="C744" s="103" t="s">
        <v>39</v>
      </c>
      <c r="D744" s="32" t="s">
        <v>14</v>
      </c>
      <c r="E744" s="23" t="s">
        <v>17</v>
      </c>
      <c r="F744" s="585"/>
      <c r="G744" s="585"/>
      <c r="H744" s="24">
        <v>10000</v>
      </c>
      <c r="I744" s="17">
        <f t="shared" si="42"/>
        <v>3400000</v>
      </c>
      <c r="J744" s="2"/>
    </row>
    <row r="745" spans="1:10" ht="18.55" outlineLevel="1">
      <c r="A745" s="98"/>
      <c r="B745" s="576"/>
      <c r="C745" s="103" t="s">
        <v>39</v>
      </c>
      <c r="D745" s="32" t="s">
        <v>24</v>
      </c>
      <c r="E745" s="23" t="s">
        <v>17</v>
      </c>
      <c r="F745" s="585"/>
      <c r="G745" s="585"/>
      <c r="H745" s="24">
        <v>10000</v>
      </c>
      <c r="I745" s="17">
        <f t="shared" si="42"/>
        <v>3410000</v>
      </c>
      <c r="J745" s="2"/>
    </row>
    <row r="746" spans="1:10" ht="18.55" outlineLevel="1">
      <c r="A746" s="98"/>
      <c r="B746" s="574" t="s">
        <v>6</v>
      </c>
      <c r="C746" s="103" t="s">
        <v>39</v>
      </c>
      <c r="D746" s="78" t="s">
        <v>13</v>
      </c>
      <c r="E746" s="15" t="s">
        <v>1</v>
      </c>
      <c r="F746" s="586">
        <v>3</v>
      </c>
      <c r="G746" s="586">
        <v>1</v>
      </c>
      <c r="H746" s="16">
        <v>0</v>
      </c>
      <c r="I746" s="17">
        <f t="shared" si="42"/>
        <v>3410000</v>
      </c>
      <c r="J746" s="2"/>
    </row>
    <row r="747" spans="1:10" ht="18.55" outlineLevel="1">
      <c r="A747" s="98"/>
      <c r="B747" s="575"/>
      <c r="C747" s="103" t="s">
        <v>39</v>
      </c>
      <c r="D747" s="79" t="s">
        <v>25</v>
      </c>
      <c r="E747" s="19" t="s">
        <v>1</v>
      </c>
      <c r="F747" s="587"/>
      <c r="G747" s="587"/>
      <c r="H747" s="20">
        <v>0</v>
      </c>
      <c r="I747" s="17">
        <f t="shared" si="42"/>
        <v>3410000</v>
      </c>
      <c r="J747" s="2"/>
    </row>
    <row r="748" spans="1:10" ht="18.55" outlineLevel="1">
      <c r="A748" s="98"/>
      <c r="B748" s="575"/>
      <c r="C748" s="103" t="s">
        <v>39</v>
      </c>
      <c r="D748" s="79" t="s">
        <v>14</v>
      </c>
      <c r="E748" s="19" t="s">
        <v>17</v>
      </c>
      <c r="F748" s="587"/>
      <c r="G748" s="587"/>
      <c r="H748" s="20">
        <v>10000</v>
      </c>
      <c r="I748" s="17">
        <f t="shared" si="42"/>
        <v>3420000</v>
      </c>
      <c r="J748" s="2"/>
    </row>
    <row r="749" spans="1:10" ht="18.55" outlineLevel="1">
      <c r="A749" s="98"/>
      <c r="B749" s="575"/>
      <c r="C749" s="103" t="s">
        <v>39</v>
      </c>
      <c r="D749" s="79" t="s">
        <v>16</v>
      </c>
      <c r="E749" s="19" t="s">
        <v>17</v>
      </c>
      <c r="F749" s="587"/>
      <c r="G749" s="587"/>
      <c r="H749" s="20">
        <v>10000</v>
      </c>
      <c r="I749" s="17">
        <f t="shared" si="42"/>
        <v>3430000</v>
      </c>
      <c r="J749" s="2"/>
    </row>
    <row r="750" spans="1:10" ht="18.55" outlineLevel="1">
      <c r="A750" s="98"/>
      <c r="B750" s="576" t="s">
        <v>7</v>
      </c>
      <c r="C750" s="103" t="s">
        <v>39</v>
      </c>
      <c r="D750" s="32" t="s">
        <v>9</v>
      </c>
      <c r="E750" s="23" t="str">
        <f>E746</f>
        <v>Thắng</v>
      </c>
      <c r="F750" s="585">
        <v>3</v>
      </c>
      <c r="G750" s="585">
        <v>2</v>
      </c>
      <c r="H750" s="24">
        <v>0</v>
      </c>
      <c r="I750" s="17">
        <f t="shared" si="42"/>
        <v>3430000</v>
      </c>
      <c r="J750" s="2"/>
    </row>
    <row r="751" spans="1:10" ht="18.55" outlineLevel="1">
      <c r="A751" s="98"/>
      <c r="B751" s="576"/>
      <c r="C751" s="103" t="s">
        <v>39</v>
      </c>
      <c r="D751" s="32" t="s">
        <v>16</v>
      </c>
      <c r="E751" s="23" t="s">
        <v>1</v>
      </c>
      <c r="F751" s="585"/>
      <c r="G751" s="585"/>
      <c r="H751" s="24">
        <v>0</v>
      </c>
      <c r="I751" s="17">
        <f t="shared" si="42"/>
        <v>3430000</v>
      </c>
      <c r="J751" s="2"/>
    </row>
    <row r="752" spans="1:10" ht="18.55" outlineLevel="1">
      <c r="A752" s="98"/>
      <c r="B752" s="576"/>
      <c r="C752" s="103" t="s">
        <v>39</v>
      </c>
      <c r="D752" s="32" t="s">
        <v>15</v>
      </c>
      <c r="E752" s="23" t="s">
        <v>17</v>
      </c>
      <c r="F752" s="585"/>
      <c r="G752" s="585"/>
      <c r="H752" s="24">
        <v>10000</v>
      </c>
      <c r="I752" s="17">
        <f t="shared" si="42"/>
        <v>3440000</v>
      </c>
      <c r="J752" s="2"/>
    </row>
    <row r="753" spans="1:10" ht="18.55" outlineLevel="1">
      <c r="A753" s="98"/>
      <c r="B753" s="576"/>
      <c r="C753" s="103" t="s">
        <v>39</v>
      </c>
      <c r="D753" s="32" t="s">
        <v>13</v>
      </c>
      <c r="E753" s="23" t="s">
        <v>17</v>
      </c>
      <c r="F753" s="585"/>
      <c r="G753" s="585"/>
      <c r="H753" s="24">
        <v>10000</v>
      </c>
      <c r="I753" s="17">
        <f t="shared" si="42"/>
        <v>3450000</v>
      </c>
      <c r="J753" s="2"/>
    </row>
    <row r="754" spans="1:10" ht="18.55" outlineLevel="1">
      <c r="A754" s="98"/>
      <c r="B754" s="596" t="s">
        <v>8</v>
      </c>
      <c r="C754" s="103" t="s">
        <v>39</v>
      </c>
      <c r="D754" s="78" t="s">
        <v>14</v>
      </c>
      <c r="E754" s="15" t="s">
        <v>1</v>
      </c>
      <c r="F754" s="586">
        <v>3</v>
      </c>
      <c r="G754" s="586">
        <v>2</v>
      </c>
      <c r="H754" s="16">
        <v>0</v>
      </c>
      <c r="I754" s="17">
        <f t="shared" si="42"/>
        <v>3450000</v>
      </c>
      <c r="J754" s="2"/>
    </row>
    <row r="755" spans="1:10" ht="18.55" outlineLevel="1">
      <c r="A755" s="98"/>
      <c r="B755" s="596"/>
      <c r="C755" s="103" t="s">
        <v>39</v>
      </c>
      <c r="D755" s="79" t="s">
        <v>23</v>
      </c>
      <c r="E755" s="19" t="s">
        <v>1</v>
      </c>
      <c r="F755" s="587"/>
      <c r="G755" s="587"/>
      <c r="H755" s="20">
        <v>0</v>
      </c>
      <c r="I755" s="17">
        <f t="shared" si="42"/>
        <v>3450000</v>
      </c>
      <c r="J755" s="2"/>
    </row>
    <row r="756" spans="1:10" ht="18.55" outlineLevel="1">
      <c r="A756" s="98"/>
      <c r="B756" s="596"/>
      <c r="C756" s="103" t="s">
        <v>39</v>
      </c>
      <c r="D756" s="79" t="s">
        <v>24</v>
      </c>
      <c r="E756" s="19" t="s">
        <v>17</v>
      </c>
      <c r="F756" s="587"/>
      <c r="G756" s="587"/>
      <c r="H756" s="20">
        <v>10000</v>
      </c>
      <c r="I756" s="17">
        <f t="shared" si="42"/>
        <v>3460000</v>
      </c>
      <c r="J756" s="2"/>
    </row>
    <row r="757" spans="1:10" ht="18.55" outlineLevel="1">
      <c r="A757" s="98"/>
      <c r="B757" s="596"/>
      <c r="C757" s="103" t="s">
        <v>39</v>
      </c>
      <c r="D757" s="79" t="s">
        <v>25</v>
      </c>
      <c r="E757" s="19" t="s">
        <v>17</v>
      </c>
      <c r="F757" s="587"/>
      <c r="G757" s="587"/>
      <c r="H757" s="20">
        <v>10000</v>
      </c>
      <c r="I757" s="17">
        <f t="shared" si="42"/>
        <v>3470000</v>
      </c>
      <c r="J757" s="2"/>
    </row>
    <row r="758" spans="1:10" ht="18.55" outlineLevel="1">
      <c r="A758" s="98"/>
      <c r="B758" s="576" t="s">
        <v>10</v>
      </c>
      <c r="C758" s="103" t="s">
        <v>39</v>
      </c>
      <c r="D758" s="32" t="s">
        <v>13</v>
      </c>
      <c r="E758" s="23" t="str">
        <f>E754</f>
        <v>Thắng</v>
      </c>
      <c r="F758" s="585">
        <v>3</v>
      </c>
      <c r="G758" s="585">
        <v>2</v>
      </c>
      <c r="H758" s="24">
        <v>0</v>
      </c>
      <c r="I758" s="17">
        <f t="shared" si="42"/>
        <v>3470000</v>
      </c>
      <c r="J758" s="2"/>
    </row>
    <row r="759" spans="1:10" ht="18.55" outlineLevel="1">
      <c r="A759" s="98"/>
      <c r="B759" s="576"/>
      <c r="C759" s="103" t="s">
        <v>39</v>
      </c>
      <c r="D759" s="32" t="s">
        <v>15</v>
      </c>
      <c r="E759" s="23" t="s">
        <v>1</v>
      </c>
      <c r="F759" s="585"/>
      <c r="G759" s="585"/>
      <c r="H759" s="24">
        <v>0</v>
      </c>
      <c r="I759" s="17">
        <f t="shared" si="42"/>
        <v>3470000</v>
      </c>
      <c r="J759" s="2"/>
    </row>
    <row r="760" spans="1:10" ht="18.55" outlineLevel="1">
      <c r="A760" s="98"/>
      <c r="B760" s="576"/>
      <c r="C760" s="103" t="s">
        <v>39</v>
      </c>
      <c r="D760" s="32" t="s">
        <v>16</v>
      </c>
      <c r="E760" s="23" t="s">
        <v>17</v>
      </c>
      <c r="F760" s="585"/>
      <c r="G760" s="585"/>
      <c r="H760" s="24">
        <v>10000</v>
      </c>
      <c r="I760" s="17">
        <f t="shared" si="42"/>
        <v>3480000</v>
      </c>
      <c r="J760" s="2"/>
    </row>
    <row r="761" spans="1:10" ht="18.55" outlineLevel="1">
      <c r="A761" s="98"/>
      <c r="B761" s="576"/>
      <c r="C761" s="103" t="s">
        <v>39</v>
      </c>
      <c r="D761" s="32" t="s">
        <v>24</v>
      </c>
      <c r="E761" s="23" t="s">
        <v>17</v>
      </c>
      <c r="F761" s="585"/>
      <c r="G761" s="585"/>
      <c r="H761" s="24">
        <v>10000</v>
      </c>
      <c r="I761" s="17">
        <f t="shared" si="42"/>
        <v>3490000</v>
      </c>
      <c r="J761" s="2"/>
    </row>
    <row r="762" spans="1:10" ht="18.55" outlineLevel="1">
      <c r="A762" s="98"/>
      <c r="B762" s="596" t="s">
        <v>31</v>
      </c>
      <c r="C762" s="103" t="s">
        <v>39</v>
      </c>
      <c r="D762" s="78" t="s">
        <v>23</v>
      </c>
      <c r="E762" s="15" t="s">
        <v>1</v>
      </c>
      <c r="F762" s="586">
        <v>3</v>
      </c>
      <c r="G762" s="586">
        <v>1</v>
      </c>
      <c r="H762" s="16">
        <v>0</v>
      </c>
      <c r="I762" s="17">
        <f t="shared" si="42"/>
        <v>3490000</v>
      </c>
      <c r="J762" s="2"/>
    </row>
    <row r="763" spans="1:10" ht="18.55" outlineLevel="1">
      <c r="A763" s="98"/>
      <c r="B763" s="596"/>
      <c r="C763" s="103" t="s">
        <v>39</v>
      </c>
      <c r="D763" s="79" t="s">
        <v>15</v>
      </c>
      <c r="E763" s="19" t="s">
        <v>1</v>
      </c>
      <c r="F763" s="587"/>
      <c r="G763" s="587"/>
      <c r="H763" s="20">
        <v>0</v>
      </c>
      <c r="I763" s="17">
        <f t="shared" si="42"/>
        <v>3490000</v>
      </c>
      <c r="J763" s="2"/>
    </row>
    <row r="764" spans="1:10" ht="18.55" outlineLevel="1">
      <c r="A764" s="98"/>
      <c r="B764" s="596"/>
      <c r="C764" s="103" t="s">
        <v>39</v>
      </c>
      <c r="D764" s="79" t="s">
        <v>9</v>
      </c>
      <c r="E764" s="19" t="s">
        <v>17</v>
      </c>
      <c r="F764" s="587"/>
      <c r="G764" s="587"/>
      <c r="H764" s="20">
        <v>10000</v>
      </c>
      <c r="I764" s="17">
        <f t="shared" si="42"/>
        <v>3500000</v>
      </c>
      <c r="J764" s="2"/>
    </row>
    <row r="765" spans="1:10" ht="18.55" outlineLevel="1">
      <c r="A765" s="98"/>
      <c r="B765" s="596"/>
      <c r="C765" s="103" t="s">
        <v>39</v>
      </c>
      <c r="D765" s="79" t="s">
        <v>16</v>
      </c>
      <c r="E765" s="19" t="s">
        <v>17</v>
      </c>
      <c r="F765" s="587"/>
      <c r="G765" s="587"/>
      <c r="H765" s="20">
        <v>10000</v>
      </c>
      <c r="I765" s="17">
        <f t="shared" si="42"/>
        <v>3510000</v>
      </c>
      <c r="J765" s="2"/>
    </row>
    <row r="766" spans="1:10" ht="18.55" outlineLevel="1">
      <c r="A766" s="98"/>
      <c r="B766" s="576" t="s">
        <v>36</v>
      </c>
      <c r="C766" s="103" t="s">
        <v>39</v>
      </c>
      <c r="D766" s="32" t="s">
        <v>13</v>
      </c>
      <c r="E766" s="23" t="str">
        <f>E762</f>
        <v>Thắng</v>
      </c>
      <c r="F766" s="585">
        <v>3</v>
      </c>
      <c r="G766" s="585">
        <v>0</v>
      </c>
      <c r="H766" s="24">
        <v>0</v>
      </c>
      <c r="I766" s="17">
        <f t="shared" si="42"/>
        <v>3510000</v>
      </c>
      <c r="J766" s="2"/>
    </row>
    <row r="767" spans="1:10" ht="18.55" outlineLevel="1">
      <c r="A767" s="98"/>
      <c r="B767" s="576"/>
      <c r="C767" s="103" t="s">
        <v>39</v>
      </c>
      <c r="D767" s="32" t="s">
        <v>23</v>
      </c>
      <c r="E767" s="23" t="s">
        <v>1</v>
      </c>
      <c r="F767" s="585"/>
      <c r="G767" s="585"/>
      <c r="H767" s="24">
        <v>0</v>
      </c>
      <c r="I767" s="17">
        <f t="shared" si="42"/>
        <v>3510000</v>
      </c>
      <c r="J767" s="2"/>
    </row>
    <row r="768" spans="1:10" ht="18.55" outlineLevel="1">
      <c r="A768" s="98"/>
      <c r="B768" s="576"/>
      <c r="C768" s="103" t="s">
        <v>39</v>
      </c>
      <c r="D768" s="32" t="s">
        <v>14</v>
      </c>
      <c r="E768" s="23" t="s">
        <v>17</v>
      </c>
      <c r="F768" s="585"/>
      <c r="G768" s="585"/>
      <c r="H768" s="24">
        <v>10000</v>
      </c>
      <c r="I768" s="17">
        <f t="shared" si="42"/>
        <v>3520000</v>
      </c>
      <c r="J768" s="2"/>
    </row>
    <row r="769" spans="1:10" ht="18.55" outlineLevel="1">
      <c r="A769" s="98"/>
      <c r="B769" s="576"/>
      <c r="C769" s="103" t="s">
        <v>39</v>
      </c>
      <c r="D769" s="32" t="s">
        <v>16</v>
      </c>
      <c r="E769" s="23" t="s">
        <v>17</v>
      </c>
      <c r="F769" s="585"/>
      <c r="G769" s="585"/>
      <c r="H769" s="24">
        <v>10000</v>
      </c>
      <c r="I769" s="17">
        <f t="shared" si="42"/>
        <v>3530000</v>
      </c>
      <c r="J769" s="2"/>
    </row>
    <row r="770" spans="1:10" ht="18.55" outlineLevel="1">
      <c r="A770" s="98"/>
      <c r="B770" s="596" t="s">
        <v>37</v>
      </c>
      <c r="C770" s="103" t="s">
        <v>39</v>
      </c>
      <c r="D770" s="78" t="s">
        <v>14</v>
      </c>
      <c r="E770" s="15" t="s">
        <v>1</v>
      </c>
      <c r="F770" s="586">
        <v>3</v>
      </c>
      <c r="G770" s="586">
        <v>0</v>
      </c>
      <c r="H770" s="16">
        <v>0</v>
      </c>
      <c r="I770" s="17">
        <f t="shared" si="42"/>
        <v>3530000</v>
      </c>
      <c r="J770" s="2"/>
    </row>
    <row r="771" spans="1:10" ht="18.55" outlineLevel="1">
      <c r="A771" s="98"/>
      <c r="B771" s="596"/>
      <c r="C771" s="103" t="s">
        <v>39</v>
      </c>
      <c r="D771" s="79" t="s">
        <v>9</v>
      </c>
      <c r="E771" s="19" t="s">
        <v>17</v>
      </c>
      <c r="F771" s="587"/>
      <c r="G771" s="587"/>
      <c r="H771" s="20">
        <v>10000</v>
      </c>
      <c r="I771" s="17">
        <f t="shared" si="42"/>
        <v>3540000</v>
      </c>
      <c r="J771" s="2"/>
    </row>
    <row r="772" spans="1:10" ht="18.55" outlineLevel="1">
      <c r="A772" s="98"/>
      <c r="B772" s="576" t="s">
        <v>41</v>
      </c>
      <c r="C772" s="103" t="s">
        <v>39</v>
      </c>
      <c r="D772" s="32" t="s">
        <v>9</v>
      </c>
      <c r="E772" s="23" t="str">
        <f>E770</f>
        <v>Thắng</v>
      </c>
      <c r="F772" s="585">
        <v>3</v>
      </c>
      <c r="G772" s="585">
        <v>2</v>
      </c>
      <c r="H772" s="24">
        <v>0</v>
      </c>
      <c r="I772" s="17">
        <f t="shared" si="42"/>
        <v>3540000</v>
      </c>
      <c r="J772" s="2"/>
    </row>
    <row r="773" spans="1:10" ht="18.55" outlineLevel="1">
      <c r="A773" s="98"/>
      <c r="B773" s="576"/>
      <c r="C773" s="103" t="s">
        <v>39</v>
      </c>
      <c r="D773" s="32" t="s">
        <v>14</v>
      </c>
      <c r="E773" s="23" t="s">
        <v>17</v>
      </c>
      <c r="F773" s="585"/>
      <c r="G773" s="585"/>
      <c r="H773" s="24">
        <v>10000</v>
      </c>
      <c r="I773" s="17">
        <f t="shared" si="42"/>
        <v>3550000</v>
      </c>
      <c r="J773" s="2"/>
    </row>
    <row r="774" spans="1:10" ht="18.55" outlineLevel="1">
      <c r="A774" s="98"/>
      <c r="B774" s="596" t="s">
        <v>48</v>
      </c>
      <c r="C774" s="103" t="s">
        <v>39</v>
      </c>
      <c r="D774" s="78" t="s">
        <v>14</v>
      </c>
      <c r="E774" s="15" t="s">
        <v>1</v>
      </c>
      <c r="F774" s="586">
        <v>3</v>
      </c>
      <c r="G774" s="586">
        <v>2</v>
      </c>
      <c r="H774" s="16">
        <v>0</v>
      </c>
      <c r="I774" s="17">
        <f t="shared" si="42"/>
        <v>3550000</v>
      </c>
      <c r="J774" s="2"/>
    </row>
    <row r="775" spans="1:10" ht="18.55" outlineLevel="1">
      <c r="A775" s="98"/>
      <c r="B775" s="596"/>
      <c r="C775" s="103" t="s">
        <v>39</v>
      </c>
      <c r="D775" s="79" t="s">
        <v>9</v>
      </c>
      <c r="E775" s="19" t="s">
        <v>17</v>
      </c>
      <c r="F775" s="587"/>
      <c r="G775" s="587"/>
      <c r="H775" s="20">
        <v>10000</v>
      </c>
      <c r="I775" s="17">
        <f t="shared" si="42"/>
        <v>3560000</v>
      </c>
      <c r="J775" s="2"/>
    </row>
    <row r="776" spans="1:10" ht="18.55">
      <c r="A776" s="98"/>
      <c r="B776" s="6" t="s">
        <v>151</v>
      </c>
      <c r="C776" s="7"/>
      <c r="D776" s="77"/>
      <c r="E776" s="9"/>
      <c r="F776" s="10"/>
      <c r="G776" s="10"/>
      <c r="H776" s="11">
        <f>SUM(H777:H800)</f>
        <v>120000</v>
      </c>
      <c r="I776" s="12">
        <v>0</v>
      </c>
      <c r="J776" s="2"/>
    </row>
    <row r="777" spans="1:10" ht="18.55" outlineLevel="1">
      <c r="A777" s="98"/>
      <c r="B777" s="574" t="s">
        <v>2</v>
      </c>
      <c r="C777" s="104" t="s">
        <v>39</v>
      </c>
      <c r="D777" s="78" t="s">
        <v>14</v>
      </c>
      <c r="E777" s="15" t="s">
        <v>1</v>
      </c>
      <c r="F777" s="586">
        <v>3</v>
      </c>
      <c r="G777" s="586">
        <v>2</v>
      </c>
      <c r="H777" s="16">
        <v>0</v>
      </c>
      <c r="I777" s="17">
        <f>I775+H777</f>
        <v>3560000</v>
      </c>
      <c r="J777" s="2"/>
    </row>
    <row r="778" spans="1:10" ht="18.55" outlineLevel="1">
      <c r="A778" s="98"/>
      <c r="B778" s="575"/>
      <c r="C778" s="104" t="s">
        <v>39</v>
      </c>
      <c r="D778" s="79" t="s">
        <v>16</v>
      </c>
      <c r="E778" s="19" t="s">
        <v>1</v>
      </c>
      <c r="F778" s="587"/>
      <c r="G778" s="587"/>
      <c r="H778" s="20">
        <v>0</v>
      </c>
      <c r="I778" s="17">
        <f t="shared" ref="I778:I800" si="43">I777+H778</f>
        <v>3560000</v>
      </c>
      <c r="J778" s="2"/>
    </row>
    <row r="779" spans="1:10" ht="18.55" outlineLevel="1">
      <c r="A779" s="98"/>
      <c r="B779" s="575"/>
      <c r="C779" s="104" t="s">
        <v>39</v>
      </c>
      <c r="D779" s="79" t="s">
        <v>4</v>
      </c>
      <c r="E779" s="19" t="s">
        <v>17</v>
      </c>
      <c r="F779" s="587"/>
      <c r="G779" s="587"/>
      <c r="H779" s="20">
        <v>10000</v>
      </c>
      <c r="I779" s="17">
        <f t="shared" si="43"/>
        <v>3570000</v>
      </c>
      <c r="J779" s="2"/>
    </row>
    <row r="780" spans="1:10" ht="18.55" outlineLevel="1">
      <c r="A780" s="98"/>
      <c r="B780" s="575"/>
      <c r="C780" s="104" t="s">
        <v>39</v>
      </c>
      <c r="D780" s="79" t="s">
        <v>5</v>
      </c>
      <c r="E780" s="19" t="s">
        <v>17</v>
      </c>
      <c r="F780" s="587"/>
      <c r="G780" s="587"/>
      <c r="H780" s="20">
        <v>10000</v>
      </c>
      <c r="I780" s="17">
        <f t="shared" si="43"/>
        <v>3580000</v>
      </c>
      <c r="J780" s="2"/>
    </row>
    <row r="781" spans="1:10" ht="18.55" outlineLevel="1">
      <c r="A781" s="98"/>
      <c r="B781" s="576" t="s">
        <v>3</v>
      </c>
      <c r="C781" s="104" t="s">
        <v>39</v>
      </c>
      <c r="D781" s="32" t="s">
        <v>13</v>
      </c>
      <c r="E781" s="23" t="str">
        <f>E777</f>
        <v>Thắng</v>
      </c>
      <c r="F781" s="585">
        <v>3</v>
      </c>
      <c r="G781" s="585">
        <v>2</v>
      </c>
      <c r="H781" s="24">
        <v>0</v>
      </c>
      <c r="I781" s="17">
        <f t="shared" si="43"/>
        <v>3580000</v>
      </c>
      <c r="J781" s="2"/>
    </row>
    <row r="782" spans="1:10" ht="18.55" outlineLevel="1">
      <c r="A782" s="98"/>
      <c r="B782" s="576"/>
      <c r="C782" s="104" t="s">
        <v>39</v>
      </c>
      <c r="D782" s="32" t="s">
        <v>23</v>
      </c>
      <c r="E782" s="23" t="s">
        <v>1</v>
      </c>
      <c r="F782" s="585"/>
      <c r="G782" s="585"/>
      <c r="H782" s="24">
        <v>0</v>
      </c>
      <c r="I782" s="17">
        <f t="shared" si="43"/>
        <v>3580000</v>
      </c>
      <c r="J782" s="2"/>
    </row>
    <row r="783" spans="1:10" ht="18.55" outlineLevel="1">
      <c r="A783" s="98"/>
      <c r="B783" s="576"/>
      <c r="C783" s="104" t="s">
        <v>39</v>
      </c>
      <c r="D783" s="32" t="s">
        <v>14</v>
      </c>
      <c r="E783" s="23" t="s">
        <v>17</v>
      </c>
      <c r="F783" s="585"/>
      <c r="G783" s="585"/>
      <c r="H783" s="24">
        <v>10000</v>
      </c>
      <c r="I783" s="17">
        <f t="shared" si="43"/>
        <v>3590000</v>
      </c>
      <c r="J783" s="2"/>
    </row>
    <row r="784" spans="1:10" ht="18.55" outlineLevel="1">
      <c r="A784" s="98"/>
      <c r="B784" s="576"/>
      <c r="C784" s="104" t="s">
        <v>39</v>
      </c>
      <c r="D784" s="32" t="s">
        <v>16</v>
      </c>
      <c r="E784" s="23" t="s">
        <v>17</v>
      </c>
      <c r="F784" s="585"/>
      <c r="G784" s="585"/>
      <c r="H784" s="24">
        <v>10000</v>
      </c>
      <c r="I784" s="17">
        <f t="shared" si="43"/>
        <v>3600000</v>
      </c>
      <c r="J784" s="2"/>
    </row>
    <row r="785" spans="1:10" ht="18.55" outlineLevel="1">
      <c r="A785" s="98"/>
      <c r="B785" s="574" t="s">
        <v>6</v>
      </c>
      <c r="C785" s="104" t="s">
        <v>39</v>
      </c>
      <c r="D785" s="78" t="s">
        <v>4</v>
      </c>
      <c r="E785" s="15" t="s">
        <v>1</v>
      </c>
      <c r="F785" s="586">
        <v>3</v>
      </c>
      <c r="G785" s="586">
        <v>1</v>
      </c>
      <c r="H785" s="16">
        <v>0</v>
      </c>
      <c r="I785" s="17">
        <f t="shared" si="43"/>
        <v>3600000</v>
      </c>
      <c r="J785" s="2"/>
    </row>
    <row r="786" spans="1:10" ht="18.55" outlineLevel="1">
      <c r="A786" s="98"/>
      <c r="B786" s="575"/>
      <c r="C786" s="104" t="s">
        <v>39</v>
      </c>
      <c r="D786" s="79" t="s">
        <v>0</v>
      </c>
      <c r="E786" s="19" t="s">
        <v>1</v>
      </c>
      <c r="F786" s="587"/>
      <c r="G786" s="587"/>
      <c r="H786" s="20">
        <v>0</v>
      </c>
      <c r="I786" s="17">
        <f t="shared" si="43"/>
        <v>3600000</v>
      </c>
      <c r="J786" s="2"/>
    </row>
    <row r="787" spans="1:10" ht="18.55" outlineLevel="1">
      <c r="A787" s="98"/>
      <c r="B787" s="575"/>
      <c r="C787" s="104" t="s">
        <v>39</v>
      </c>
      <c r="D787" s="79" t="s">
        <v>25</v>
      </c>
      <c r="E787" s="19" t="s">
        <v>17</v>
      </c>
      <c r="F787" s="587"/>
      <c r="G787" s="587"/>
      <c r="H787" s="20">
        <v>10000</v>
      </c>
      <c r="I787" s="17">
        <f t="shared" si="43"/>
        <v>3610000</v>
      </c>
      <c r="J787" s="2"/>
    </row>
    <row r="788" spans="1:10" ht="18.55" outlineLevel="1">
      <c r="A788" s="98"/>
      <c r="B788" s="575"/>
      <c r="C788" s="104" t="s">
        <v>39</v>
      </c>
      <c r="D788" s="79" t="s">
        <v>5</v>
      </c>
      <c r="E788" s="19" t="s">
        <v>17</v>
      </c>
      <c r="F788" s="587"/>
      <c r="G788" s="587"/>
      <c r="H788" s="20">
        <v>10000</v>
      </c>
      <c r="I788" s="17">
        <f t="shared" si="43"/>
        <v>3620000</v>
      </c>
      <c r="J788" s="2"/>
    </row>
    <row r="789" spans="1:10" ht="18.55" outlineLevel="1">
      <c r="A789" s="98"/>
      <c r="B789" s="576" t="s">
        <v>7</v>
      </c>
      <c r="C789" s="104" t="s">
        <v>39</v>
      </c>
      <c r="D789" s="32" t="s">
        <v>4</v>
      </c>
      <c r="E789" s="23" t="str">
        <f>E785</f>
        <v>Thắng</v>
      </c>
      <c r="F789" s="585">
        <v>3</v>
      </c>
      <c r="G789" s="585">
        <v>2</v>
      </c>
      <c r="H789" s="24">
        <v>0</v>
      </c>
      <c r="I789" s="17">
        <f t="shared" si="43"/>
        <v>3620000</v>
      </c>
      <c r="J789" s="2"/>
    </row>
    <row r="790" spans="1:10" ht="18.55" outlineLevel="1">
      <c r="A790" s="98"/>
      <c r="B790" s="576"/>
      <c r="C790" s="104" t="s">
        <v>39</v>
      </c>
      <c r="D790" s="32" t="s">
        <v>5</v>
      </c>
      <c r="E790" s="23" t="s">
        <v>1</v>
      </c>
      <c r="F790" s="585"/>
      <c r="G790" s="585"/>
      <c r="H790" s="24">
        <v>0</v>
      </c>
      <c r="I790" s="17">
        <f t="shared" si="43"/>
        <v>3620000</v>
      </c>
      <c r="J790" s="2"/>
    </row>
    <row r="791" spans="1:10" ht="18.55" outlineLevel="1">
      <c r="A791" s="98"/>
      <c r="B791" s="576"/>
      <c r="C791" s="104" t="s">
        <v>39</v>
      </c>
      <c r="D791" s="32" t="s">
        <v>15</v>
      </c>
      <c r="E791" s="23" t="s">
        <v>17</v>
      </c>
      <c r="F791" s="585"/>
      <c r="G791" s="585"/>
      <c r="H791" s="24">
        <v>10000</v>
      </c>
      <c r="I791" s="17">
        <f t="shared" si="43"/>
        <v>3630000</v>
      </c>
      <c r="J791" s="2"/>
    </row>
    <row r="792" spans="1:10" ht="18.55" outlineLevel="1">
      <c r="A792" s="98"/>
      <c r="B792" s="576"/>
      <c r="C792" s="104" t="s">
        <v>39</v>
      </c>
      <c r="D792" s="32" t="s">
        <v>0</v>
      </c>
      <c r="E792" s="23" t="s">
        <v>17</v>
      </c>
      <c r="F792" s="585"/>
      <c r="G792" s="585"/>
      <c r="H792" s="24">
        <v>10000</v>
      </c>
      <c r="I792" s="17">
        <f t="shared" si="43"/>
        <v>3640000</v>
      </c>
      <c r="J792" s="2"/>
    </row>
    <row r="793" spans="1:10" ht="18.55" outlineLevel="1">
      <c r="A793" s="98"/>
      <c r="B793" s="596" t="s">
        <v>8</v>
      </c>
      <c r="C793" s="104" t="s">
        <v>39</v>
      </c>
      <c r="D793" s="78" t="s">
        <v>13</v>
      </c>
      <c r="E793" s="15" t="s">
        <v>1</v>
      </c>
      <c r="F793" s="586">
        <v>3</v>
      </c>
      <c r="G793" s="586">
        <v>0</v>
      </c>
      <c r="H793" s="16">
        <v>0</v>
      </c>
      <c r="I793" s="17">
        <f t="shared" si="43"/>
        <v>3640000</v>
      </c>
      <c r="J793" s="2"/>
    </row>
    <row r="794" spans="1:10" ht="18.55" outlineLevel="1">
      <c r="A794" s="98"/>
      <c r="B794" s="596"/>
      <c r="C794" s="104" t="s">
        <v>39</v>
      </c>
      <c r="D794" s="79" t="s">
        <v>23</v>
      </c>
      <c r="E794" s="19" t="s">
        <v>1</v>
      </c>
      <c r="F794" s="587"/>
      <c r="G794" s="587"/>
      <c r="H794" s="20">
        <v>0</v>
      </c>
      <c r="I794" s="17">
        <f t="shared" si="43"/>
        <v>3640000</v>
      </c>
      <c r="J794" s="2"/>
    </row>
    <row r="795" spans="1:10" ht="18.55" outlineLevel="1">
      <c r="A795" s="98"/>
      <c r="B795" s="596"/>
      <c r="C795" s="104" t="s">
        <v>39</v>
      </c>
      <c r="D795" s="79" t="s">
        <v>14</v>
      </c>
      <c r="E795" s="19" t="s">
        <v>17</v>
      </c>
      <c r="F795" s="587"/>
      <c r="G795" s="587"/>
      <c r="H795" s="20">
        <v>10000</v>
      </c>
      <c r="I795" s="17">
        <f t="shared" si="43"/>
        <v>3650000</v>
      </c>
      <c r="J795" s="2"/>
    </row>
    <row r="796" spans="1:10" ht="18.55" outlineLevel="1">
      <c r="A796" s="98"/>
      <c r="B796" s="596"/>
      <c r="C796" s="104" t="s">
        <v>39</v>
      </c>
      <c r="D796" s="79" t="s">
        <v>16</v>
      </c>
      <c r="E796" s="19" t="s">
        <v>17</v>
      </c>
      <c r="F796" s="587"/>
      <c r="G796" s="587"/>
      <c r="H796" s="20">
        <v>10000</v>
      </c>
      <c r="I796" s="17">
        <f t="shared" si="43"/>
        <v>3660000</v>
      </c>
      <c r="J796" s="2"/>
    </row>
    <row r="797" spans="1:10" ht="18.55" outlineLevel="1">
      <c r="A797" s="98"/>
      <c r="B797" s="576" t="s">
        <v>10</v>
      </c>
      <c r="C797" s="104" t="s">
        <v>39</v>
      </c>
      <c r="D797" s="32" t="s">
        <v>14</v>
      </c>
      <c r="E797" s="23" t="str">
        <f>E793</f>
        <v>Thắng</v>
      </c>
      <c r="F797" s="585">
        <v>3</v>
      </c>
      <c r="G797" s="585">
        <v>2</v>
      </c>
      <c r="H797" s="24">
        <v>0</v>
      </c>
      <c r="I797" s="17">
        <f t="shared" si="43"/>
        <v>3660000</v>
      </c>
      <c r="J797" s="2"/>
    </row>
    <row r="798" spans="1:10" ht="18.55" outlineLevel="1">
      <c r="A798" s="98"/>
      <c r="B798" s="576"/>
      <c r="C798" s="104" t="s">
        <v>39</v>
      </c>
      <c r="D798" s="32" t="s">
        <v>23</v>
      </c>
      <c r="E798" s="23" t="s">
        <v>1</v>
      </c>
      <c r="F798" s="585"/>
      <c r="G798" s="585"/>
      <c r="H798" s="24">
        <v>0</v>
      </c>
      <c r="I798" s="17">
        <f t="shared" si="43"/>
        <v>3660000</v>
      </c>
      <c r="J798" s="2"/>
    </row>
    <row r="799" spans="1:10" ht="18.55" outlineLevel="1">
      <c r="A799" s="98"/>
      <c r="B799" s="576"/>
      <c r="C799" s="104" t="s">
        <v>39</v>
      </c>
      <c r="D799" s="32" t="s">
        <v>25</v>
      </c>
      <c r="E799" s="23" t="s">
        <v>17</v>
      </c>
      <c r="F799" s="585"/>
      <c r="G799" s="585"/>
      <c r="H799" s="24">
        <v>10000</v>
      </c>
      <c r="I799" s="17">
        <f t="shared" si="43"/>
        <v>3670000</v>
      </c>
      <c r="J799" s="2"/>
    </row>
    <row r="800" spans="1:10" ht="18.55" outlineLevel="1">
      <c r="A800" s="98"/>
      <c r="B800" s="576"/>
      <c r="C800" s="104" t="s">
        <v>39</v>
      </c>
      <c r="D800" s="32" t="s">
        <v>13</v>
      </c>
      <c r="E800" s="23" t="s">
        <v>17</v>
      </c>
      <c r="F800" s="585"/>
      <c r="G800" s="585"/>
      <c r="H800" s="24">
        <v>10000</v>
      </c>
      <c r="I800" s="17">
        <f t="shared" si="43"/>
        <v>3680000</v>
      </c>
      <c r="J800" s="2"/>
    </row>
    <row r="801" spans="1:10" ht="18.55">
      <c r="A801" s="98"/>
      <c r="B801" s="6" t="s">
        <v>152</v>
      </c>
      <c r="C801" s="7"/>
      <c r="D801" s="77"/>
      <c r="E801" s="9"/>
      <c r="F801" s="10"/>
      <c r="G801" s="10"/>
      <c r="H801" s="11">
        <f>SUM(H802:H833)</f>
        <v>160000</v>
      </c>
      <c r="I801" s="12">
        <v>0</v>
      </c>
      <c r="J801" s="2"/>
    </row>
    <row r="802" spans="1:10" ht="18.55" outlineLevel="1">
      <c r="A802" s="98"/>
      <c r="B802" s="574" t="s">
        <v>2</v>
      </c>
      <c r="C802" s="106" t="s">
        <v>39</v>
      </c>
      <c r="D802" s="78" t="s">
        <v>4</v>
      </c>
      <c r="E802" s="15" t="s">
        <v>1</v>
      </c>
      <c r="F802" s="586">
        <v>3</v>
      </c>
      <c r="G802" s="586">
        <v>2</v>
      </c>
      <c r="H802" s="16">
        <v>0</v>
      </c>
      <c r="I802" s="17">
        <f>I800+H802</f>
        <v>3680000</v>
      </c>
      <c r="J802" s="2"/>
    </row>
    <row r="803" spans="1:10" ht="18.55" outlineLevel="1">
      <c r="A803" s="98"/>
      <c r="B803" s="575"/>
      <c r="C803" s="106" t="s">
        <v>39</v>
      </c>
      <c r="D803" s="79" t="s">
        <v>16</v>
      </c>
      <c r="E803" s="19" t="s">
        <v>1</v>
      </c>
      <c r="F803" s="587"/>
      <c r="G803" s="587"/>
      <c r="H803" s="20">
        <v>0</v>
      </c>
      <c r="I803" s="17">
        <f t="shared" ref="I803:I825" si="44">I802+H803</f>
        <v>3680000</v>
      </c>
      <c r="J803" s="2"/>
    </row>
    <row r="804" spans="1:10" ht="18.55" outlineLevel="1">
      <c r="A804" s="98"/>
      <c r="B804" s="575"/>
      <c r="C804" s="106" t="s">
        <v>39</v>
      </c>
      <c r="D804" s="79" t="s">
        <v>13</v>
      </c>
      <c r="E804" s="19" t="s">
        <v>17</v>
      </c>
      <c r="F804" s="587"/>
      <c r="G804" s="587"/>
      <c r="H804" s="20">
        <v>10000</v>
      </c>
      <c r="I804" s="17">
        <f t="shared" si="44"/>
        <v>3690000</v>
      </c>
      <c r="J804" s="2"/>
    </row>
    <row r="805" spans="1:10" ht="18.55" outlineLevel="1">
      <c r="A805" s="98"/>
      <c r="B805" s="575"/>
      <c r="C805" s="106" t="s">
        <v>39</v>
      </c>
      <c r="D805" s="79" t="s">
        <v>25</v>
      </c>
      <c r="E805" s="19" t="s">
        <v>17</v>
      </c>
      <c r="F805" s="587"/>
      <c r="G805" s="587"/>
      <c r="H805" s="20">
        <v>10000</v>
      </c>
      <c r="I805" s="17">
        <f t="shared" si="44"/>
        <v>3700000</v>
      </c>
      <c r="J805" s="2"/>
    </row>
    <row r="806" spans="1:10" ht="18.55" outlineLevel="1">
      <c r="A806" s="98"/>
      <c r="B806" s="576" t="s">
        <v>3</v>
      </c>
      <c r="C806" s="106" t="s">
        <v>39</v>
      </c>
      <c r="D806" s="32" t="s">
        <v>5</v>
      </c>
      <c r="E806" s="23" t="str">
        <f>E802</f>
        <v>Thắng</v>
      </c>
      <c r="F806" s="585">
        <v>3</v>
      </c>
      <c r="G806" s="585">
        <v>2</v>
      </c>
      <c r="H806" s="24">
        <v>0</v>
      </c>
      <c r="I806" s="17">
        <f t="shared" si="44"/>
        <v>3700000</v>
      </c>
      <c r="J806" s="2"/>
    </row>
    <row r="807" spans="1:10" ht="18.55" outlineLevel="1">
      <c r="A807" s="98"/>
      <c r="B807" s="576"/>
      <c r="C807" s="106" t="s">
        <v>39</v>
      </c>
      <c r="D807" s="32" t="s">
        <v>16</v>
      </c>
      <c r="E807" s="23" t="s">
        <v>1</v>
      </c>
      <c r="F807" s="585"/>
      <c r="G807" s="585"/>
      <c r="H807" s="24">
        <v>0</v>
      </c>
      <c r="I807" s="17">
        <f t="shared" si="44"/>
        <v>3700000</v>
      </c>
      <c r="J807" s="2"/>
    </row>
    <row r="808" spans="1:10" ht="18.55" outlineLevel="1">
      <c r="A808" s="98"/>
      <c r="B808" s="576"/>
      <c r="C808" s="106" t="s">
        <v>39</v>
      </c>
      <c r="D808" s="32" t="s">
        <v>13</v>
      </c>
      <c r="E808" s="23" t="s">
        <v>17</v>
      </c>
      <c r="F808" s="585"/>
      <c r="G808" s="585"/>
      <c r="H808" s="24">
        <v>10000</v>
      </c>
      <c r="I808" s="17">
        <f t="shared" si="44"/>
        <v>3710000</v>
      </c>
      <c r="J808" s="2"/>
    </row>
    <row r="809" spans="1:10" ht="18.55" outlineLevel="1">
      <c r="A809" s="98"/>
      <c r="B809" s="576"/>
      <c r="C809" s="106" t="s">
        <v>39</v>
      </c>
      <c r="D809" s="32" t="s">
        <v>24</v>
      </c>
      <c r="E809" s="23" t="s">
        <v>17</v>
      </c>
      <c r="F809" s="585"/>
      <c r="G809" s="585"/>
      <c r="H809" s="24">
        <v>10000</v>
      </c>
      <c r="I809" s="17">
        <f t="shared" si="44"/>
        <v>3720000</v>
      </c>
      <c r="J809" s="2"/>
    </row>
    <row r="810" spans="1:10" ht="18.55" outlineLevel="1">
      <c r="A810" s="98"/>
      <c r="B810" s="574" t="s">
        <v>6</v>
      </c>
      <c r="C810" s="106" t="s">
        <v>39</v>
      </c>
      <c r="D810" s="78" t="s">
        <v>4</v>
      </c>
      <c r="E810" s="15" t="s">
        <v>1</v>
      </c>
      <c r="F810" s="586">
        <v>3</v>
      </c>
      <c r="G810" s="586">
        <v>0</v>
      </c>
      <c r="H810" s="16">
        <v>0</v>
      </c>
      <c r="I810" s="17">
        <f t="shared" si="44"/>
        <v>3720000</v>
      </c>
      <c r="J810" s="2"/>
    </row>
    <row r="811" spans="1:10" ht="18.55" outlineLevel="1">
      <c r="A811" s="98"/>
      <c r="B811" s="575"/>
      <c r="C811" s="106" t="s">
        <v>39</v>
      </c>
      <c r="D811" s="79" t="s">
        <v>23</v>
      </c>
      <c r="E811" s="19" t="s">
        <v>1</v>
      </c>
      <c r="F811" s="587"/>
      <c r="G811" s="587"/>
      <c r="H811" s="20">
        <v>0</v>
      </c>
      <c r="I811" s="17">
        <f t="shared" si="44"/>
        <v>3720000</v>
      </c>
      <c r="J811" s="2"/>
    </row>
    <row r="812" spans="1:10" ht="18.55" outlineLevel="1">
      <c r="A812" s="98"/>
      <c r="B812" s="575"/>
      <c r="C812" s="106" t="s">
        <v>39</v>
      </c>
      <c r="D812" s="79" t="s">
        <v>25</v>
      </c>
      <c r="E812" s="19" t="s">
        <v>17</v>
      </c>
      <c r="F812" s="587"/>
      <c r="G812" s="587"/>
      <c r="H812" s="20">
        <v>10000</v>
      </c>
      <c r="I812" s="17">
        <f t="shared" si="44"/>
        <v>3730000</v>
      </c>
      <c r="J812" s="2"/>
    </row>
    <row r="813" spans="1:10" ht="18.55" outlineLevel="1">
      <c r="A813" s="98"/>
      <c r="B813" s="575"/>
      <c r="C813" s="106" t="s">
        <v>39</v>
      </c>
      <c r="D813" s="79" t="s">
        <v>14</v>
      </c>
      <c r="E813" s="19" t="s">
        <v>17</v>
      </c>
      <c r="F813" s="587"/>
      <c r="G813" s="587"/>
      <c r="H813" s="20">
        <v>10000</v>
      </c>
      <c r="I813" s="17">
        <f t="shared" si="44"/>
        <v>3740000</v>
      </c>
      <c r="J813" s="2"/>
    </row>
    <row r="814" spans="1:10" ht="18.55" outlineLevel="1">
      <c r="A814" s="98"/>
      <c r="B814" s="576" t="s">
        <v>7</v>
      </c>
      <c r="C814" s="106" t="s">
        <v>39</v>
      </c>
      <c r="D814" s="32" t="s">
        <v>5</v>
      </c>
      <c r="E814" s="23" t="str">
        <f>E810</f>
        <v>Thắng</v>
      </c>
      <c r="F814" s="585">
        <v>3</v>
      </c>
      <c r="G814" s="585">
        <v>2</v>
      </c>
      <c r="H814" s="24">
        <v>0</v>
      </c>
      <c r="I814" s="17">
        <f t="shared" si="44"/>
        <v>3740000</v>
      </c>
      <c r="J814" s="2"/>
    </row>
    <row r="815" spans="1:10" ht="18.55" outlineLevel="1">
      <c r="A815" s="98"/>
      <c r="B815" s="576"/>
      <c r="C815" s="106" t="s">
        <v>39</v>
      </c>
      <c r="D815" s="32" t="s">
        <v>16</v>
      </c>
      <c r="E815" s="23" t="s">
        <v>1</v>
      </c>
      <c r="F815" s="585"/>
      <c r="G815" s="585"/>
      <c r="H815" s="24">
        <v>0</v>
      </c>
      <c r="I815" s="17">
        <f t="shared" si="44"/>
        <v>3740000</v>
      </c>
      <c r="J815" s="2"/>
    </row>
    <row r="816" spans="1:10" ht="18.55" outlineLevel="1">
      <c r="A816" s="98"/>
      <c r="B816" s="576"/>
      <c r="C816" s="106" t="s">
        <v>39</v>
      </c>
      <c r="D816" s="32" t="s">
        <v>13</v>
      </c>
      <c r="E816" s="23" t="s">
        <v>17</v>
      </c>
      <c r="F816" s="585"/>
      <c r="G816" s="585"/>
      <c r="H816" s="24">
        <v>10000</v>
      </c>
      <c r="I816" s="17">
        <f t="shared" si="44"/>
        <v>3750000</v>
      </c>
      <c r="J816" s="2"/>
    </row>
    <row r="817" spans="1:10" ht="18.55" outlineLevel="1">
      <c r="A817" s="98"/>
      <c r="B817" s="576"/>
      <c r="C817" s="106" t="s">
        <v>39</v>
      </c>
      <c r="D817" s="32" t="s">
        <v>24</v>
      </c>
      <c r="E817" s="23" t="s">
        <v>17</v>
      </c>
      <c r="F817" s="585"/>
      <c r="G817" s="585"/>
      <c r="H817" s="24">
        <v>10000</v>
      </c>
      <c r="I817" s="17">
        <f t="shared" si="44"/>
        <v>3760000</v>
      </c>
      <c r="J817" s="2"/>
    </row>
    <row r="818" spans="1:10" ht="18.55" outlineLevel="1">
      <c r="A818" s="98"/>
      <c r="B818" s="596" t="s">
        <v>8</v>
      </c>
      <c r="C818" s="106" t="s">
        <v>39</v>
      </c>
      <c r="D818" s="78" t="s">
        <v>14</v>
      </c>
      <c r="E818" s="15" t="s">
        <v>1</v>
      </c>
      <c r="F818" s="586">
        <v>3</v>
      </c>
      <c r="G818" s="586">
        <v>2</v>
      </c>
      <c r="H818" s="16">
        <v>0</v>
      </c>
      <c r="I818" s="17">
        <f t="shared" si="44"/>
        <v>3760000</v>
      </c>
      <c r="J818" s="2"/>
    </row>
    <row r="819" spans="1:10" ht="18.55" outlineLevel="1">
      <c r="A819" s="98"/>
      <c r="B819" s="596"/>
      <c r="C819" s="106" t="s">
        <v>39</v>
      </c>
      <c r="D819" s="79" t="s">
        <v>23</v>
      </c>
      <c r="E819" s="19" t="s">
        <v>1</v>
      </c>
      <c r="F819" s="587"/>
      <c r="G819" s="587"/>
      <c r="H819" s="20">
        <v>0</v>
      </c>
      <c r="I819" s="17">
        <f t="shared" si="44"/>
        <v>3760000</v>
      </c>
      <c r="J819" s="2"/>
    </row>
    <row r="820" spans="1:10" ht="18.55" outlineLevel="1">
      <c r="A820" s="98"/>
      <c r="B820" s="596"/>
      <c r="C820" s="106" t="s">
        <v>39</v>
      </c>
      <c r="D820" s="79" t="s">
        <v>0</v>
      </c>
      <c r="E820" s="19" t="s">
        <v>17</v>
      </c>
      <c r="F820" s="587"/>
      <c r="G820" s="587"/>
      <c r="H820" s="20">
        <v>10000</v>
      </c>
      <c r="I820" s="17">
        <f t="shared" si="44"/>
        <v>3770000</v>
      </c>
      <c r="J820" s="2"/>
    </row>
    <row r="821" spans="1:10" ht="18.55" outlineLevel="1">
      <c r="A821" s="98"/>
      <c r="B821" s="596"/>
      <c r="C821" s="106" t="s">
        <v>39</v>
      </c>
      <c r="D821" s="79" t="s">
        <v>13</v>
      </c>
      <c r="E821" s="19" t="s">
        <v>17</v>
      </c>
      <c r="F821" s="587"/>
      <c r="G821" s="587"/>
      <c r="H821" s="20">
        <v>10000</v>
      </c>
      <c r="I821" s="17">
        <f t="shared" si="44"/>
        <v>3780000</v>
      </c>
      <c r="J821" s="2"/>
    </row>
    <row r="822" spans="1:10" ht="18.55" outlineLevel="1">
      <c r="A822" s="98"/>
      <c r="B822" s="576" t="s">
        <v>10</v>
      </c>
      <c r="C822" s="106" t="s">
        <v>39</v>
      </c>
      <c r="D822" s="32" t="s">
        <v>4</v>
      </c>
      <c r="E822" s="23" t="str">
        <f>E818</f>
        <v>Thắng</v>
      </c>
      <c r="F822" s="585">
        <v>3</v>
      </c>
      <c r="G822" s="585">
        <v>0</v>
      </c>
      <c r="H822" s="24">
        <v>0</v>
      </c>
      <c r="I822" s="17">
        <f t="shared" si="44"/>
        <v>3780000</v>
      </c>
      <c r="J822" s="2"/>
    </row>
    <row r="823" spans="1:10" ht="18.55" outlineLevel="1">
      <c r="A823" s="98"/>
      <c r="B823" s="576"/>
      <c r="C823" s="106" t="s">
        <v>39</v>
      </c>
      <c r="D823" s="32" t="s">
        <v>24</v>
      </c>
      <c r="E823" s="23" t="s">
        <v>1</v>
      </c>
      <c r="F823" s="585"/>
      <c r="G823" s="585"/>
      <c r="H823" s="24">
        <v>0</v>
      </c>
      <c r="I823" s="17">
        <f t="shared" si="44"/>
        <v>3780000</v>
      </c>
      <c r="J823" s="2"/>
    </row>
    <row r="824" spans="1:10" ht="18.55" outlineLevel="1">
      <c r="A824" s="98"/>
      <c r="B824" s="576"/>
      <c r="C824" s="106" t="s">
        <v>39</v>
      </c>
      <c r="D824" s="32" t="s">
        <v>0</v>
      </c>
      <c r="E824" s="23" t="s">
        <v>17</v>
      </c>
      <c r="F824" s="585"/>
      <c r="G824" s="585"/>
      <c r="H824" s="24">
        <v>10000</v>
      </c>
      <c r="I824" s="17">
        <f t="shared" si="44"/>
        <v>3790000</v>
      </c>
      <c r="J824" s="2"/>
    </row>
    <row r="825" spans="1:10" ht="18.55" outlineLevel="1">
      <c r="A825" s="98"/>
      <c r="B825" s="576"/>
      <c r="C825" s="106" t="s">
        <v>39</v>
      </c>
      <c r="D825" s="32" t="s">
        <v>23</v>
      </c>
      <c r="E825" s="23" t="s">
        <v>17</v>
      </c>
      <c r="F825" s="585"/>
      <c r="G825" s="585"/>
      <c r="H825" s="24">
        <v>10000</v>
      </c>
      <c r="I825" s="17">
        <f t="shared" si="44"/>
        <v>3800000</v>
      </c>
      <c r="J825" s="2"/>
    </row>
    <row r="826" spans="1:10" ht="18.55" outlineLevel="1">
      <c r="A826" s="98"/>
      <c r="B826" s="596" t="s">
        <v>31</v>
      </c>
      <c r="C826" s="106" t="s">
        <v>39</v>
      </c>
      <c r="D826" s="78" t="s">
        <v>14</v>
      </c>
      <c r="E826" s="15" t="s">
        <v>1</v>
      </c>
      <c r="F826" s="586">
        <v>3</v>
      </c>
      <c r="G826" s="586">
        <v>1</v>
      </c>
      <c r="H826" s="16">
        <v>0</v>
      </c>
      <c r="I826" s="17">
        <f t="shared" ref="I826:I833" si="45">I825+H826</f>
        <v>3800000</v>
      </c>
      <c r="J826" s="2"/>
    </row>
    <row r="827" spans="1:10" ht="18.55" outlineLevel="1">
      <c r="A827" s="98"/>
      <c r="B827" s="596"/>
      <c r="C827" s="106" t="s">
        <v>39</v>
      </c>
      <c r="D827" s="79" t="s">
        <v>13</v>
      </c>
      <c r="E827" s="19" t="s">
        <v>1</v>
      </c>
      <c r="F827" s="587"/>
      <c r="G827" s="587"/>
      <c r="H827" s="20">
        <v>0</v>
      </c>
      <c r="I827" s="17">
        <f t="shared" si="45"/>
        <v>3800000</v>
      </c>
      <c r="J827" s="2"/>
    </row>
    <row r="828" spans="1:10" ht="18.55" outlineLevel="1">
      <c r="A828" s="98"/>
      <c r="B828" s="596"/>
      <c r="C828" s="106" t="s">
        <v>39</v>
      </c>
      <c r="D828" s="79" t="s">
        <v>5</v>
      </c>
      <c r="E828" s="19" t="s">
        <v>17</v>
      </c>
      <c r="F828" s="587"/>
      <c r="G828" s="587"/>
      <c r="H828" s="20">
        <v>10000</v>
      </c>
      <c r="I828" s="17">
        <f t="shared" si="45"/>
        <v>3810000</v>
      </c>
      <c r="J828" s="2"/>
    </row>
    <row r="829" spans="1:10" ht="18.55" outlineLevel="1">
      <c r="A829" s="98"/>
      <c r="B829" s="596"/>
      <c r="C829" s="106" t="s">
        <v>39</v>
      </c>
      <c r="D829" s="79" t="s">
        <v>16</v>
      </c>
      <c r="E829" s="19" t="s">
        <v>17</v>
      </c>
      <c r="F829" s="587"/>
      <c r="G829" s="587"/>
      <c r="H829" s="20">
        <v>10000</v>
      </c>
      <c r="I829" s="17">
        <f t="shared" si="45"/>
        <v>3820000</v>
      </c>
      <c r="J829" s="2"/>
    </row>
    <row r="830" spans="1:10" ht="18.55" outlineLevel="1">
      <c r="A830" s="98"/>
      <c r="B830" s="576" t="s">
        <v>36</v>
      </c>
      <c r="C830" s="106" t="s">
        <v>39</v>
      </c>
      <c r="D830" s="32" t="s">
        <v>14</v>
      </c>
      <c r="E830" s="23" t="str">
        <f>E826</f>
        <v>Thắng</v>
      </c>
      <c r="F830" s="585">
        <v>3</v>
      </c>
      <c r="G830" s="585">
        <v>1</v>
      </c>
      <c r="H830" s="24">
        <v>0</v>
      </c>
      <c r="I830" s="17">
        <f t="shared" si="45"/>
        <v>3820000</v>
      </c>
      <c r="J830" s="2"/>
    </row>
    <row r="831" spans="1:10" ht="18.55" outlineLevel="1">
      <c r="A831" s="98"/>
      <c r="B831" s="576"/>
      <c r="C831" s="106" t="s">
        <v>39</v>
      </c>
      <c r="D831" s="32" t="s">
        <v>23</v>
      </c>
      <c r="E831" s="23" t="s">
        <v>1</v>
      </c>
      <c r="F831" s="585"/>
      <c r="G831" s="585"/>
      <c r="H831" s="24">
        <v>0</v>
      </c>
      <c r="I831" s="17">
        <f t="shared" si="45"/>
        <v>3820000</v>
      </c>
      <c r="J831" s="2"/>
    </row>
    <row r="832" spans="1:10" ht="18.55" outlineLevel="1">
      <c r="A832" s="98"/>
      <c r="B832" s="576"/>
      <c r="C832" s="106" t="s">
        <v>39</v>
      </c>
      <c r="D832" s="32" t="s">
        <v>0</v>
      </c>
      <c r="E832" s="23" t="s">
        <v>17</v>
      </c>
      <c r="F832" s="585"/>
      <c r="G832" s="585"/>
      <c r="H832" s="24">
        <v>10000</v>
      </c>
      <c r="I832" s="17">
        <f t="shared" si="45"/>
        <v>3830000</v>
      </c>
      <c r="J832" s="2"/>
    </row>
    <row r="833" spans="1:10" ht="18.55" outlineLevel="1">
      <c r="A833" s="98"/>
      <c r="B833" s="576"/>
      <c r="C833" s="106" t="s">
        <v>39</v>
      </c>
      <c r="D833" s="32" t="s">
        <v>13</v>
      </c>
      <c r="E833" s="23" t="s">
        <v>17</v>
      </c>
      <c r="F833" s="585"/>
      <c r="G833" s="585"/>
      <c r="H833" s="24">
        <v>10000</v>
      </c>
      <c r="I833" s="17">
        <f t="shared" si="45"/>
        <v>3840000</v>
      </c>
      <c r="J833" s="2"/>
    </row>
    <row r="834" spans="1:10">
      <c r="A834" s="2"/>
      <c r="B834" s="2"/>
      <c r="C834" s="2"/>
      <c r="D834" s="83"/>
      <c r="E834" s="2"/>
      <c r="F834" s="2"/>
      <c r="G834" s="2"/>
      <c r="H834" s="2"/>
      <c r="I834" s="2"/>
      <c r="J834" s="2"/>
    </row>
    <row r="835" spans="1:10">
      <c r="A835" s="2"/>
      <c r="B835" s="2"/>
      <c r="C835" s="2"/>
      <c r="D835" s="83"/>
      <c r="E835" s="2"/>
      <c r="F835" s="2"/>
      <c r="G835" s="2"/>
      <c r="H835" s="2"/>
      <c r="I835" s="2"/>
      <c r="J835" s="2"/>
    </row>
    <row r="836" spans="1:10">
      <c r="A836" s="2"/>
      <c r="B836" s="2"/>
      <c r="C836" s="2"/>
      <c r="D836" s="83"/>
      <c r="E836" s="2"/>
      <c r="F836" s="2"/>
      <c r="G836" s="2"/>
      <c r="H836" s="2"/>
      <c r="I836" s="2"/>
      <c r="J836" s="2"/>
    </row>
  </sheetData>
  <autoFilter ref="B5:I658">
    <filterColumn colId="3">
      <filters>
        <filter val="Thua"/>
      </filters>
    </filterColumn>
  </autoFilter>
  <mergeCells count="616">
    <mergeCell ref="B826:B829"/>
    <mergeCell ref="F826:F829"/>
    <mergeCell ref="G826:G829"/>
    <mergeCell ref="B830:B833"/>
    <mergeCell ref="F830:F833"/>
    <mergeCell ref="G830:G833"/>
    <mergeCell ref="B814:B817"/>
    <mergeCell ref="F814:F817"/>
    <mergeCell ref="G814:G817"/>
    <mergeCell ref="B818:B821"/>
    <mergeCell ref="F818:F821"/>
    <mergeCell ref="G818:G821"/>
    <mergeCell ref="B822:B825"/>
    <mergeCell ref="F822:F825"/>
    <mergeCell ref="G822:G825"/>
    <mergeCell ref="B802:B805"/>
    <mergeCell ref="F802:F805"/>
    <mergeCell ref="G802:G805"/>
    <mergeCell ref="B806:B809"/>
    <mergeCell ref="F806:F809"/>
    <mergeCell ref="G806:G809"/>
    <mergeCell ref="B810:B813"/>
    <mergeCell ref="F810:F813"/>
    <mergeCell ref="G810:G813"/>
    <mergeCell ref="B774:B775"/>
    <mergeCell ref="F774:F775"/>
    <mergeCell ref="G774:G775"/>
    <mergeCell ref="B766:B769"/>
    <mergeCell ref="F766:F769"/>
    <mergeCell ref="G766:G769"/>
    <mergeCell ref="B770:B771"/>
    <mergeCell ref="F770:F771"/>
    <mergeCell ref="G770:G771"/>
    <mergeCell ref="B772:B773"/>
    <mergeCell ref="F772:F773"/>
    <mergeCell ref="G772:G773"/>
    <mergeCell ref="B754:B757"/>
    <mergeCell ref="F754:F757"/>
    <mergeCell ref="G754:G757"/>
    <mergeCell ref="B758:B761"/>
    <mergeCell ref="F758:F761"/>
    <mergeCell ref="G758:G761"/>
    <mergeCell ref="B762:B765"/>
    <mergeCell ref="F762:F765"/>
    <mergeCell ref="G762:G765"/>
    <mergeCell ref="B742:B745"/>
    <mergeCell ref="F742:F745"/>
    <mergeCell ref="G742:G745"/>
    <mergeCell ref="B746:B749"/>
    <mergeCell ref="F746:F749"/>
    <mergeCell ref="G746:G749"/>
    <mergeCell ref="B750:B753"/>
    <mergeCell ref="F750:F753"/>
    <mergeCell ref="G750:G753"/>
    <mergeCell ref="B729:B732"/>
    <mergeCell ref="F729:F732"/>
    <mergeCell ref="G729:G732"/>
    <mergeCell ref="B733:B736"/>
    <mergeCell ref="F733:F736"/>
    <mergeCell ref="G733:G736"/>
    <mergeCell ref="B738:B741"/>
    <mergeCell ref="F738:F741"/>
    <mergeCell ref="G738:G741"/>
    <mergeCell ref="B717:B720"/>
    <mergeCell ref="F717:F720"/>
    <mergeCell ref="G717:G720"/>
    <mergeCell ref="B721:B724"/>
    <mergeCell ref="F721:F724"/>
    <mergeCell ref="G721:G724"/>
    <mergeCell ref="B725:B728"/>
    <mergeCell ref="F725:F728"/>
    <mergeCell ref="G725:G728"/>
    <mergeCell ref="B705:B708"/>
    <mergeCell ref="F705:F708"/>
    <mergeCell ref="G705:G708"/>
    <mergeCell ref="B709:B712"/>
    <mergeCell ref="F709:F712"/>
    <mergeCell ref="G709:G712"/>
    <mergeCell ref="B713:B716"/>
    <mergeCell ref="F713:F716"/>
    <mergeCell ref="G713:G716"/>
    <mergeCell ref="B697:B700"/>
    <mergeCell ref="F697:F700"/>
    <mergeCell ref="G697:G700"/>
    <mergeCell ref="B701:B704"/>
    <mergeCell ref="F701:F704"/>
    <mergeCell ref="G701:G704"/>
    <mergeCell ref="B672:B675"/>
    <mergeCell ref="F672:F675"/>
    <mergeCell ref="G672:G675"/>
    <mergeCell ref="B676:B679"/>
    <mergeCell ref="F676:F679"/>
    <mergeCell ref="G676:G679"/>
    <mergeCell ref="B680:B683"/>
    <mergeCell ref="F680:F683"/>
    <mergeCell ref="G680:G683"/>
    <mergeCell ref="B685:B688"/>
    <mergeCell ref="F685:F688"/>
    <mergeCell ref="G685:G688"/>
    <mergeCell ref="B689:B692"/>
    <mergeCell ref="F689:F692"/>
    <mergeCell ref="G689:G692"/>
    <mergeCell ref="B693:B696"/>
    <mergeCell ref="F693:F696"/>
    <mergeCell ref="G693:G696"/>
    <mergeCell ref="B660:B663"/>
    <mergeCell ref="F660:F663"/>
    <mergeCell ref="G660:G663"/>
    <mergeCell ref="B664:B667"/>
    <mergeCell ref="F664:F667"/>
    <mergeCell ref="G664:G667"/>
    <mergeCell ref="B668:B671"/>
    <mergeCell ref="F668:F671"/>
    <mergeCell ref="G668:G671"/>
    <mergeCell ref="B639:B642"/>
    <mergeCell ref="F639:F642"/>
    <mergeCell ref="G639:G642"/>
    <mergeCell ref="B655:B658"/>
    <mergeCell ref="F655:F658"/>
    <mergeCell ref="G655:G658"/>
    <mergeCell ref="B643:B646"/>
    <mergeCell ref="F643:F646"/>
    <mergeCell ref="G643:G646"/>
    <mergeCell ref="B647:B650"/>
    <mergeCell ref="F647:F650"/>
    <mergeCell ref="G647:G650"/>
    <mergeCell ref="B651:B654"/>
    <mergeCell ref="F651:F654"/>
    <mergeCell ref="G651:G654"/>
    <mergeCell ref="B631:B634"/>
    <mergeCell ref="F631:F634"/>
    <mergeCell ref="G631:G634"/>
    <mergeCell ref="B627:B630"/>
    <mergeCell ref="F627:F630"/>
    <mergeCell ref="G627:G630"/>
    <mergeCell ref="B635:B638"/>
    <mergeCell ref="F635:F638"/>
    <mergeCell ref="G635:G638"/>
    <mergeCell ref="B623:B626"/>
    <mergeCell ref="F623:F626"/>
    <mergeCell ref="G623:G626"/>
    <mergeCell ref="B615:B618"/>
    <mergeCell ref="F615:F618"/>
    <mergeCell ref="G615:G618"/>
    <mergeCell ref="B610:B613"/>
    <mergeCell ref="F610:F613"/>
    <mergeCell ref="G610:G613"/>
    <mergeCell ref="B602:B605"/>
    <mergeCell ref="F602:F605"/>
    <mergeCell ref="G602:G605"/>
    <mergeCell ref="B606:B609"/>
    <mergeCell ref="F606:F609"/>
    <mergeCell ref="G606:G609"/>
    <mergeCell ref="B619:B622"/>
    <mergeCell ref="F619:F622"/>
    <mergeCell ref="G619:G622"/>
    <mergeCell ref="B581:B584"/>
    <mergeCell ref="F581:F584"/>
    <mergeCell ref="G581:G584"/>
    <mergeCell ref="B594:B597"/>
    <mergeCell ref="F594:F597"/>
    <mergeCell ref="G594:G597"/>
    <mergeCell ref="B598:B601"/>
    <mergeCell ref="F598:F601"/>
    <mergeCell ref="G598:G601"/>
    <mergeCell ref="B590:B593"/>
    <mergeCell ref="F590:F593"/>
    <mergeCell ref="G590:G593"/>
    <mergeCell ref="B585:B588"/>
    <mergeCell ref="F585:F588"/>
    <mergeCell ref="G585:G588"/>
    <mergeCell ref="B556:B559"/>
    <mergeCell ref="F556:F559"/>
    <mergeCell ref="G556:G559"/>
    <mergeCell ref="B560:B563"/>
    <mergeCell ref="F560:F563"/>
    <mergeCell ref="G560:G563"/>
    <mergeCell ref="B564:B567"/>
    <mergeCell ref="F564:F567"/>
    <mergeCell ref="G564:G567"/>
    <mergeCell ref="B569:B572"/>
    <mergeCell ref="F569:F572"/>
    <mergeCell ref="G569:G572"/>
    <mergeCell ref="B573:B576"/>
    <mergeCell ref="F573:F576"/>
    <mergeCell ref="G573:G576"/>
    <mergeCell ref="B577:B580"/>
    <mergeCell ref="F577:F580"/>
    <mergeCell ref="G577:G580"/>
    <mergeCell ref="B544:B547"/>
    <mergeCell ref="F544:F547"/>
    <mergeCell ref="G544:G547"/>
    <mergeCell ref="B548:B551"/>
    <mergeCell ref="F548:F551"/>
    <mergeCell ref="G548:G551"/>
    <mergeCell ref="B552:B555"/>
    <mergeCell ref="F552:F555"/>
    <mergeCell ref="G552:G555"/>
    <mergeCell ref="B448:B451"/>
    <mergeCell ref="F448:F451"/>
    <mergeCell ref="G448:G451"/>
    <mergeCell ref="B452:B455"/>
    <mergeCell ref="F452:F455"/>
    <mergeCell ref="G452:G455"/>
    <mergeCell ref="B436:B439"/>
    <mergeCell ref="F436:F439"/>
    <mergeCell ref="G436:G439"/>
    <mergeCell ref="B440:B443"/>
    <mergeCell ref="F440:F443"/>
    <mergeCell ref="G440:G443"/>
    <mergeCell ref="B444:B447"/>
    <mergeCell ref="F444:F447"/>
    <mergeCell ref="G444:G447"/>
    <mergeCell ref="B424:B427"/>
    <mergeCell ref="F424:F427"/>
    <mergeCell ref="G424:G427"/>
    <mergeCell ref="B428:B431"/>
    <mergeCell ref="F428:F431"/>
    <mergeCell ref="G428:G431"/>
    <mergeCell ref="B432:B435"/>
    <mergeCell ref="F432:F435"/>
    <mergeCell ref="G432:G435"/>
    <mergeCell ref="B383:B384"/>
    <mergeCell ref="F383:F384"/>
    <mergeCell ref="G383:G384"/>
    <mergeCell ref="B402:B405"/>
    <mergeCell ref="F402:F405"/>
    <mergeCell ref="G402:G405"/>
    <mergeCell ref="B406:B409"/>
    <mergeCell ref="F406:F409"/>
    <mergeCell ref="G406:G409"/>
    <mergeCell ref="B386:B389"/>
    <mergeCell ref="F386:F389"/>
    <mergeCell ref="G386:G389"/>
    <mergeCell ref="B318:B321"/>
    <mergeCell ref="F318:F321"/>
    <mergeCell ref="G318:G321"/>
    <mergeCell ref="B322:B325"/>
    <mergeCell ref="F322:F325"/>
    <mergeCell ref="G322:G325"/>
    <mergeCell ref="B351:B354"/>
    <mergeCell ref="F351:F354"/>
    <mergeCell ref="G351:G354"/>
    <mergeCell ref="B331:B334"/>
    <mergeCell ref="F331:F334"/>
    <mergeCell ref="G331:G334"/>
    <mergeCell ref="B335:B338"/>
    <mergeCell ref="F335:F338"/>
    <mergeCell ref="G335:G338"/>
    <mergeCell ref="B327:B330"/>
    <mergeCell ref="F327:F330"/>
    <mergeCell ref="G327:G330"/>
    <mergeCell ref="B347:B350"/>
    <mergeCell ref="F347:F350"/>
    <mergeCell ref="G347:G350"/>
    <mergeCell ref="B339:B342"/>
    <mergeCell ref="F339:F342"/>
    <mergeCell ref="G339:G342"/>
    <mergeCell ref="B234:B237"/>
    <mergeCell ref="F234:F237"/>
    <mergeCell ref="G234:G237"/>
    <mergeCell ref="B293:B296"/>
    <mergeCell ref="F293:F296"/>
    <mergeCell ref="G293:G296"/>
    <mergeCell ref="B222:B225"/>
    <mergeCell ref="F222:F225"/>
    <mergeCell ref="G222:G225"/>
    <mergeCell ref="B226:B229"/>
    <mergeCell ref="F226:F229"/>
    <mergeCell ref="G226:G229"/>
    <mergeCell ref="B230:B233"/>
    <mergeCell ref="F230:F233"/>
    <mergeCell ref="G230:G233"/>
    <mergeCell ref="B247:B250"/>
    <mergeCell ref="F247:F250"/>
    <mergeCell ref="G247:G250"/>
    <mergeCell ref="B239:B242"/>
    <mergeCell ref="F239:F242"/>
    <mergeCell ref="G239:G242"/>
    <mergeCell ref="B243:B246"/>
    <mergeCell ref="F243:F246"/>
    <mergeCell ref="G243:G246"/>
    <mergeCell ref="B164:B167"/>
    <mergeCell ref="F164:F167"/>
    <mergeCell ref="G164:G167"/>
    <mergeCell ref="B168:B171"/>
    <mergeCell ref="F168:F171"/>
    <mergeCell ref="G168:G171"/>
    <mergeCell ref="B172:B175"/>
    <mergeCell ref="F172:F175"/>
    <mergeCell ref="G172:G175"/>
    <mergeCell ref="B156:B159"/>
    <mergeCell ref="F156:F159"/>
    <mergeCell ref="G156:G159"/>
    <mergeCell ref="B160:B163"/>
    <mergeCell ref="F160:F163"/>
    <mergeCell ref="G160:G163"/>
    <mergeCell ref="B218:B221"/>
    <mergeCell ref="F218:F221"/>
    <mergeCell ref="G218:G221"/>
    <mergeCell ref="B185:B188"/>
    <mergeCell ref="F185:F188"/>
    <mergeCell ref="G185:G188"/>
    <mergeCell ref="B189:B192"/>
    <mergeCell ref="F189:F192"/>
    <mergeCell ref="G189:G192"/>
    <mergeCell ref="B177:B180"/>
    <mergeCell ref="F177:F180"/>
    <mergeCell ref="G177:G180"/>
    <mergeCell ref="B181:B184"/>
    <mergeCell ref="F181:F184"/>
    <mergeCell ref="G181:G184"/>
    <mergeCell ref="B198:B201"/>
    <mergeCell ref="F198:F201"/>
    <mergeCell ref="G198:G201"/>
    <mergeCell ref="B131:B134"/>
    <mergeCell ref="F131:F134"/>
    <mergeCell ref="G131:G134"/>
    <mergeCell ref="B135:B138"/>
    <mergeCell ref="F135:F138"/>
    <mergeCell ref="G135:G138"/>
    <mergeCell ref="B123:B126"/>
    <mergeCell ref="F123:F126"/>
    <mergeCell ref="G123:G126"/>
    <mergeCell ref="B127:B130"/>
    <mergeCell ref="F127:F130"/>
    <mergeCell ref="G127:G130"/>
    <mergeCell ref="B111:B114"/>
    <mergeCell ref="F111:F114"/>
    <mergeCell ref="G111:G114"/>
    <mergeCell ref="B115:B118"/>
    <mergeCell ref="F115:F118"/>
    <mergeCell ref="G115:G118"/>
    <mergeCell ref="B119:B122"/>
    <mergeCell ref="F119:F122"/>
    <mergeCell ref="G119:G122"/>
    <mergeCell ref="B62:B65"/>
    <mergeCell ref="F62:F65"/>
    <mergeCell ref="G62:G65"/>
    <mergeCell ref="B66:B69"/>
    <mergeCell ref="F66:F69"/>
    <mergeCell ref="G66:G69"/>
    <mergeCell ref="B95:B98"/>
    <mergeCell ref="F95:F98"/>
    <mergeCell ref="G95:G98"/>
    <mergeCell ref="B71:B74"/>
    <mergeCell ref="F71:F74"/>
    <mergeCell ref="G71:G74"/>
    <mergeCell ref="B75:B78"/>
    <mergeCell ref="F75:F78"/>
    <mergeCell ref="G75:G78"/>
    <mergeCell ref="B87:B90"/>
    <mergeCell ref="F87:F90"/>
    <mergeCell ref="G87:G90"/>
    <mergeCell ref="B91:B94"/>
    <mergeCell ref="F91:F94"/>
    <mergeCell ref="G91:G94"/>
    <mergeCell ref="B79:B82"/>
    <mergeCell ref="F79:F82"/>
    <mergeCell ref="G79:G82"/>
    <mergeCell ref="B50:B53"/>
    <mergeCell ref="F50:F53"/>
    <mergeCell ref="G50:G53"/>
    <mergeCell ref="B54:B57"/>
    <mergeCell ref="F54:F57"/>
    <mergeCell ref="G54:G57"/>
    <mergeCell ref="B58:B61"/>
    <mergeCell ref="F58:F61"/>
    <mergeCell ref="G58:G61"/>
    <mergeCell ref="B38:B41"/>
    <mergeCell ref="F38:F41"/>
    <mergeCell ref="G38:G41"/>
    <mergeCell ref="B42:B45"/>
    <mergeCell ref="F42:F45"/>
    <mergeCell ref="G42:G45"/>
    <mergeCell ref="B46:B49"/>
    <mergeCell ref="F46:F49"/>
    <mergeCell ref="G46:G49"/>
    <mergeCell ref="B6:B9"/>
    <mergeCell ref="F6:F9"/>
    <mergeCell ref="G6:G9"/>
    <mergeCell ref="B10:B13"/>
    <mergeCell ref="F10:F13"/>
    <mergeCell ref="G10:G13"/>
    <mergeCell ref="B2:I2"/>
    <mergeCell ref="B3:B4"/>
    <mergeCell ref="C3:C4"/>
    <mergeCell ref="D3:D4"/>
    <mergeCell ref="E3:E4"/>
    <mergeCell ref="F3:G4"/>
    <mergeCell ref="H3:H4"/>
    <mergeCell ref="B14:B17"/>
    <mergeCell ref="F14:F17"/>
    <mergeCell ref="G14:G17"/>
    <mergeCell ref="B18:B21"/>
    <mergeCell ref="F18:F21"/>
    <mergeCell ref="G18:G21"/>
    <mergeCell ref="B22:B25"/>
    <mergeCell ref="F22:F25"/>
    <mergeCell ref="G22:G25"/>
    <mergeCell ref="B26:B29"/>
    <mergeCell ref="F26:F29"/>
    <mergeCell ref="G26:G29"/>
    <mergeCell ref="B30:B33"/>
    <mergeCell ref="F30:F33"/>
    <mergeCell ref="G30:G33"/>
    <mergeCell ref="B34:B37"/>
    <mergeCell ref="F34:F37"/>
    <mergeCell ref="G34:G37"/>
    <mergeCell ref="B83:B86"/>
    <mergeCell ref="F83:F86"/>
    <mergeCell ref="G83:G86"/>
    <mergeCell ref="B148:B151"/>
    <mergeCell ref="F148:F151"/>
    <mergeCell ref="G148:G151"/>
    <mergeCell ref="B152:B155"/>
    <mergeCell ref="F152:F155"/>
    <mergeCell ref="G152:G155"/>
    <mergeCell ref="B140:B143"/>
    <mergeCell ref="F140:F143"/>
    <mergeCell ref="G140:G143"/>
    <mergeCell ref="B144:B147"/>
    <mergeCell ref="F144:F147"/>
    <mergeCell ref="G144:G147"/>
    <mergeCell ref="B99:B102"/>
    <mergeCell ref="F99:F102"/>
    <mergeCell ref="G99:G102"/>
    <mergeCell ref="B103:B106"/>
    <mergeCell ref="F103:F106"/>
    <mergeCell ref="G103:G106"/>
    <mergeCell ref="B107:B110"/>
    <mergeCell ref="F107:F110"/>
    <mergeCell ref="G107:G110"/>
    <mergeCell ref="B193:B196"/>
    <mergeCell ref="F193:F196"/>
    <mergeCell ref="G193:G196"/>
    <mergeCell ref="B210:B213"/>
    <mergeCell ref="F210:F213"/>
    <mergeCell ref="G210:G213"/>
    <mergeCell ref="B214:B217"/>
    <mergeCell ref="F214:F217"/>
    <mergeCell ref="G214:G217"/>
    <mergeCell ref="B202:B205"/>
    <mergeCell ref="F202:F205"/>
    <mergeCell ref="G202:G205"/>
    <mergeCell ref="B206:B209"/>
    <mergeCell ref="F206:F209"/>
    <mergeCell ref="G206:G209"/>
    <mergeCell ref="B252:B255"/>
    <mergeCell ref="F252:F255"/>
    <mergeCell ref="G252:G255"/>
    <mergeCell ref="B256:B259"/>
    <mergeCell ref="F256:F259"/>
    <mergeCell ref="G256:G259"/>
    <mergeCell ref="B268:B271"/>
    <mergeCell ref="F268:F271"/>
    <mergeCell ref="G268:G271"/>
    <mergeCell ref="B272:B275"/>
    <mergeCell ref="F272:F275"/>
    <mergeCell ref="G272:G275"/>
    <mergeCell ref="B260:B263"/>
    <mergeCell ref="F260:F263"/>
    <mergeCell ref="G260:G263"/>
    <mergeCell ref="B264:B267"/>
    <mergeCell ref="F264:F267"/>
    <mergeCell ref="G264:G267"/>
    <mergeCell ref="B277:B280"/>
    <mergeCell ref="F277:F280"/>
    <mergeCell ref="G277:G280"/>
    <mergeCell ref="B281:B284"/>
    <mergeCell ref="F281:F284"/>
    <mergeCell ref="G281:G284"/>
    <mergeCell ref="B298:B301"/>
    <mergeCell ref="F298:F301"/>
    <mergeCell ref="G298:G301"/>
    <mergeCell ref="B302:B305"/>
    <mergeCell ref="F302:F305"/>
    <mergeCell ref="G302:G305"/>
    <mergeCell ref="B285:B288"/>
    <mergeCell ref="F285:F288"/>
    <mergeCell ref="G285:G288"/>
    <mergeCell ref="B289:B292"/>
    <mergeCell ref="F289:F292"/>
    <mergeCell ref="G289:G292"/>
    <mergeCell ref="B314:B317"/>
    <mergeCell ref="F314:F317"/>
    <mergeCell ref="G314:G317"/>
    <mergeCell ref="B306:B309"/>
    <mergeCell ref="F306:F309"/>
    <mergeCell ref="G306:G309"/>
    <mergeCell ref="B310:B313"/>
    <mergeCell ref="F310:F313"/>
    <mergeCell ref="G310:G313"/>
    <mergeCell ref="B343:B346"/>
    <mergeCell ref="F343:F346"/>
    <mergeCell ref="G343:G346"/>
    <mergeCell ref="B355:B358"/>
    <mergeCell ref="F355:F358"/>
    <mergeCell ref="G355:G358"/>
    <mergeCell ref="B359:B362"/>
    <mergeCell ref="F359:F362"/>
    <mergeCell ref="G359:G362"/>
    <mergeCell ref="B363:B366"/>
    <mergeCell ref="F363:F366"/>
    <mergeCell ref="G363:G366"/>
    <mergeCell ref="B367:B370"/>
    <mergeCell ref="F367:F370"/>
    <mergeCell ref="G367:G370"/>
    <mergeCell ref="B398:B401"/>
    <mergeCell ref="F398:F401"/>
    <mergeCell ref="G398:G401"/>
    <mergeCell ref="B390:B393"/>
    <mergeCell ref="F390:F393"/>
    <mergeCell ref="G390:G393"/>
    <mergeCell ref="B394:B397"/>
    <mergeCell ref="F394:F397"/>
    <mergeCell ref="G394:G397"/>
    <mergeCell ref="B371:B374"/>
    <mergeCell ref="F371:F374"/>
    <mergeCell ref="G371:G374"/>
    <mergeCell ref="B375:B378"/>
    <mergeCell ref="F375:F378"/>
    <mergeCell ref="G375:G378"/>
    <mergeCell ref="B379:B382"/>
    <mergeCell ref="F379:F382"/>
    <mergeCell ref="G379:G382"/>
    <mergeCell ref="B411:B414"/>
    <mergeCell ref="F411:F414"/>
    <mergeCell ref="G411:G414"/>
    <mergeCell ref="B415:B418"/>
    <mergeCell ref="F415:F418"/>
    <mergeCell ref="G415:G418"/>
    <mergeCell ref="B419:B422"/>
    <mergeCell ref="F419:F422"/>
    <mergeCell ref="G419:G422"/>
    <mergeCell ref="B494:B497"/>
    <mergeCell ref="F494:F497"/>
    <mergeCell ref="G494:G497"/>
    <mergeCell ref="B498:B501"/>
    <mergeCell ref="F498:F501"/>
    <mergeCell ref="G498:G501"/>
    <mergeCell ref="B482:B485"/>
    <mergeCell ref="F482:F485"/>
    <mergeCell ref="G482:G485"/>
    <mergeCell ref="B486:B489"/>
    <mergeCell ref="F486:F489"/>
    <mergeCell ref="G486:G489"/>
    <mergeCell ref="B490:B493"/>
    <mergeCell ref="F490:F493"/>
    <mergeCell ref="G490:G493"/>
    <mergeCell ref="B469:B472"/>
    <mergeCell ref="F469:F472"/>
    <mergeCell ref="G469:G472"/>
    <mergeCell ref="B473:B476"/>
    <mergeCell ref="F473:F476"/>
    <mergeCell ref="G473:G476"/>
    <mergeCell ref="B477:B480"/>
    <mergeCell ref="F477:F480"/>
    <mergeCell ref="G477:G480"/>
    <mergeCell ref="B457:B460"/>
    <mergeCell ref="F457:F460"/>
    <mergeCell ref="G457:G460"/>
    <mergeCell ref="B461:B464"/>
    <mergeCell ref="F461:F464"/>
    <mergeCell ref="G461:G464"/>
    <mergeCell ref="B465:B468"/>
    <mergeCell ref="F465:F468"/>
    <mergeCell ref="G465:G468"/>
    <mergeCell ref="B503:B506"/>
    <mergeCell ref="F503:F506"/>
    <mergeCell ref="G503:G506"/>
    <mergeCell ref="B507:B510"/>
    <mergeCell ref="F507:F510"/>
    <mergeCell ref="G507:G510"/>
    <mergeCell ref="B511:B514"/>
    <mergeCell ref="F511:F514"/>
    <mergeCell ref="G511:G514"/>
    <mergeCell ref="B515:B518"/>
    <mergeCell ref="F515:F518"/>
    <mergeCell ref="G515:G518"/>
    <mergeCell ref="B519:B522"/>
    <mergeCell ref="F519:F522"/>
    <mergeCell ref="G519:G522"/>
    <mergeCell ref="B523:B526"/>
    <mergeCell ref="F523:F526"/>
    <mergeCell ref="G523:G526"/>
    <mergeCell ref="B535:B538"/>
    <mergeCell ref="F535:F538"/>
    <mergeCell ref="G535:G538"/>
    <mergeCell ref="B539:B542"/>
    <mergeCell ref="F539:F542"/>
    <mergeCell ref="G539:G542"/>
    <mergeCell ref="B527:B530"/>
    <mergeCell ref="F527:F530"/>
    <mergeCell ref="G527:G530"/>
    <mergeCell ref="B531:B534"/>
    <mergeCell ref="F531:F534"/>
    <mergeCell ref="G531:G534"/>
    <mergeCell ref="B777:B780"/>
    <mergeCell ref="F777:F780"/>
    <mergeCell ref="G777:G780"/>
    <mergeCell ref="B781:B784"/>
    <mergeCell ref="F781:F784"/>
    <mergeCell ref="G781:G784"/>
    <mergeCell ref="B785:B788"/>
    <mergeCell ref="F785:F788"/>
    <mergeCell ref="G785:G788"/>
    <mergeCell ref="B789:B792"/>
    <mergeCell ref="F789:F792"/>
    <mergeCell ref="G789:G792"/>
    <mergeCell ref="B793:B796"/>
    <mergeCell ref="F793:F796"/>
    <mergeCell ref="G793:G796"/>
    <mergeCell ref="B797:B800"/>
    <mergeCell ref="F797:F800"/>
    <mergeCell ref="G797:G8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 enableFormatConditionsCalculation="0">
    <outlinePr summaryBelow="0"/>
  </sheetPr>
  <dimension ref="A1:M400"/>
  <sheetViews>
    <sheetView zoomScale="80" zoomScaleNormal="80" zoomScalePageLayoutView="80" workbookViewId="0">
      <pane ySplit="4" topLeftCell="A5" activePane="bottomLeft" state="frozen"/>
      <selection pane="bottomLeft" activeCell="F27" sqref="F27:F30"/>
    </sheetView>
  </sheetViews>
  <sheetFormatPr defaultColWidth="11.42578125" defaultRowHeight="14.3" outlineLevelRow="1"/>
  <cols>
    <col min="1" max="1" width="4.42578125" customWidth="1"/>
    <col min="2" max="2" width="22.85546875" customWidth="1"/>
    <col min="3" max="3" width="12.7109375" customWidth="1"/>
    <col min="4" max="4" width="12.140625" style="81" customWidth="1"/>
    <col min="5" max="5" width="18.42578125" customWidth="1"/>
    <col min="6" max="6" width="8.28515625" customWidth="1"/>
    <col min="7" max="7" width="8.7109375" customWidth="1"/>
    <col min="8" max="8" width="12.85546875" customWidth="1"/>
    <col min="9" max="9" width="15.140625" bestFit="1" customWidth="1"/>
    <col min="11" max="11" width="14.42578125" bestFit="1" customWidth="1"/>
    <col min="13" max="13" width="16.140625" style="1" bestFit="1" customWidth="1"/>
  </cols>
  <sheetData>
    <row r="1" spans="2:13" s="3" customFormat="1" ht="20.5" customHeight="1">
      <c r="D1" s="76"/>
      <c r="E1" s="47">
        <f>COUNTIFS(D:D,"H Anh",E:E,"Thua")</f>
        <v>1</v>
      </c>
      <c r="H1" s="31">
        <f>SUBTOTAL(9,H6:H4000)/10000</f>
        <v>364</v>
      </c>
      <c r="M1" s="31"/>
    </row>
    <row r="2" spans="2:13" s="3" customFormat="1" ht="28" customHeight="1">
      <c r="B2" s="589" t="s">
        <v>99</v>
      </c>
      <c r="C2" s="590"/>
      <c r="D2" s="590"/>
      <c r="E2" s="590"/>
      <c r="F2" s="590"/>
      <c r="G2" s="590"/>
      <c r="H2" s="590"/>
      <c r="I2" s="591"/>
      <c r="M2" s="31"/>
    </row>
    <row r="3" spans="2:13" s="3" customFormat="1" ht="24.25" customHeight="1">
      <c r="B3" s="583" t="s">
        <v>21</v>
      </c>
      <c r="C3" s="592" t="s">
        <v>38</v>
      </c>
      <c r="D3" s="594" t="s">
        <v>19</v>
      </c>
      <c r="E3" s="583" t="s">
        <v>27</v>
      </c>
      <c r="F3" s="583" t="s">
        <v>22</v>
      </c>
      <c r="G3" s="583"/>
      <c r="H3" s="595" t="s">
        <v>28</v>
      </c>
      <c r="I3" s="4" t="s">
        <v>20</v>
      </c>
      <c r="M3" s="31"/>
    </row>
    <row r="4" spans="2:13" s="3" customFormat="1" ht="22.45" customHeight="1">
      <c r="B4" s="583"/>
      <c r="C4" s="593"/>
      <c r="D4" s="594"/>
      <c r="E4" s="583"/>
      <c r="F4" s="583"/>
      <c r="G4" s="583"/>
      <c r="H4" s="595"/>
      <c r="I4" s="5">
        <f>MAX(I$5:I$1048576)</f>
        <v>1860000</v>
      </c>
      <c r="K4" s="105"/>
      <c r="M4" s="31"/>
    </row>
    <row r="5" spans="2:13" s="3" customFormat="1" ht="18.55">
      <c r="B5" s="6" t="s">
        <v>100</v>
      </c>
      <c r="C5" s="7"/>
      <c r="D5" s="77"/>
      <c r="E5" s="9"/>
      <c r="F5" s="10"/>
      <c r="G5" s="10"/>
      <c r="H5" s="11">
        <f>SUM(H6:H21)</f>
        <v>80000</v>
      </c>
      <c r="I5" s="12">
        <v>0</v>
      </c>
      <c r="M5" s="31"/>
    </row>
    <row r="6" spans="2:13" s="3" customFormat="1" ht="18.55" outlineLevel="1">
      <c r="B6" s="574" t="s">
        <v>2</v>
      </c>
      <c r="C6" s="90" t="s">
        <v>39</v>
      </c>
      <c r="D6" s="78" t="s">
        <v>0</v>
      </c>
      <c r="E6" s="15" t="s">
        <v>1</v>
      </c>
      <c r="F6" s="586">
        <v>3</v>
      </c>
      <c r="G6" s="586">
        <v>1</v>
      </c>
      <c r="H6" s="16">
        <v>0</v>
      </c>
      <c r="I6" s="17">
        <f t="shared" ref="I6:I21" si="0">I5+H6</f>
        <v>0</v>
      </c>
      <c r="M6" s="31"/>
    </row>
    <row r="7" spans="2:13" s="3" customFormat="1" ht="18.55" outlineLevel="1">
      <c r="B7" s="575"/>
      <c r="C7" s="90" t="s">
        <v>39</v>
      </c>
      <c r="D7" s="79" t="s">
        <v>23</v>
      </c>
      <c r="E7" s="19" t="s">
        <v>1</v>
      </c>
      <c r="F7" s="587"/>
      <c r="G7" s="587"/>
      <c r="H7" s="20">
        <v>0</v>
      </c>
      <c r="I7" s="17">
        <f t="shared" si="0"/>
        <v>0</v>
      </c>
      <c r="M7" s="31"/>
    </row>
    <row r="8" spans="2:13" s="3" customFormat="1" ht="18.55" outlineLevel="1">
      <c r="B8" s="575"/>
      <c r="C8" s="90" t="s">
        <v>39</v>
      </c>
      <c r="D8" s="79" t="s">
        <v>14</v>
      </c>
      <c r="E8" s="19" t="s">
        <v>17</v>
      </c>
      <c r="F8" s="587"/>
      <c r="G8" s="587"/>
      <c r="H8" s="20">
        <v>10000</v>
      </c>
      <c r="I8" s="17">
        <f t="shared" si="0"/>
        <v>10000</v>
      </c>
      <c r="M8" s="31"/>
    </row>
    <row r="9" spans="2:13" s="3" customFormat="1" ht="18.55" outlineLevel="1">
      <c r="B9" s="575"/>
      <c r="C9" s="90" t="s">
        <v>39</v>
      </c>
      <c r="D9" s="79" t="s">
        <v>16</v>
      </c>
      <c r="E9" s="19" t="s">
        <v>17</v>
      </c>
      <c r="F9" s="587"/>
      <c r="G9" s="587"/>
      <c r="H9" s="20">
        <v>10000</v>
      </c>
      <c r="I9" s="17">
        <f t="shared" si="0"/>
        <v>20000</v>
      </c>
      <c r="M9" s="31"/>
    </row>
    <row r="10" spans="2:13" s="3" customFormat="1" ht="18.55" outlineLevel="1">
      <c r="B10" s="576" t="s">
        <v>3</v>
      </c>
      <c r="C10" s="90" t="s">
        <v>39</v>
      </c>
      <c r="D10" s="32" t="s">
        <v>0</v>
      </c>
      <c r="E10" s="23" t="str">
        <f>E6</f>
        <v>Thắng</v>
      </c>
      <c r="F10" s="585">
        <v>3</v>
      </c>
      <c r="G10" s="585">
        <v>1</v>
      </c>
      <c r="H10" s="24">
        <v>0</v>
      </c>
      <c r="I10" s="17">
        <f t="shared" si="0"/>
        <v>20000</v>
      </c>
      <c r="M10" s="31"/>
    </row>
    <row r="11" spans="2:13" s="3" customFormat="1" ht="18.55" outlineLevel="1">
      <c r="B11" s="576"/>
      <c r="C11" s="90" t="s">
        <v>39</v>
      </c>
      <c r="D11" s="32" t="s">
        <v>15</v>
      </c>
      <c r="E11" s="23" t="s">
        <v>1</v>
      </c>
      <c r="F11" s="585"/>
      <c r="G11" s="585"/>
      <c r="H11" s="24">
        <v>0</v>
      </c>
      <c r="I11" s="17">
        <f t="shared" si="0"/>
        <v>20000</v>
      </c>
      <c r="M11" s="31"/>
    </row>
    <row r="12" spans="2:13" s="3" customFormat="1" ht="18.55" outlineLevel="1">
      <c r="B12" s="576"/>
      <c r="C12" s="90" t="s">
        <v>39</v>
      </c>
      <c r="D12" s="32" t="s">
        <v>14</v>
      </c>
      <c r="E12" s="23" t="s">
        <v>17</v>
      </c>
      <c r="F12" s="585"/>
      <c r="G12" s="585"/>
      <c r="H12" s="24">
        <v>10000</v>
      </c>
      <c r="I12" s="17">
        <f t="shared" si="0"/>
        <v>30000</v>
      </c>
      <c r="M12" s="31"/>
    </row>
    <row r="13" spans="2:13" s="3" customFormat="1" ht="18.55" outlineLevel="1">
      <c r="B13" s="576"/>
      <c r="C13" s="90" t="s">
        <v>39</v>
      </c>
      <c r="D13" s="32" t="s">
        <v>5</v>
      </c>
      <c r="E13" s="23" t="s">
        <v>17</v>
      </c>
      <c r="F13" s="585"/>
      <c r="G13" s="585"/>
      <c r="H13" s="24">
        <v>10000</v>
      </c>
      <c r="I13" s="17">
        <f t="shared" si="0"/>
        <v>40000</v>
      </c>
      <c r="M13" s="31"/>
    </row>
    <row r="14" spans="2:13" s="3" customFormat="1" ht="18.55" outlineLevel="1">
      <c r="B14" s="574" t="s">
        <v>2</v>
      </c>
      <c r="C14" s="90" t="s">
        <v>39</v>
      </c>
      <c r="D14" s="78" t="s">
        <v>14</v>
      </c>
      <c r="E14" s="15" t="s">
        <v>1</v>
      </c>
      <c r="F14" s="586">
        <v>3</v>
      </c>
      <c r="G14" s="586">
        <v>0</v>
      </c>
      <c r="H14" s="16">
        <v>0</v>
      </c>
      <c r="I14" s="17">
        <f t="shared" si="0"/>
        <v>40000</v>
      </c>
      <c r="M14" s="31"/>
    </row>
    <row r="15" spans="2:13" s="3" customFormat="1" ht="18.55" outlineLevel="1">
      <c r="B15" s="575"/>
      <c r="C15" s="90" t="s">
        <v>39</v>
      </c>
      <c r="D15" s="79" t="s">
        <v>16</v>
      </c>
      <c r="E15" s="19" t="s">
        <v>1</v>
      </c>
      <c r="F15" s="587"/>
      <c r="G15" s="587"/>
      <c r="H15" s="20">
        <v>0</v>
      </c>
      <c r="I15" s="17">
        <f t="shared" si="0"/>
        <v>40000</v>
      </c>
      <c r="M15" s="31"/>
    </row>
    <row r="16" spans="2:13" s="3" customFormat="1" ht="18.55" outlineLevel="1">
      <c r="B16" s="575"/>
      <c r="C16" s="90" t="s">
        <v>39</v>
      </c>
      <c r="D16" s="79" t="s">
        <v>0</v>
      </c>
      <c r="E16" s="19" t="s">
        <v>17</v>
      </c>
      <c r="F16" s="587"/>
      <c r="G16" s="587"/>
      <c r="H16" s="20">
        <v>10000</v>
      </c>
      <c r="I16" s="17">
        <f t="shared" si="0"/>
        <v>50000</v>
      </c>
      <c r="M16" s="31"/>
    </row>
    <row r="17" spans="2:13" s="3" customFormat="1" ht="18.55" outlineLevel="1">
      <c r="B17" s="575"/>
      <c r="C17" s="90" t="s">
        <v>39</v>
      </c>
      <c r="D17" s="79" t="s">
        <v>23</v>
      </c>
      <c r="E17" s="19" t="s">
        <v>17</v>
      </c>
      <c r="F17" s="587"/>
      <c r="G17" s="587"/>
      <c r="H17" s="20">
        <v>10000</v>
      </c>
      <c r="I17" s="17">
        <f t="shared" si="0"/>
        <v>60000</v>
      </c>
      <c r="M17" s="31"/>
    </row>
    <row r="18" spans="2:13" s="3" customFormat="1" ht="18.55" outlineLevel="1">
      <c r="B18" s="576" t="s">
        <v>7</v>
      </c>
      <c r="C18" s="90" t="s">
        <v>39</v>
      </c>
      <c r="D18" s="32" t="s">
        <v>5</v>
      </c>
      <c r="E18" s="23" t="s">
        <v>1</v>
      </c>
      <c r="F18" s="585">
        <v>3</v>
      </c>
      <c r="G18" s="585">
        <v>2</v>
      </c>
      <c r="H18" s="24">
        <v>0</v>
      </c>
      <c r="I18" s="17">
        <f t="shared" si="0"/>
        <v>60000</v>
      </c>
      <c r="M18" s="31"/>
    </row>
    <row r="19" spans="2:13" s="3" customFormat="1" ht="18.55" outlineLevel="1">
      <c r="B19" s="576"/>
      <c r="C19" s="90" t="s">
        <v>39</v>
      </c>
      <c r="D19" s="32" t="s">
        <v>23</v>
      </c>
      <c r="E19" s="23" t="s">
        <v>1</v>
      </c>
      <c r="F19" s="585"/>
      <c r="G19" s="585"/>
      <c r="H19" s="24">
        <v>0</v>
      </c>
      <c r="I19" s="17">
        <f t="shared" si="0"/>
        <v>60000</v>
      </c>
      <c r="M19" s="31"/>
    </row>
    <row r="20" spans="2:13" s="3" customFormat="1" ht="18.55" outlineLevel="1">
      <c r="B20" s="576"/>
      <c r="C20" s="90" t="s">
        <v>39</v>
      </c>
      <c r="D20" s="32" t="s">
        <v>9</v>
      </c>
      <c r="E20" s="23" t="s">
        <v>17</v>
      </c>
      <c r="F20" s="585"/>
      <c r="G20" s="585"/>
      <c r="H20" s="24">
        <v>10000</v>
      </c>
      <c r="I20" s="17">
        <f t="shared" si="0"/>
        <v>70000</v>
      </c>
      <c r="M20" s="31"/>
    </row>
    <row r="21" spans="2:13" s="3" customFormat="1" ht="18.55" outlineLevel="1">
      <c r="B21" s="576"/>
      <c r="C21" s="90" t="s">
        <v>39</v>
      </c>
      <c r="D21" s="32" t="s">
        <v>15</v>
      </c>
      <c r="E21" s="23" t="s">
        <v>17</v>
      </c>
      <c r="F21" s="585"/>
      <c r="G21" s="585"/>
      <c r="H21" s="24">
        <v>10000</v>
      </c>
      <c r="I21" s="17">
        <f t="shared" si="0"/>
        <v>80000</v>
      </c>
      <c r="M21" s="31"/>
    </row>
    <row r="22" spans="2:13" s="3" customFormat="1" ht="18.55">
      <c r="B22" s="6" t="s">
        <v>101</v>
      </c>
      <c r="C22" s="7"/>
      <c r="D22" s="77"/>
      <c r="E22" s="9"/>
      <c r="F22" s="10"/>
      <c r="G22" s="10"/>
      <c r="H22" s="11">
        <f>SUM(H23:H46)</f>
        <v>120000</v>
      </c>
      <c r="I22" s="12">
        <v>0</v>
      </c>
      <c r="M22" s="31"/>
    </row>
    <row r="23" spans="2:13" s="3" customFormat="1" ht="18.55" outlineLevel="1">
      <c r="B23" s="574" t="s">
        <v>2</v>
      </c>
      <c r="C23" s="90" t="s">
        <v>39</v>
      </c>
      <c r="D23" s="78" t="s">
        <v>16</v>
      </c>
      <c r="E23" s="15" t="s">
        <v>1</v>
      </c>
      <c r="F23" s="586">
        <v>3</v>
      </c>
      <c r="G23" s="586">
        <v>1</v>
      </c>
      <c r="H23" s="16">
        <v>0</v>
      </c>
      <c r="I23" s="17">
        <f>I21+H23</f>
        <v>80000</v>
      </c>
      <c r="M23" s="31"/>
    </row>
    <row r="24" spans="2:13" s="3" customFormat="1" ht="18.55" outlineLevel="1">
      <c r="B24" s="575"/>
      <c r="C24" s="90" t="s">
        <v>39</v>
      </c>
      <c r="D24" s="79" t="s">
        <v>25</v>
      </c>
      <c r="E24" s="19" t="s">
        <v>1</v>
      </c>
      <c r="F24" s="587"/>
      <c r="G24" s="587"/>
      <c r="H24" s="20">
        <v>0</v>
      </c>
      <c r="I24" s="17">
        <f t="shared" ref="I24:I46" si="1">I23+H24</f>
        <v>80000</v>
      </c>
      <c r="M24" s="31"/>
    </row>
    <row r="25" spans="2:13" s="3" customFormat="1" ht="18.55" outlineLevel="1">
      <c r="B25" s="575"/>
      <c r="C25" s="90" t="s">
        <v>39</v>
      </c>
      <c r="D25" s="79" t="s">
        <v>14</v>
      </c>
      <c r="E25" s="19" t="s">
        <v>17</v>
      </c>
      <c r="F25" s="587"/>
      <c r="G25" s="587"/>
      <c r="H25" s="20">
        <v>10000</v>
      </c>
      <c r="I25" s="17">
        <f t="shared" si="1"/>
        <v>90000</v>
      </c>
      <c r="M25" s="31"/>
    </row>
    <row r="26" spans="2:13" s="3" customFormat="1" ht="18.55" outlineLevel="1">
      <c r="B26" s="575"/>
      <c r="C26" s="90" t="s">
        <v>39</v>
      </c>
      <c r="D26" s="79" t="s">
        <v>0</v>
      </c>
      <c r="E26" s="19" t="s">
        <v>17</v>
      </c>
      <c r="F26" s="587"/>
      <c r="G26" s="587"/>
      <c r="H26" s="20">
        <v>10000</v>
      </c>
      <c r="I26" s="17">
        <f t="shared" si="1"/>
        <v>100000</v>
      </c>
      <c r="M26" s="31"/>
    </row>
    <row r="27" spans="2:13" s="3" customFormat="1" ht="18.55" outlineLevel="1">
      <c r="B27" s="576" t="s">
        <v>3</v>
      </c>
      <c r="C27" s="90" t="s">
        <v>39</v>
      </c>
      <c r="D27" s="32" t="s">
        <v>25</v>
      </c>
      <c r="E27" s="23" t="str">
        <f>E23</f>
        <v>Thắng</v>
      </c>
      <c r="F27" s="585">
        <v>3</v>
      </c>
      <c r="G27" s="585">
        <v>1</v>
      </c>
      <c r="H27" s="24">
        <v>0</v>
      </c>
      <c r="I27" s="17">
        <f t="shared" si="1"/>
        <v>100000</v>
      </c>
      <c r="M27" s="31"/>
    </row>
    <row r="28" spans="2:13" s="3" customFormat="1" ht="18.55" outlineLevel="1">
      <c r="B28" s="576"/>
      <c r="C28" s="90" t="s">
        <v>39</v>
      </c>
      <c r="D28" s="32" t="s">
        <v>24</v>
      </c>
      <c r="E28" s="23" t="s">
        <v>1</v>
      </c>
      <c r="F28" s="585"/>
      <c r="G28" s="585"/>
      <c r="H28" s="24">
        <v>0</v>
      </c>
      <c r="I28" s="17">
        <f t="shared" si="1"/>
        <v>100000</v>
      </c>
      <c r="M28" s="31"/>
    </row>
    <row r="29" spans="2:13" s="3" customFormat="1" ht="18.55" outlineLevel="1">
      <c r="B29" s="576"/>
      <c r="C29" s="90" t="s">
        <v>39</v>
      </c>
      <c r="D29" s="32" t="s">
        <v>0</v>
      </c>
      <c r="E29" s="23" t="s">
        <v>17</v>
      </c>
      <c r="F29" s="585"/>
      <c r="G29" s="585"/>
      <c r="H29" s="24">
        <v>10000</v>
      </c>
      <c r="I29" s="17">
        <f t="shared" si="1"/>
        <v>110000</v>
      </c>
      <c r="M29" s="31"/>
    </row>
    <row r="30" spans="2:13" s="3" customFormat="1" ht="18.55" outlineLevel="1">
      <c r="B30" s="576"/>
      <c r="C30" s="90" t="s">
        <v>39</v>
      </c>
      <c r="D30" s="32" t="s">
        <v>16</v>
      </c>
      <c r="E30" s="23" t="s">
        <v>17</v>
      </c>
      <c r="F30" s="585"/>
      <c r="G30" s="585"/>
      <c r="H30" s="24">
        <v>10000</v>
      </c>
      <c r="I30" s="17">
        <f t="shared" si="1"/>
        <v>120000</v>
      </c>
      <c r="M30" s="31"/>
    </row>
    <row r="31" spans="2:13" s="3" customFormat="1" ht="18.55" outlineLevel="1">
      <c r="B31" s="574" t="s">
        <v>6</v>
      </c>
      <c r="C31" s="90" t="s">
        <v>39</v>
      </c>
      <c r="D31" s="78" t="s">
        <v>16</v>
      </c>
      <c r="E31" s="15" t="s">
        <v>1</v>
      </c>
      <c r="F31" s="586">
        <v>3</v>
      </c>
      <c r="G31" s="586">
        <v>2</v>
      </c>
      <c r="H31" s="16">
        <v>0</v>
      </c>
      <c r="I31" s="17">
        <f t="shared" si="1"/>
        <v>120000</v>
      </c>
      <c r="M31" s="31"/>
    </row>
    <row r="32" spans="2:13" s="3" customFormat="1" ht="18.55" outlineLevel="1">
      <c r="B32" s="575"/>
      <c r="C32" s="90" t="s">
        <v>39</v>
      </c>
      <c r="D32" s="79" t="s">
        <v>24</v>
      </c>
      <c r="E32" s="19" t="s">
        <v>1</v>
      </c>
      <c r="F32" s="587"/>
      <c r="G32" s="587"/>
      <c r="H32" s="20">
        <v>0</v>
      </c>
      <c r="I32" s="17">
        <f t="shared" si="1"/>
        <v>120000</v>
      </c>
      <c r="M32" s="31"/>
    </row>
    <row r="33" spans="2:13" s="3" customFormat="1" ht="18.55" outlineLevel="1">
      <c r="B33" s="575"/>
      <c r="C33" s="90" t="s">
        <v>39</v>
      </c>
      <c r="D33" s="79" t="s">
        <v>14</v>
      </c>
      <c r="E33" s="19" t="s">
        <v>17</v>
      </c>
      <c r="F33" s="587"/>
      <c r="G33" s="587"/>
      <c r="H33" s="20">
        <v>10000</v>
      </c>
      <c r="I33" s="17">
        <f t="shared" si="1"/>
        <v>130000</v>
      </c>
      <c r="M33" s="31"/>
    </row>
    <row r="34" spans="2:13" s="3" customFormat="1" ht="18.55" outlineLevel="1">
      <c r="B34" s="575"/>
      <c r="C34" s="90" t="s">
        <v>39</v>
      </c>
      <c r="D34" s="79" t="s">
        <v>5</v>
      </c>
      <c r="E34" s="19" t="s">
        <v>17</v>
      </c>
      <c r="F34" s="587"/>
      <c r="G34" s="587"/>
      <c r="H34" s="20">
        <v>10000</v>
      </c>
      <c r="I34" s="17">
        <f t="shared" si="1"/>
        <v>140000</v>
      </c>
      <c r="M34" s="31"/>
    </row>
    <row r="35" spans="2:13" s="3" customFormat="1" ht="18.55" outlineLevel="1">
      <c r="B35" s="576" t="s">
        <v>7</v>
      </c>
      <c r="C35" s="90" t="s">
        <v>39</v>
      </c>
      <c r="D35" s="32" t="s">
        <v>25</v>
      </c>
      <c r="E35" s="23" t="s">
        <v>1</v>
      </c>
      <c r="F35" s="585">
        <v>3</v>
      </c>
      <c r="G35" s="585">
        <v>1</v>
      </c>
      <c r="H35" s="24">
        <v>0</v>
      </c>
      <c r="I35" s="17">
        <f t="shared" si="1"/>
        <v>140000</v>
      </c>
      <c r="M35" s="31"/>
    </row>
    <row r="36" spans="2:13" s="3" customFormat="1" ht="18.55" outlineLevel="1">
      <c r="B36" s="576"/>
      <c r="C36" s="90" t="s">
        <v>39</v>
      </c>
      <c r="D36" s="32" t="s">
        <v>5</v>
      </c>
      <c r="E36" s="23" t="s">
        <v>1</v>
      </c>
      <c r="F36" s="585"/>
      <c r="G36" s="585"/>
      <c r="H36" s="24">
        <v>0</v>
      </c>
      <c r="I36" s="17">
        <f t="shared" si="1"/>
        <v>140000</v>
      </c>
      <c r="M36" s="31"/>
    </row>
    <row r="37" spans="2:13" s="3" customFormat="1" ht="18.55" outlineLevel="1">
      <c r="B37" s="576"/>
      <c r="C37" s="90" t="s">
        <v>39</v>
      </c>
      <c r="D37" s="32" t="s">
        <v>14</v>
      </c>
      <c r="E37" s="23" t="s">
        <v>17</v>
      </c>
      <c r="F37" s="585"/>
      <c r="G37" s="585"/>
      <c r="H37" s="24">
        <v>10000</v>
      </c>
      <c r="I37" s="17">
        <f t="shared" si="1"/>
        <v>150000</v>
      </c>
      <c r="M37" s="31"/>
    </row>
    <row r="38" spans="2:13" s="3" customFormat="1" ht="18.55" outlineLevel="1">
      <c r="B38" s="576"/>
      <c r="C38" s="90" t="s">
        <v>39</v>
      </c>
      <c r="D38" s="32" t="s">
        <v>16</v>
      </c>
      <c r="E38" s="23" t="s">
        <v>17</v>
      </c>
      <c r="F38" s="585"/>
      <c r="G38" s="585"/>
      <c r="H38" s="24">
        <v>10000</v>
      </c>
      <c r="I38" s="17">
        <f t="shared" si="1"/>
        <v>160000</v>
      </c>
      <c r="M38" s="31"/>
    </row>
    <row r="39" spans="2:13" s="3" customFormat="1" ht="18.55" outlineLevel="1">
      <c r="B39" s="575" t="s">
        <v>8</v>
      </c>
      <c r="C39" s="90" t="s">
        <v>39</v>
      </c>
      <c r="D39" s="79" t="s">
        <v>14</v>
      </c>
      <c r="E39" s="19" t="s">
        <v>1</v>
      </c>
      <c r="F39" s="587">
        <v>3</v>
      </c>
      <c r="G39" s="587">
        <v>0</v>
      </c>
      <c r="H39" s="20">
        <v>0</v>
      </c>
      <c r="I39" s="17">
        <f t="shared" si="1"/>
        <v>160000</v>
      </c>
      <c r="M39" s="31"/>
    </row>
    <row r="40" spans="2:13" s="3" customFormat="1" ht="18.55" outlineLevel="1">
      <c r="B40" s="575"/>
      <c r="C40" s="90" t="s">
        <v>39</v>
      </c>
      <c r="D40" s="79" t="s">
        <v>5</v>
      </c>
      <c r="E40" s="19" t="s">
        <v>1</v>
      </c>
      <c r="F40" s="587"/>
      <c r="G40" s="587"/>
      <c r="H40" s="20">
        <v>0</v>
      </c>
      <c r="I40" s="17">
        <f t="shared" si="1"/>
        <v>160000</v>
      </c>
      <c r="M40" s="31"/>
    </row>
    <row r="41" spans="2:13" s="3" customFormat="1" ht="18.55" outlineLevel="1">
      <c r="B41" s="575"/>
      <c r="C41" s="90" t="s">
        <v>39</v>
      </c>
      <c r="D41" s="79" t="s">
        <v>23</v>
      </c>
      <c r="E41" s="19" t="s">
        <v>17</v>
      </c>
      <c r="F41" s="587"/>
      <c r="G41" s="587"/>
      <c r="H41" s="20">
        <v>10000</v>
      </c>
      <c r="I41" s="17">
        <f t="shared" si="1"/>
        <v>170000</v>
      </c>
      <c r="M41" s="31"/>
    </row>
    <row r="42" spans="2:13" s="3" customFormat="1" ht="18.55" outlineLevel="1">
      <c r="B42" s="597"/>
      <c r="C42" s="90" t="s">
        <v>39</v>
      </c>
      <c r="D42" s="80" t="s">
        <v>16</v>
      </c>
      <c r="E42" s="19" t="s">
        <v>17</v>
      </c>
      <c r="F42" s="598"/>
      <c r="G42" s="598"/>
      <c r="H42" s="27">
        <v>10000</v>
      </c>
      <c r="I42" s="17">
        <f t="shared" si="1"/>
        <v>180000</v>
      </c>
      <c r="M42" s="31"/>
    </row>
    <row r="43" spans="2:13" s="3" customFormat="1" ht="18.55" outlineLevel="1">
      <c r="B43" s="576" t="s">
        <v>10</v>
      </c>
      <c r="C43" s="90" t="s">
        <v>39</v>
      </c>
      <c r="D43" s="32" t="s">
        <v>5</v>
      </c>
      <c r="E43" s="23" t="s">
        <v>1</v>
      </c>
      <c r="F43" s="585">
        <v>3</v>
      </c>
      <c r="G43" s="585">
        <v>2</v>
      </c>
      <c r="H43" s="24">
        <v>0</v>
      </c>
      <c r="I43" s="17">
        <f t="shared" si="1"/>
        <v>180000</v>
      </c>
      <c r="M43" s="31"/>
    </row>
    <row r="44" spans="2:13" s="3" customFormat="1" ht="18.55" outlineLevel="1">
      <c r="B44" s="576"/>
      <c r="C44" s="90" t="s">
        <v>39</v>
      </c>
      <c r="D44" s="32" t="s">
        <v>14</v>
      </c>
      <c r="E44" s="23" t="s">
        <v>1</v>
      </c>
      <c r="F44" s="585"/>
      <c r="G44" s="585"/>
      <c r="H44" s="24">
        <v>0</v>
      </c>
      <c r="I44" s="17">
        <f t="shared" si="1"/>
        <v>180000</v>
      </c>
      <c r="M44" s="31"/>
    </row>
    <row r="45" spans="2:13" s="3" customFormat="1" ht="18.55" outlineLevel="1">
      <c r="B45" s="576"/>
      <c r="C45" s="90" t="s">
        <v>39</v>
      </c>
      <c r="D45" s="32" t="s">
        <v>23</v>
      </c>
      <c r="E45" s="23" t="s">
        <v>17</v>
      </c>
      <c r="F45" s="585"/>
      <c r="G45" s="585"/>
      <c r="H45" s="24">
        <v>10000</v>
      </c>
      <c r="I45" s="17">
        <f t="shared" si="1"/>
        <v>190000</v>
      </c>
      <c r="M45" s="31"/>
    </row>
    <row r="46" spans="2:13" s="3" customFormat="1" ht="18.55" outlineLevel="1">
      <c r="B46" s="576"/>
      <c r="C46" s="90" t="s">
        <v>39</v>
      </c>
      <c r="D46" s="32" t="s">
        <v>16</v>
      </c>
      <c r="E46" s="23" t="s">
        <v>17</v>
      </c>
      <c r="F46" s="585"/>
      <c r="G46" s="585"/>
      <c r="H46" s="24">
        <v>10000</v>
      </c>
      <c r="I46" s="17">
        <f t="shared" si="1"/>
        <v>200000</v>
      </c>
      <c r="M46" s="31"/>
    </row>
    <row r="47" spans="2:13" s="3" customFormat="1" ht="18.55">
      <c r="B47" s="6" t="s">
        <v>102</v>
      </c>
      <c r="C47" s="7"/>
      <c r="D47" s="77"/>
      <c r="E47" s="9"/>
      <c r="F47" s="10"/>
      <c r="G47" s="10"/>
      <c r="H47" s="11">
        <f>SUM(H48:H63)</f>
        <v>80000</v>
      </c>
      <c r="I47" s="12">
        <v>0</v>
      </c>
      <c r="M47" s="31"/>
    </row>
    <row r="48" spans="2:13" s="3" customFormat="1" ht="18.55" outlineLevel="1">
      <c r="B48" s="574" t="s">
        <v>2</v>
      </c>
      <c r="C48" s="91" t="s">
        <v>39</v>
      </c>
      <c r="D48" s="78" t="s">
        <v>24</v>
      </c>
      <c r="E48" s="15" t="s">
        <v>1</v>
      </c>
      <c r="F48" s="586">
        <v>3</v>
      </c>
      <c r="G48" s="586">
        <v>0</v>
      </c>
      <c r="H48" s="16">
        <v>0</v>
      </c>
      <c r="I48" s="17">
        <f>I46+H48</f>
        <v>200000</v>
      </c>
      <c r="M48" s="31"/>
    </row>
    <row r="49" spans="1:13" s="3" customFormat="1" ht="18.55" outlineLevel="1">
      <c r="B49" s="575"/>
      <c r="C49" s="91" t="s">
        <v>39</v>
      </c>
      <c r="D49" s="79" t="s">
        <v>25</v>
      </c>
      <c r="E49" s="19" t="s">
        <v>1</v>
      </c>
      <c r="F49" s="587"/>
      <c r="G49" s="587"/>
      <c r="H49" s="20">
        <v>0</v>
      </c>
      <c r="I49" s="17">
        <f t="shared" ref="I49:I63" si="2">I48+H49</f>
        <v>200000</v>
      </c>
      <c r="M49" s="31"/>
    </row>
    <row r="50" spans="1:13" s="3" customFormat="1" ht="18.55" outlineLevel="1">
      <c r="B50" s="575"/>
      <c r="C50" s="91" t="s">
        <v>39</v>
      </c>
      <c r="D50" s="79" t="s">
        <v>9</v>
      </c>
      <c r="E50" s="19" t="s">
        <v>17</v>
      </c>
      <c r="F50" s="587"/>
      <c r="G50" s="587"/>
      <c r="H50" s="20">
        <v>10000</v>
      </c>
      <c r="I50" s="17">
        <f t="shared" si="2"/>
        <v>210000</v>
      </c>
      <c r="M50" s="31"/>
    </row>
    <row r="51" spans="1:13" s="3" customFormat="1" ht="18.55" outlineLevel="1">
      <c r="B51" s="575"/>
      <c r="C51" s="91" t="s">
        <v>39</v>
      </c>
      <c r="D51" s="79" t="s">
        <v>23</v>
      </c>
      <c r="E51" s="19" t="s">
        <v>17</v>
      </c>
      <c r="F51" s="587"/>
      <c r="G51" s="587"/>
      <c r="H51" s="20">
        <v>10000</v>
      </c>
      <c r="I51" s="17">
        <f t="shared" si="2"/>
        <v>220000</v>
      </c>
      <c r="M51" s="31"/>
    </row>
    <row r="52" spans="1:13" s="3" customFormat="1" ht="18.55" outlineLevel="1">
      <c r="B52" s="576" t="s">
        <v>3</v>
      </c>
      <c r="C52" s="91" t="s">
        <v>39</v>
      </c>
      <c r="D52" s="32" t="s">
        <v>25</v>
      </c>
      <c r="E52" s="23" t="str">
        <f>E48</f>
        <v>Thắng</v>
      </c>
      <c r="F52" s="585">
        <v>3</v>
      </c>
      <c r="G52" s="585">
        <v>2</v>
      </c>
      <c r="H52" s="24">
        <v>0</v>
      </c>
      <c r="I52" s="17">
        <f t="shared" si="2"/>
        <v>220000</v>
      </c>
      <c r="M52" s="31"/>
    </row>
    <row r="53" spans="1:13" s="3" customFormat="1" ht="18.55" outlineLevel="1">
      <c r="B53" s="576"/>
      <c r="C53" s="91" t="s">
        <v>39</v>
      </c>
      <c r="D53" s="32" t="s">
        <v>24</v>
      </c>
      <c r="E53" s="23" t="s">
        <v>1</v>
      </c>
      <c r="F53" s="585"/>
      <c r="G53" s="585"/>
      <c r="H53" s="24">
        <v>0</v>
      </c>
      <c r="I53" s="17">
        <f t="shared" si="2"/>
        <v>220000</v>
      </c>
      <c r="M53" s="31"/>
    </row>
    <row r="54" spans="1:13" s="3" customFormat="1" ht="18.55" outlineLevel="1">
      <c r="B54" s="576"/>
      <c r="C54" s="91" t="s">
        <v>39</v>
      </c>
      <c r="D54" s="32" t="s">
        <v>14</v>
      </c>
      <c r="E54" s="23" t="s">
        <v>17</v>
      </c>
      <c r="F54" s="585"/>
      <c r="G54" s="585"/>
      <c r="H54" s="24">
        <v>10000</v>
      </c>
      <c r="I54" s="17">
        <f t="shared" si="2"/>
        <v>230000</v>
      </c>
      <c r="M54" s="31"/>
    </row>
    <row r="55" spans="1:13" s="3" customFormat="1" ht="18.55" outlineLevel="1">
      <c r="B55" s="576"/>
      <c r="C55" s="91" t="s">
        <v>39</v>
      </c>
      <c r="D55" s="32" t="s">
        <v>16</v>
      </c>
      <c r="E55" s="23" t="s">
        <v>17</v>
      </c>
      <c r="F55" s="585"/>
      <c r="G55" s="585"/>
      <c r="H55" s="24">
        <v>10000</v>
      </c>
      <c r="I55" s="17">
        <f t="shared" si="2"/>
        <v>240000</v>
      </c>
      <c r="M55" s="31"/>
    </row>
    <row r="56" spans="1:13" s="3" customFormat="1" ht="18.55" outlineLevel="1">
      <c r="B56" s="574" t="s">
        <v>6</v>
      </c>
      <c r="C56" s="91" t="s">
        <v>39</v>
      </c>
      <c r="D56" s="78" t="s">
        <v>16</v>
      </c>
      <c r="E56" s="15" t="s">
        <v>1</v>
      </c>
      <c r="F56" s="586">
        <v>3</v>
      </c>
      <c r="G56" s="586">
        <v>1</v>
      </c>
      <c r="H56" s="16">
        <v>0</v>
      </c>
      <c r="I56" s="17">
        <f t="shared" si="2"/>
        <v>240000</v>
      </c>
      <c r="M56" s="31"/>
    </row>
    <row r="57" spans="1:13" s="3" customFormat="1" ht="18.55" outlineLevel="1">
      <c r="B57" s="575"/>
      <c r="C57" s="91" t="s">
        <v>39</v>
      </c>
      <c r="D57" s="79" t="s">
        <v>23</v>
      </c>
      <c r="E57" s="19" t="s">
        <v>1</v>
      </c>
      <c r="F57" s="587"/>
      <c r="G57" s="587"/>
      <c r="H57" s="20">
        <v>0</v>
      </c>
      <c r="I57" s="17">
        <f t="shared" si="2"/>
        <v>240000</v>
      </c>
      <c r="M57" s="31"/>
    </row>
    <row r="58" spans="1:13" s="3" customFormat="1" ht="18.55" outlineLevel="1">
      <c r="B58" s="575"/>
      <c r="C58" s="91" t="s">
        <v>39</v>
      </c>
      <c r="D58" s="79" t="s">
        <v>14</v>
      </c>
      <c r="E58" s="19" t="s">
        <v>17</v>
      </c>
      <c r="F58" s="587"/>
      <c r="G58" s="587"/>
      <c r="H58" s="20">
        <v>10000</v>
      </c>
      <c r="I58" s="17">
        <f t="shared" si="2"/>
        <v>250000</v>
      </c>
      <c r="M58" s="31"/>
    </row>
    <row r="59" spans="1:13" s="3" customFormat="1" ht="18.55" outlineLevel="1">
      <c r="B59" s="575"/>
      <c r="C59" s="91" t="s">
        <v>39</v>
      </c>
      <c r="D59" s="79" t="s">
        <v>24</v>
      </c>
      <c r="E59" s="19" t="s">
        <v>17</v>
      </c>
      <c r="F59" s="587"/>
      <c r="G59" s="587"/>
      <c r="H59" s="20">
        <v>10000</v>
      </c>
      <c r="I59" s="17">
        <f t="shared" si="2"/>
        <v>260000</v>
      </c>
      <c r="M59" s="31"/>
    </row>
    <row r="60" spans="1:13" s="3" customFormat="1" ht="18.55" outlineLevel="1">
      <c r="B60" s="576" t="s">
        <v>7</v>
      </c>
      <c r="C60" s="91" t="s">
        <v>39</v>
      </c>
      <c r="D60" s="32" t="s">
        <v>14</v>
      </c>
      <c r="E60" s="23" t="s">
        <v>1</v>
      </c>
      <c r="F60" s="585">
        <v>3</v>
      </c>
      <c r="G60" s="585">
        <v>0</v>
      </c>
      <c r="H60" s="24">
        <v>0</v>
      </c>
      <c r="I60" s="17">
        <f t="shared" si="2"/>
        <v>260000</v>
      </c>
      <c r="M60" s="31"/>
    </row>
    <row r="61" spans="1:13" s="3" customFormat="1" ht="18.55" outlineLevel="1">
      <c r="B61" s="576"/>
      <c r="C61" s="91" t="s">
        <v>39</v>
      </c>
      <c r="D61" s="32" t="s">
        <v>16</v>
      </c>
      <c r="E61" s="23" t="s">
        <v>1</v>
      </c>
      <c r="F61" s="585"/>
      <c r="G61" s="585"/>
      <c r="H61" s="24">
        <v>0</v>
      </c>
      <c r="I61" s="17">
        <f t="shared" si="2"/>
        <v>260000</v>
      </c>
      <c r="M61" s="31"/>
    </row>
    <row r="62" spans="1:13" s="3" customFormat="1" ht="18.55" outlineLevel="1">
      <c r="B62" s="576"/>
      <c r="C62" s="91" t="s">
        <v>39</v>
      </c>
      <c r="D62" s="32" t="s">
        <v>23</v>
      </c>
      <c r="E62" s="23" t="s">
        <v>17</v>
      </c>
      <c r="F62" s="585"/>
      <c r="G62" s="585"/>
      <c r="H62" s="24">
        <v>10000</v>
      </c>
      <c r="I62" s="17">
        <f t="shared" si="2"/>
        <v>270000</v>
      </c>
      <c r="M62" s="31"/>
    </row>
    <row r="63" spans="1:13" s="3" customFormat="1" ht="18.55" outlineLevel="1">
      <c r="B63" s="576"/>
      <c r="C63" s="91" t="s">
        <v>39</v>
      </c>
      <c r="D63" s="32" t="s">
        <v>15</v>
      </c>
      <c r="E63" s="23" t="s">
        <v>17</v>
      </c>
      <c r="F63" s="585"/>
      <c r="G63" s="585"/>
      <c r="H63" s="24">
        <v>10000</v>
      </c>
      <c r="I63" s="17">
        <f t="shared" si="2"/>
        <v>280000</v>
      </c>
      <c r="M63" s="31"/>
    </row>
    <row r="64" spans="1:13" ht="18.55">
      <c r="A64" s="3"/>
      <c r="B64" s="6" t="s">
        <v>103</v>
      </c>
      <c r="C64" s="7"/>
      <c r="D64" s="77"/>
      <c r="E64" s="9"/>
      <c r="F64" s="10"/>
      <c r="G64" s="10"/>
      <c r="H64" s="11">
        <f>SUM(H65:H92)</f>
        <v>130000</v>
      </c>
      <c r="I64" s="12">
        <v>0</v>
      </c>
    </row>
    <row r="65" spans="1:9" ht="18.55" outlineLevel="1">
      <c r="A65" s="3"/>
      <c r="B65" s="574" t="s">
        <v>2</v>
      </c>
      <c r="C65" s="92" t="s">
        <v>39</v>
      </c>
      <c r="D65" s="78" t="s">
        <v>9</v>
      </c>
      <c r="E65" s="15" t="s">
        <v>1</v>
      </c>
      <c r="F65" s="586">
        <v>3</v>
      </c>
      <c r="G65" s="586">
        <v>2</v>
      </c>
      <c r="H65" s="16">
        <v>0</v>
      </c>
      <c r="I65" s="17">
        <f>I63+H65</f>
        <v>280000</v>
      </c>
    </row>
    <row r="66" spans="1:9" ht="18.55" outlineLevel="1">
      <c r="A66" s="3"/>
      <c r="B66" s="575"/>
      <c r="C66" s="92" t="s">
        <v>39</v>
      </c>
      <c r="D66" s="79" t="s">
        <v>25</v>
      </c>
      <c r="E66" s="19" t="s">
        <v>1</v>
      </c>
      <c r="F66" s="587"/>
      <c r="G66" s="587"/>
      <c r="H66" s="20">
        <v>0</v>
      </c>
      <c r="I66" s="17">
        <f t="shared" ref="I66:I80" si="3">I65+H66</f>
        <v>280000</v>
      </c>
    </row>
    <row r="67" spans="1:9" ht="18.55" outlineLevel="1">
      <c r="A67" s="3"/>
      <c r="B67" s="575"/>
      <c r="C67" s="92" t="s">
        <v>39</v>
      </c>
      <c r="D67" s="79" t="s">
        <v>14</v>
      </c>
      <c r="E67" s="19" t="s">
        <v>17</v>
      </c>
      <c r="F67" s="587"/>
      <c r="G67" s="587"/>
      <c r="H67" s="20">
        <v>10000</v>
      </c>
      <c r="I67" s="17">
        <f t="shared" si="3"/>
        <v>290000</v>
      </c>
    </row>
    <row r="68" spans="1:9" ht="18.55" outlineLevel="1">
      <c r="A68" s="3"/>
      <c r="B68" s="575"/>
      <c r="C68" s="92" t="s">
        <v>39</v>
      </c>
      <c r="D68" s="79" t="s">
        <v>0</v>
      </c>
      <c r="E68" s="19" t="s">
        <v>17</v>
      </c>
      <c r="F68" s="587"/>
      <c r="G68" s="587"/>
      <c r="H68" s="20">
        <v>10000</v>
      </c>
      <c r="I68" s="17">
        <f t="shared" si="3"/>
        <v>300000</v>
      </c>
    </row>
    <row r="69" spans="1:9" ht="18.55" outlineLevel="1">
      <c r="A69" s="3"/>
      <c r="B69" s="576" t="s">
        <v>3</v>
      </c>
      <c r="C69" s="92" t="s">
        <v>39</v>
      </c>
      <c r="D69" s="32" t="s">
        <v>25</v>
      </c>
      <c r="E69" s="23" t="str">
        <f>E65</f>
        <v>Thắng</v>
      </c>
      <c r="F69" s="585">
        <v>3</v>
      </c>
      <c r="G69" s="585">
        <v>1</v>
      </c>
      <c r="H69" s="24">
        <v>0</v>
      </c>
      <c r="I69" s="17">
        <f t="shared" si="3"/>
        <v>300000</v>
      </c>
    </row>
    <row r="70" spans="1:9" ht="18.55" outlineLevel="1">
      <c r="A70" s="3"/>
      <c r="B70" s="576"/>
      <c r="C70" s="92" t="s">
        <v>39</v>
      </c>
      <c r="D70" s="32" t="s">
        <v>9</v>
      </c>
      <c r="E70" s="23" t="s">
        <v>1</v>
      </c>
      <c r="F70" s="585"/>
      <c r="G70" s="585"/>
      <c r="H70" s="24">
        <v>0</v>
      </c>
      <c r="I70" s="17">
        <f t="shared" si="3"/>
        <v>300000</v>
      </c>
    </row>
    <row r="71" spans="1:9" ht="18.55" outlineLevel="1">
      <c r="A71" s="3"/>
      <c r="B71" s="576"/>
      <c r="C71" s="92" t="s">
        <v>39</v>
      </c>
      <c r="D71" s="32" t="s">
        <v>23</v>
      </c>
      <c r="E71" s="23" t="s">
        <v>17</v>
      </c>
      <c r="F71" s="585"/>
      <c r="G71" s="585"/>
      <c r="H71" s="24">
        <v>10000</v>
      </c>
      <c r="I71" s="17">
        <f t="shared" si="3"/>
        <v>310000</v>
      </c>
    </row>
    <row r="72" spans="1:9" ht="18.55" outlineLevel="1">
      <c r="A72" s="3"/>
      <c r="B72" s="576"/>
      <c r="C72" s="92" t="s">
        <v>39</v>
      </c>
      <c r="D72" s="32" t="s">
        <v>16</v>
      </c>
      <c r="E72" s="23" t="s">
        <v>17</v>
      </c>
      <c r="F72" s="585"/>
      <c r="G72" s="585"/>
      <c r="H72" s="24">
        <v>10000</v>
      </c>
      <c r="I72" s="17">
        <f t="shared" si="3"/>
        <v>320000</v>
      </c>
    </row>
    <row r="73" spans="1:9" ht="18.55" outlineLevel="1">
      <c r="A73" s="3"/>
      <c r="B73" s="574" t="s">
        <v>6</v>
      </c>
      <c r="C73" s="92" t="s">
        <v>39</v>
      </c>
      <c r="D73" s="78" t="s">
        <v>16</v>
      </c>
      <c r="E73" s="15" t="s">
        <v>1</v>
      </c>
      <c r="F73" s="586">
        <v>3</v>
      </c>
      <c r="G73" s="586">
        <v>1</v>
      </c>
      <c r="H73" s="16">
        <v>0</v>
      </c>
      <c r="I73" s="17">
        <f t="shared" si="3"/>
        <v>320000</v>
      </c>
    </row>
    <row r="74" spans="1:9" ht="18.55" outlineLevel="1">
      <c r="A74" s="3"/>
      <c r="B74" s="575"/>
      <c r="C74" s="92" t="s">
        <v>39</v>
      </c>
      <c r="D74" s="79" t="s">
        <v>4</v>
      </c>
      <c r="E74" s="19" t="s">
        <v>1</v>
      </c>
      <c r="F74" s="587"/>
      <c r="G74" s="587"/>
      <c r="H74" s="20">
        <v>0</v>
      </c>
      <c r="I74" s="17">
        <f t="shared" si="3"/>
        <v>320000</v>
      </c>
    </row>
    <row r="75" spans="1:9" ht="18.55" outlineLevel="1">
      <c r="A75" s="3"/>
      <c r="B75" s="575"/>
      <c r="C75" s="92" t="s">
        <v>39</v>
      </c>
      <c r="D75" s="79" t="s">
        <v>14</v>
      </c>
      <c r="E75" s="19" t="s">
        <v>17</v>
      </c>
      <c r="F75" s="587"/>
      <c r="G75" s="587"/>
      <c r="H75" s="20">
        <v>10000</v>
      </c>
      <c r="I75" s="17">
        <f t="shared" si="3"/>
        <v>330000</v>
      </c>
    </row>
    <row r="76" spans="1:9" ht="18.55" outlineLevel="1">
      <c r="A76" s="3"/>
      <c r="B76" s="575"/>
      <c r="C76" s="92" t="s">
        <v>39</v>
      </c>
      <c r="D76" s="79" t="s">
        <v>0</v>
      </c>
      <c r="E76" s="19" t="s">
        <v>17</v>
      </c>
      <c r="F76" s="587"/>
      <c r="G76" s="587"/>
      <c r="H76" s="20">
        <v>10000</v>
      </c>
      <c r="I76" s="17">
        <f t="shared" si="3"/>
        <v>340000</v>
      </c>
    </row>
    <row r="77" spans="1:9" ht="18.55" outlineLevel="1">
      <c r="A77" s="3"/>
      <c r="B77" s="576" t="s">
        <v>7</v>
      </c>
      <c r="C77" s="92" t="s">
        <v>39</v>
      </c>
      <c r="D77" s="32" t="s">
        <v>9</v>
      </c>
      <c r="E77" s="23" t="s">
        <v>1</v>
      </c>
      <c r="F77" s="585">
        <v>3</v>
      </c>
      <c r="G77" s="585">
        <v>1</v>
      </c>
      <c r="H77" s="24">
        <v>0</v>
      </c>
      <c r="I77" s="17">
        <f t="shared" si="3"/>
        <v>340000</v>
      </c>
    </row>
    <row r="78" spans="1:9" ht="18.55" outlineLevel="1">
      <c r="A78" s="3"/>
      <c r="B78" s="576"/>
      <c r="C78" s="92" t="s">
        <v>39</v>
      </c>
      <c r="D78" s="32" t="s">
        <v>5</v>
      </c>
      <c r="E78" s="23" t="s">
        <v>1</v>
      </c>
      <c r="F78" s="585"/>
      <c r="G78" s="585"/>
      <c r="H78" s="24">
        <v>0</v>
      </c>
      <c r="I78" s="17">
        <f t="shared" si="3"/>
        <v>340000</v>
      </c>
    </row>
    <row r="79" spans="1:9" ht="18.55" outlineLevel="1">
      <c r="A79" s="3"/>
      <c r="B79" s="576"/>
      <c r="C79" s="92" t="s">
        <v>39</v>
      </c>
      <c r="D79" s="32" t="s">
        <v>25</v>
      </c>
      <c r="E79" s="23" t="s">
        <v>17</v>
      </c>
      <c r="F79" s="585"/>
      <c r="G79" s="585"/>
      <c r="H79" s="24">
        <v>10000</v>
      </c>
      <c r="I79" s="17">
        <f t="shared" si="3"/>
        <v>350000</v>
      </c>
    </row>
    <row r="80" spans="1:9" ht="18.55" outlineLevel="1">
      <c r="A80" s="3"/>
      <c r="B80" s="576"/>
      <c r="C80" s="92" t="s">
        <v>39</v>
      </c>
      <c r="D80" s="32" t="s">
        <v>104</v>
      </c>
      <c r="E80" s="23" t="s">
        <v>17</v>
      </c>
      <c r="F80" s="585"/>
      <c r="G80" s="585"/>
      <c r="H80" s="24">
        <v>0</v>
      </c>
      <c r="I80" s="17">
        <f t="shared" si="3"/>
        <v>350000</v>
      </c>
    </row>
    <row r="81" spans="1:9" ht="18.55" outlineLevel="1">
      <c r="A81" s="3"/>
      <c r="B81" s="574" t="s">
        <v>8</v>
      </c>
      <c r="C81" s="92" t="s">
        <v>39</v>
      </c>
      <c r="D81" s="78" t="s">
        <v>9</v>
      </c>
      <c r="E81" s="15" t="s">
        <v>1</v>
      </c>
      <c r="F81" s="586">
        <v>3</v>
      </c>
      <c r="G81" s="586">
        <v>1</v>
      </c>
      <c r="H81" s="16">
        <v>0</v>
      </c>
      <c r="I81" s="17">
        <f>I79+H81</f>
        <v>350000</v>
      </c>
    </row>
    <row r="82" spans="1:9" ht="18.55" outlineLevel="1">
      <c r="A82" s="3"/>
      <c r="B82" s="575"/>
      <c r="C82" s="92" t="s">
        <v>39</v>
      </c>
      <c r="D82" s="79" t="s">
        <v>16</v>
      </c>
      <c r="E82" s="19" t="s">
        <v>1</v>
      </c>
      <c r="F82" s="587"/>
      <c r="G82" s="587"/>
      <c r="H82" s="20">
        <v>0</v>
      </c>
      <c r="I82" s="17">
        <f t="shared" ref="I82:I92" si="4">I81+H82</f>
        <v>350000</v>
      </c>
    </row>
    <row r="83" spans="1:9" ht="18.55" outlineLevel="1">
      <c r="A83" s="3"/>
      <c r="B83" s="575"/>
      <c r="C83" s="92" t="s">
        <v>39</v>
      </c>
      <c r="D83" s="79" t="s">
        <v>14</v>
      </c>
      <c r="E83" s="19" t="s">
        <v>17</v>
      </c>
      <c r="F83" s="587"/>
      <c r="G83" s="587"/>
      <c r="H83" s="20">
        <v>10000</v>
      </c>
      <c r="I83" s="17">
        <f t="shared" si="4"/>
        <v>360000</v>
      </c>
    </row>
    <row r="84" spans="1:9" ht="18.55" outlineLevel="1">
      <c r="A84" s="3"/>
      <c r="B84" s="575"/>
      <c r="C84" s="92" t="s">
        <v>39</v>
      </c>
      <c r="D84" s="79" t="s">
        <v>5</v>
      </c>
      <c r="E84" s="19" t="s">
        <v>17</v>
      </c>
      <c r="F84" s="587"/>
      <c r="G84" s="587"/>
      <c r="H84" s="20">
        <v>10000</v>
      </c>
      <c r="I84" s="17">
        <f t="shared" si="4"/>
        <v>370000</v>
      </c>
    </row>
    <row r="85" spans="1:9" ht="18.55" outlineLevel="1">
      <c r="A85" s="3"/>
      <c r="B85" s="576" t="s">
        <v>10</v>
      </c>
      <c r="C85" s="92" t="s">
        <v>39</v>
      </c>
      <c r="D85" s="32" t="s">
        <v>4</v>
      </c>
      <c r="E85" s="23" t="str">
        <f>E81</f>
        <v>Thắng</v>
      </c>
      <c r="F85" s="585">
        <v>3</v>
      </c>
      <c r="G85" s="585">
        <v>1</v>
      </c>
      <c r="H85" s="24">
        <v>0</v>
      </c>
      <c r="I85" s="17">
        <f t="shared" si="4"/>
        <v>370000</v>
      </c>
    </row>
    <row r="86" spans="1:9" ht="18.55" outlineLevel="1">
      <c r="A86" s="3"/>
      <c r="B86" s="576"/>
      <c r="C86" s="92" t="s">
        <v>39</v>
      </c>
      <c r="D86" s="32" t="s">
        <v>24</v>
      </c>
      <c r="E86" s="23" t="s">
        <v>1</v>
      </c>
      <c r="F86" s="585"/>
      <c r="G86" s="585"/>
      <c r="H86" s="24">
        <v>0</v>
      </c>
      <c r="I86" s="17">
        <f t="shared" si="4"/>
        <v>370000</v>
      </c>
    </row>
    <row r="87" spans="1:9" ht="18.55" outlineLevel="1">
      <c r="A87" s="3"/>
      <c r="B87" s="576"/>
      <c r="C87" s="92" t="s">
        <v>39</v>
      </c>
      <c r="D87" s="32" t="s">
        <v>23</v>
      </c>
      <c r="E87" s="23" t="s">
        <v>17</v>
      </c>
      <c r="F87" s="585"/>
      <c r="G87" s="585"/>
      <c r="H87" s="24">
        <v>10000</v>
      </c>
      <c r="I87" s="17">
        <f t="shared" si="4"/>
        <v>380000</v>
      </c>
    </row>
    <row r="88" spans="1:9" ht="18.55" outlineLevel="1">
      <c r="A88" s="3"/>
      <c r="B88" s="576"/>
      <c r="C88" s="92" t="s">
        <v>39</v>
      </c>
      <c r="D88" s="32" t="s">
        <v>25</v>
      </c>
      <c r="E88" s="23" t="s">
        <v>17</v>
      </c>
      <c r="F88" s="585"/>
      <c r="G88" s="585"/>
      <c r="H88" s="24">
        <v>10000</v>
      </c>
      <c r="I88" s="17">
        <f t="shared" si="4"/>
        <v>390000</v>
      </c>
    </row>
    <row r="89" spans="1:9" ht="18.55" outlineLevel="1">
      <c r="A89" s="3"/>
      <c r="B89" s="574" t="s">
        <v>31</v>
      </c>
      <c r="C89" s="92" t="s">
        <v>39</v>
      </c>
      <c r="D89" s="78" t="s">
        <v>5</v>
      </c>
      <c r="E89" s="15" t="s">
        <v>1</v>
      </c>
      <c r="F89" s="586">
        <v>3</v>
      </c>
      <c r="G89" s="586">
        <v>1</v>
      </c>
      <c r="H89" s="16">
        <v>0</v>
      </c>
      <c r="I89" s="17">
        <f t="shared" si="4"/>
        <v>390000</v>
      </c>
    </row>
    <row r="90" spans="1:9" ht="18.55" outlineLevel="1">
      <c r="A90" s="3"/>
      <c r="B90" s="575"/>
      <c r="C90" s="92" t="s">
        <v>39</v>
      </c>
      <c r="D90" s="79" t="s">
        <v>4</v>
      </c>
      <c r="E90" s="19" t="s">
        <v>1</v>
      </c>
      <c r="F90" s="587"/>
      <c r="G90" s="587"/>
      <c r="H90" s="20">
        <v>0</v>
      </c>
      <c r="I90" s="17">
        <f t="shared" si="4"/>
        <v>390000</v>
      </c>
    </row>
    <row r="91" spans="1:9" ht="18.55" outlineLevel="1">
      <c r="A91" s="3"/>
      <c r="B91" s="575"/>
      <c r="C91" s="92" t="s">
        <v>39</v>
      </c>
      <c r="D91" s="79" t="s">
        <v>14</v>
      </c>
      <c r="E91" s="19" t="s">
        <v>17</v>
      </c>
      <c r="F91" s="587"/>
      <c r="G91" s="587"/>
      <c r="H91" s="20">
        <v>10000</v>
      </c>
      <c r="I91" s="17">
        <f t="shared" si="4"/>
        <v>400000</v>
      </c>
    </row>
    <row r="92" spans="1:9" ht="18.55" outlineLevel="1">
      <c r="A92" s="3"/>
      <c r="B92" s="575"/>
      <c r="C92" s="92" t="s">
        <v>39</v>
      </c>
      <c r="D92" s="79" t="s">
        <v>23</v>
      </c>
      <c r="E92" s="19" t="s">
        <v>17</v>
      </c>
      <c r="F92" s="587"/>
      <c r="G92" s="587"/>
      <c r="H92" s="20">
        <v>10000</v>
      </c>
      <c r="I92" s="17">
        <f t="shared" si="4"/>
        <v>410000</v>
      </c>
    </row>
    <row r="93" spans="1:9" ht="18.55">
      <c r="A93" s="3"/>
      <c r="B93" s="6" t="s">
        <v>105</v>
      </c>
      <c r="C93" s="7"/>
      <c r="D93" s="77"/>
      <c r="E93" s="9"/>
      <c r="F93" s="10"/>
      <c r="G93" s="10"/>
      <c r="H93" s="11">
        <f>SUM(H94:H113)</f>
        <v>100000</v>
      </c>
      <c r="I93" s="12">
        <v>0</v>
      </c>
    </row>
    <row r="94" spans="1:9" ht="18.55" outlineLevel="1">
      <c r="A94" s="3"/>
      <c r="B94" s="574" t="s">
        <v>2</v>
      </c>
      <c r="C94" s="92" t="s">
        <v>39</v>
      </c>
      <c r="D94" s="78" t="s">
        <v>0</v>
      </c>
      <c r="E94" s="15" t="s">
        <v>1</v>
      </c>
      <c r="F94" s="586">
        <v>3</v>
      </c>
      <c r="G94" s="586">
        <v>0</v>
      </c>
      <c r="H94" s="16">
        <v>0</v>
      </c>
      <c r="I94" s="17">
        <f>I92+H94</f>
        <v>410000</v>
      </c>
    </row>
    <row r="95" spans="1:9" ht="18.55" outlineLevel="1">
      <c r="A95" s="3"/>
      <c r="B95" s="575"/>
      <c r="C95" s="92" t="s">
        <v>39</v>
      </c>
      <c r="D95" s="79" t="s">
        <v>24</v>
      </c>
      <c r="E95" s="19" t="s">
        <v>1</v>
      </c>
      <c r="F95" s="587"/>
      <c r="G95" s="587"/>
      <c r="H95" s="20">
        <v>0</v>
      </c>
      <c r="I95" s="17">
        <f t="shared" ref="I95:I113" si="5">I94+H95</f>
        <v>410000</v>
      </c>
    </row>
    <row r="96" spans="1:9" ht="18.55" outlineLevel="1">
      <c r="A96" s="3"/>
      <c r="B96" s="575"/>
      <c r="C96" s="92" t="s">
        <v>39</v>
      </c>
      <c r="D96" s="79" t="s">
        <v>13</v>
      </c>
      <c r="E96" s="19" t="s">
        <v>17</v>
      </c>
      <c r="F96" s="587"/>
      <c r="G96" s="587"/>
      <c r="H96" s="20">
        <v>10000</v>
      </c>
      <c r="I96" s="17">
        <f t="shared" si="5"/>
        <v>420000</v>
      </c>
    </row>
    <row r="97" spans="1:9" ht="18.55" outlineLevel="1">
      <c r="A97" s="3"/>
      <c r="B97" s="575"/>
      <c r="C97" s="92" t="s">
        <v>39</v>
      </c>
      <c r="D97" s="79" t="s">
        <v>23</v>
      </c>
      <c r="E97" s="19" t="s">
        <v>17</v>
      </c>
      <c r="F97" s="587"/>
      <c r="G97" s="587"/>
      <c r="H97" s="20">
        <v>10000</v>
      </c>
      <c r="I97" s="17">
        <f t="shared" si="5"/>
        <v>430000</v>
      </c>
    </row>
    <row r="98" spans="1:9" ht="18.55" outlineLevel="1">
      <c r="A98" s="3"/>
      <c r="B98" s="576" t="s">
        <v>3</v>
      </c>
      <c r="C98" s="92" t="s">
        <v>39</v>
      </c>
      <c r="D98" s="32" t="s">
        <v>0</v>
      </c>
      <c r="E98" s="23" t="str">
        <f>E94</f>
        <v>Thắng</v>
      </c>
      <c r="F98" s="585">
        <v>3</v>
      </c>
      <c r="G98" s="585">
        <v>2</v>
      </c>
      <c r="H98" s="24">
        <v>0</v>
      </c>
      <c r="I98" s="17">
        <f t="shared" si="5"/>
        <v>430000</v>
      </c>
    </row>
    <row r="99" spans="1:9" ht="18.55" outlineLevel="1">
      <c r="A99" s="3"/>
      <c r="B99" s="576"/>
      <c r="C99" s="92" t="s">
        <v>39</v>
      </c>
      <c r="D99" s="32" t="s">
        <v>24</v>
      </c>
      <c r="E99" s="23" t="s">
        <v>1</v>
      </c>
      <c r="F99" s="585"/>
      <c r="G99" s="585"/>
      <c r="H99" s="24">
        <v>0</v>
      </c>
      <c r="I99" s="17">
        <f t="shared" si="5"/>
        <v>430000</v>
      </c>
    </row>
    <row r="100" spans="1:9" ht="18.55" outlineLevel="1">
      <c r="A100" s="3"/>
      <c r="B100" s="576"/>
      <c r="C100" s="92" t="s">
        <v>39</v>
      </c>
      <c r="D100" s="32" t="s">
        <v>23</v>
      </c>
      <c r="E100" s="23" t="s">
        <v>17</v>
      </c>
      <c r="F100" s="585"/>
      <c r="G100" s="585"/>
      <c r="H100" s="24">
        <v>10000</v>
      </c>
      <c r="I100" s="17">
        <f t="shared" si="5"/>
        <v>440000</v>
      </c>
    </row>
    <row r="101" spans="1:9" ht="18.55" outlineLevel="1">
      <c r="A101" s="3"/>
      <c r="B101" s="576"/>
      <c r="C101" s="92" t="s">
        <v>39</v>
      </c>
      <c r="D101" s="32" t="s">
        <v>14</v>
      </c>
      <c r="E101" s="23" t="s">
        <v>17</v>
      </c>
      <c r="F101" s="585"/>
      <c r="G101" s="585"/>
      <c r="H101" s="24">
        <v>10000</v>
      </c>
      <c r="I101" s="17">
        <f t="shared" si="5"/>
        <v>450000</v>
      </c>
    </row>
    <row r="102" spans="1:9" ht="18.55" outlineLevel="1">
      <c r="A102" s="3"/>
      <c r="B102" s="574" t="s">
        <v>6</v>
      </c>
      <c r="C102" s="92" t="s">
        <v>39</v>
      </c>
      <c r="D102" s="78" t="s">
        <v>14</v>
      </c>
      <c r="E102" s="15" t="s">
        <v>1</v>
      </c>
      <c r="F102" s="586">
        <v>3</v>
      </c>
      <c r="G102" s="586">
        <v>0</v>
      </c>
      <c r="H102" s="16">
        <v>0</v>
      </c>
      <c r="I102" s="17">
        <f t="shared" si="5"/>
        <v>450000</v>
      </c>
    </row>
    <row r="103" spans="1:9" ht="18.55" outlineLevel="1">
      <c r="A103" s="3"/>
      <c r="B103" s="575"/>
      <c r="C103" s="92" t="s">
        <v>39</v>
      </c>
      <c r="D103" s="79" t="s">
        <v>23</v>
      </c>
      <c r="E103" s="19" t="s">
        <v>1</v>
      </c>
      <c r="F103" s="587"/>
      <c r="G103" s="587"/>
      <c r="H103" s="20">
        <v>0</v>
      </c>
      <c r="I103" s="17">
        <f t="shared" si="5"/>
        <v>450000</v>
      </c>
    </row>
    <row r="104" spans="1:9" ht="18.55" outlineLevel="1">
      <c r="A104" s="3"/>
      <c r="B104" s="575"/>
      <c r="C104" s="92" t="s">
        <v>39</v>
      </c>
      <c r="D104" s="79" t="s">
        <v>13</v>
      </c>
      <c r="E104" s="19" t="s">
        <v>17</v>
      </c>
      <c r="F104" s="587"/>
      <c r="G104" s="587"/>
      <c r="H104" s="20">
        <v>10000</v>
      </c>
      <c r="I104" s="17">
        <f t="shared" si="5"/>
        <v>460000</v>
      </c>
    </row>
    <row r="105" spans="1:9" ht="18.55" outlineLevel="1">
      <c r="A105" s="3"/>
      <c r="B105" s="575"/>
      <c r="C105" s="92" t="s">
        <v>39</v>
      </c>
      <c r="D105" s="79" t="s">
        <v>15</v>
      </c>
      <c r="E105" s="19" t="s">
        <v>17</v>
      </c>
      <c r="F105" s="587"/>
      <c r="G105" s="587"/>
      <c r="H105" s="20">
        <v>10000</v>
      </c>
      <c r="I105" s="17">
        <f t="shared" si="5"/>
        <v>470000</v>
      </c>
    </row>
    <row r="106" spans="1:9" ht="18.55" outlineLevel="1">
      <c r="A106" s="3"/>
      <c r="B106" s="576" t="s">
        <v>7</v>
      </c>
      <c r="C106" s="92" t="s">
        <v>39</v>
      </c>
      <c r="D106" s="32" t="s">
        <v>0</v>
      </c>
      <c r="E106" s="23" t="s">
        <v>1</v>
      </c>
      <c r="F106" s="585">
        <v>3</v>
      </c>
      <c r="G106" s="585">
        <v>0</v>
      </c>
      <c r="H106" s="24">
        <v>0</v>
      </c>
      <c r="I106" s="17">
        <f t="shared" si="5"/>
        <v>470000</v>
      </c>
    </row>
    <row r="107" spans="1:9" ht="18.55" outlineLevel="1">
      <c r="A107" s="3"/>
      <c r="B107" s="576"/>
      <c r="C107" s="92" t="s">
        <v>39</v>
      </c>
      <c r="D107" s="32" t="s">
        <v>24</v>
      </c>
      <c r="E107" s="23" t="s">
        <v>1</v>
      </c>
      <c r="F107" s="585"/>
      <c r="G107" s="585"/>
      <c r="H107" s="24">
        <v>0</v>
      </c>
      <c r="I107" s="17">
        <f t="shared" si="5"/>
        <v>470000</v>
      </c>
    </row>
    <row r="108" spans="1:9" ht="18.55" outlineLevel="1">
      <c r="A108" s="3"/>
      <c r="B108" s="576"/>
      <c r="C108" s="92" t="s">
        <v>39</v>
      </c>
      <c r="D108" s="32" t="s">
        <v>13</v>
      </c>
      <c r="E108" s="23" t="s">
        <v>17</v>
      </c>
      <c r="F108" s="585"/>
      <c r="G108" s="585"/>
      <c r="H108" s="24">
        <v>10000</v>
      </c>
      <c r="I108" s="17">
        <f t="shared" si="5"/>
        <v>480000</v>
      </c>
    </row>
    <row r="109" spans="1:9" ht="18.55" outlineLevel="1">
      <c r="A109" s="3"/>
      <c r="B109" s="576"/>
      <c r="C109" s="92" t="s">
        <v>39</v>
      </c>
      <c r="D109" s="32" t="s">
        <v>15</v>
      </c>
      <c r="E109" s="23" t="s">
        <v>17</v>
      </c>
      <c r="F109" s="585"/>
      <c r="G109" s="585"/>
      <c r="H109" s="24">
        <v>10000</v>
      </c>
      <c r="I109" s="17">
        <f t="shared" si="5"/>
        <v>490000</v>
      </c>
    </row>
    <row r="110" spans="1:9" ht="18.55" outlineLevel="1">
      <c r="A110" s="3"/>
      <c r="B110" s="574" t="s">
        <v>8</v>
      </c>
      <c r="C110" s="92" t="s">
        <v>39</v>
      </c>
      <c r="D110" s="78" t="s">
        <v>0</v>
      </c>
      <c r="E110" s="15" t="s">
        <v>1</v>
      </c>
      <c r="F110" s="586">
        <v>3</v>
      </c>
      <c r="G110" s="586">
        <v>2</v>
      </c>
      <c r="H110" s="16">
        <v>0</v>
      </c>
      <c r="I110" s="17">
        <f t="shared" si="5"/>
        <v>490000</v>
      </c>
    </row>
    <row r="111" spans="1:9" ht="18.55" outlineLevel="1">
      <c r="A111" s="3"/>
      <c r="B111" s="575"/>
      <c r="C111" s="92" t="s">
        <v>39</v>
      </c>
      <c r="D111" s="79" t="s">
        <v>15</v>
      </c>
      <c r="E111" s="19" t="s">
        <v>1</v>
      </c>
      <c r="F111" s="587"/>
      <c r="G111" s="587"/>
      <c r="H111" s="20">
        <v>0</v>
      </c>
      <c r="I111" s="17">
        <f t="shared" si="5"/>
        <v>490000</v>
      </c>
    </row>
    <row r="112" spans="1:9" ht="18.55" outlineLevel="1">
      <c r="A112" s="3"/>
      <c r="B112" s="575"/>
      <c r="C112" s="92" t="s">
        <v>39</v>
      </c>
      <c r="D112" s="79" t="s">
        <v>14</v>
      </c>
      <c r="E112" s="19" t="s">
        <v>17</v>
      </c>
      <c r="F112" s="587"/>
      <c r="G112" s="587"/>
      <c r="H112" s="20">
        <v>10000</v>
      </c>
      <c r="I112" s="17">
        <f t="shared" si="5"/>
        <v>500000</v>
      </c>
    </row>
    <row r="113" spans="1:9" ht="18.55" outlineLevel="1">
      <c r="A113" s="3"/>
      <c r="B113" s="575"/>
      <c r="C113" s="92" t="s">
        <v>39</v>
      </c>
      <c r="D113" s="79" t="s">
        <v>23</v>
      </c>
      <c r="E113" s="19" t="s">
        <v>17</v>
      </c>
      <c r="F113" s="587"/>
      <c r="G113" s="587"/>
      <c r="H113" s="20">
        <v>10000</v>
      </c>
      <c r="I113" s="17">
        <f t="shared" si="5"/>
        <v>510000</v>
      </c>
    </row>
    <row r="114" spans="1:9" ht="18.55">
      <c r="A114" s="3"/>
      <c r="B114" s="6" t="s">
        <v>106</v>
      </c>
      <c r="C114" s="7"/>
      <c r="D114" s="77"/>
      <c r="E114" s="9"/>
      <c r="F114" s="10"/>
      <c r="G114" s="10"/>
      <c r="H114" s="11">
        <f>SUM(H115:H138)</f>
        <v>120000</v>
      </c>
      <c r="I114" s="12">
        <v>0</v>
      </c>
    </row>
    <row r="115" spans="1:9" ht="18.55" outlineLevel="1">
      <c r="A115" s="3"/>
      <c r="B115" s="574" t="s">
        <v>2</v>
      </c>
      <c r="C115" s="92" t="s">
        <v>39</v>
      </c>
      <c r="D115" s="78" t="s">
        <v>25</v>
      </c>
      <c r="E115" s="15" t="s">
        <v>1</v>
      </c>
      <c r="F115" s="586">
        <v>3</v>
      </c>
      <c r="G115" s="586">
        <v>1</v>
      </c>
      <c r="H115" s="16">
        <v>0</v>
      </c>
      <c r="I115" s="17">
        <f>I113+H115</f>
        <v>510000</v>
      </c>
    </row>
    <row r="116" spans="1:9" ht="18.55" outlineLevel="1">
      <c r="A116" s="3"/>
      <c r="B116" s="575"/>
      <c r="C116" s="92" t="s">
        <v>39</v>
      </c>
      <c r="D116" s="79" t="s">
        <v>9</v>
      </c>
      <c r="E116" s="19" t="s">
        <v>1</v>
      </c>
      <c r="F116" s="587"/>
      <c r="G116" s="587"/>
      <c r="H116" s="20">
        <v>0</v>
      </c>
      <c r="I116" s="17">
        <f t="shared" ref="I116:I138" si="6">I115+H116</f>
        <v>510000</v>
      </c>
    </row>
    <row r="117" spans="1:9" ht="18.55" outlineLevel="1">
      <c r="A117" s="3"/>
      <c r="B117" s="575"/>
      <c r="C117" s="92" t="s">
        <v>39</v>
      </c>
      <c r="D117" s="79" t="s">
        <v>0</v>
      </c>
      <c r="E117" s="19" t="s">
        <v>17</v>
      </c>
      <c r="F117" s="587"/>
      <c r="G117" s="587"/>
      <c r="H117" s="20">
        <v>10000</v>
      </c>
      <c r="I117" s="17">
        <f t="shared" si="6"/>
        <v>520000</v>
      </c>
    </row>
    <row r="118" spans="1:9" ht="18.55" outlineLevel="1">
      <c r="A118" s="3"/>
      <c r="B118" s="575"/>
      <c r="C118" s="92" t="s">
        <v>39</v>
      </c>
      <c r="D118" s="79" t="s">
        <v>23</v>
      </c>
      <c r="E118" s="19" t="s">
        <v>17</v>
      </c>
      <c r="F118" s="587"/>
      <c r="G118" s="587"/>
      <c r="H118" s="20">
        <v>10000</v>
      </c>
      <c r="I118" s="17">
        <f t="shared" si="6"/>
        <v>530000</v>
      </c>
    </row>
    <row r="119" spans="1:9" ht="18.55" outlineLevel="1">
      <c r="A119" s="3"/>
      <c r="B119" s="576" t="s">
        <v>3</v>
      </c>
      <c r="C119" s="92" t="s">
        <v>39</v>
      </c>
      <c r="D119" s="32" t="s">
        <v>25</v>
      </c>
      <c r="E119" s="23" t="str">
        <f>E115</f>
        <v>Thắng</v>
      </c>
      <c r="F119" s="585">
        <v>3</v>
      </c>
      <c r="G119" s="585">
        <v>1</v>
      </c>
      <c r="H119" s="24">
        <v>0</v>
      </c>
      <c r="I119" s="17">
        <f t="shared" si="6"/>
        <v>530000</v>
      </c>
    </row>
    <row r="120" spans="1:9" ht="18.55" outlineLevel="1">
      <c r="A120" s="3"/>
      <c r="B120" s="576"/>
      <c r="C120" s="92" t="s">
        <v>39</v>
      </c>
      <c r="D120" s="32" t="s">
        <v>9</v>
      </c>
      <c r="E120" s="23" t="s">
        <v>1</v>
      </c>
      <c r="F120" s="585"/>
      <c r="G120" s="585"/>
      <c r="H120" s="24">
        <v>0</v>
      </c>
      <c r="I120" s="17">
        <f t="shared" si="6"/>
        <v>530000</v>
      </c>
    </row>
    <row r="121" spans="1:9" ht="18.55" outlineLevel="1">
      <c r="A121" s="3"/>
      <c r="B121" s="576"/>
      <c r="C121" s="92" t="s">
        <v>39</v>
      </c>
      <c r="D121" s="32" t="s">
        <v>0</v>
      </c>
      <c r="E121" s="23" t="s">
        <v>17</v>
      </c>
      <c r="F121" s="585"/>
      <c r="G121" s="585"/>
      <c r="H121" s="24">
        <v>10000</v>
      </c>
      <c r="I121" s="17">
        <f t="shared" si="6"/>
        <v>540000</v>
      </c>
    </row>
    <row r="122" spans="1:9" ht="18.55" outlineLevel="1">
      <c r="A122" s="3"/>
      <c r="B122" s="576"/>
      <c r="C122" s="92" t="s">
        <v>39</v>
      </c>
      <c r="D122" s="32" t="s">
        <v>15</v>
      </c>
      <c r="E122" s="23" t="s">
        <v>17</v>
      </c>
      <c r="F122" s="585"/>
      <c r="G122" s="585"/>
      <c r="H122" s="24">
        <v>10000</v>
      </c>
      <c r="I122" s="17">
        <f t="shared" si="6"/>
        <v>550000</v>
      </c>
    </row>
    <row r="123" spans="1:9" ht="18.55" outlineLevel="1">
      <c r="A123" s="3"/>
      <c r="B123" s="574" t="s">
        <v>6</v>
      </c>
      <c r="C123" s="92" t="s">
        <v>39</v>
      </c>
      <c r="D123" s="78" t="s">
        <v>4</v>
      </c>
      <c r="E123" s="15" t="s">
        <v>1</v>
      </c>
      <c r="F123" s="586">
        <v>3</v>
      </c>
      <c r="G123" s="586">
        <v>2</v>
      </c>
      <c r="H123" s="16">
        <v>0</v>
      </c>
      <c r="I123" s="17">
        <f t="shared" si="6"/>
        <v>550000</v>
      </c>
    </row>
    <row r="124" spans="1:9" ht="18.55" outlineLevel="1">
      <c r="A124" s="3"/>
      <c r="B124" s="575"/>
      <c r="C124" s="92" t="s">
        <v>39</v>
      </c>
      <c r="D124" s="79" t="s">
        <v>15</v>
      </c>
      <c r="E124" s="19" t="s">
        <v>1</v>
      </c>
      <c r="F124" s="587"/>
      <c r="G124" s="587"/>
      <c r="H124" s="20">
        <v>0</v>
      </c>
      <c r="I124" s="17">
        <f t="shared" si="6"/>
        <v>550000</v>
      </c>
    </row>
    <row r="125" spans="1:9" ht="18.55" outlineLevel="1">
      <c r="A125" s="3"/>
      <c r="B125" s="575"/>
      <c r="C125" s="92" t="s">
        <v>39</v>
      </c>
      <c r="D125" s="79" t="s">
        <v>23</v>
      </c>
      <c r="E125" s="19" t="s">
        <v>17</v>
      </c>
      <c r="F125" s="587"/>
      <c r="G125" s="587"/>
      <c r="H125" s="20">
        <v>10000</v>
      </c>
      <c r="I125" s="17">
        <f t="shared" si="6"/>
        <v>560000</v>
      </c>
    </row>
    <row r="126" spans="1:9" ht="18.55" outlineLevel="1">
      <c r="A126" s="3"/>
      <c r="B126" s="575"/>
      <c r="C126" s="92" t="s">
        <v>39</v>
      </c>
      <c r="D126" s="79" t="s">
        <v>25</v>
      </c>
      <c r="E126" s="19" t="s">
        <v>17</v>
      </c>
      <c r="F126" s="587"/>
      <c r="G126" s="587"/>
      <c r="H126" s="20">
        <v>10000</v>
      </c>
      <c r="I126" s="17">
        <f t="shared" si="6"/>
        <v>570000</v>
      </c>
    </row>
    <row r="127" spans="1:9" ht="18.55" outlineLevel="1">
      <c r="A127" s="3"/>
      <c r="B127" s="576" t="s">
        <v>7</v>
      </c>
      <c r="C127" s="92" t="s">
        <v>39</v>
      </c>
      <c r="D127" s="32" t="s">
        <v>23</v>
      </c>
      <c r="E127" s="23" t="s">
        <v>1</v>
      </c>
      <c r="F127" s="585">
        <v>3</v>
      </c>
      <c r="G127" s="585">
        <v>0</v>
      </c>
      <c r="H127" s="24">
        <v>0</v>
      </c>
      <c r="I127" s="17">
        <f t="shared" si="6"/>
        <v>570000</v>
      </c>
    </row>
    <row r="128" spans="1:9" ht="18.55" outlineLevel="1">
      <c r="A128" s="3"/>
      <c r="B128" s="576"/>
      <c r="C128" s="92" t="s">
        <v>39</v>
      </c>
      <c r="D128" s="32" t="s">
        <v>15</v>
      </c>
      <c r="E128" s="23" t="s">
        <v>1</v>
      </c>
      <c r="F128" s="585"/>
      <c r="G128" s="585"/>
      <c r="H128" s="24">
        <v>0</v>
      </c>
      <c r="I128" s="17">
        <f t="shared" si="6"/>
        <v>570000</v>
      </c>
    </row>
    <row r="129" spans="1:9" ht="18.55" outlineLevel="1">
      <c r="A129" s="3"/>
      <c r="B129" s="576"/>
      <c r="C129" s="92" t="s">
        <v>39</v>
      </c>
      <c r="D129" s="32" t="s">
        <v>25</v>
      </c>
      <c r="E129" s="23" t="s">
        <v>17</v>
      </c>
      <c r="F129" s="585"/>
      <c r="G129" s="585"/>
      <c r="H129" s="24">
        <v>10000</v>
      </c>
      <c r="I129" s="17">
        <f t="shared" si="6"/>
        <v>580000</v>
      </c>
    </row>
    <row r="130" spans="1:9" ht="18.55" outlineLevel="1">
      <c r="A130" s="3"/>
      <c r="B130" s="576"/>
      <c r="C130" s="92" t="s">
        <v>39</v>
      </c>
      <c r="D130" s="32" t="s">
        <v>5</v>
      </c>
      <c r="E130" s="23" t="s">
        <v>17</v>
      </c>
      <c r="F130" s="585"/>
      <c r="G130" s="585"/>
      <c r="H130" s="24">
        <v>10000</v>
      </c>
      <c r="I130" s="17">
        <f t="shared" si="6"/>
        <v>590000</v>
      </c>
    </row>
    <row r="131" spans="1:9" ht="18.55" outlineLevel="1">
      <c r="A131" s="3"/>
      <c r="B131" s="574" t="s">
        <v>8</v>
      </c>
      <c r="C131" s="92" t="s">
        <v>39</v>
      </c>
      <c r="D131" s="78" t="s">
        <v>9</v>
      </c>
      <c r="E131" s="15" t="s">
        <v>1</v>
      </c>
      <c r="F131" s="586">
        <v>3</v>
      </c>
      <c r="G131" s="586">
        <v>2</v>
      </c>
      <c r="H131" s="16">
        <v>0</v>
      </c>
      <c r="I131" s="17">
        <f t="shared" si="6"/>
        <v>590000</v>
      </c>
    </row>
    <row r="132" spans="1:9" ht="18.55" outlineLevel="1">
      <c r="A132" s="3"/>
      <c r="B132" s="575"/>
      <c r="C132" s="92" t="s">
        <v>39</v>
      </c>
      <c r="D132" s="79" t="s">
        <v>0</v>
      </c>
      <c r="E132" s="19" t="s">
        <v>1</v>
      </c>
      <c r="F132" s="587"/>
      <c r="G132" s="587"/>
      <c r="H132" s="20">
        <v>0</v>
      </c>
      <c r="I132" s="17">
        <f t="shared" si="6"/>
        <v>590000</v>
      </c>
    </row>
    <row r="133" spans="1:9" ht="18.55" outlineLevel="1">
      <c r="A133" s="3"/>
      <c r="B133" s="575"/>
      <c r="C133" s="92" t="s">
        <v>39</v>
      </c>
      <c r="D133" s="79" t="s">
        <v>14</v>
      </c>
      <c r="E133" s="19" t="s">
        <v>17</v>
      </c>
      <c r="F133" s="587"/>
      <c r="G133" s="587"/>
      <c r="H133" s="20">
        <v>10000</v>
      </c>
      <c r="I133" s="17">
        <f t="shared" si="6"/>
        <v>600000</v>
      </c>
    </row>
    <row r="134" spans="1:9" ht="18.55" outlineLevel="1">
      <c r="A134" s="3"/>
      <c r="B134" s="575"/>
      <c r="C134" s="92" t="s">
        <v>39</v>
      </c>
      <c r="D134" s="79" t="s">
        <v>24</v>
      </c>
      <c r="E134" s="19" t="s">
        <v>17</v>
      </c>
      <c r="F134" s="587"/>
      <c r="G134" s="587"/>
      <c r="H134" s="20">
        <v>10000</v>
      </c>
      <c r="I134" s="17">
        <f t="shared" si="6"/>
        <v>610000</v>
      </c>
    </row>
    <row r="135" spans="1:9" ht="18.55" outlineLevel="1">
      <c r="A135" s="3"/>
      <c r="B135" s="576" t="s">
        <v>10</v>
      </c>
      <c r="C135" s="92" t="s">
        <v>39</v>
      </c>
      <c r="D135" s="32" t="s">
        <v>14</v>
      </c>
      <c r="E135" s="23" t="s">
        <v>1</v>
      </c>
      <c r="F135" s="585">
        <v>3</v>
      </c>
      <c r="G135" s="585">
        <v>1</v>
      </c>
      <c r="H135" s="24">
        <v>0</v>
      </c>
      <c r="I135" s="17">
        <f t="shared" si="6"/>
        <v>610000</v>
      </c>
    </row>
    <row r="136" spans="1:9" ht="18.55" outlineLevel="1">
      <c r="A136" s="3"/>
      <c r="B136" s="576"/>
      <c r="C136" s="92" t="s">
        <v>39</v>
      </c>
      <c r="D136" s="32" t="s">
        <v>24</v>
      </c>
      <c r="E136" s="23" t="s">
        <v>1</v>
      </c>
      <c r="F136" s="585"/>
      <c r="G136" s="585"/>
      <c r="H136" s="24">
        <v>0</v>
      </c>
      <c r="I136" s="17">
        <f t="shared" si="6"/>
        <v>610000</v>
      </c>
    </row>
    <row r="137" spans="1:9" ht="18.55" outlineLevel="1">
      <c r="A137" s="3"/>
      <c r="B137" s="576"/>
      <c r="C137" s="92" t="s">
        <v>39</v>
      </c>
      <c r="D137" s="32" t="s">
        <v>9</v>
      </c>
      <c r="E137" s="23" t="s">
        <v>17</v>
      </c>
      <c r="F137" s="585"/>
      <c r="G137" s="585"/>
      <c r="H137" s="24">
        <v>10000</v>
      </c>
      <c r="I137" s="17">
        <f t="shared" si="6"/>
        <v>620000</v>
      </c>
    </row>
    <row r="138" spans="1:9" ht="18.55" outlineLevel="1">
      <c r="A138" s="3"/>
      <c r="B138" s="576"/>
      <c r="C138" s="92" t="s">
        <v>39</v>
      </c>
      <c r="D138" s="32" t="s">
        <v>0</v>
      </c>
      <c r="E138" s="23" t="s">
        <v>17</v>
      </c>
      <c r="F138" s="585"/>
      <c r="G138" s="585"/>
      <c r="H138" s="24">
        <v>10000</v>
      </c>
      <c r="I138" s="17">
        <f t="shared" si="6"/>
        <v>630000</v>
      </c>
    </row>
    <row r="139" spans="1:9" ht="18.55">
      <c r="A139" s="3"/>
      <c r="B139" s="6" t="s">
        <v>107</v>
      </c>
      <c r="C139" s="7"/>
      <c r="D139" s="77"/>
      <c r="E139" s="9"/>
      <c r="F139" s="10"/>
      <c r="G139" s="10"/>
      <c r="H139" s="11">
        <f>SUM(H140:H171)</f>
        <v>160000</v>
      </c>
      <c r="I139" s="12">
        <v>0</v>
      </c>
    </row>
    <row r="140" spans="1:9" ht="18.55" outlineLevel="1">
      <c r="A140" s="3"/>
      <c r="B140" s="574" t="s">
        <v>2</v>
      </c>
      <c r="C140" s="92" t="s">
        <v>39</v>
      </c>
      <c r="D140" s="78" t="s">
        <v>0</v>
      </c>
      <c r="E140" s="15" t="s">
        <v>1</v>
      </c>
      <c r="F140" s="586">
        <v>3</v>
      </c>
      <c r="G140" s="586">
        <v>2</v>
      </c>
      <c r="H140" s="16">
        <v>0</v>
      </c>
      <c r="I140" s="17">
        <f>I138+H140</f>
        <v>630000</v>
      </c>
    </row>
    <row r="141" spans="1:9" ht="18.55" outlineLevel="1">
      <c r="A141" s="3"/>
      <c r="B141" s="575"/>
      <c r="C141" s="92" t="s">
        <v>39</v>
      </c>
      <c r="D141" s="79" t="s">
        <v>16</v>
      </c>
      <c r="E141" s="19" t="s">
        <v>1</v>
      </c>
      <c r="F141" s="587"/>
      <c r="G141" s="587"/>
      <c r="H141" s="20">
        <v>0</v>
      </c>
      <c r="I141" s="17">
        <f t="shared" ref="I141:I171" si="7">I140+H141</f>
        <v>630000</v>
      </c>
    </row>
    <row r="142" spans="1:9" ht="18.55" outlineLevel="1">
      <c r="A142" s="3"/>
      <c r="B142" s="575"/>
      <c r="C142" s="92" t="s">
        <v>39</v>
      </c>
      <c r="D142" s="79" t="s">
        <v>25</v>
      </c>
      <c r="E142" s="19" t="s">
        <v>17</v>
      </c>
      <c r="F142" s="587"/>
      <c r="G142" s="587"/>
      <c r="H142" s="20">
        <v>10000</v>
      </c>
      <c r="I142" s="17">
        <f t="shared" si="7"/>
        <v>640000</v>
      </c>
    </row>
    <row r="143" spans="1:9" ht="18.55" outlineLevel="1">
      <c r="A143" s="3"/>
      <c r="B143" s="575"/>
      <c r="C143" s="92" t="s">
        <v>39</v>
      </c>
      <c r="D143" s="79" t="s">
        <v>24</v>
      </c>
      <c r="E143" s="19" t="s">
        <v>17</v>
      </c>
      <c r="F143" s="587"/>
      <c r="G143" s="587"/>
      <c r="H143" s="20">
        <v>10000</v>
      </c>
      <c r="I143" s="17">
        <f t="shared" si="7"/>
        <v>650000</v>
      </c>
    </row>
    <row r="144" spans="1:9" ht="18.55" outlineLevel="1">
      <c r="A144" s="3"/>
      <c r="B144" s="576" t="s">
        <v>3</v>
      </c>
      <c r="C144" s="92" t="s">
        <v>39</v>
      </c>
      <c r="D144" s="32" t="s">
        <v>14</v>
      </c>
      <c r="E144" s="23" t="str">
        <f>E140</f>
        <v>Thắng</v>
      </c>
      <c r="F144" s="585">
        <v>3</v>
      </c>
      <c r="G144" s="585">
        <v>1</v>
      </c>
      <c r="H144" s="24">
        <v>0</v>
      </c>
      <c r="I144" s="17">
        <f t="shared" si="7"/>
        <v>650000</v>
      </c>
    </row>
    <row r="145" spans="1:9" ht="18.55" outlineLevel="1">
      <c r="A145" s="3"/>
      <c r="B145" s="576"/>
      <c r="C145" s="92" t="s">
        <v>39</v>
      </c>
      <c r="D145" s="32" t="s">
        <v>16</v>
      </c>
      <c r="E145" s="23" t="s">
        <v>1</v>
      </c>
      <c r="F145" s="585"/>
      <c r="G145" s="585"/>
      <c r="H145" s="24">
        <v>0</v>
      </c>
      <c r="I145" s="17">
        <f t="shared" si="7"/>
        <v>650000</v>
      </c>
    </row>
    <row r="146" spans="1:9" ht="18.55" outlineLevel="1">
      <c r="A146" s="3"/>
      <c r="B146" s="576"/>
      <c r="C146" s="92" t="s">
        <v>39</v>
      </c>
      <c r="D146" s="32" t="s">
        <v>0</v>
      </c>
      <c r="E146" s="23" t="s">
        <v>17</v>
      </c>
      <c r="F146" s="585"/>
      <c r="G146" s="585"/>
      <c r="H146" s="24">
        <v>10000</v>
      </c>
      <c r="I146" s="17">
        <f t="shared" si="7"/>
        <v>660000</v>
      </c>
    </row>
    <row r="147" spans="1:9" ht="18.55" outlineLevel="1">
      <c r="A147" s="3"/>
      <c r="B147" s="576"/>
      <c r="C147" s="92" t="s">
        <v>39</v>
      </c>
      <c r="D147" s="32" t="s">
        <v>24</v>
      </c>
      <c r="E147" s="23" t="s">
        <v>17</v>
      </c>
      <c r="F147" s="585"/>
      <c r="G147" s="585"/>
      <c r="H147" s="24">
        <v>10000</v>
      </c>
      <c r="I147" s="17">
        <f t="shared" si="7"/>
        <v>670000</v>
      </c>
    </row>
    <row r="148" spans="1:9" ht="18.55" outlineLevel="1">
      <c r="A148" s="3"/>
      <c r="B148" s="574" t="s">
        <v>6</v>
      </c>
      <c r="C148" s="92" t="s">
        <v>39</v>
      </c>
      <c r="D148" s="78" t="s">
        <v>14</v>
      </c>
      <c r="E148" s="15" t="s">
        <v>1</v>
      </c>
      <c r="F148" s="586">
        <v>3</v>
      </c>
      <c r="G148" s="586">
        <v>2</v>
      </c>
      <c r="H148" s="16">
        <v>0</v>
      </c>
      <c r="I148" s="17">
        <f t="shared" si="7"/>
        <v>670000</v>
      </c>
    </row>
    <row r="149" spans="1:9" ht="18.55" outlineLevel="1">
      <c r="A149" s="3"/>
      <c r="B149" s="575"/>
      <c r="C149" s="92" t="s">
        <v>39</v>
      </c>
      <c r="D149" s="79" t="s">
        <v>13</v>
      </c>
      <c r="E149" s="19" t="s">
        <v>1</v>
      </c>
      <c r="F149" s="587"/>
      <c r="G149" s="587"/>
      <c r="H149" s="20">
        <v>0</v>
      </c>
      <c r="I149" s="17">
        <f t="shared" si="7"/>
        <v>670000</v>
      </c>
    </row>
    <row r="150" spans="1:9" ht="18.55" outlineLevel="1">
      <c r="A150" s="3"/>
      <c r="B150" s="575"/>
      <c r="C150" s="92" t="s">
        <v>39</v>
      </c>
      <c r="D150" s="79" t="s">
        <v>15</v>
      </c>
      <c r="E150" s="19" t="s">
        <v>17</v>
      </c>
      <c r="F150" s="587"/>
      <c r="G150" s="587"/>
      <c r="H150" s="20">
        <v>10000</v>
      </c>
      <c r="I150" s="17">
        <f t="shared" si="7"/>
        <v>680000</v>
      </c>
    </row>
    <row r="151" spans="1:9" ht="18.55" outlineLevel="1">
      <c r="A151" s="3"/>
      <c r="B151" s="575"/>
      <c r="C151" s="92" t="s">
        <v>39</v>
      </c>
      <c r="D151" s="79" t="s">
        <v>25</v>
      </c>
      <c r="E151" s="19" t="s">
        <v>17</v>
      </c>
      <c r="F151" s="587"/>
      <c r="G151" s="587"/>
      <c r="H151" s="20">
        <v>10000</v>
      </c>
      <c r="I151" s="17">
        <f t="shared" si="7"/>
        <v>690000</v>
      </c>
    </row>
    <row r="152" spans="1:9" ht="18.55" outlineLevel="1">
      <c r="A152" s="3"/>
      <c r="B152" s="576" t="s">
        <v>7</v>
      </c>
      <c r="C152" s="92" t="s">
        <v>39</v>
      </c>
      <c r="D152" s="32" t="s">
        <v>14</v>
      </c>
      <c r="E152" s="23" t="s">
        <v>1</v>
      </c>
      <c r="F152" s="585">
        <v>3</v>
      </c>
      <c r="G152" s="585">
        <v>2</v>
      </c>
      <c r="H152" s="24">
        <v>0</v>
      </c>
      <c r="I152" s="17">
        <f t="shared" si="7"/>
        <v>690000</v>
      </c>
    </row>
    <row r="153" spans="1:9" ht="18.55" outlineLevel="1">
      <c r="A153" s="3"/>
      <c r="B153" s="576"/>
      <c r="C153" s="92" t="s">
        <v>39</v>
      </c>
      <c r="D153" s="32" t="s">
        <v>24</v>
      </c>
      <c r="E153" s="23" t="s">
        <v>1</v>
      </c>
      <c r="F153" s="585"/>
      <c r="G153" s="585"/>
      <c r="H153" s="24">
        <v>0</v>
      </c>
      <c r="I153" s="17">
        <f t="shared" si="7"/>
        <v>690000</v>
      </c>
    </row>
    <row r="154" spans="1:9" ht="18.55" outlineLevel="1">
      <c r="A154" s="3"/>
      <c r="B154" s="576"/>
      <c r="C154" s="92" t="s">
        <v>39</v>
      </c>
      <c r="D154" s="32" t="s">
        <v>13</v>
      </c>
      <c r="E154" s="23" t="s">
        <v>17</v>
      </c>
      <c r="F154" s="585"/>
      <c r="G154" s="585"/>
      <c r="H154" s="24">
        <v>10000</v>
      </c>
      <c r="I154" s="17">
        <f t="shared" si="7"/>
        <v>700000</v>
      </c>
    </row>
    <row r="155" spans="1:9" ht="18.55" outlineLevel="1">
      <c r="A155" s="3"/>
      <c r="B155" s="576"/>
      <c r="C155" s="92" t="s">
        <v>39</v>
      </c>
      <c r="D155" s="32" t="s">
        <v>16</v>
      </c>
      <c r="E155" s="23" t="s">
        <v>17</v>
      </c>
      <c r="F155" s="585"/>
      <c r="G155" s="585"/>
      <c r="H155" s="24">
        <v>10000</v>
      </c>
      <c r="I155" s="17">
        <f t="shared" si="7"/>
        <v>710000</v>
      </c>
    </row>
    <row r="156" spans="1:9" ht="18.55" outlineLevel="1">
      <c r="A156" s="3"/>
      <c r="B156" s="574" t="s">
        <v>8</v>
      </c>
      <c r="C156" s="92" t="s">
        <v>39</v>
      </c>
      <c r="D156" s="78" t="s">
        <v>25</v>
      </c>
      <c r="E156" s="15" t="s">
        <v>1</v>
      </c>
      <c r="F156" s="586">
        <v>3</v>
      </c>
      <c r="G156" s="586">
        <v>2</v>
      </c>
      <c r="H156" s="16">
        <v>0</v>
      </c>
      <c r="I156" s="17">
        <f t="shared" si="7"/>
        <v>710000</v>
      </c>
    </row>
    <row r="157" spans="1:9" ht="18.55" outlineLevel="1">
      <c r="A157" s="3"/>
      <c r="B157" s="575"/>
      <c r="C157" s="92" t="s">
        <v>39</v>
      </c>
      <c r="D157" s="79" t="s">
        <v>0</v>
      </c>
      <c r="E157" s="19" t="s">
        <v>1</v>
      </c>
      <c r="F157" s="587"/>
      <c r="G157" s="587"/>
      <c r="H157" s="20">
        <v>0</v>
      </c>
      <c r="I157" s="17">
        <f t="shared" si="7"/>
        <v>710000</v>
      </c>
    </row>
    <row r="158" spans="1:9" ht="18.55" outlineLevel="1">
      <c r="A158" s="3"/>
      <c r="B158" s="575"/>
      <c r="C158" s="92" t="s">
        <v>39</v>
      </c>
      <c r="D158" s="79" t="s">
        <v>4</v>
      </c>
      <c r="E158" s="19" t="s">
        <v>17</v>
      </c>
      <c r="F158" s="587"/>
      <c r="G158" s="587"/>
      <c r="H158" s="20">
        <v>10000</v>
      </c>
      <c r="I158" s="17">
        <f t="shared" si="7"/>
        <v>720000</v>
      </c>
    </row>
    <row r="159" spans="1:9" ht="18.55" outlineLevel="1">
      <c r="A159" s="3"/>
      <c r="B159" s="575"/>
      <c r="C159" s="92" t="s">
        <v>39</v>
      </c>
      <c r="D159" s="79" t="s">
        <v>5</v>
      </c>
      <c r="E159" s="19" t="s">
        <v>17</v>
      </c>
      <c r="F159" s="587"/>
      <c r="G159" s="587"/>
      <c r="H159" s="20">
        <v>10000</v>
      </c>
      <c r="I159" s="17">
        <f t="shared" si="7"/>
        <v>730000</v>
      </c>
    </row>
    <row r="160" spans="1:9" ht="18.55" outlineLevel="1">
      <c r="A160" s="3"/>
      <c r="B160" s="576" t="s">
        <v>10</v>
      </c>
      <c r="C160" s="92" t="s">
        <v>39</v>
      </c>
      <c r="D160" s="32" t="s">
        <v>25</v>
      </c>
      <c r="E160" s="23" t="s">
        <v>1</v>
      </c>
      <c r="F160" s="585">
        <v>3</v>
      </c>
      <c r="G160" s="585">
        <v>0</v>
      </c>
      <c r="H160" s="24">
        <v>0</v>
      </c>
      <c r="I160" s="17">
        <f t="shared" si="7"/>
        <v>730000</v>
      </c>
    </row>
    <row r="161" spans="1:9" ht="18.55" outlineLevel="1">
      <c r="A161" s="3"/>
      <c r="B161" s="576"/>
      <c r="C161" s="92" t="s">
        <v>39</v>
      </c>
      <c r="D161" s="32" t="s">
        <v>0</v>
      </c>
      <c r="E161" s="23" t="s">
        <v>1</v>
      </c>
      <c r="F161" s="585"/>
      <c r="G161" s="585"/>
      <c r="H161" s="24">
        <v>0</v>
      </c>
      <c r="I161" s="17">
        <f t="shared" si="7"/>
        <v>730000</v>
      </c>
    </row>
    <row r="162" spans="1:9" ht="18.55" outlineLevel="1">
      <c r="A162" s="3"/>
      <c r="B162" s="576"/>
      <c r="C162" s="92" t="s">
        <v>39</v>
      </c>
      <c r="D162" s="32" t="s">
        <v>4</v>
      </c>
      <c r="E162" s="23" t="s">
        <v>17</v>
      </c>
      <c r="F162" s="585"/>
      <c r="G162" s="585"/>
      <c r="H162" s="24">
        <v>10000</v>
      </c>
      <c r="I162" s="17">
        <f t="shared" si="7"/>
        <v>740000</v>
      </c>
    </row>
    <row r="163" spans="1:9" ht="18.55" outlineLevel="1">
      <c r="A163" s="3"/>
      <c r="B163" s="576"/>
      <c r="C163" s="92" t="s">
        <v>39</v>
      </c>
      <c r="D163" s="32" t="s">
        <v>5</v>
      </c>
      <c r="E163" s="23" t="s">
        <v>17</v>
      </c>
      <c r="F163" s="585"/>
      <c r="G163" s="585"/>
      <c r="H163" s="24">
        <v>10000</v>
      </c>
      <c r="I163" s="17">
        <f t="shared" si="7"/>
        <v>750000</v>
      </c>
    </row>
    <row r="164" spans="1:9" ht="18.55" outlineLevel="1">
      <c r="A164" s="3"/>
      <c r="B164" s="574" t="s">
        <v>31</v>
      </c>
      <c r="C164" s="92" t="s">
        <v>39</v>
      </c>
      <c r="D164" s="78" t="s">
        <v>15</v>
      </c>
      <c r="E164" s="15" t="s">
        <v>1</v>
      </c>
      <c r="F164" s="586">
        <v>3</v>
      </c>
      <c r="G164" s="586">
        <v>1</v>
      </c>
      <c r="H164" s="16">
        <v>0</v>
      </c>
      <c r="I164" s="17">
        <f t="shared" si="7"/>
        <v>750000</v>
      </c>
    </row>
    <row r="165" spans="1:9" ht="18.55" outlineLevel="1">
      <c r="A165" s="3"/>
      <c r="B165" s="575"/>
      <c r="C165" s="92" t="s">
        <v>39</v>
      </c>
      <c r="D165" s="79" t="s">
        <v>16</v>
      </c>
      <c r="E165" s="19" t="s">
        <v>1</v>
      </c>
      <c r="F165" s="587"/>
      <c r="G165" s="587"/>
      <c r="H165" s="20">
        <v>0</v>
      </c>
      <c r="I165" s="17">
        <f t="shared" si="7"/>
        <v>750000</v>
      </c>
    </row>
    <row r="166" spans="1:9" ht="18.55" outlineLevel="1">
      <c r="A166" s="3"/>
      <c r="B166" s="575"/>
      <c r="C166" s="92" t="s">
        <v>39</v>
      </c>
      <c r="D166" s="79" t="s">
        <v>13</v>
      </c>
      <c r="E166" s="19" t="s">
        <v>17</v>
      </c>
      <c r="F166" s="587"/>
      <c r="G166" s="587"/>
      <c r="H166" s="20">
        <v>10000</v>
      </c>
      <c r="I166" s="17">
        <f t="shared" si="7"/>
        <v>760000</v>
      </c>
    </row>
    <row r="167" spans="1:9" ht="18.55" outlineLevel="1">
      <c r="A167" s="3"/>
      <c r="B167" s="575"/>
      <c r="C167" s="92" t="s">
        <v>39</v>
      </c>
      <c r="D167" s="79" t="s">
        <v>24</v>
      </c>
      <c r="E167" s="19" t="s">
        <v>17</v>
      </c>
      <c r="F167" s="587"/>
      <c r="G167" s="587"/>
      <c r="H167" s="20">
        <v>10000</v>
      </c>
      <c r="I167" s="17">
        <f t="shared" si="7"/>
        <v>770000</v>
      </c>
    </row>
    <row r="168" spans="1:9" ht="18.55" outlineLevel="1">
      <c r="A168" s="3"/>
      <c r="B168" s="576" t="s">
        <v>36</v>
      </c>
      <c r="C168" s="92" t="s">
        <v>39</v>
      </c>
      <c r="D168" s="32" t="s">
        <v>14</v>
      </c>
      <c r="E168" s="23" t="s">
        <v>1</v>
      </c>
      <c r="F168" s="585">
        <v>3</v>
      </c>
      <c r="G168" s="585">
        <v>0</v>
      </c>
      <c r="H168" s="24">
        <v>0</v>
      </c>
      <c r="I168" s="17">
        <f t="shared" si="7"/>
        <v>770000</v>
      </c>
    </row>
    <row r="169" spans="1:9" ht="18.55" outlineLevel="1">
      <c r="A169" s="3"/>
      <c r="B169" s="576"/>
      <c r="C169" s="92" t="s">
        <v>39</v>
      </c>
      <c r="D169" s="32" t="s">
        <v>5</v>
      </c>
      <c r="E169" s="23" t="s">
        <v>1</v>
      </c>
      <c r="F169" s="585"/>
      <c r="G169" s="585"/>
      <c r="H169" s="24">
        <v>0</v>
      </c>
      <c r="I169" s="17">
        <f t="shared" si="7"/>
        <v>770000</v>
      </c>
    </row>
    <row r="170" spans="1:9" ht="18.55" outlineLevel="1">
      <c r="A170" s="3"/>
      <c r="B170" s="576"/>
      <c r="C170" s="92" t="s">
        <v>39</v>
      </c>
      <c r="D170" s="32" t="s">
        <v>0</v>
      </c>
      <c r="E170" s="23" t="s">
        <v>17</v>
      </c>
      <c r="F170" s="585"/>
      <c r="G170" s="585"/>
      <c r="H170" s="24">
        <v>10000</v>
      </c>
      <c r="I170" s="17">
        <f t="shared" si="7"/>
        <v>780000</v>
      </c>
    </row>
    <row r="171" spans="1:9" ht="18.55" outlineLevel="1">
      <c r="A171" s="3"/>
      <c r="B171" s="576"/>
      <c r="C171" s="92" t="s">
        <v>39</v>
      </c>
      <c r="D171" s="32" t="s">
        <v>15</v>
      </c>
      <c r="E171" s="23" t="s">
        <v>17</v>
      </c>
      <c r="F171" s="585"/>
      <c r="G171" s="585"/>
      <c r="H171" s="24">
        <v>10000</v>
      </c>
      <c r="I171" s="17">
        <f t="shared" si="7"/>
        <v>790000</v>
      </c>
    </row>
    <row r="172" spans="1:9" ht="18.55">
      <c r="A172" s="3"/>
      <c r="B172" s="6" t="s">
        <v>108</v>
      </c>
      <c r="C172" s="7"/>
      <c r="D172" s="77"/>
      <c r="E172" s="9"/>
      <c r="F172" s="10"/>
      <c r="G172" s="10"/>
      <c r="H172" s="11">
        <f>SUM(H173:H188)</f>
        <v>80000</v>
      </c>
      <c r="I172" s="12">
        <v>0</v>
      </c>
    </row>
    <row r="173" spans="1:9" ht="18.55" outlineLevel="1">
      <c r="A173" s="3"/>
      <c r="B173" s="574" t="s">
        <v>2</v>
      </c>
      <c r="C173" s="92" t="s">
        <v>39</v>
      </c>
      <c r="D173" s="78" t="s">
        <v>0</v>
      </c>
      <c r="E173" s="15" t="s">
        <v>1</v>
      </c>
      <c r="F173" s="586">
        <v>3</v>
      </c>
      <c r="G173" s="586">
        <v>1</v>
      </c>
      <c r="H173" s="16">
        <v>0</v>
      </c>
      <c r="I173" s="17">
        <f>I171+H173</f>
        <v>790000</v>
      </c>
    </row>
    <row r="174" spans="1:9" ht="18.55" outlineLevel="1">
      <c r="A174" s="3"/>
      <c r="B174" s="575"/>
      <c r="C174" s="92" t="s">
        <v>39</v>
      </c>
      <c r="D174" s="79" t="s">
        <v>9</v>
      </c>
      <c r="E174" s="19" t="s">
        <v>1</v>
      </c>
      <c r="F174" s="587"/>
      <c r="G174" s="587"/>
      <c r="H174" s="20">
        <v>0</v>
      </c>
      <c r="I174" s="17">
        <f t="shared" ref="I174:I188" si="8">I173+H174</f>
        <v>790000</v>
      </c>
    </row>
    <row r="175" spans="1:9" ht="18.55" outlineLevel="1">
      <c r="A175" s="3"/>
      <c r="B175" s="575"/>
      <c r="C175" s="92" t="s">
        <v>39</v>
      </c>
      <c r="D175" s="79" t="s">
        <v>14</v>
      </c>
      <c r="E175" s="19" t="s">
        <v>17</v>
      </c>
      <c r="F175" s="587"/>
      <c r="G175" s="587"/>
      <c r="H175" s="20">
        <v>10000</v>
      </c>
      <c r="I175" s="17">
        <f t="shared" si="8"/>
        <v>800000</v>
      </c>
    </row>
    <row r="176" spans="1:9" ht="18.55" outlineLevel="1">
      <c r="A176" s="3"/>
      <c r="B176" s="575"/>
      <c r="C176" s="92" t="s">
        <v>39</v>
      </c>
      <c r="D176" s="79" t="s">
        <v>13</v>
      </c>
      <c r="E176" s="19" t="s">
        <v>17</v>
      </c>
      <c r="F176" s="587"/>
      <c r="G176" s="587"/>
      <c r="H176" s="20">
        <v>10000</v>
      </c>
      <c r="I176" s="17">
        <f t="shared" si="8"/>
        <v>810000</v>
      </c>
    </row>
    <row r="177" spans="1:9" ht="18.55" outlineLevel="1">
      <c r="A177" s="3"/>
      <c r="B177" s="576" t="s">
        <v>3</v>
      </c>
      <c r="C177" s="92" t="s">
        <v>39</v>
      </c>
      <c r="D177" s="32" t="s">
        <v>4</v>
      </c>
      <c r="E177" s="23" t="str">
        <f>E173</f>
        <v>Thắng</v>
      </c>
      <c r="F177" s="585">
        <v>3</v>
      </c>
      <c r="G177" s="585">
        <v>1</v>
      </c>
      <c r="H177" s="24">
        <v>0</v>
      </c>
      <c r="I177" s="17">
        <f t="shared" si="8"/>
        <v>810000</v>
      </c>
    </row>
    <row r="178" spans="1:9" ht="18.55" outlineLevel="1">
      <c r="A178" s="3"/>
      <c r="B178" s="576"/>
      <c r="C178" s="92" t="s">
        <v>39</v>
      </c>
      <c r="D178" s="32" t="s">
        <v>13</v>
      </c>
      <c r="E178" s="23" t="s">
        <v>1</v>
      </c>
      <c r="F178" s="585"/>
      <c r="G178" s="585"/>
      <c r="H178" s="24">
        <v>0</v>
      </c>
      <c r="I178" s="17">
        <f t="shared" si="8"/>
        <v>810000</v>
      </c>
    </row>
    <row r="179" spans="1:9" ht="18.55" outlineLevel="1">
      <c r="A179" s="3"/>
      <c r="B179" s="576"/>
      <c r="C179" s="92" t="s">
        <v>39</v>
      </c>
      <c r="D179" s="32" t="s">
        <v>0</v>
      </c>
      <c r="E179" s="23" t="s">
        <v>17</v>
      </c>
      <c r="F179" s="585"/>
      <c r="G179" s="585"/>
      <c r="H179" s="24">
        <v>10000</v>
      </c>
      <c r="I179" s="17">
        <f t="shared" si="8"/>
        <v>820000</v>
      </c>
    </row>
    <row r="180" spans="1:9" ht="18.55" outlineLevel="1">
      <c r="A180" s="3"/>
      <c r="B180" s="576"/>
      <c r="C180" s="92" t="s">
        <v>39</v>
      </c>
      <c r="D180" s="32" t="s">
        <v>14</v>
      </c>
      <c r="E180" s="23" t="s">
        <v>17</v>
      </c>
      <c r="F180" s="585"/>
      <c r="G180" s="585"/>
      <c r="H180" s="24">
        <v>10000</v>
      </c>
      <c r="I180" s="17">
        <f t="shared" si="8"/>
        <v>830000</v>
      </c>
    </row>
    <row r="181" spans="1:9" ht="18.55" outlineLevel="1">
      <c r="A181" s="3"/>
      <c r="B181" s="574" t="s">
        <v>6</v>
      </c>
      <c r="C181" s="92" t="s">
        <v>39</v>
      </c>
      <c r="D181" s="78" t="s">
        <v>16</v>
      </c>
      <c r="E181" s="15" t="s">
        <v>1</v>
      </c>
      <c r="F181" s="586">
        <v>3</v>
      </c>
      <c r="G181" s="586">
        <v>0</v>
      </c>
      <c r="H181" s="16">
        <v>0</v>
      </c>
      <c r="I181" s="17">
        <f t="shared" si="8"/>
        <v>830000</v>
      </c>
    </row>
    <row r="182" spans="1:9" ht="18.55" outlineLevel="1">
      <c r="A182" s="3"/>
      <c r="B182" s="575"/>
      <c r="C182" s="92" t="s">
        <v>39</v>
      </c>
      <c r="D182" s="79" t="s">
        <v>13</v>
      </c>
      <c r="E182" s="19" t="s">
        <v>1</v>
      </c>
      <c r="F182" s="587"/>
      <c r="G182" s="587"/>
      <c r="H182" s="20">
        <v>0</v>
      </c>
      <c r="I182" s="17">
        <f t="shared" si="8"/>
        <v>830000</v>
      </c>
    </row>
    <row r="183" spans="1:9" ht="18.55" outlineLevel="1">
      <c r="A183" s="3"/>
      <c r="B183" s="575"/>
      <c r="C183" s="92" t="s">
        <v>39</v>
      </c>
      <c r="D183" s="79" t="s">
        <v>9</v>
      </c>
      <c r="E183" s="19" t="s">
        <v>17</v>
      </c>
      <c r="F183" s="587"/>
      <c r="G183" s="587"/>
      <c r="H183" s="20">
        <v>10000</v>
      </c>
      <c r="I183" s="17">
        <f t="shared" si="8"/>
        <v>840000</v>
      </c>
    </row>
    <row r="184" spans="1:9" ht="18.55" outlineLevel="1">
      <c r="A184" s="3"/>
      <c r="B184" s="575"/>
      <c r="C184" s="92" t="s">
        <v>39</v>
      </c>
      <c r="D184" s="79" t="s">
        <v>0</v>
      </c>
      <c r="E184" s="19" t="s">
        <v>17</v>
      </c>
      <c r="F184" s="587"/>
      <c r="G184" s="587"/>
      <c r="H184" s="20">
        <v>10000</v>
      </c>
      <c r="I184" s="17">
        <f t="shared" si="8"/>
        <v>850000</v>
      </c>
    </row>
    <row r="185" spans="1:9" ht="18.55" outlineLevel="1">
      <c r="A185" s="3"/>
      <c r="B185" s="576" t="s">
        <v>7</v>
      </c>
      <c r="C185" s="92" t="s">
        <v>39</v>
      </c>
      <c r="D185" s="32" t="s">
        <v>13</v>
      </c>
      <c r="E185" s="23" t="s">
        <v>1</v>
      </c>
      <c r="F185" s="585">
        <v>3</v>
      </c>
      <c r="G185" s="585">
        <v>1</v>
      </c>
      <c r="H185" s="24">
        <v>0</v>
      </c>
      <c r="I185" s="17">
        <f t="shared" si="8"/>
        <v>850000</v>
      </c>
    </row>
    <row r="186" spans="1:9" ht="18.55" outlineLevel="1">
      <c r="A186" s="3"/>
      <c r="B186" s="576"/>
      <c r="C186" s="92" t="s">
        <v>39</v>
      </c>
      <c r="D186" s="32" t="s">
        <v>16</v>
      </c>
      <c r="E186" s="23" t="s">
        <v>1</v>
      </c>
      <c r="F186" s="585"/>
      <c r="G186" s="585"/>
      <c r="H186" s="24">
        <v>0</v>
      </c>
      <c r="I186" s="17">
        <f t="shared" si="8"/>
        <v>850000</v>
      </c>
    </row>
    <row r="187" spans="1:9" ht="18.55" outlineLevel="1">
      <c r="A187" s="3"/>
      <c r="B187" s="576"/>
      <c r="C187" s="92" t="s">
        <v>39</v>
      </c>
      <c r="D187" s="32" t="s">
        <v>9</v>
      </c>
      <c r="E187" s="23" t="s">
        <v>17</v>
      </c>
      <c r="F187" s="585"/>
      <c r="G187" s="585"/>
      <c r="H187" s="24">
        <v>10000</v>
      </c>
      <c r="I187" s="17">
        <f t="shared" si="8"/>
        <v>860000</v>
      </c>
    </row>
    <row r="188" spans="1:9" ht="18.55" outlineLevel="1">
      <c r="A188" s="3"/>
      <c r="B188" s="576"/>
      <c r="C188" s="92" t="s">
        <v>39</v>
      </c>
      <c r="D188" s="32" t="s">
        <v>0</v>
      </c>
      <c r="E188" s="23" t="s">
        <v>17</v>
      </c>
      <c r="F188" s="585"/>
      <c r="G188" s="585"/>
      <c r="H188" s="24">
        <v>10000</v>
      </c>
      <c r="I188" s="17">
        <f t="shared" si="8"/>
        <v>870000</v>
      </c>
    </row>
    <row r="189" spans="1:9" ht="18.55">
      <c r="A189" s="3"/>
      <c r="B189" s="6" t="s">
        <v>109</v>
      </c>
      <c r="C189" s="7"/>
      <c r="D189" s="77"/>
      <c r="E189" s="9"/>
      <c r="F189" s="10"/>
      <c r="G189" s="10"/>
      <c r="H189" s="11">
        <f>SUM(H190:H213)</f>
        <v>120000</v>
      </c>
      <c r="I189" s="12">
        <v>0</v>
      </c>
    </row>
    <row r="190" spans="1:9" ht="18.55" outlineLevel="1">
      <c r="A190" s="3"/>
      <c r="B190" s="574" t="s">
        <v>2</v>
      </c>
      <c r="C190" s="92" t="s">
        <v>39</v>
      </c>
      <c r="D190" s="78" t="s">
        <v>4</v>
      </c>
      <c r="E190" s="15" t="s">
        <v>1</v>
      </c>
      <c r="F190" s="586">
        <v>3</v>
      </c>
      <c r="G190" s="586">
        <v>2</v>
      </c>
      <c r="H190" s="16">
        <v>0</v>
      </c>
      <c r="I190" s="17">
        <f>I188+H190</f>
        <v>870000</v>
      </c>
    </row>
    <row r="191" spans="1:9" ht="18.55" outlineLevel="1">
      <c r="A191" s="3"/>
      <c r="B191" s="575"/>
      <c r="C191" s="92" t="s">
        <v>39</v>
      </c>
      <c r="D191" s="79" t="s">
        <v>9</v>
      </c>
      <c r="E191" s="19" t="s">
        <v>1</v>
      </c>
      <c r="F191" s="587"/>
      <c r="G191" s="587"/>
      <c r="H191" s="20">
        <v>0</v>
      </c>
      <c r="I191" s="17">
        <f t="shared" ref="I191:I213" si="9">I190+H191</f>
        <v>870000</v>
      </c>
    </row>
    <row r="192" spans="1:9" ht="18.55" outlineLevel="1">
      <c r="A192" s="3"/>
      <c r="B192" s="575"/>
      <c r="C192" s="92" t="s">
        <v>39</v>
      </c>
      <c r="D192" s="79" t="s">
        <v>14</v>
      </c>
      <c r="E192" s="19" t="s">
        <v>17</v>
      </c>
      <c r="F192" s="587"/>
      <c r="G192" s="587"/>
      <c r="H192" s="20">
        <v>10000</v>
      </c>
      <c r="I192" s="17">
        <f t="shared" si="9"/>
        <v>880000</v>
      </c>
    </row>
    <row r="193" spans="1:9" ht="18.55" outlineLevel="1">
      <c r="A193" s="3"/>
      <c r="B193" s="575"/>
      <c r="C193" s="92" t="s">
        <v>39</v>
      </c>
      <c r="D193" s="79" t="s">
        <v>0</v>
      </c>
      <c r="E193" s="19" t="s">
        <v>17</v>
      </c>
      <c r="F193" s="587"/>
      <c r="G193" s="587"/>
      <c r="H193" s="20">
        <v>10000</v>
      </c>
      <c r="I193" s="17">
        <f t="shared" si="9"/>
        <v>890000</v>
      </c>
    </row>
    <row r="194" spans="1:9" ht="18.55" outlineLevel="1">
      <c r="A194" s="3"/>
      <c r="B194" s="576" t="s">
        <v>3</v>
      </c>
      <c r="C194" s="92" t="s">
        <v>39</v>
      </c>
      <c r="D194" s="32" t="s">
        <v>4</v>
      </c>
      <c r="E194" s="23" t="str">
        <f>E190</f>
        <v>Thắng</v>
      </c>
      <c r="F194" s="585">
        <v>3</v>
      </c>
      <c r="G194" s="585">
        <v>0</v>
      </c>
      <c r="H194" s="24">
        <v>0</v>
      </c>
      <c r="I194" s="17">
        <f t="shared" si="9"/>
        <v>890000</v>
      </c>
    </row>
    <row r="195" spans="1:9" ht="18.55" outlineLevel="1">
      <c r="A195" s="3"/>
      <c r="B195" s="576"/>
      <c r="C195" s="92" t="s">
        <v>39</v>
      </c>
      <c r="D195" s="32" t="s">
        <v>9</v>
      </c>
      <c r="E195" s="23" t="s">
        <v>1</v>
      </c>
      <c r="F195" s="585"/>
      <c r="G195" s="585"/>
      <c r="H195" s="24">
        <v>0</v>
      </c>
      <c r="I195" s="17">
        <f t="shared" si="9"/>
        <v>890000</v>
      </c>
    </row>
    <row r="196" spans="1:9" ht="18.55" outlineLevel="1">
      <c r="A196" s="3"/>
      <c r="B196" s="576"/>
      <c r="C196" s="92" t="s">
        <v>39</v>
      </c>
      <c r="D196" s="32" t="s">
        <v>0</v>
      </c>
      <c r="E196" s="23" t="s">
        <v>17</v>
      </c>
      <c r="F196" s="585"/>
      <c r="G196" s="585"/>
      <c r="H196" s="24">
        <v>10000</v>
      </c>
      <c r="I196" s="17">
        <f t="shared" si="9"/>
        <v>900000</v>
      </c>
    </row>
    <row r="197" spans="1:9" ht="18.55" outlineLevel="1">
      <c r="A197" s="3"/>
      <c r="B197" s="576"/>
      <c r="C197" s="92" t="s">
        <v>39</v>
      </c>
      <c r="D197" s="32" t="s">
        <v>23</v>
      </c>
      <c r="E197" s="23" t="s">
        <v>17</v>
      </c>
      <c r="F197" s="585"/>
      <c r="G197" s="585"/>
      <c r="H197" s="24">
        <v>10000</v>
      </c>
      <c r="I197" s="17">
        <f t="shared" si="9"/>
        <v>910000</v>
      </c>
    </row>
    <row r="198" spans="1:9" ht="18.55" outlineLevel="1">
      <c r="A198" s="3"/>
      <c r="B198" s="574" t="s">
        <v>6</v>
      </c>
      <c r="C198" s="92" t="s">
        <v>39</v>
      </c>
      <c r="D198" s="78" t="s">
        <v>16</v>
      </c>
      <c r="E198" s="15" t="s">
        <v>1</v>
      </c>
      <c r="F198" s="586">
        <v>3</v>
      </c>
      <c r="G198" s="586">
        <v>2</v>
      </c>
      <c r="H198" s="16">
        <v>0</v>
      </c>
      <c r="I198" s="17">
        <f t="shared" si="9"/>
        <v>910000</v>
      </c>
    </row>
    <row r="199" spans="1:9" ht="18.55" outlineLevel="1">
      <c r="A199" s="3"/>
      <c r="B199" s="575"/>
      <c r="C199" s="92" t="s">
        <v>39</v>
      </c>
      <c r="D199" s="79" t="s">
        <v>15</v>
      </c>
      <c r="E199" s="19" t="s">
        <v>1</v>
      </c>
      <c r="F199" s="587"/>
      <c r="G199" s="587"/>
      <c r="H199" s="20">
        <v>0</v>
      </c>
      <c r="I199" s="17">
        <f t="shared" si="9"/>
        <v>910000</v>
      </c>
    </row>
    <row r="200" spans="1:9" ht="18.55" outlineLevel="1">
      <c r="A200" s="3"/>
      <c r="B200" s="575"/>
      <c r="C200" s="92" t="s">
        <v>39</v>
      </c>
      <c r="D200" s="79" t="s">
        <v>23</v>
      </c>
      <c r="E200" s="19" t="s">
        <v>17</v>
      </c>
      <c r="F200" s="587"/>
      <c r="G200" s="587"/>
      <c r="H200" s="20">
        <v>10000</v>
      </c>
      <c r="I200" s="17">
        <f t="shared" si="9"/>
        <v>920000</v>
      </c>
    </row>
    <row r="201" spans="1:9" ht="18.55" outlineLevel="1">
      <c r="A201" s="3"/>
      <c r="B201" s="575"/>
      <c r="C201" s="92" t="s">
        <v>39</v>
      </c>
      <c r="D201" s="79" t="s">
        <v>24</v>
      </c>
      <c r="E201" s="19" t="s">
        <v>17</v>
      </c>
      <c r="F201" s="587"/>
      <c r="G201" s="587"/>
      <c r="H201" s="20">
        <v>10000</v>
      </c>
      <c r="I201" s="17">
        <f t="shared" si="9"/>
        <v>930000</v>
      </c>
    </row>
    <row r="202" spans="1:9" ht="18.55" outlineLevel="1">
      <c r="A202" s="3"/>
      <c r="B202" s="576" t="s">
        <v>7</v>
      </c>
      <c r="C202" s="92" t="s">
        <v>39</v>
      </c>
      <c r="D202" s="32" t="s">
        <v>9</v>
      </c>
      <c r="E202" s="23" t="s">
        <v>1</v>
      </c>
      <c r="F202" s="585">
        <v>3</v>
      </c>
      <c r="G202" s="585">
        <v>2</v>
      </c>
      <c r="H202" s="24">
        <v>0</v>
      </c>
      <c r="I202" s="17">
        <f t="shared" si="9"/>
        <v>930000</v>
      </c>
    </row>
    <row r="203" spans="1:9" ht="18.55" outlineLevel="1">
      <c r="A203" s="3"/>
      <c r="B203" s="576"/>
      <c r="C203" s="92" t="s">
        <v>39</v>
      </c>
      <c r="D203" s="32" t="s">
        <v>15</v>
      </c>
      <c r="E203" s="23" t="s">
        <v>1</v>
      </c>
      <c r="F203" s="585"/>
      <c r="G203" s="585"/>
      <c r="H203" s="24">
        <v>0</v>
      </c>
      <c r="I203" s="17">
        <f t="shared" si="9"/>
        <v>930000</v>
      </c>
    </row>
    <row r="204" spans="1:9" ht="18.55" outlineLevel="1">
      <c r="A204" s="3"/>
      <c r="B204" s="576"/>
      <c r="C204" s="92" t="s">
        <v>39</v>
      </c>
      <c r="D204" s="32" t="s">
        <v>23</v>
      </c>
      <c r="E204" s="23" t="s">
        <v>17</v>
      </c>
      <c r="F204" s="585"/>
      <c r="G204" s="585"/>
      <c r="H204" s="24">
        <v>10000</v>
      </c>
      <c r="I204" s="17">
        <f t="shared" si="9"/>
        <v>940000</v>
      </c>
    </row>
    <row r="205" spans="1:9" ht="18.55" outlineLevel="1">
      <c r="A205" s="3"/>
      <c r="B205" s="576"/>
      <c r="C205" s="92" t="s">
        <v>39</v>
      </c>
      <c r="D205" s="32" t="s">
        <v>24</v>
      </c>
      <c r="E205" s="23" t="s">
        <v>17</v>
      </c>
      <c r="F205" s="585"/>
      <c r="G205" s="585"/>
      <c r="H205" s="24">
        <v>10000</v>
      </c>
      <c r="I205" s="17">
        <f t="shared" si="9"/>
        <v>950000</v>
      </c>
    </row>
    <row r="206" spans="1:9" ht="18.55" outlineLevel="1">
      <c r="A206" s="3"/>
      <c r="B206" s="574" t="s">
        <v>8</v>
      </c>
      <c r="C206" s="92" t="s">
        <v>39</v>
      </c>
      <c r="D206" s="78" t="s">
        <v>16</v>
      </c>
      <c r="E206" s="15" t="s">
        <v>1</v>
      </c>
      <c r="F206" s="586">
        <v>3</v>
      </c>
      <c r="G206" s="586">
        <v>0</v>
      </c>
      <c r="H206" s="16">
        <v>0</v>
      </c>
      <c r="I206" s="17">
        <f t="shared" si="9"/>
        <v>950000</v>
      </c>
    </row>
    <row r="207" spans="1:9" ht="18.55" outlineLevel="1">
      <c r="A207" s="3"/>
      <c r="B207" s="575"/>
      <c r="C207" s="92" t="s">
        <v>39</v>
      </c>
      <c r="D207" s="79" t="s">
        <v>23</v>
      </c>
      <c r="E207" s="19" t="s">
        <v>1</v>
      </c>
      <c r="F207" s="587"/>
      <c r="G207" s="587"/>
      <c r="H207" s="20">
        <v>0</v>
      </c>
      <c r="I207" s="17">
        <f t="shared" si="9"/>
        <v>950000</v>
      </c>
    </row>
    <row r="208" spans="1:9" ht="18.55" outlineLevel="1">
      <c r="A208" s="3"/>
      <c r="B208" s="575"/>
      <c r="C208" s="92" t="s">
        <v>39</v>
      </c>
      <c r="D208" s="79" t="s">
        <v>15</v>
      </c>
      <c r="E208" s="19" t="s">
        <v>17</v>
      </c>
      <c r="F208" s="587"/>
      <c r="G208" s="587"/>
      <c r="H208" s="20">
        <v>10000</v>
      </c>
      <c r="I208" s="17">
        <f t="shared" si="9"/>
        <v>960000</v>
      </c>
    </row>
    <row r="209" spans="1:9" ht="18.55" outlineLevel="1">
      <c r="A209" s="3"/>
      <c r="B209" s="575"/>
      <c r="C209" s="92" t="s">
        <v>39</v>
      </c>
      <c r="D209" s="79" t="s">
        <v>9</v>
      </c>
      <c r="E209" s="19" t="s">
        <v>17</v>
      </c>
      <c r="F209" s="587"/>
      <c r="G209" s="587"/>
      <c r="H209" s="20">
        <v>10000</v>
      </c>
      <c r="I209" s="17">
        <f t="shared" si="9"/>
        <v>970000</v>
      </c>
    </row>
    <row r="210" spans="1:9" ht="18.55" outlineLevel="1">
      <c r="A210" s="3"/>
      <c r="B210" s="576" t="s">
        <v>10</v>
      </c>
      <c r="C210" s="92" t="s">
        <v>40</v>
      </c>
      <c r="D210" s="32" t="s">
        <v>0</v>
      </c>
      <c r="E210" s="23" t="s">
        <v>1</v>
      </c>
      <c r="F210" s="585">
        <v>3</v>
      </c>
      <c r="G210" s="585">
        <v>1</v>
      </c>
      <c r="H210" s="24">
        <v>0</v>
      </c>
      <c r="I210" s="17">
        <f t="shared" si="9"/>
        <v>970000</v>
      </c>
    </row>
    <row r="211" spans="1:9" ht="18.55" outlineLevel="1">
      <c r="A211" s="3"/>
      <c r="B211" s="576"/>
      <c r="C211" s="92" t="s">
        <v>40</v>
      </c>
      <c r="D211" s="32" t="s">
        <v>14</v>
      </c>
      <c r="E211" s="23" t="s">
        <v>17</v>
      </c>
      <c r="F211" s="585"/>
      <c r="G211" s="585"/>
      <c r="H211" s="24">
        <v>10000</v>
      </c>
      <c r="I211" s="17">
        <f t="shared" si="9"/>
        <v>980000</v>
      </c>
    </row>
    <row r="212" spans="1:9" ht="18.55" outlineLevel="1">
      <c r="A212" s="3"/>
      <c r="B212" s="576" t="s">
        <v>31</v>
      </c>
      <c r="C212" s="92" t="s">
        <v>40</v>
      </c>
      <c r="D212" s="32" t="s">
        <v>0</v>
      </c>
      <c r="E212" s="23" t="s">
        <v>1</v>
      </c>
      <c r="F212" s="585">
        <v>3</v>
      </c>
      <c r="G212" s="585">
        <v>0</v>
      </c>
      <c r="H212" s="24">
        <v>0</v>
      </c>
      <c r="I212" s="17">
        <f t="shared" si="9"/>
        <v>980000</v>
      </c>
    </row>
    <row r="213" spans="1:9" ht="18.55" outlineLevel="1">
      <c r="A213" s="3"/>
      <c r="B213" s="576"/>
      <c r="C213" s="92" t="s">
        <v>40</v>
      </c>
      <c r="D213" s="32" t="s">
        <v>14</v>
      </c>
      <c r="E213" s="23" t="s">
        <v>17</v>
      </c>
      <c r="F213" s="585"/>
      <c r="G213" s="585"/>
      <c r="H213" s="24">
        <v>10000</v>
      </c>
      <c r="I213" s="17">
        <f t="shared" si="9"/>
        <v>990000</v>
      </c>
    </row>
    <row r="214" spans="1:9" ht="18.55">
      <c r="A214" s="3"/>
      <c r="B214" s="6" t="s">
        <v>110</v>
      </c>
      <c r="C214" s="7"/>
      <c r="D214" s="77"/>
      <c r="E214" s="9"/>
      <c r="F214" s="10"/>
      <c r="G214" s="10"/>
      <c r="H214" s="11">
        <f>SUM(H215:H238)</f>
        <v>100000</v>
      </c>
      <c r="I214" s="12">
        <v>0</v>
      </c>
    </row>
    <row r="215" spans="1:9" ht="18.55" outlineLevel="1">
      <c r="A215" s="3"/>
      <c r="B215" s="574" t="s">
        <v>2</v>
      </c>
      <c r="C215" s="92" t="s">
        <v>39</v>
      </c>
      <c r="D215" s="78" t="s">
        <v>13</v>
      </c>
      <c r="E215" s="15" t="s">
        <v>1</v>
      </c>
      <c r="F215" s="586">
        <v>3</v>
      </c>
      <c r="G215" s="586">
        <v>1</v>
      </c>
      <c r="H215" s="16">
        <v>0</v>
      </c>
      <c r="I215" s="17">
        <f>I213+H215</f>
        <v>990000</v>
      </c>
    </row>
    <row r="216" spans="1:9" ht="18.55" outlineLevel="1">
      <c r="A216" s="3"/>
      <c r="B216" s="575"/>
      <c r="C216" s="92" t="s">
        <v>39</v>
      </c>
      <c r="D216" s="79" t="s">
        <v>24</v>
      </c>
      <c r="E216" s="19" t="s">
        <v>1</v>
      </c>
      <c r="F216" s="587"/>
      <c r="G216" s="587"/>
      <c r="H216" s="20">
        <v>0</v>
      </c>
      <c r="I216" s="17">
        <f t="shared" ref="I216:I238" si="10">I215+H216</f>
        <v>990000</v>
      </c>
    </row>
    <row r="217" spans="1:9" ht="18.55" outlineLevel="1">
      <c r="A217" s="3"/>
      <c r="B217" s="575"/>
      <c r="C217" s="92" t="s">
        <v>39</v>
      </c>
      <c r="D217" s="79" t="s">
        <v>16</v>
      </c>
      <c r="E217" s="19" t="s">
        <v>17</v>
      </c>
      <c r="F217" s="587"/>
      <c r="G217" s="587"/>
      <c r="H217" s="20">
        <v>10000</v>
      </c>
      <c r="I217" s="17">
        <f t="shared" si="10"/>
        <v>1000000</v>
      </c>
    </row>
    <row r="218" spans="1:9" ht="18.55" outlineLevel="1">
      <c r="A218" s="3"/>
      <c r="B218" s="575"/>
      <c r="C218" s="92" t="s">
        <v>39</v>
      </c>
      <c r="D218" s="79" t="s">
        <v>111</v>
      </c>
      <c r="E218" s="19" t="s">
        <v>17</v>
      </c>
      <c r="F218" s="587"/>
      <c r="G218" s="587"/>
      <c r="H218" s="20">
        <v>0</v>
      </c>
      <c r="I218" s="17">
        <f t="shared" si="10"/>
        <v>1000000</v>
      </c>
    </row>
    <row r="219" spans="1:9" ht="18.55" outlineLevel="1">
      <c r="A219" s="3"/>
      <c r="B219" s="576" t="s">
        <v>3</v>
      </c>
      <c r="C219" s="92" t="s">
        <v>39</v>
      </c>
      <c r="D219" s="32" t="s">
        <v>25</v>
      </c>
      <c r="E219" s="23" t="str">
        <f>E215</f>
        <v>Thắng</v>
      </c>
      <c r="F219" s="585">
        <v>3</v>
      </c>
      <c r="G219" s="585">
        <v>0</v>
      </c>
      <c r="H219" s="24">
        <v>0</v>
      </c>
      <c r="I219" s="17">
        <f t="shared" si="10"/>
        <v>1000000</v>
      </c>
    </row>
    <row r="220" spans="1:9" ht="18.55" outlineLevel="1">
      <c r="A220" s="3"/>
      <c r="B220" s="576"/>
      <c r="C220" s="92" t="s">
        <v>39</v>
      </c>
      <c r="D220" s="32" t="s">
        <v>24</v>
      </c>
      <c r="E220" s="23" t="s">
        <v>1</v>
      </c>
      <c r="F220" s="585"/>
      <c r="G220" s="585"/>
      <c r="H220" s="24">
        <v>0</v>
      </c>
      <c r="I220" s="17">
        <f t="shared" si="10"/>
        <v>1000000</v>
      </c>
    </row>
    <row r="221" spans="1:9" ht="18.55" outlineLevel="1">
      <c r="A221" s="3"/>
      <c r="B221" s="576"/>
      <c r="C221" s="92" t="s">
        <v>39</v>
      </c>
      <c r="D221" s="32" t="s">
        <v>5</v>
      </c>
      <c r="E221" s="23" t="s">
        <v>17</v>
      </c>
      <c r="F221" s="585"/>
      <c r="G221" s="585"/>
      <c r="H221" s="24">
        <v>10000</v>
      </c>
      <c r="I221" s="17">
        <f t="shared" si="10"/>
        <v>1010000</v>
      </c>
    </row>
    <row r="222" spans="1:9" ht="18.55" outlineLevel="1">
      <c r="A222" s="3"/>
      <c r="B222" s="576"/>
      <c r="C222" s="92" t="s">
        <v>39</v>
      </c>
      <c r="D222" s="32" t="s">
        <v>15</v>
      </c>
      <c r="E222" s="23" t="s">
        <v>17</v>
      </c>
      <c r="F222" s="585"/>
      <c r="G222" s="585"/>
      <c r="H222" s="24">
        <v>10000</v>
      </c>
      <c r="I222" s="17">
        <f t="shared" si="10"/>
        <v>1020000</v>
      </c>
    </row>
    <row r="223" spans="1:9" ht="18.55" outlineLevel="1">
      <c r="A223" s="3"/>
      <c r="B223" s="574" t="s">
        <v>6</v>
      </c>
      <c r="C223" s="92" t="s">
        <v>39</v>
      </c>
      <c r="D223" s="78" t="s">
        <v>25</v>
      </c>
      <c r="E223" s="15" t="s">
        <v>1</v>
      </c>
      <c r="F223" s="586">
        <v>3</v>
      </c>
      <c r="G223" s="586">
        <v>0</v>
      </c>
      <c r="H223" s="16">
        <v>0</v>
      </c>
      <c r="I223" s="17">
        <f t="shared" si="10"/>
        <v>1020000</v>
      </c>
    </row>
    <row r="224" spans="1:9" ht="18.55" outlineLevel="1">
      <c r="A224" s="3"/>
      <c r="B224" s="575"/>
      <c r="C224" s="92" t="s">
        <v>39</v>
      </c>
      <c r="D224" s="79" t="s">
        <v>5</v>
      </c>
      <c r="E224" s="19" t="s">
        <v>1</v>
      </c>
      <c r="F224" s="587"/>
      <c r="G224" s="587"/>
      <c r="H224" s="20">
        <v>0</v>
      </c>
      <c r="I224" s="17">
        <f t="shared" si="10"/>
        <v>1020000</v>
      </c>
    </row>
    <row r="225" spans="1:9" ht="18.55" outlineLevel="1">
      <c r="A225" s="3"/>
      <c r="B225" s="575"/>
      <c r="C225" s="92" t="s">
        <v>39</v>
      </c>
      <c r="D225" s="79" t="s">
        <v>15</v>
      </c>
      <c r="E225" s="19" t="s">
        <v>17</v>
      </c>
      <c r="F225" s="587"/>
      <c r="G225" s="587"/>
      <c r="H225" s="20">
        <v>10000</v>
      </c>
      <c r="I225" s="17">
        <f t="shared" si="10"/>
        <v>1030000</v>
      </c>
    </row>
    <row r="226" spans="1:9" ht="18.55" outlineLevel="1">
      <c r="A226" s="3"/>
      <c r="B226" s="575"/>
      <c r="C226" s="92" t="s">
        <v>39</v>
      </c>
      <c r="D226" s="79" t="s">
        <v>23</v>
      </c>
      <c r="E226" s="19" t="s">
        <v>17</v>
      </c>
      <c r="F226" s="587"/>
      <c r="G226" s="587"/>
      <c r="H226" s="20">
        <v>10000</v>
      </c>
      <c r="I226" s="17">
        <f t="shared" si="10"/>
        <v>1040000</v>
      </c>
    </row>
    <row r="227" spans="1:9" ht="18.55" outlineLevel="1">
      <c r="A227" s="3"/>
      <c r="B227" s="576" t="s">
        <v>7</v>
      </c>
      <c r="C227" s="92" t="s">
        <v>39</v>
      </c>
      <c r="D227" s="32" t="s">
        <v>13</v>
      </c>
      <c r="E227" s="23" t="s">
        <v>1</v>
      </c>
      <c r="F227" s="585">
        <v>3</v>
      </c>
      <c r="G227" s="585">
        <v>2</v>
      </c>
      <c r="H227" s="24">
        <v>0</v>
      </c>
      <c r="I227" s="17">
        <f t="shared" si="10"/>
        <v>1040000</v>
      </c>
    </row>
    <row r="228" spans="1:9" ht="18.55" outlineLevel="1">
      <c r="A228" s="3"/>
      <c r="B228" s="576"/>
      <c r="C228" s="92" t="s">
        <v>39</v>
      </c>
      <c r="D228" s="32" t="s">
        <v>24</v>
      </c>
      <c r="E228" s="23" t="s">
        <v>1</v>
      </c>
      <c r="F228" s="585"/>
      <c r="G228" s="585"/>
      <c r="H228" s="24">
        <v>0</v>
      </c>
      <c r="I228" s="17">
        <f t="shared" si="10"/>
        <v>1040000</v>
      </c>
    </row>
    <row r="229" spans="1:9" ht="18.55" outlineLevel="1">
      <c r="A229" s="3"/>
      <c r="B229" s="576"/>
      <c r="C229" s="92" t="s">
        <v>39</v>
      </c>
      <c r="D229" s="32" t="s">
        <v>111</v>
      </c>
      <c r="E229" s="23" t="s">
        <v>17</v>
      </c>
      <c r="F229" s="585"/>
      <c r="G229" s="585"/>
      <c r="H229" s="24">
        <v>0</v>
      </c>
      <c r="I229" s="17">
        <f t="shared" si="10"/>
        <v>1040000</v>
      </c>
    </row>
    <row r="230" spans="1:9" ht="18.55" outlineLevel="1">
      <c r="A230" s="3"/>
      <c r="B230" s="576"/>
      <c r="C230" s="92" t="s">
        <v>39</v>
      </c>
      <c r="D230" s="32" t="s">
        <v>16</v>
      </c>
      <c r="E230" s="23" t="s">
        <v>17</v>
      </c>
      <c r="F230" s="585"/>
      <c r="G230" s="585"/>
      <c r="H230" s="24">
        <v>10000</v>
      </c>
      <c r="I230" s="17">
        <f t="shared" si="10"/>
        <v>1050000</v>
      </c>
    </row>
    <row r="231" spans="1:9" ht="18.55" outlineLevel="1">
      <c r="A231" s="3"/>
      <c r="B231" s="574" t="s">
        <v>8</v>
      </c>
      <c r="C231" s="92" t="s">
        <v>39</v>
      </c>
      <c r="D231" s="78" t="s">
        <v>4</v>
      </c>
      <c r="E231" s="15" t="s">
        <v>1</v>
      </c>
      <c r="F231" s="586">
        <v>3</v>
      </c>
      <c r="G231" s="586">
        <v>1</v>
      </c>
      <c r="H231" s="16">
        <v>0</v>
      </c>
      <c r="I231" s="17">
        <f t="shared" si="10"/>
        <v>1050000</v>
      </c>
    </row>
    <row r="232" spans="1:9" ht="18.55" outlineLevel="1">
      <c r="A232" s="3"/>
      <c r="B232" s="575"/>
      <c r="C232" s="92" t="s">
        <v>39</v>
      </c>
      <c r="D232" s="79" t="s">
        <v>15</v>
      </c>
      <c r="E232" s="19" t="s">
        <v>1</v>
      </c>
      <c r="F232" s="587"/>
      <c r="G232" s="587"/>
      <c r="H232" s="20">
        <v>0</v>
      </c>
      <c r="I232" s="17">
        <f t="shared" si="10"/>
        <v>1050000</v>
      </c>
    </row>
    <row r="233" spans="1:9" ht="18.55" outlineLevel="1">
      <c r="A233" s="3"/>
      <c r="B233" s="575"/>
      <c r="C233" s="92" t="s">
        <v>39</v>
      </c>
      <c r="D233" s="79" t="s">
        <v>25</v>
      </c>
      <c r="E233" s="19" t="s">
        <v>17</v>
      </c>
      <c r="F233" s="587"/>
      <c r="G233" s="587"/>
      <c r="H233" s="20">
        <v>10000</v>
      </c>
      <c r="I233" s="17">
        <f t="shared" si="10"/>
        <v>1060000</v>
      </c>
    </row>
    <row r="234" spans="1:9" ht="18.55" outlineLevel="1">
      <c r="A234" s="3"/>
      <c r="B234" s="575"/>
      <c r="C234" s="92" t="s">
        <v>39</v>
      </c>
      <c r="D234" s="79" t="s">
        <v>5</v>
      </c>
      <c r="E234" s="19" t="s">
        <v>17</v>
      </c>
      <c r="F234" s="587"/>
      <c r="G234" s="587"/>
      <c r="H234" s="20">
        <v>10000</v>
      </c>
      <c r="I234" s="17">
        <f t="shared" si="10"/>
        <v>1070000</v>
      </c>
    </row>
    <row r="235" spans="1:9" ht="18.55" outlineLevel="1">
      <c r="A235" s="3"/>
      <c r="B235" s="576" t="s">
        <v>10</v>
      </c>
      <c r="C235" s="92" t="s">
        <v>39</v>
      </c>
      <c r="D235" s="32" t="s">
        <v>25</v>
      </c>
      <c r="E235" s="23" t="s">
        <v>1</v>
      </c>
      <c r="F235" s="585">
        <v>3</v>
      </c>
      <c r="G235" s="585">
        <v>1</v>
      </c>
      <c r="H235" s="24">
        <v>0</v>
      </c>
      <c r="I235" s="17">
        <f t="shared" si="10"/>
        <v>1070000</v>
      </c>
    </row>
    <row r="236" spans="1:9" ht="18.55" outlineLevel="1">
      <c r="A236" s="3"/>
      <c r="B236" s="576"/>
      <c r="C236" s="92" t="s">
        <v>39</v>
      </c>
      <c r="D236" s="32" t="s">
        <v>13</v>
      </c>
      <c r="E236" s="23" t="s">
        <v>1</v>
      </c>
      <c r="F236" s="585"/>
      <c r="G236" s="585"/>
      <c r="H236" s="24">
        <v>0</v>
      </c>
      <c r="I236" s="17">
        <f t="shared" si="10"/>
        <v>1070000</v>
      </c>
    </row>
    <row r="237" spans="1:9" ht="18.55" outlineLevel="1">
      <c r="A237" s="3"/>
      <c r="B237" s="576"/>
      <c r="C237" s="92" t="s">
        <v>39</v>
      </c>
      <c r="D237" s="32" t="s">
        <v>4</v>
      </c>
      <c r="E237" s="23" t="s">
        <v>17</v>
      </c>
      <c r="F237" s="585"/>
      <c r="G237" s="585"/>
      <c r="H237" s="24">
        <v>10000</v>
      </c>
      <c r="I237" s="17">
        <f t="shared" si="10"/>
        <v>1080000</v>
      </c>
    </row>
    <row r="238" spans="1:9" ht="18.55" outlineLevel="1">
      <c r="A238" s="3"/>
      <c r="B238" s="576"/>
      <c r="C238" s="92" t="s">
        <v>39</v>
      </c>
      <c r="D238" s="32" t="s">
        <v>23</v>
      </c>
      <c r="E238" s="23" t="s">
        <v>17</v>
      </c>
      <c r="F238" s="585"/>
      <c r="G238" s="585"/>
      <c r="H238" s="24">
        <v>10000</v>
      </c>
      <c r="I238" s="17">
        <f t="shared" si="10"/>
        <v>1090000</v>
      </c>
    </row>
    <row r="239" spans="1:9" ht="18.55">
      <c r="A239" s="3"/>
      <c r="B239" s="6" t="s">
        <v>112</v>
      </c>
      <c r="C239" s="7"/>
      <c r="D239" s="77"/>
      <c r="E239" s="9"/>
      <c r="F239" s="10"/>
      <c r="G239" s="10"/>
      <c r="H239" s="11">
        <f>SUM(H240:H255)</f>
        <v>80000</v>
      </c>
      <c r="I239" s="12">
        <v>0</v>
      </c>
    </row>
    <row r="240" spans="1:9" ht="18.55" outlineLevel="1">
      <c r="A240" s="3"/>
      <c r="B240" s="574" t="s">
        <v>2</v>
      </c>
      <c r="C240" s="92" t="s">
        <v>39</v>
      </c>
      <c r="D240" s="78" t="s">
        <v>25</v>
      </c>
      <c r="E240" s="15" t="s">
        <v>1</v>
      </c>
      <c r="F240" s="586">
        <v>3</v>
      </c>
      <c r="G240" s="586">
        <v>2</v>
      </c>
      <c r="H240" s="16">
        <v>0</v>
      </c>
      <c r="I240" s="17">
        <f>I238+H240</f>
        <v>1090000</v>
      </c>
    </row>
    <row r="241" spans="1:9" ht="18.55" outlineLevel="1">
      <c r="A241" s="3"/>
      <c r="B241" s="575"/>
      <c r="C241" s="92" t="s">
        <v>39</v>
      </c>
      <c r="D241" s="79" t="s">
        <v>24</v>
      </c>
      <c r="E241" s="19" t="s">
        <v>1</v>
      </c>
      <c r="F241" s="587"/>
      <c r="G241" s="587"/>
      <c r="H241" s="20">
        <v>0</v>
      </c>
      <c r="I241" s="17">
        <f t="shared" ref="I241:I255" si="11">I240+H241</f>
        <v>1090000</v>
      </c>
    </row>
    <row r="242" spans="1:9" ht="18.55" outlineLevel="1">
      <c r="A242" s="3"/>
      <c r="B242" s="575"/>
      <c r="C242" s="92" t="s">
        <v>39</v>
      </c>
      <c r="D242" s="79" t="s">
        <v>14</v>
      </c>
      <c r="E242" s="19" t="s">
        <v>17</v>
      </c>
      <c r="F242" s="587"/>
      <c r="G242" s="587"/>
      <c r="H242" s="20">
        <v>10000</v>
      </c>
      <c r="I242" s="17">
        <f t="shared" si="11"/>
        <v>1100000</v>
      </c>
    </row>
    <row r="243" spans="1:9" ht="18.55" outlineLevel="1">
      <c r="A243" s="3"/>
      <c r="B243" s="575"/>
      <c r="C243" s="92" t="s">
        <v>39</v>
      </c>
      <c r="D243" s="79" t="s">
        <v>15</v>
      </c>
      <c r="E243" s="19" t="s">
        <v>17</v>
      </c>
      <c r="F243" s="587"/>
      <c r="G243" s="587"/>
      <c r="H243" s="20">
        <v>10000</v>
      </c>
      <c r="I243" s="17">
        <f t="shared" si="11"/>
        <v>1110000</v>
      </c>
    </row>
    <row r="244" spans="1:9" ht="18.55" outlineLevel="1">
      <c r="A244" s="3"/>
      <c r="B244" s="576" t="s">
        <v>3</v>
      </c>
      <c r="C244" s="92" t="s">
        <v>39</v>
      </c>
      <c r="D244" s="32" t="s">
        <v>25</v>
      </c>
      <c r="E244" s="23" t="str">
        <f>E240</f>
        <v>Thắng</v>
      </c>
      <c r="F244" s="585">
        <v>3</v>
      </c>
      <c r="G244" s="585">
        <v>2</v>
      </c>
      <c r="H244" s="24">
        <v>0</v>
      </c>
      <c r="I244" s="17">
        <f t="shared" si="11"/>
        <v>1110000</v>
      </c>
    </row>
    <row r="245" spans="1:9" ht="18.55" outlineLevel="1">
      <c r="A245" s="3"/>
      <c r="B245" s="576"/>
      <c r="C245" s="92" t="s">
        <v>39</v>
      </c>
      <c r="D245" s="32" t="s">
        <v>24</v>
      </c>
      <c r="E245" s="23" t="s">
        <v>1</v>
      </c>
      <c r="F245" s="585"/>
      <c r="G245" s="585"/>
      <c r="H245" s="24">
        <v>0</v>
      </c>
      <c r="I245" s="17">
        <f t="shared" si="11"/>
        <v>1110000</v>
      </c>
    </row>
    <row r="246" spans="1:9" ht="18.55" outlineLevel="1">
      <c r="A246" s="3"/>
      <c r="B246" s="576"/>
      <c r="C246" s="92" t="s">
        <v>39</v>
      </c>
      <c r="D246" s="32" t="s">
        <v>4</v>
      </c>
      <c r="E246" s="23" t="s">
        <v>17</v>
      </c>
      <c r="F246" s="585"/>
      <c r="G246" s="585"/>
      <c r="H246" s="24">
        <v>10000</v>
      </c>
      <c r="I246" s="17">
        <f t="shared" si="11"/>
        <v>1120000</v>
      </c>
    </row>
    <row r="247" spans="1:9" ht="18.55" outlineLevel="1">
      <c r="A247" s="3"/>
      <c r="B247" s="576"/>
      <c r="C247" s="92" t="s">
        <v>39</v>
      </c>
      <c r="D247" s="32" t="s">
        <v>23</v>
      </c>
      <c r="E247" s="23" t="s">
        <v>17</v>
      </c>
      <c r="F247" s="585"/>
      <c r="G247" s="585"/>
      <c r="H247" s="24">
        <v>10000</v>
      </c>
      <c r="I247" s="17">
        <f t="shared" si="11"/>
        <v>1130000</v>
      </c>
    </row>
    <row r="248" spans="1:9" ht="18.55" outlineLevel="1">
      <c r="A248" s="3"/>
      <c r="B248" s="574" t="s">
        <v>6</v>
      </c>
      <c r="C248" s="92" t="s">
        <v>39</v>
      </c>
      <c r="D248" s="78" t="s">
        <v>4</v>
      </c>
      <c r="E248" s="15" t="s">
        <v>1</v>
      </c>
      <c r="F248" s="586">
        <v>3</v>
      </c>
      <c r="G248" s="586">
        <v>2</v>
      </c>
      <c r="H248" s="16">
        <v>0</v>
      </c>
      <c r="I248" s="17">
        <f t="shared" si="11"/>
        <v>1130000</v>
      </c>
    </row>
    <row r="249" spans="1:9" ht="18.55" outlineLevel="1">
      <c r="A249" s="3"/>
      <c r="B249" s="575"/>
      <c r="C249" s="92" t="s">
        <v>39</v>
      </c>
      <c r="D249" s="79" t="s">
        <v>23</v>
      </c>
      <c r="E249" s="19" t="s">
        <v>1</v>
      </c>
      <c r="F249" s="587"/>
      <c r="G249" s="587"/>
      <c r="H249" s="20">
        <v>0</v>
      </c>
      <c r="I249" s="17">
        <f t="shared" si="11"/>
        <v>1130000</v>
      </c>
    </row>
    <row r="250" spans="1:9" ht="18.55" outlineLevel="1">
      <c r="A250" s="3"/>
      <c r="B250" s="575"/>
      <c r="C250" s="92" t="s">
        <v>39</v>
      </c>
      <c r="D250" s="79" t="s">
        <v>15</v>
      </c>
      <c r="E250" s="19" t="s">
        <v>17</v>
      </c>
      <c r="F250" s="587"/>
      <c r="G250" s="587"/>
      <c r="H250" s="20">
        <v>10000</v>
      </c>
      <c r="I250" s="17">
        <f t="shared" si="11"/>
        <v>1140000</v>
      </c>
    </row>
    <row r="251" spans="1:9" ht="18.55" outlineLevel="1">
      <c r="A251" s="3"/>
      <c r="B251" s="575"/>
      <c r="C251" s="92" t="s">
        <v>39</v>
      </c>
      <c r="D251" s="79" t="s">
        <v>14</v>
      </c>
      <c r="E251" s="19" t="s">
        <v>17</v>
      </c>
      <c r="F251" s="587"/>
      <c r="G251" s="587"/>
      <c r="H251" s="20">
        <v>10000</v>
      </c>
      <c r="I251" s="17">
        <f t="shared" si="11"/>
        <v>1150000</v>
      </c>
    </row>
    <row r="252" spans="1:9" ht="18.55" outlineLevel="1">
      <c r="A252" s="3"/>
      <c r="B252" s="576" t="s">
        <v>7</v>
      </c>
      <c r="C252" s="92" t="s">
        <v>39</v>
      </c>
      <c r="D252" s="32" t="s">
        <v>4</v>
      </c>
      <c r="E252" s="23" t="s">
        <v>1</v>
      </c>
      <c r="F252" s="585">
        <v>3</v>
      </c>
      <c r="G252" s="585">
        <v>2</v>
      </c>
      <c r="H252" s="24">
        <v>0</v>
      </c>
      <c r="I252" s="17">
        <f t="shared" si="11"/>
        <v>1150000</v>
      </c>
    </row>
    <row r="253" spans="1:9" ht="18.55" outlineLevel="1">
      <c r="A253" s="3"/>
      <c r="B253" s="576"/>
      <c r="C253" s="92" t="s">
        <v>39</v>
      </c>
      <c r="D253" s="32" t="s">
        <v>24</v>
      </c>
      <c r="E253" s="23" t="s">
        <v>1</v>
      </c>
      <c r="F253" s="585"/>
      <c r="G253" s="585"/>
      <c r="H253" s="24">
        <v>0</v>
      </c>
      <c r="I253" s="17">
        <f t="shared" si="11"/>
        <v>1150000</v>
      </c>
    </row>
    <row r="254" spans="1:9" ht="18.55" outlineLevel="1">
      <c r="A254" s="3"/>
      <c r="B254" s="576"/>
      <c r="C254" s="92" t="s">
        <v>39</v>
      </c>
      <c r="D254" s="32" t="s">
        <v>25</v>
      </c>
      <c r="E254" s="23" t="s">
        <v>17</v>
      </c>
      <c r="F254" s="585"/>
      <c r="G254" s="585"/>
      <c r="H254" s="24">
        <v>10000</v>
      </c>
      <c r="I254" s="17">
        <f t="shared" si="11"/>
        <v>1160000</v>
      </c>
    </row>
    <row r="255" spans="1:9" ht="18.55" outlineLevel="1">
      <c r="A255" s="3"/>
      <c r="B255" s="576"/>
      <c r="C255" s="92" t="s">
        <v>39</v>
      </c>
      <c r="D255" s="32" t="s">
        <v>9</v>
      </c>
      <c r="E255" s="23" t="s">
        <v>17</v>
      </c>
      <c r="F255" s="585"/>
      <c r="G255" s="585"/>
      <c r="H255" s="24">
        <v>10000</v>
      </c>
      <c r="I255" s="17">
        <f t="shared" si="11"/>
        <v>1170000</v>
      </c>
    </row>
    <row r="256" spans="1:9" ht="18.55">
      <c r="A256" s="3"/>
      <c r="B256" s="6" t="s">
        <v>113</v>
      </c>
      <c r="C256" s="7"/>
      <c r="D256" s="77"/>
      <c r="E256" s="9"/>
      <c r="F256" s="10"/>
      <c r="G256" s="10"/>
      <c r="H256" s="11">
        <f>SUM(H257:H288)</f>
        <v>160000</v>
      </c>
      <c r="I256" s="12">
        <v>0</v>
      </c>
    </row>
    <row r="257" spans="1:9" ht="18.55" outlineLevel="1">
      <c r="A257" s="3"/>
      <c r="B257" s="574" t="s">
        <v>2</v>
      </c>
      <c r="C257" s="92" t="s">
        <v>39</v>
      </c>
      <c r="D257" s="78" t="s">
        <v>5</v>
      </c>
      <c r="E257" s="15" t="s">
        <v>1</v>
      </c>
      <c r="F257" s="586">
        <v>3</v>
      </c>
      <c r="G257" s="586">
        <v>0</v>
      </c>
      <c r="H257" s="16">
        <v>0</v>
      </c>
      <c r="I257" s="17">
        <f>I255+H257</f>
        <v>1170000</v>
      </c>
    </row>
    <row r="258" spans="1:9" ht="18.55" outlineLevel="1">
      <c r="A258" s="3"/>
      <c r="B258" s="575"/>
      <c r="C258" s="92" t="s">
        <v>39</v>
      </c>
      <c r="D258" s="79" t="s">
        <v>23</v>
      </c>
      <c r="E258" s="19" t="s">
        <v>1</v>
      </c>
      <c r="F258" s="587"/>
      <c r="G258" s="587"/>
      <c r="H258" s="20">
        <v>0</v>
      </c>
      <c r="I258" s="17">
        <f t="shared" ref="I258:I288" si="12">I257+H258</f>
        <v>1170000</v>
      </c>
    </row>
    <row r="259" spans="1:9" ht="18.55" outlineLevel="1">
      <c r="A259" s="3"/>
      <c r="B259" s="575"/>
      <c r="C259" s="92" t="s">
        <v>39</v>
      </c>
      <c r="D259" s="79" t="s">
        <v>13</v>
      </c>
      <c r="E259" s="19" t="s">
        <v>17</v>
      </c>
      <c r="F259" s="587"/>
      <c r="G259" s="587"/>
      <c r="H259" s="20">
        <v>10000</v>
      </c>
      <c r="I259" s="17">
        <f t="shared" si="12"/>
        <v>1180000</v>
      </c>
    </row>
    <row r="260" spans="1:9" ht="18.55" outlineLevel="1">
      <c r="A260" s="3"/>
      <c r="B260" s="575"/>
      <c r="C260" s="92" t="s">
        <v>39</v>
      </c>
      <c r="D260" s="79" t="s">
        <v>24</v>
      </c>
      <c r="E260" s="19" t="s">
        <v>17</v>
      </c>
      <c r="F260" s="587"/>
      <c r="G260" s="587"/>
      <c r="H260" s="20">
        <v>10000</v>
      </c>
      <c r="I260" s="17">
        <f t="shared" si="12"/>
        <v>1190000</v>
      </c>
    </row>
    <row r="261" spans="1:9" ht="18.55" outlineLevel="1">
      <c r="A261" s="3"/>
      <c r="B261" s="576" t="s">
        <v>3</v>
      </c>
      <c r="C261" s="92" t="s">
        <v>39</v>
      </c>
      <c r="D261" s="32" t="s">
        <v>13</v>
      </c>
      <c r="E261" s="23" t="str">
        <f>E257</f>
        <v>Thắng</v>
      </c>
      <c r="F261" s="585">
        <v>3</v>
      </c>
      <c r="G261" s="585">
        <v>2</v>
      </c>
      <c r="H261" s="24">
        <v>0</v>
      </c>
      <c r="I261" s="17">
        <f t="shared" si="12"/>
        <v>1190000</v>
      </c>
    </row>
    <row r="262" spans="1:9" ht="18.55" outlineLevel="1">
      <c r="A262" s="3"/>
      <c r="B262" s="576"/>
      <c r="C262" s="92" t="s">
        <v>39</v>
      </c>
      <c r="D262" s="32" t="s">
        <v>24</v>
      </c>
      <c r="E262" s="23" t="s">
        <v>1</v>
      </c>
      <c r="F262" s="585"/>
      <c r="G262" s="585"/>
      <c r="H262" s="24">
        <v>0</v>
      </c>
      <c r="I262" s="17">
        <f t="shared" si="12"/>
        <v>1190000</v>
      </c>
    </row>
    <row r="263" spans="1:9" ht="18.55" outlineLevel="1">
      <c r="A263" s="3"/>
      <c r="B263" s="576"/>
      <c r="C263" s="92" t="s">
        <v>39</v>
      </c>
      <c r="D263" s="32" t="s">
        <v>5</v>
      </c>
      <c r="E263" s="23" t="s">
        <v>17</v>
      </c>
      <c r="F263" s="585"/>
      <c r="G263" s="585"/>
      <c r="H263" s="24">
        <v>10000</v>
      </c>
      <c r="I263" s="17">
        <f t="shared" si="12"/>
        <v>1200000</v>
      </c>
    </row>
    <row r="264" spans="1:9" ht="18.55" outlineLevel="1">
      <c r="A264" s="3"/>
      <c r="B264" s="576"/>
      <c r="C264" s="92" t="s">
        <v>39</v>
      </c>
      <c r="D264" s="32" t="s">
        <v>23</v>
      </c>
      <c r="E264" s="23" t="s">
        <v>17</v>
      </c>
      <c r="F264" s="585"/>
      <c r="G264" s="585"/>
      <c r="H264" s="24">
        <v>10000</v>
      </c>
      <c r="I264" s="17">
        <f t="shared" si="12"/>
        <v>1210000</v>
      </c>
    </row>
    <row r="265" spans="1:9" ht="18.55" outlineLevel="1">
      <c r="A265" s="3"/>
      <c r="B265" s="574" t="s">
        <v>6</v>
      </c>
      <c r="C265" s="92" t="s">
        <v>39</v>
      </c>
      <c r="D265" s="78" t="s">
        <v>5</v>
      </c>
      <c r="E265" s="15" t="s">
        <v>1</v>
      </c>
      <c r="F265" s="586">
        <v>3</v>
      </c>
      <c r="G265" s="586">
        <v>2</v>
      </c>
      <c r="H265" s="16">
        <v>0</v>
      </c>
      <c r="I265" s="17">
        <f t="shared" si="12"/>
        <v>1210000</v>
      </c>
    </row>
    <row r="266" spans="1:9" ht="18.55" outlineLevel="1">
      <c r="A266" s="3"/>
      <c r="B266" s="575"/>
      <c r="C266" s="92" t="s">
        <v>39</v>
      </c>
      <c r="D266" s="79" t="s">
        <v>23</v>
      </c>
      <c r="E266" s="19" t="s">
        <v>1</v>
      </c>
      <c r="F266" s="587"/>
      <c r="G266" s="587"/>
      <c r="H266" s="20">
        <v>0</v>
      </c>
      <c r="I266" s="17">
        <f t="shared" si="12"/>
        <v>1210000</v>
      </c>
    </row>
    <row r="267" spans="1:9" ht="18.55" outlineLevel="1">
      <c r="A267" s="3"/>
      <c r="B267" s="575"/>
      <c r="C267" s="92" t="s">
        <v>39</v>
      </c>
      <c r="D267" s="79" t="s">
        <v>13</v>
      </c>
      <c r="E267" s="19" t="s">
        <v>17</v>
      </c>
      <c r="F267" s="587"/>
      <c r="G267" s="587"/>
      <c r="H267" s="20">
        <v>10000</v>
      </c>
      <c r="I267" s="17">
        <f t="shared" si="12"/>
        <v>1220000</v>
      </c>
    </row>
    <row r="268" spans="1:9" ht="18.55" outlineLevel="1">
      <c r="A268" s="3"/>
      <c r="B268" s="575"/>
      <c r="C268" s="92" t="s">
        <v>39</v>
      </c>
      <c r="D268" s="79" t="s">
        <v>24</v>
      </c>
      <c r="E268" s="19" t="s">
        <v>17</v>
      </c>
      <c r="F268" s="587"/>
      <c r="G268" s="587"/>
      <c r="H268" s="20">
        <v>10000</v>
      </c>
      <c r="I268" s="17">
        <f t="shared" si="12"/>
        <v>1230000</v>
      </c>
    </row>
    <row r="269" spans="1:9" ht="18.55" outlineLevel="1">
      <c r="A269" s="3"/>
      <c r="B269" s="576" t="s">
        <v>7</v>
      </c>
      <c r="C269" s="92" t="s">
        <v>39</v>
      </c>
      <c r="D269" s="32" t="s">
        <v>23</v>
      </c>
      <c r="E269" s="23" t="s">
        <v>1</v>
      </c>
      <c r="F269" s="585">
        <v>3</v>
      </c>
      <c r="G269" s="585">
        <v>1</v>
      </c>
      <c r="H269" s="24">
        <v>0</v>
      </c>
      <c r="I269" s="17">
        <f t="shared" si="12"/>
        <v>1230000</v>
      </c>
    </row>
    <row r="270" spans="1:9" ht="18.55" outlineLevel="1">
      <c r="A270" s="3"/>
      <c r="B270" s="576"/>
      <c r="C270" s="92" t="s">
        <v>39</v>
      </c>
      <c r="D270" s="32" t="s">
        <v>24</v>
      </c>
      <c r="E270" s="23" t="s">
        <v>1</v>
      </c>
      <c r="F270" s="585"/>
      <c r="G270" s="585"/>
      <c r="H270" s="24">
        <v>0</v>
      </c>
      <c r="I270" s="17">
        <f t="shared" si="12"/>
        <v>1230000</v>
      </c>
    </row>
    <row r="271" spans="1:9" ht="18.55" outlineLevel="1">
      <c r="A271" s="3"/>
      <c r="B271" s="576"/>
      <c r="C271" s="92" t="s">
        <v>39</v>
      </c>
      <c r="D271" s="32" t="s">
        <v>5</v>
      </c>
      <c r="E271" s="23" t="s">
        <v>17</v>
      </c>
      <c r="F271" s="585"/>
      <c r="G271" s="585"/>
      <c r="H271" s="24">
        <v>10000</v>
      </c>
      <c r="I271" s="17">
        <f t="shared" si="12"/>
        <v>1240000</v>
      </c>
    </row>
    <row r="272" spans="1:9" ht="18.55" outlineLevel="1">
      <c r="A272" s="3"/>
      <c r="B272" s="576"/>
      <c r="C272" s="92" t="s">
        <v>39</v>
      </c>
      <c r="D272" s="32" t="s">
        <v>15</v>
      </c>
      <c r="E272" s="23" t="s">
        <v>17</v>
      </c>
      <c r="F272" s="585"/>
      <c r="G272" s="585"/>
      <c r="H272" s="24">
        <v>10000</v>
      </c>
      <c r="I272" s="17">
        <f t="shared" si="12"/>
        <v>1250000</v>
      </c>
    </row>
    <row r="273" spans="1:9" ht="18.55" outlineLevel="1">
      <c r="A273" s="3"/>
      <c r="B273" s="574" t="s">
        <v>8</v>
      </c>
      <c r="C273" s="92" t="s">
        <v>39</v>
      </c>
      <c r="D273" s="78" t="s">
        <v>5</v>
      </c>
      <c r="E273" s="15" t="s">
        <v>1</v>
      </c>
      <c r="F273" s="586">
        <v>3</v>
      </c>
      <c r="G273" s="586">
        <v>0</v>
      </c>
      <c r="H273" s="16">
        <v>0</v>
      </c>
      <c r="I273" s="17">
        <f t="shared" si="12"/>
        <v>1250000</v>
      </c>
    </row>
    <row r="274" spans="1:9" ht="18.55" outlineLevel="1">
      <c r="A274" s="3"/>
      <c r="B274" s="575"/>
      <c r="C274" s="92" t="s">
        <v>39</v>
      </c>
      <c r="D274" s="79" t="s">
        <v>23</v>
      </c>
      <c r="E274" s="19" t="s">
        <v>1</v>
      </c>
      <c r="F274" s="587"/>
      <c r="G274" s="587"/>
      <c r="H274" s="20">
        <v>0</v>
      </c>
      <c r="I274" s="17">
        <f t="shared" si="12"/>
        <v>1250000</v>
      </c>
    </row>
    <row r="275" spans="1:9" ht="18.55" outlineLevel="1">
      <c r="A275" s="3"/>
      <c r="B275" s="575"/>
      <c r="C275" s="92" t="s">
        <v>39</v>
      </c>
      <c r="D275" s="79" t="s">
        <v>0</v>
      </c>
      <c r="E275" s="19" t="s">
        <v>17</v>
      </c>
      <c r="F275" s="587"/>
      <c r="G275" s="587"/>
      <c r="H275" s="20">
        <v>10000</v>
      </c>
      <c r="I275" s="17">
        <f t="shared" si="12"/>
        <v>1260000</v>
      </c>
    </row>
    <row r="276" spans="1:9" ht="18.55" outlineLevel="1">
      <c r="A276" s="3"/>
      <c r="B276" s="575"/>
      <c r="C276" s="92" t="s">
        <v>39</v>
      </c>
      <c r="D276" s="79" t="s">
        <v>15</v>
      </c>
      <c r="E276" s="19" t="s">
        <v>17</v>
      </c>
      <c r="F276" s="587"/>
      <c r="G276" s="587"/>
      <c r="H276" s="20">
        <v>10000</v>
      </c>
      <c r="I276" s="17">
        <f t="shared" si="12"/>
        <v>1270000</v>
      </c>
    </row>
    <row r="277" spans="1:9" ht="18.55" outlineLevel="1">
      <c r="A277" s="3"/>
      <c r="B277" s="576" t="s">
        <v>10</v>
      </c>
      <c r="C277" s="92" t="s">
        <v>39</v>
      </c>
      <c r="D277" s="32" t="s">
        <v>13</v>
      </c>
      <c r="E277" s="23" t="str">
        <f>E273</f>
        <v>Thắng</v>
      </c>
      <c r="F277" s="585">
        <v>3</v>
      </c>
      <c r="G277" s="585">
        <v>2</v>
      </c>
      <c r="H277" s="24">
        <v>0</v>
      </c>
      <c r="I277" s="17">
        <f t="shared" si="12"/>
        <v>1270000</v>
      </c>
    </row>
    <row r="278" spans="1:9" ht="18.55" outlineLevel="1">
      <c r="A278" s="3"/>
      <c r="B278" s="576"/>
      <c r="C278" s="92" t="s">
        <v>39</v>
      </c>
      <c r="D278" s="32" t="s">
        <v>0</v>
      </c>
      <c r="E278" s="23" t="s">
        <v>1</v>
      </c>
      <c r="F278" s="585"/>
      <c r="G278" s="585"/>
      <c r="H278" s="24">
        <v>0</v>
      </c>
      <c r="I278" s="17">
        <f t="shared" si="12"/>
        <v>1270000</v>
      </c>
    </row>
    <row r="279" spans="1:9" ht="18.55" outlineLevel="1">
      <c r="A279" s="3"/>
      <c r="B279" s="576"/>
      <c r="C279" s="92" t="s">
        <v>39</v>
      </c>
      <c r="D279" s="32" t="s">
        <v>5</v>
      </c>
      <c r="E279" s="23" t="s">
        <v>17</v>
      </c>
      <c r="F279" s="585"/>
      <c r="G279" s="585"/>
      <c r="H279" s="24">
        <v>10000</v>
      </c>
      <c r="I279" s="17">
        <f t="shared" si="12"/>
        <v>1280000</v>
      </c>
    </row>
    <row r="280" spans="1:9" ht="18.55" outlineLevel="1">
      <c r="A280" s="3"/>
      <c r="B280" s="576"/>
      <c r="C280" s="92" t="s">
        <v>39</v>
      </c>
      <c r="D280" s="32" t="s">
        <v>23</v>
      </c>
      <c r="E280" s="23" t="s">
        <v>17</v>
      </c>
      <c r="F280" s="585"/>
      <c r="G280" s="585"/>
      <c r="H280" s="24">
        <v>10000</v>
      </c>
      <c r="I280" s="17">
        <f t="shared" si="12"/>
        <v>1290000</v>
      </c>
    </row>
    <row r="281" spans="1:9" ht="18.55" outlineLevel="1">
      <c r="A281" s="3"/>
      <c r="B281" s="574" t="s">
        <v>31</v>
      </c>
      <c r="C281" s="92" t="s">
        <v>39</v>
      </c>
      <c r="D281" s="78" t="s">
        <v>0</v>
      </c>
      <c r="E281" s="15" t="s">
        <v>1</v>
      </c>
      <c r="F281" s="586">
        <v>3</v>
      </c>
      <c r="G281" s="586">
        <v>2</v>
      </c>
      <c r="H281" s="16">
        <v>0</v>
      </c>
      <c r="I281" s="17">
        <f t="shared" si="12"/>
        <v>1290000</v>
      </c>
    </row>
    <row r="282" spans="1:9" ht="18.55" outlineLevel="1">
      <c r="A282" s="3"/>
      <c r="B282" s="575"/>
      <c r="C282" s="92" t="s">
        <v>39</v>
      </c>
      <c r="D282" s="79" t="s">
        <v>15</v>
      </c>
      <c r="E282" s="19" t="s">
        <v>1</v>
      </c>
      <c r="F282" s="587"/>
      <c r="G282" s="587"/>
      <c r="H282" s="20">
        <v>0</v>
      </c>
      <c r="I282" s="17">
        <f t="shared" si="12"/>
        <v>1290000</v>
      </c>
    </row>
    <row r="283" spans="1:9" ht="18.55" outlineLevel="1">
      <c r="A283" s="3"/>
      <c r="B283" s="575"/>
      <c r="C283" s="92" t="s">
        <v>39</v>
      </c>
      <c r="D283" s="79" t="s">
        <v>5</v>
      </c>
      <c r="E283" s="19" t="s">
        <v>17</v>
      </c>
      <c r="F283" s="587"/>
      <c r="G283" s="587"/>
      <c r="H283" s="20">
        <v>10000</v>
      </c>
      <c r="I283" s="17">
        <f t="shared" si="12"/>
        <v>1300000</v>
      </c>
    </row>
    <row r="284" spans="1:9" ht="18.55" outlineLevel="1">
      <c r="A284" s="3"/>
      <c r="B284" s="575"/>
      <c r="C284" s="92" t="s">
        <v>39</v>
      </c>
      <c r="D284" s="79" t="s">
        <v>23</v>
      </c>
      <c r="E284" s="19" t="s">
        <v>17</v>
      </c>
      <c r="F284" s="587"/>
      <c r="G284" s="587"/>
      <c r="H284" s="20">
        <v>10000</v>
      </c>
      <c r="I284" s="17">
        <f t="shared" si="12"/>
        <v>1310000</v>
      </c>
    </row>
    <row r="285" spans="1:9" ht="18.55" outlineLevel="1">
      <c r="A285" s="3"/>
      <c r="B285" s="576" t="s">
        <v>36</v>
      </c>
      <c r="C285" s="92" t="s">
        <v>39</v>
      </c>
      <c r="D285" s="32" t="s">
        <v>0</v>
      </c>
      <c r="E285" s="23" t="s">
        <v>1</v>
      </c>
      <c r="F285" s="585">
        <v>3</v>
      </c>
      <c r="G285" s="585">
        <v>2</v>
      </c>
      <c r="H285" s="24">
        <v>0</v>
      </c>
      <c r="I285" s="17">
        <f t="shared" si="12"/>
        <v>1310000</v>
      </c>
    </row>
    <row r="286" spans="1:9" ht="18.55" outlineLevel="1">
      <c r="A286" s="3"/>
      <c r="B286" s="576"/>
      <c r="C286" s="92" t="s">
        <v>39</v>
      </c>
      <c r="D286" s="32" t="s">
        <v>15</v>
      </c>
      <c r="E286" s="23" t="s">
        <v>1</v>
      </c>
      <c r="F286" s="585"/>
      <c r="G286" s="585"/>
      <c r="H286" s="24">
        <v>0</v>
      </c>
      <c r="I286" s="17">
        <f t="shared" si="12"/>
        <v>1310000</v>
      </c>
    </row>
    <row r="287" spans="1:9" ht="18.55" outlineLevel="1">
      <c r="A287" s="3"/>
      <c r="B287" s="576"/>
      <c r="C287" s="92" t="s">
        <v>39</v>
      </c>
      <c r="D287" s="32" t="s">
        <v>5</v>
      </c>
      <c r="E287" s="23" t="s">
        <v>17</v>
      </c>
      <c r="F287" s="585"/>
      <c r="G287" s="585"/>
      <c r="H287" s="24">
        <v>10000</v>
      </c>
      <c r="I287" s="17">
        <f t="shared" si="12"/>
        <v>1320000</v>
      </c>
    </row>
    <row r="288" spans="1:9" ht="18.55" outlineLevel="1">
      <c r="A288" s="3"/>
      <c r="B288" s="576"/>
      <c r="C288" s="92" t="s">
        <v>39</v>
      </c>
      <c r="D288" s="32" t="s">
        <v>13</v>
      </c>
      <c r="E288" s="23" t="s">
        <v>17</v>
      </c>
      <c r="F288" s="585"/>
      <c r="G288" s="585"/>
      <c r="H288" s="24">
        <v>10000</v>
      </c>
      <c r="I288" s="17">
        <f t="shared" si="12"/>
        <v>1330000</v>
      </c>
    </row>
    <row r="289" spans="1:9" ht="18.55">
      <c r="A289" s="3"/>
      <c r="B289" s="6" t="s">
        <v>114</v>
      </c>
      <c r="C289" s="7"/>
      <c r="D289" s="77"/>
      <c r="E289" s="9"/>
      <c r="F289" s="10"/>
      <c r="G289" s="10"/>
      <c r="H289" s="11">
        <f>SUM(H290:H313)</f>
        <v>120000</v>
      </c>
      <c r="I289" s="12">
        <v>0</v>
      </c>
    </row>
    <row r="290" spans="1:9" ht="18.55" outlineLevel="1">
      <c r="A290" s="3"/>
      <c r="B290" s="574" t="s">
        <v>2</v>
      </c>
      <c r="C290" s="92" t="s">
        <v>39</v>
      </c>
      <c r="D290" s="78" t="s">
        <v>9</v>
      </c>
      <c r="E290" s="15" t="s">
        <v>1</v>
      </c>
      <c r="F290" s="586">
        <v>3</v>
      </c>
      <c r="G290" s="586">
        <v>2</v>
      </c>
      <c r="H290" s="16">
        <v>0</v>
      </c>
      <c r="I290" s="17">
        <f>I288+H290</f>
        <v>1330000</v>
      </c>
    </row>
    <row r="291" spans="1:9" ht="18.55" outlineLevel="1">
      <c r="A291" s="3"/>
      <c r="B291" s="575"/>
      <c r="C291" s="92" t="s">
        <v>39</v>
      </c>
      <c r="D291" s="79" t="s">
        <v>23</v>
      </c>
      <c r="E291" s="19" t="s">
        <v>1</v>
      </c>
      <c r="F291" s="587"/>
      <c r="G291" s="587"/>
      <c r="H291" s="20">
        <v>0</v>
      </c>
      <c r="I291" s="17">
        <f t="shared" ref="I291:I313" si="13">I290+H291</f>
        <v>1330000</v>
      </c>
    </row>
    <row r="292" spans="1:9" ht="18.55" outlineLevel="1">
      <c r="A292" s="3"/>
      <c r="B292" s="575"/>
      <c r="C292" s="92" t="s">
        <v>39</v>
      </c>
      <c r="D292" s="79" t="s">
        <v>0</v>
      </c>
      <c r="E292" s="19" t="s">
        <v>17</v>
      </c>
      <c r="F292" s="587"/>
      <c r="G292" s="587"/>
      <c r="H292" s="20">
        <v>10000</v>
      </c>
      <c r="I292" s="17">
        <f t="shared" si="13"/>
        <v>1340000</v>
      </c>
    </row>
    <row r="293" spans="1:9" ht="18.55" outlineLevel="1">
      <c r="A293" s="3"/>
      <c r="B293" s="575"/>
      <c r="C293" s="92" t="s">
        <v>39</v>
      </c>
      <c r="D293" s="79" t="s">
        <v>16</v>
      </c>
      <c r="E293" s="19" t="s">
        <v>17</v>
      </c>
      <c r="F293" s="587"/>
      <c r="G293" s="587"/>
      <c r="H293" s="20">
        <v>10000</v>
      </c>
      <c r="I293" s="17">
        <f t="shared" si="13"/>
        <v>1350000</v>
      </c>
    </row>
    <row r="294" spans="1:9" ht="18.55" outlineLevel="1">
      <c r="A294" s="3"/>
      <c r="B294" s="576" t="s">
        <v>3</v>
      </c>
      <c r="C294" s="92" t="s">
        <v>39</v>
      </c>
      <c r="D294" s="32" t="s">
        <v>0</v>
      </c>
      <c r="E294" s="23" t="str">
        <f>E290</f>
        <v>Thắng</v>
      </c>
      <c r="F294" s="585">
        <v>3</v>
      </c>
      <c r="G294" s="585">
        <v>1</v>
      </c>
      <c r="H294" s="24">
        <v>0</v>
      </c>
      <c r="I294" s="17">
        <f t="shared" si="13"/>
        <v>1350000</v>
      </c>
    </row>
    <row r="295" spans="1:9" ht="18.55" outlineLevel="1">
      <c r="A295" s="3"/>
      <c r="B295" s="576"/>
      <c r="C295" s="92" t="s">
        <v>39</v>
      </c>
      <c r="D295" s="32" t="s">
        <v>16</v>
      </c>
      <c r="E295" s="23" t="s">
        <v>1</v>
      </c>
      <c r="F295" s="585"/>
      <c r="G295" s="585"/>
      <c r="H295" s="24">
        <v>0</v>
      </c>
      <c r="I295" s="17">
        <f t="shared" si="13"/>
        <v>1350000</v>
      </c>
    </row>
    <row r="296" spans="1:9" ht="18.55" outlineLevel="1">
      <c r="A296" s="3"/>
      <c r="B296" s="576"/>
      <c r="C296" s="92" t="s">
        <v>39</v>
      </c>
      <c r="D296" s="32" t="s">
        <v>9</v>
      </c>
      <c r="E296" s="23" t="s">
        <v>17</v>
      </c>
      <c r="F296" s="585"/>
      <c r="G296" s="585"/>
      <c r="H296" s="24">
        <v>10000</v>
      </c>
      <c r="I296" s="17">
        <f t="shared" si="13"/>
        <v>1360000</v>
      </c>
    </row>
    <row r="297" spans="1:9" ht="18.55" outlineLevel="1">
      <c r="A297" s="3"/>
      <c r="B297" s="576"/>
      <c r="C297" s="92" t="s">
        <v>39</v>
      </c>
      <c r="D297" s="32" t="s">
        <v>23</v>
      </c>
      <c r="E297" s="23" t="s">
        <v>17</v>
      </c>
      <c r="F297" s="585"/>
      <c r="G297" s="585"/>
      <c r="H297" s="24">
        <v>10000</v>
      </c>
      <c r="I297" s="17">
        <f t="shared" si="13"/>
        <v>1370000</v>
      </c>
    </row>
    <row r="298" spans="1:9" ht="18.55" outlineLevel="1">
      <c r="A298" s="3"/>
      <c r="B298" s="574" t="s">
        <v>6</v>
      </c>
      <c r="C298" s="92" t="s">
        <v>39</v>
      </c>
      <c r="D298" s="78" t="s">
        <v>0</v>
      </c>
      <c r="E298" s="15" t="s">
        <v>1</v>
      </c>
      <c r="F298" s="586">
        <v>3</v>
      </c>
      <c r="G298" s="586">
        <v>1</v>
      </c>
      <c r="H298" s="16">
        <v>0</v>
      </c>
      <c r="I298" s="17">
        <f t="shared" si="13"/>
        <v>1370000</v>
      </c>
    </row>
    <row r="299" spans="1:9" ht="18.55" outlineLevel="1">
      <c r="A299" s="3"/>
      <c r="B299" s="575"/>
      <c r="C299" s="92" t="s">
        <v>39</v>
      </c>
      <c r="D299" s="79" t="s">
        <v>9</v>
      </c>
      <c r="E299" s="19" t="s">
        <v>1</v>
      </c>
      <c r="F299" s="587"/>
      <c r="G299" s="587"/>
      <c r="H299" s="20">
        <v>0</v>
      </c>
      <c r="I299" s="17">
        <f t="shared" si="13"/>
        <v>1370000</v>
      </c>
    </row>
    <row r="300" spans="1:9" ht="18.55" outlineLevel="1">
      <c r="A300" s="3"/>
      <c r="B300" s="575"/>
      <c r="C300" s="92" t="s">
        <v>39</v>
      </c>
      <c r="D300" s="79" t="s">
        <v>16</v>
      </c>
      <c r="E300" s="19" t="s">
        <v>17</v>
      </c>
      <c r="F300" s="587"/>
      <c r="G300" s="587"/>
      <c r="H300" s="20">
        <v>10000</v>
      </c>
      <c r="I300" s="17">
        <f t="shared" si="13"/>
        <v>1380000</v>
      </c>
    </row>
    <row r="301" spans="1:9" ht="18.55" outlineLevel="1">
      <c r="A301" s="3"/>
      <c r="B301" s="575"/>
      <c r="C301" s="92" t="s">
        <v>39</v>
      </c>
      <c r="D301" s="79" t="s">
        <v>23</v>
      </c>
      <c r="E301" s="19" t="s">
        <v>17</v>
      </c>
      <c r="F301" s="587"/>
      <c r="G301" s="587"/>
      <c r="H301" s="20">
        <v>10000</v>
      </c>
      <c r="I301" s="17">
        <f t="shared" si="13"/>
        <v>1390000</v>
      </c>
    </row>
    <row r="302" spans="1:9" ht="18.55" outlineLevel="1">
      <c r="A302" s="3"/>
      <c r="B302" s="576" t="s">
        <v>7</v>
      </c>
      <c r="C302" s="92" t="s">
        <v>39</v>
      </c>
      <c r="D302" s="32" t="s">
        <v>23</v>
      </c>
      <c r="E302" s="23" t="s">
        <v>1</v>
      </c>
      <c r="F302" s="585">
        <v>3</v>
      </c>
      <c r="G302" s="585">
        <v>0</v>
      </c>
      <c r="H302" s="24">
        <v>0</v>
      </c>
      <c r="I302" s="17">
        <f t="shared" si="13"/>
        <v>1390000</v>
      </c>
    </row>
    <row r="303" spans="1:9" ht="18.55" outlineLevel="1">
      <c r="A303" s="3"/>
      <c r="B303" s="576"/>
      <c r="C303" s="92" t="s">
        <v>39</v>
      </c>
      <c r="D303" s="32" t="s">
        <v>16</v>
      </c>
      <c r="E303" s="23" t="s">
        <v>1</v>
      </c>
      <c r="F303" s="585"/>
      <c r="G303" s="585"/>
      <c r="H303" s="24">
        <v>0</v>
      </c>
      <c r="I303" s="17">
        <f t="shared" si="13"/>
        <v>1390000</v>
      </c>
    </row>
    <row r="304" spans="1:9" ht="18.55" outlineLevel="1">
      <c r="A304" s="3"/>
      <c r="B304" s="576"/>
      <c r="C304" s="92" t="s">
        <v>39</v>
      </c>
      <c r="D304" s="32" t="s">
        <v>0</v>
      </c>
      <c r="E304" s="23" t="s">
        <v>17</v>
      </c>
      <c r="F304" s="585"/>
      <c r="G304" s="585"/>
      <c r="H304" s="24">
        <v>10000</v>
      </c>
      <c r="I304" s="17">
        <f t="shared" si="13"/>
        <v>1400000</v>
      </c>
    </row>
    <row r="305" spans="1:9" ht="18.55" outlineLevel="1">
      <c r="A305" s="3"/>
      <c r="B305" s="576"/>
      <c r="C305" s="92" t="s">
        <v>39</v>
      </c>
      <c r="D305" s="32" t="s">
        <v>9</v>
      </c>
      <c r="E305" s="23" t="s">
        <v>17</v>
      </c>
      <c r="F305" s="585"/>
      <c r="G305" s="585"/>
      <c r="H305" s="24">
        <v>10000</v>
      </c>
      <c r="I305" s="17">
        <f t="shared" si="13"/>
        <v>1410000</v>
      </c>
    </row>
    <row r="306" spans="1:9" ht="18.55" outlineLevel="1">
      <c r="A306" s="3"/>
      <c r="B306" s="574" t="s">
        <v>8</v>
      </c>
      <c r="C306" s="92" t="s">
        <v>39</v>
      </c>
      <c r="D306" s="78" t="s">
        <v>0</v>
      </c>
      <c r="E306" s="15" t="s">
        <v>1</v>
      </c>
      <c r="F306" s="586">
        <v>3</v>
      </c>
      <c r="G306" s="586">
        <v>0</v>
      </c>
      <c r="H306" s="16">
        <v>0</v>
      </c>
      <c r="I306" s="17">
        <f t="shared" si="13"/>
        <v>1410000</v>
      </c>
    </row>
    <row r="307" spans="1:9" ht="18.55" outlineLevel="1">
      <c r="A307" s="3"/>
      <c r="B307" s="575"/>
      <c r="C307" s="92" t="s">
        <v>39</v>
      </c>
      <c r="D307" s="79" t="s">
        <v>9</v>
      </c>
      <c r="E307" s="19" t="s">
        <v>1</v>
      </c>
      <c r="F307" s="587"/>
      <c r="G307" s="587"/>
      <c r="H307" s="20">
        <v>0</v>
      </c>
      <c r="I307" s="17">
        <f t="shared" si="13"/>
        <v>1410000</v>
      </c>
    </row>
    <row r="308" spans="1:9" ht="18.55" outlineLevel="1">
      <c r="A308" s="3"/>
      <c r="B308" s="575"/>
      <c r="C308" s="92" t="s">
        <v>39</v>
      </c>
      <c r="D308" s="79" t="s">
        <v>16</v>
      </c>
      <c r="E308" s="19" t="s">
        <v>17</v>
      </c>
      <c r="F308" s="587"/>
      <c r="G308" s="587"/>
      <c r="H308" s="20">
        <v>10000</v>
      </c>
      <c r="I308" s="17">
        <f t="shared" si="13"/>
        <v>1420000</v>
      </c>
    </row>
    <row r="309" spans="1:9" ht="18.55" outlineLevel="1">
      <c r="A309" s="3"/>
      <c r="B309" s="575"/>
      <c r="C309" s="92" t="s">
        <v>39</v>
      </c>
      <c r="D309" s="79" t="s">
        <v>15</v>
      </c>
      <c r="E309" s="19" t="s">
        <v>17</v>
      </c>
      <c r="F309" s="587"/>
      <c r="G309" s="587"/>
      <c r="H309" s="20">
        <v>10000</v>
      </c>
      <c r="I309" s="17">
        <f t="shared" si="13"/>
        <v>1430000</v>
      </c>
    </row>
    <row r="310" spans="1:9" ht="18.55" outlineLevel="1">
      <c r="A310" s="3"/>
      <c r="B310" s="576" t="s">
        <v>10</v>
      </c>
      <c r="C310" s="92" t="s">
        <v>39</v>
      </c>
      <c r="D310" s="32" t="s">
        <v>9</v>
      </c>
      <c r="E310" s="23" t="str">
        <f>E306</f>
        <v>Thắng</v>
      </c>
      <c r="F310" s="585">
        <v>3</v>
      </c>
      <c r="G310" s="585">
        <v>2</v>
      </c>
      <c r="H310" s="24">
        <v>0</v>
      </c>
      <c r="I310" s="17">
        <f t="shared" si="13"/>
        <v>1430000</v>
      </c>
    </row>
    <row r="311" spans="1:9" ht="18.55" outlineLevel="1">
      <c r="A311" s="3"/>
      <c r="B311" s="576"/>
      <c r="C311" s="92" t="s">
        <v>39</v>
      </c>
      <c r="D311" s="32" t="s">
        <v>0</v>
      </c>
      <c r="E311" s="23" t="s">
        <v>1</v>
      </c>
      <c r="F311" s="585"/>
      <c r="G311" s="585"/>
      <c r="H311" s="24">
        <v>0</v>
      </c>
      <c r="I311" s="17">
        <f t="shared" si="13"/>
        <v>1430000</v>
      </c>
    </row>
    <row r="312" spans="1:9" ht="18.55" outlineLevel="1">
      <c r="A312" s="3"/>
      <c r="B312" s="576"/>
      <c r="C312" s="92" t="s">
        <v>39</v>
      </c>
      <c r="D312" s="32" t="s">
        <v>13</v>
      </c>
      <c r="E312" s="23" t="s">
        <v>17</v>
      </c>
      <c r="F312" s="585"/>
      <c r="G312" s="585"/>
      <c r="H312" s="24">
        <v>10000</v>
      </c>
      <c r="I312" s="17">
        <f t="shared" si="13"/>
        <v>1440000</v>
      </c>
    </row>
    <row r="313" spans="1:9" ht="18.55" outlineLevel="1">
      <c r="A313" s="3"/>
      <c r="B313" s="576"/>
      <c r="C313" s="92" t="s">
        <v>39</v>
      </c>
      <c r="D313" s="32" t="s">
        <v>15</v>
      </c>
      <c r="E313" s="23" t="s">
        <v>17</v>
      </c>
      <c r="F313" s="585"/>
      <c r="G313" s="585"/>
      <c r="H313" s="24">
        <v>10000</v>
      </c>
      <c r="I313" s="17">
        <f t="shared" si="13"/>
        <v>1450000</v>
      </c>
    </row>
    <row r="314" spans="1:9" ht="18.55">
      <c r="A314" s="3"/>
      <c r="B314" s="6" t="s">
        <v>115</v>
      </c>
      <c r="C314" s="7"/>
      <c r="D314" s="77"/>
      <c r="E314" s="9"/>
      <c r="F314" s="10"/>
      <c r="G314" s="10"/>
      <c r="H314" s="11">
        <f>SUM(H315:H338)</f>
        <v>120000</v>
      </c>
      <c r="I314" s="12">
        <v>0</v>
      </c>
    </row>
    <row r="315" spans="1:9" ht="18.55" outlineLevel="1">
      <c r="A315" s="3"/>
      <c r="B315" s="574" t="s">
        <v>2</v>
      </c>
      <c r="C315" s="92" t="s">
        <v>39</v>
      </c>
      <c r="D315" s="78" t="s">
        <v>14</v>
      </c>
      <c r="E315" s="15" t="s">
        <v>1</v>
      </c>
      <c r="F315" s="586">
        <v>3</v>
      </c>
      <c r="G315" s="586">
        <v>2</v>
      </c>
      <c r="H315" s="16">
        <v>0</v>
      </c>
      <c r="I315" s="17">
        <f>I313+H315</f>
        <v>1450000</v>
      </c>
    </row>
    <row r="316" spans="1:9" ht="18.55" outlineLevel="1">
      <c r="A316" s="3"/>
      <c r="B316" s="575"/>
      <c r="C316" s="92" t="s">
        <v>39</v>
      </c>
      <c r="D316" s="79" t="s">
        <v>16</v>
      </c>
      <c r="E316" s="19" t="s">
        <v>1</v>
      </c>
      <c r="F316" s="587"/>
      <c r="G316" s="587"/>
      <c r="H316" s="20">
        <v>0</v>
      </c>
      <c r="I316" s="17">
        <f t="shared" ref="I316:I338" si="14">I315+H316</f>
        <v>1450000</v>
      </c>
    </row>
    <row r="317" spans="1:9" ht="18.55" outlineLevel="1">
      <c r="A317" s="3"/>
      <c r="B317" s="575"/>
      <c r="C317" s="92" t="s">
        <v>39</v>
      </c>
      <c r="D317" s="79" t="s">
        <v>0</v>
      </c>
      <c r="E317" s="19" t="s">
        <v>17</v>
      </c>
      <c r="F317" s="587"/>
      <c r="G317" s="587"/>
      <c r="H317" s="20">
        <v>10000</v>
      </c>
      <c r="I317" s="17">
        <f t="shared" si="14"/>
        <v>1460000</v>
      </c>
    </row>
    <row r="318" spans="1:9" ht="18.55" outlineLevel="1">
      <c r="A318" s="3"/>
      <c r="B318" s="575"/>
      <c r="C318" s="92" t="s">
        <v>39</v>
      </c>
      <c r="D318" s="79" t="s">
        <v>13</v>
      </c>
      <c r="E318" s="19" t="s">
        <v>17</v>
      </c>
      <c r="F318" s="587"/>
      <c r="G318" s="587"/>
      <c r="H318" s="20">
        <v>10000</v>
      </c>
      <c r="I318" s="17">
        <f t="shared" si="14"/>
        <v>1470000</v>
      </c>
    </row>
    <row r="319" spans="1:9" ht="18.55" outlineLevel="1">
      <c r="A319" s="3"/>
      <c r="B319" s="576" t="s">
        <v>3</v>
      </c>
      <c r="C319" s="92" t="s">
        <v>39</v>
      </c>
      <c r="D319" s="32" t="s">
        <v>13</v>
      </c>
      <c r="E319" s="23" t="str">
        <f>E315</f>
        <v>Thắng</v>
      </c>
      <c r="F319" s="585">
        <v>3</v>
      </c>
      <c r="G319" s="585">
        <v>2</v>
      </c>
      <c r="H319" s="24">
        <v>0</v>
      </c>
      <c r="I319" s="17">
        <f t="shared" si="14"/>
        <v>1470000</v>
      </c>
    </row>
    <row r="320" spans="1:9" ht="18.55" outlineLevel="1">
      <c r="A320" s="3"/>
      <c r="B320" s="576"/>
      <c r="C320" s="92" t="s">
        <v>39</v>
      </c>
      <c r="D320" s="32" t="s">
        <v>24</v>
      </c>
      <c r="E320" s="23" t="s">
        <v>1</v>
      </c>
      <c r="F320" s="585"/>
      <c r="G320" s="585"/>
      <c r="H320" s="24">
        <v>0</v>
      </c>
      <c r="I320" s="17">
        <f t="shared" si="14"/>
        <v>1470000</v>
      </c>
    </row>
    <row r="321" spans="1:9" ht="18.55" outlineLevel="1">
      <c r="A321" s="3"/>
      <c r="B321" s="576"/>
      <c r="C321" s="92" t="s">
        <v>39</v>
      </c>
      <c r="D321" s="32" t="s">
        <v>14</v>
      </c>
      <c r="E321" s="23" t="s">
        <v>17</v>
      </c>
      <c r="F321" s="585"/>
      <c r="G321" s="585"/>
      <c r="H321" s="24">
        <v>10000</v>
      </c>
      <c r="I321" s="17">
        <f t="shared" si="14"/>
        <v>1480000</v>
      </c>
    </row>
    <row r="322" spans="1:9" ht="18.55" outlineLevel="1">
      <c r="A322" s="3"/>
      <c r="B322" s="576"/>
      <c r="C322" s="92" t="s">
        <v>39</v>
      </c>
      <c r="D322" s="32" t="s">
        <v>16</v>
      </c>
      <c r="E322" s="23" t="s">
        <v>17</v>
      </c>
      <c r="F322" s="585"/>
      <c r="G322" s="585"/>
      <c r="H322" s="24">
        <v>10000</v>
      </c>
      <c r="I322" s="17">
        <f t="shared" si="14"/>
        <v>1490000</v>
      </c>
    </row>
    <row r="323" spans="1:9" ht="18.55" outlineLevel="1">
      <c r="A323" s="3"/>
      <c r="B323" s="574" t="s">
        <v>6</v>
      </c>
      <c r="C323" s="92" t="s">
        <v>39</v>
      </c>
      <c r="D323" s="78" t="s">
        <v>14</v>
      </c>
      <c r="E323" s="15" t="s">
        <v>1</v>
      </c>
      <c r="F323" s="586">
        <v>3</v>
      </c>
      <c r="G323" s="586">
        <v>2</v>
      </c>
      <c r="H323" s="16">
        <v>0</v>
      </c>
      <c r="I323" s="17">
        <f t="shared" si="14"/>
        <v>1490000</v>
      </c>
    </row>
    <row r="324" spans="1:9" ht="18.55" outlineLevel="1">
      <c r="A324" s="3"/>
      <c r="B324" s="575"/>
      <c r="C324" s="92" t="s">
        <v>39</v>
      </c>
      <c r="D324" s="79" t="s">
        <v>16</v>
      </c>
      <c r="E324" s="19" t="s">
        <v>1</v>
      </c>
      <c r="F324" s="587"/>
      <c r="G324" s="587"/>
      <c r="H324" s="20">
        <v>0</v>
      </c>
      <c r="I324" s="17">
        <f t="shared" si="14"/>
        <v>1490000</v>
      </c>
    </row>
    <row r="325" spans="1:9" ht="18.55" outlineLevel="1">
      <c r="A325" s="3"/>
      <c r="B325" s="575"/>
      <c r="C325" s="92" t="s">
        <v>39</v>
      </c>
      <c r="D325" s="79" t="s">
        <v>0</v>
      </c>
      <c r="E325" s="19" t="s">
        <v>17</v>
      </c>
      <c r="F325" s="587"/>
      <c r="G325" s="587"/>
      <c r="H325" s="20">
        <v>10000</v>
      </c>
      <c r="I325" s="17">
        <f t="shared" si="14"/>
        <v>1500000</v>
      </c>
    </row>
    <row r="326" spans="1:9" ht="18.55" outlineLevel="1">
      <c r="A326" s="3"/>
      <c r="B326" s="575"/>
      <c r="C326" s="92" t="s">
        <v>39</v>
      </c>
      <c r="D326" s="79" t="s">
        <v>24</v>
      </c>
      <c r="E326" s="19" t="s">
        <v>17</v>
      </c>
      <c r="F326" s="587"/>
      <c r="G326" s="587"/>
      <c r="H326" s="20">
        <v>10000</v>
      </c>
      <c r="I326" s="17">
        <f t="shared" si="14"/>
        <v>1510000</v>
      </c>
    </row>
    <row r="327" spans="1:9" ht="18.55" outlineLevel="1">
      <c r="A327" s="3"/>
      <c r="B327" s="576" t="s">
        <v>7</v>
      </c>
      <c r="C327" s="92" t="s">
        <v>39</v>
      </c>
      <c r="D327" s="32" t="s">
        <v>13</v>
      </c>
      <c r="E327" s="23" t="str">
        <f>E323</f>
        <v>Thắng</v>
      </c>
      <c r="F327" s="585">
        <v>3</v>
      </c>
      <c r="G327" s="585">
        <v>1</v>
      </c>
      <c r="H327" s="24">
        <v>0</v>
      </c>
      <c r="I327" s="17">
        <f t="shared" si="14"/>
        <v>1510000</v>
      </c>
    </row>
    <row r="328" spans="1:9" ht="18.55" outlineLevel="1">
      <c r="A328" s="3"/>
      <c r="B328" s="576"/>
      <c r="C328" s="92" t="s">
        <v>39</v>
      </c>
      <c r="D328" s="32" t="s">
        <v>14</v>
      </c>
      <c r="E328" s="23" t="s">
        <v>1</v>
      </c>
      <c r="F328" s="585"/>
      <c r="G328" s="585"/>
      <c r="H328" s="24">
        <v>0</v>
      </c>
      <c r="I328" s="17">
        <f t="shared" si="14"/>
        <v>1510000</v>
      </c>
    </row>
    <row r="329" spans="1:9" ht="18.55" outlineLevel="1">
      <c r="A329" s="3"/>
      <c r="B329" s="576"/>
      <c r="C329" s="92" t="s">
        <v>39</v>
      </c>
      <c r="D329" s="32" t="s">
        <v>0</v>
      </c>
      <c r="E329" s="23" t="s">
        <v>17</v>
      </c>
      <c r="F329" s="585"/>
      <c r="G329" s="585"/>
      <c r="H329" s="24">
        <v>10000</v>
      </c>
      <c r="I329" s="17">
        <f t="shared" si="14"/>
        <v>1520000</v>
      </c>
    </row>
    <row r="330" spans="1:9" ht="18.55" outlineLevel="1">
      <c r="A330" s="3"/>
      <c r="B330" s="576"/>
      <c r="C330" s="92" t="s">
        <v>39</v>
      </c>
      <c r="D330" s="32" t="s">
        <v>23</v>
      </c>
      <c r="E330" s="23" t="s">
        <v>17</v>
      </c>
      <c r="F330" s="585"/>
      <c r="G330" s="585"/>
      <c r="H330" s="24">
        <v>10000</v>
      </c>
      <c r="I330" s="17">
        <f t="shared" si="14"/>
        <v>1530000</v>
      </c>
    </row>
    <row r="331" spans="1:9" ht="18.55" outlineLevel="1">
      <c r="A331" s="3"/>
      <c r="B331" s="574" t="s">
        <v>6</v>
      </c>
      <c r="C331" s="92" t="s">
        <v>39</v>
      </c>
      <c r="D331" s="78" t="s">
        <v>14</v>
      </c>
      <c r="E331" s="15" t="s">
        <v>1</v>
      </c>
      <c r="F331" s="586">
        <v>3</v>
      </c>
      <c r="G331" s="586">
        <v>2</v>
      </c>
      <c r="H331" s="16">
        <v>0</v>
      </c>
      <c r="I331" s="17">
        <f t="shared" si="14"/>
        <v>1530000</v>
      </c>
    </row>
    <row r="332" spans="1:9" ht="18.55" outlineLevel="1">
      <c r="A332" s="3"/>
      <c r="B332" s="575"/>
      <c r="C332" s="92" t="s">
        <v>39</v>
      </c>
      <c r="D332" s="79" t="s">
        <v>0</v>
      </c>
      <c r="E332" s="19" t="s">
        <v>1</v>
      </c>
      <c r="F332" s="587"/>
      <c r="G332" s="587"/>
      <c r="H332" s="20">
        <v>0</v>
      </c>
      <c r="I332" s="17">
        <f t="shared" si="14"/>
        <v>1530000</v>
      </c>
    </row>
    <row r="333" spans="1:9" ht="18.55" outlineLevel="1">
      <c r="A333" s="3"/>
      <c r="B333" s="575"/>
      <c r="C333" s="92" t="s">
        <v>39</v>
      </c>
      <c r="D333" s="79" t="s">
        <v>13</v>
      </c>
      <c r="E333" s="19" t="s">
        <v>17</v>
      </c>
      <c r="F333" s="587"/>
      <c r="G333" s="587"/>
      <c r="H333" s="20">
        <v>10000</v>
      </c>
      <c r="I333" s="17">
        <f t="shared" si="14"/>
        <v>1540000</v>
      </c>
    </row>
    <row r="334" spans="1:9" ht="18.55" outlineLevel="1">
      <c r="A334" s="3"/>
      <c r="B334" s="575"/>
      <c r="C334" s="92" t="s">
        <v>39</v>
      </c>
      <c r="D334" s="79" t="s">
        <v>23</v>
      </c>
      <c r="E334" s="19" t="s">
        <v>17</v>
      </c>
      <c r="F334" s="587"/>
      <c r="G334" s="587"/>
      <c r="H334" s="20">
        <v>10000</v>
      </c>
      <c r="I334" s="17">
        <f t="shared" si="14"/>
        <v>1550000</v>
      </c>
    </row>
    <row r="335" spans="1:9" ht="18.55" outlineLevel="1">
      <c r="A335" s="3"/>
      <c r="B335" s="576" t="s">
        <v>7</v>
      </c>
      <c r="C335" s="92" t="s">
        <v>39</v>
      </c>
      <c r="D335" s="32" t="s">
        <v>23</v>
      </c>
      <c r="E335" s="23" t="str">
        <f>E331</f>
        <v>Thắng</v>
      </c>
      <c r="F335" s="585">
        <v>3</v>
      </c>
      <c r="G335" s="585">
        <v>2</v>
      </c>
      <c r="H335" s="24">
        <v>0</v>
      </c>
      <c r="I335" s="17">
        <f t="shared" si="14"/>
        <v>1550000</v>
      </c>
    </row>
    <row r="336" spans="1:9" ht="18.55" outlineLevel="1">
      <c r="A336" s="3"/>
      <c r="B336" s="576"/>
      <c r="C336" s="92" t="s">
        <v>39</v>
      </c>
      <c r="D336" s="32" t="s">
        <v>14</v>
      </c>
      <c r="E336" s="23" t="s">
        <v>1</v>
      </c>
      <c r="F336" s="585"/>
      <c r="G336" s="585"/>
      <c r="H336" s="24">
        <v>0</v>
      </c>
      <c r="I336" s="17">
        <f t="shared" si="14"/>
        <v>1550000</v>
      </c>
    </row>
    <row r="337" spans="1:9" ht="18.55" outlineLevel="1">
      <c r="A337" s="3"/>
      <c r="B337" s="576"/>
      <c r="C337" s="92" t="s">
        <v>39</v>
      </c>
      <c r="D337" s="32" t="s">
        <v>0</v>
      </c>
      <c r="E337" s="23" t="s">
        <v>17</v>
      </c>
      <c r="F337" s="585"/>
      <c r="G337" s="585"/>
      <c r="H337" s="24">
        <v>10000</v>
      </c>
      <c r="I337" s="17">
        <f t="shared" si="14"/>
        <v>1560000</v>
      </c>
    </row>
    <row r="338" spans="1:9" ht="18.55" outlineLevel="1">
      <c r="A338" s="3"/>
      <c r="B338" s="576"/>
      <c r="C338" s="92" t="s">
        <v>39</v>
      </c>
      <c r="D338" s="32" t="s">
        <v>13</v>
      </c>
      <c r="E338" s="23" t="s">
        <v>17</v>
      </c>
      <c r="F338" s="585"/>
      <c r="G338" s="585"/>
      <c r="H338" s="24">
        <v>10000</v>
      </c>
      <c r="I338" s="17">
        <f t="shared" si="14"/>
        <v>1570000</v>
      </c>
    </row>
    <row r="339" spans="1:9" ht="18.55">
      <c r="A339" s="3"/>
      <c r="B339" s="6" t="s">
        <v>116</v>
      </c>
      <c r="C339" s="7"/>
      <c r="D339" s="77"/>
      <c r="E339" s="9"/>
      <c r="F339" s="10"/>
      <c r="G339" s="10"/>
      <c r="H339" s="11">
        <f>SUM(H340:H363)</f>
        <v>120000</v>
      </c>
      <c r="I339" s="12">
        <v>0</v>
      </c>
    </row>
    <row r="340" spans="1:9" ht="18.55" outlineLevel="1">
      <c r="A340" s="3"/>
      <c r="B340" s="574" t="s">
        <v>2</v>
      </c>
      <c r="C340" s="92" t="s">
        <v>39</v>
      </c>
      <c r="D340" s="78" t="s">
        <v>9</v>
      </c>
      <c r="E340" s="15" t="s">
        <v>1</v>
      </c>
      <c r="F340" s="586">
        <v>3</v>
      </c>
      <c r="G340" s="586">
        <v>0</v>
      </c>
      <c r="H340" s="16">
        <v>0</v>
      </c>
      <c r="I340" s="17">
        <f>I338+H340</f>
        <v>1570000</v>
      </c>
    </row>
    <row r="341" spans="1:9" ht="18.55" outlineLevel="1">
      <c r="A341" s="3"/>
      <c r="B341" s="575"/>
      <c r="C341" s="92" t="s">
        <v>39</v>
      </c>
      <c r="D341" s="79" t="s">
        <v>25</v>
      </c>
      <c r="E341" s="19" t="s">
        <v>1</v>
      </c>
      <c r="F341" s="587"/>
      <c r="G341" s="587"/>
      <c r="H341" s="20">
        <v>0</v>
      </c>
      <c r="I341" s="17">
        <f t="shared" ref="I341:I363" si="15">I340+H341</f>
        <v>1570000</v>
      </c>
    </row>
    <row r="342" spans="1:9" ht="18.55" outlineLevel="1">
      <c r="A342" s="3"/>
      <c r="B342" s="575"/>
      <c r="C342" s="92" t="s">
        <v>39</v>
      </c>
      <c r="D342" s="79" t="s">
        <v>4</v>
      </c>
      <c r="E342" s="19" t="s">
        <v>17</v>
      </c>
      <c r="F342" s="587"/>
      <c r="G342" s="587"/>
      <c r="H342" s="20">
        <v>10000</v>
      </c>
      <c r="I342" s="17">
        <f t="shared" si="15"/>
        <v>1580000</v>
      </c>
    </row>
    <row r="343" spans="1:9" ht="18.55" outlineLevel="1">
      <c r="A343" s="3"/>
      <c r="B343" s="575"/>
      <c r="C343" s="92" t="s">
        <v>39</v>
      </c>
      <c r="D343" s="79" t="s">
        <v>24</v>
      </c>
      <c r="E343" s="19" t="s">
        <v>17</v>
      </c>
      <c r="F343" s="587"/>
      <c r="G343" s="587"/>
      <c r="H343" s="20">
        <v>10000</v>
      </c>
      <c r="I343" s="17">
        <f t="shared" si="15"/>
        <v>1590000</v>
      </c>
    </row>
    <row r="344" spans="1:9" ht="18.55" outlineLevel="1">
      <c r="A344" s="3"/>
      <c r="B344" s="576" t="s">
        <v>3</v>
      </c>
      <c r="C344" s="92" t="s">
        <v>39</v>
      </c>
      <c r="D344" s="32" t="s">
        <v>9</v>
      </c>
      <c r="E344" s="23" t="str">
        <f>E340</f>
        <v>Thắng</v>
      </c>
      <c r="F344" s="585">
        <v>3</v>
      </c>
      <c r="G344" s="585">
        <v>2</v>
      </c>
      <c r="H344" s="24">
        <v>0</v>
      </c>
      <c r="I344" s="17">
        <f t="shared" si="15"/>
        <v>1590000</v>
      </c>
    </row>
    <row r="345" spans="1:9" ht="18.55" outlineLevel="1">
      <c r="A345" s="3"/>
      <c r="B345" s="576"/>
      <c r="C345" s="92" t="s">
        <v>39</v>
      </c>
      <c r="D345" s="32" t="s">
        <v>25</v>
      </c>
      <c r="E345" s="23" t="s">
        <v>1</v>
      </c>
      <c r="F345" s="585"/>
      <c r="G345" s="585"/>
      <c r="H345" s="24">
        <v>0</v>
      </c>
      <c r="I345" s="17">
        <f t="shared" si="15"/>
        <v>1590000</v>
      </c>
    </row>
    <row r="346" spans="1:9" ht="18.55" outlineLevel="1">
      <c r="A346" s="3"/>
      <c r="B346" s="576"/>
      <c r="C346" s="92" t="s">
        <v>39</v>
      </c>
      <c r="D346" s="32" t="s">
        <v>4</v>
      </c>
      <c r="E346" s="23" t="s">
        <v>17</v>
      </c>
      <c r="F346" s="585"/>
      <c r="G346" s="585"/>
      <c r="H346" s="24">
        <v>10000</v>
      </c>
      <c r="I346" s="17">
        <f t="shared" si="15"/>
        <v>1600000</v>
      </c>
    </row>
    <row r="347" spans="1:9" ht="18.55" outlineLevel="1">
      <c r="A347" s="3"/>
      <c r="B347" s="576"/>
      <c r="C347" s="92" t="s">
        <v>39</v>
      </c>
      <c r="D347" s="32" t="s">
        <v>24</v>
      </c>
      <c r="E347" s="23" t="s">
        <v>17</v>
      </c>
      <c r="F347" s="585"/>
      <c r="G347" s="585"/>
      <c r="H347" s="24">
        <v>10000</v>
      </c>
      <c r="I347" s="17">
        <f t="shared" si="15"/>
        <v>1610000</v>
      </c>
    </row>
    <row r="348" spans="1:9" ht="18.55" outlineLevel="1">
      <c r="A348" s="3"/>
      <c r="B348" s="574" t="s">
        <v>6</v>
      </c>
      <c r="C348" s="92" t="s">
        <v>39</v>
      </c>
      <c r="D348" s="78" t="s">
        <v>0</v>
      </c>
      <c r="E348" s="15" t="s">
        <v>1</v>
      </c>
      <c r="F348" s="586">
        <v>3</v>
      </c>
      <c r="G348" s="586">
        <v>1</v>
      </c>
      <c r="H348" s="16">
        <v>0</v>
      </c>
      <c r="I348" s="17">
        <f t="shared" si="15"/>
        <v>1610000</v>
      </c>
    </row>
    <row r="349" spans="1:9" ht="18.55" outlineLevel="1">
      <c r="A349" s="3"/>
      <c r="B349" s="575"/>
      <c r="C349" s="92" t="s">
        <v>39</v>
      </c>
      <c r="D349" s="79" t="s">
        <v>15</v>
      </c>
      <c r="E349" s="19" t="s">
        <v>1</v>
      </c>
      <c r="F349" s="587"/>
      <c r="G349" s="587"/>
      <c r="H349" s="20">
        <v>0</v>
      </c>
      <c r="I349" s="17">
        <f t="shared" si="15"/>
        <v>1610000</v>
      </c>
    </row>
    <row r="350" spans="1:9" ht="18.55" outlineLevel="1">
      <c r="A350" s="3"/>
      <c r="B350" s="575"/>
      <c r="C350" s="92" t="s">
        <v>39</v>
      </c>
      <c r="D350" s="79" t="s">
        <v>14</v>
      </c>
      <c r="E350" s="19" t="s">
        <v>17</v>
      </c>
      <c r="F350" s="587"/>
      <c r="G350" s="587"/>
      <c r="H350" s="20">
        <v>10000</v>
      </c>
      <c r="I350" s="17">
        <f t="shared" si="15"/>
        <v>1620000</v>
      </c>
    </row>
    <row r="351" spans="1:9" ht="18.55" outlineLevel="1">
      <c r="A351" s="3"/>
      <c r="B351" s="575"/>
      <c r="C351" s="92" t="s">
        <v>39</v>
      </c>
      <c r="D351" s="79" t="s">
        <v>5</v>
      </c>
      <c r="E351" s="19" t="s">
        <v>17</v>
      </c>
      <c r="F351" s="587"/>
      <c r="G351" s="587"/>
      <c r="H351" s="20">
        <v>10000</v>
      </c>
      <c r="I351" s="17">
        <f t="shared" si="15"/>
        <v>1630000</v>
      </c>
    </row>
    <row r="352" spans="1:9" ht="18.55" outlineLevel="1">
      <c r="A352" s="3"/>
      <c r="B352" s="576" t="s">
        <v>7</v>
      </c>
      <c r="C352" s="92" t="s">
        <v>39</v>
      </c>
      <c r="D352" s="32" t="s">
        <v>0</v>
      </c>
      <c r="E352" s="23" t="s">
        <v>1</v>
      </c>
      <c r="F352" s="585">
        <v>3</v>
      </c>
      <c r="G352" s="585">
        <v>2</v>
      </c>
      <c r="H352" s="24">
        <v>0</v>
      </c>
      <c r="I352" s="17">
        <f t="shared" si="15"/>
        <v>1630000</v>
      </c>
    </row>
    <row r="353" spans="1:9" ht="18.55" outlineLevel="1">
      <c r="A353" s="3"/>
      <c r="B353" s="576"/>
      <c r="C353" s="92" t="s">
        <v>39</v>
      </c>
      <c r="D353" s="32" t="s">
        <v>15</v>
      </c>
      <c r="E353" s="23" t="s">
        <v>1</v>
      </c>
      <c r="F353" s="585"/>
      <c r="G353" s="585"/>
      <c r="H353" s="24">
        <v>0</v>
      </c>
      <c r="I353" s="17">
        <f t="shared" si="15"/>
        <v>1630000</v>
      </c>
    </row>
    <row r="354" spans="1:9" ht="18.55" outlineLevel="1">
      <c r="A354" s="3"/>
      <c r="B354" s="576"/>
      <c r="C354" s="92" t="s">
        <v>39</v>
      </c>
      <c r="D354" s="32" t="s">
        <v>14</v>
      </c>
      <c r="E354" s="23" t="s">
        <v>17</v>
      </c>
      <c r="F354" s="585"/>
      <c r="G354" s="585"/>
      <c r="H354" s="24">
        <v>10000</v>
      </c>
      <c r="I354" s="17">
        <f t="shared" si="15"/>
        <v>1640000</v>
      </c>
    </row>
    <row r="355" spans="1:9" ht="18.55" outlineLevel="1">
      <c r="A355" s="3"/>
      <c r="B355" s="576"/>
      <c r="C355" s="92" t="s">
        <v>39</v>
      </c>
      <c r="D355" s="32" t="s">
        <v>5</v>
      </c>
      <c r="E355" s="23" t="s">
        <v>17</v>
      </c>
      <c r="F355" s="585"/>
      <c r="G355" s="585"/>
      <c r="H355" s="24">
        <v>10000</v>
      </c>
      <c r="I355" s="17">
        <f t="shared" si="15"/>
        <v>1650000</v>
      </c>
    </row>
    <row r="356" spans="1:9" ht="18.55" outlineLevel="1">
      <c r="A356" s="3"/>
      <c r="B356" s="574" t="s">
        <v>8</v>
      </c>
      <c r="C356" s="92" t="s">
        <v>39</v>
      </c>
      <c r="D356" s="78" t="s">
        <v>0</v>
      </c>
      <c r="E356" s="15" t="s">
        <v>1</v>
      </c>
      <c r="F356" s="586">
        <v>3</v>
      </c>
      <c r="G356" s="586">
        <v>0</v>
      </c>
      <c r="H356" s="16">
        <v>0</v>
      </c>
      <c r="I356" s="17">
        <f t="shared" si="15"/>
        <v>1650000</v>
      </c>
    </row>
    <row r="357" spans="1:9" ht="18.55" outlineLevel="1">
      <c r="A357" s="3"/>
      <c r="B357" s="575"/>
      <c r="C357" s="92" t="s">
        <v>39</v>
      </c>
      <c r="D357" s="79" t="s">
        <v>9</v>
      </c>
      <c r="E357" s="19" t="s">
        <v>1</v>
      </c>
      <c r="F357" s="587"/>
      <c r="G357" s="587"/>
      <c r="H357" s="20">
        <v>0</v>
      </c>
      <c r="I357" s="17">
        <f t="shared" si="15"/>
        <v>1650000</v>
      </c>
    </row>
    <row r="358" spans="1:9" ht="18.55" outlineLevel="1">
      <c r="A358" s="3"/>
      <c r="B358" s="575"/>
      <c r="C358" s="92" t="s">
        <v>39</v>
      </c>
      <c r="D358" s="79" t="s">
        <v>14</v>
      </c>
      <c r="E358" s="19" t="s">
        <v>17</v>
      </c>
      <c r="F358" s="587"/>
      <c r="G358" s="587"/>
      <c r="H358" s="20">
        <v>10000</v>
      </c>
      <c r="I358" s="17">
        <f t="shared" si="15"/>
        <v>1660000</v>
      </c>
    </row>
    <row r="359" spans="1:9" ht="18.55" outlineLevel="1">
      <c r="A359" s="3"/>
      <c r="B359" s="575"/>
      <c r="C359" s="92" t="s">
        <v>39</v>
      </c>
      <c r="D359" s="79" t="s">
        <v>5</v>
      </c>
      <c r="E359" s="19" t="s">
        <v>17</v>
      </c>
      <c r="F359" s="587"/>
      <c r="G359" s="587"/>
      <c r="H359" s="20">
        <v>10000</v>
      </c>
      <c r="I359" s="17">
        <f t="shared" si="15"/>
        <v>1670000</v>
      </c>
    </row>
    <row r="360" spans="1:9" ht="18.55" outlineLevel="1">
      <c r="A360" s="3"/>
      <c r="B360" s="576" t="s">
        <v>10</v>
      </c>
      <c r="C360" s="92" t="s">
        <v>39</v>
      </c>
      <c r="D360" s="32" t="s">
        <v>14</v>
      </c>
      <c r="E360" s="23" t="str">
        <f>E356</f>
        <v>Thắng</v>
      </c>
      <c r="F360" s="585">
        <v>3</v>
      </c>
      <c r="G360" s="585">
        <v>0</v>
      </c>
      <c r="H360" s="24">
        <v>0</v>
      </c>
      <c r="I360" s="17">
        <f t="shared" si="15"/>
        <v>1670000</v>
      </c>
    </row>
    <row r="361" spans="1:9" ht="18.55" outlineLevel="1">
      <c r="A361" s="3"/>
      <c r="B361" s="576"/>
      <c r="C361" s="92" t="s">
        <v>39</v>
      </c>
      <c r="D361" s="32" t="s">
        <v>16</v>
      </c>
      <c r="E361" s="23" t="s">
        <v>1</v>
      </c>
      <c r="F361" s="585"/>
      <c r="G361" s="585"/>
      <c r="H361" s="24">
        <v>0</v>
      </c>
      <c r="I361" s="17">
        <f t="shared" si="15"/>
        <v>1670000</v>
      </c>
    </row>
    <row r="362" spans="1:9" ht="18.55" outlineLevel="1">
      <c r="A362" s="3"/>
      <c r="B362" s="576"/>
      <c r="C362" s="92" t="s">
        <v>39</v>
      </c>
      <c r="D362" s="32" t="s">
        <v>0</v>
      </c>
      <c r="E362" s="23" t="s">
        <v>17</v>
      </c>
      <c r="F362" s="585"/>
      <c r="G362" s="585"/>
      <c r="H362" s="24">
        <v>10000</v>
      </c>
      <c r="I362" s="17">
        <f t="shared" si="15"/>
        <v>1680000</v>
      </c>
    </row>
    <row r="363" spans="1:9" ht="18.55" outlineLevel="1">
      <c r="A363" s="3"/>
      <c r="B363" s="576"/>
      <c r="C363" s="92" t="s">
        <v>39</v>
      </c>
      <c r="D363" s="32" t="s">
        <v>9</v>
      </c>
      <c r="E363" s="23" t="s">
        <v>17</v>
      </c>
      <c r="F363" s="585"/>
      <c r="G363" s="585"/>
      <c r="H363" s="24">
        <v>10000</v>
      </c>
      <c r="I363" s="17">
        <f t="shared" si="15"/>
        <v>1690000</v>
      </c>
    </row>
    <row r="364" spans="1:9" ht="18.55">
      <c r="A364" s="3"/>
      <c r="B364" s="6" t="s">
        <v>117</v>
      </c>
      <c r="C364" s="7"/>
      <c r="D364" s="77"/>
      <c r="E364" s="9"/>
      <c r="F364" s="10"/>
      <c r="G364" s="10"/>
      <c r="H364" s="11">
        <f>SUM(H365:H400)</f>
        <v>170000</v>
      </c>
      <c r="I364" s="12">
        <v>0</v>
      </c>
    </row>
    <row r="365" spans="1:9" ht="18.55" outlineLevel="1">
      <c r="A365" s="3"/>
      <c r="B365" s="574" t="s">
        <v>2</v>
      </c>
      <c r="C365" s="92" t="s">
        <v>39</v>
      </c>
      <c r="D365" s="78" t="s">
        <v>16</v>
      </c>
      <c r="E365" s="15" t="s">
        <v>1</v>
      </c>
      <c r="F365" s="586">
        <v>3</v>
      </c>
      <c r="G365" s="586">
        <v>0</v>
      </c>
      <c r="H365" s="16">
        <v>0</v>
      </c>
      <c r="I365" s="17">
        <f>I363+H365</f>
        <v>1690000</v>
      </c>
    </row>
    <row r="366" spans="1:9" ht="18.55" outlineLevel="1">
      <c r="A366" s="3"/>
      <c r="B366" s="575"/>
      <c r="C366" s="92" t="s">
        <v>39</v>
      </c>
      <c r="D366" s="79" t="s">
        <v>14</v>
      </c>
      <c r="E366" s="19" t="s">
        <v>1</v>
      </c>
      <c r="F366" s="587"/>
      <c r="G366" s="587"/>
      <c r="H366" s="20">
        <v>0</v>
      </c>
      <c r="I366" s="17">
        <f t="shared" ref="I366:I396" si="16">I365+H366</f>
        <v>1690000</v>
      </c>
    </row>
    <row r="367" spans="1:9" ht="18.55" outlineLevel="1">
      <c r="A367" s="3"/>
      <c r="B367" s="575"/>
      <c r="C367" s="92" t="s">
        <v>39</v>
      </c>
      <c r="D367" s="79" t="s">
        <v>13</v>
      </c>
      <c r="E367" s="19" t="s">
        <v>17</v>
      </c>
      <c r="F367" s="587"/>
      <c r="G367" s="587"/>
      <c r="H367" s="20">
        <v>10000</v>
      </c>
      <c r="I367" s="17">
        <f t="shared" si="16"/>
        <v>1700000</v>
      </c>
    </row>
    <row r="368" spans="1:9" ht="18.55" outlineLevel="1">
      <c r="A368" s="3"/>
      <c r="B368" s="575"/>
      <c r="C368" s="92" t="s">
        <v>39</v>
      </c>
      <c r="D368" s="79" t="s">
        <v>23</v>
      </c>
      <c r="E368" s="19" t="s">
        <v>17</v>
      </c>
      <c r="F368" s="587"/>
      <c r="G368" s="587"/>
      <c r="H368" s="20">
        <v>10000</v>
      </c>
      <c r="I368" s="17">
        <f t="shared" si="16"/>
        <v>1710000</v>
      </c>
    </row>
    <row r="369" spans="1:9" ht="18.55" outlineLevel="1">
      <c r="A369" s="3"/>
      <c r="B369" s="576" t="s">
        <v>3</v>
      </c>
      <c r="C369" s="92" t="s">
        <v>39</v>
      </c>
      <c r="D369" s="32" t="s">
        <v>23</v>
      </c>
      <c r="E369" s="23" t="str">
        <f>E365</f>
        <v>Thắng</v>
      </c>
      <c r="F369" s="585">
        <v>3</v>
      </c>
      <c r="G369" s="585">
        <v>1</v>
      </c>
      <c r="H369" s="24">
        <v>0</v>
      </c>
      <c r="I369" s="17">
        <f t="shared" si="16"/>
        <v>1710000</v>
      </c>
    </row>
    <row r="370" spans="1:9" ht="18.55" outlineLevel="1">
      <c r="A370" s="3"/>
      <c r="B370" s="576"/>
      <c r="C370" s="92" t="s">
        <v>39</v>
      </c>
      <c r="D370" s="32" t="s">
        <v>15</v>
      </c>
      <c r="E370" s="23" t="s">
        <v>1</v>
      </c>
      <c r="F370" s="585"/>
      <c r="G370" s="585"/>
      <c r="H370" s="24">
        <v>0</v>
      </c>
      <c r="I370" s="17">
        <f t="shared" si="16"/>
        <v>1710000</v>
      </c>
    </row>
    <row r="371" spans="1:9" ht="18.55" outlineLevel="1">
      <c r="A371" s="3"/>
      <c r="B371" s="576"/>
      <c r="C371" s="92" t="s">
        <v>39</v>
      </c>
      <c r="D371" s="32" t="s">
        <v>4</v>
      </c>
      <c r="E371" s="23" t="s">
        <v>17</v>
      </c>
      <c r="F371" s="585"/>
      <c r="G371" s="585"/>
      <c r="H371" s="24">
        <v>10000</v>
      </c>
      <c r="I371" s="17">
        <f t="shared" si="16"/>
        <v>1720000</v>
      </c>
    </row>
    <row r="372" spans="1:9" ht="18.55" outlineLevel="1">
      <c r="A372" s="3"/>
      <c r="B372" s="576"/>
      <c r="C372" s="92" t="s">
        <v>39</v>
      </c>
      <c r="D372" s="32" t="s">
        <v>24</v>
      </c>
      <c r="E372" s="23" t="s">
        <v>17</v>
      </c>
      <c r="F372" s="585"/>
      <c r="G372" s="585"/>
      <c r="H372" s="24">
        <v>10000</v>
      </c>
      <c r="I372" s="17">
        <f t="shared" si="16"/>
        <v>1730000</v>
      </c>
    </row>
    <row r="373" spans="1:9" ht="18.55" outlineLevel="1">
      <c r="A373" s="3"/>
      <c r="B373" s="574" t="s">
        <v>6</v>
      </c>
      <c r="C373" s="92" t="s">
        <v>39</v>
      </c>
      <c r="D373" s="78" t="s">
        <v>16</v>
      </c>
      <c r="E373" s="15" t="s">
        <v>1</v>
      </c>
      <c r="F373" s="586">
        <v>3</v>
      </c>
      <c r="G373" s="586">
        <v>2</v>
      </c>
      <c r="H373" s="16">
        <v>0</v>
      </c>
      <c r="I373" s="17">
        <f t="shared" si="16"/>
        <v>1730000</v>
      </c>
    </row>
    <row r="374" spans="1:9" ht="18.55" outlineLevel="1">
      <c r="A374" s="3"/>
      <c r="B374" s="575"/>
      <c r="C374" s="92" t="s">
        <v>39</v>
      </c>
      <c r="D374" s="79" t="s">
        <v>14</v>
      </c>
      <c r="E374" s="19" t="s">
        <v>1</v>
      </c>
      <c r="F374" s="587"/>
      <c r="G374" s="587"/>
      <c r="H374" s="20">
        <v>0</v>
      </c>
      <c r="I374" s="17">
        <f t="shared" si="16"/>
        <v>1730000</v>
      </c>
    </row>
    <row r="375" spans="1:9" ht="18.55" outlineLevel="1">
      <c r="A375" s="3"/>
      <c r="B375" s="575"/>
      <c r="C375" s="92" t="s">
        <v>39</v>
      </c>
      <c r="D375" s="79" t="s">
        <v>13</v>
      </c>
      <c r="E375" s="19" t="s">
        <v>17</v>
      </c>
      <c r="F375" s="587"/>
      <c r="G375" s="587"/>
      <c r="H375" s="20">
        <v>10000</v>
      </c>
      <c r="I375" s="17">
        <f t="shared" si="16"/>
        <v>1740000</v>
      </c>
    </row>
    <row r="376" spans="1:9" ht="18.55" outlineLevel="1">
      <c r="A376" s="3"/>
      <c r="B376" s="575"/>
      <c r="C376" s="92" t="s">
        <v>39</v>
      </c>
      <c r="D376" s="79" t="s">
        <v>24</v>
      </c>
      <c r="E376" s="19" t="s">
        <v>17</v>
      </c>
      <c r="F376" s="587"/>
      <c r="G376" s="587"/>
      <c r="H376" s="20">
        <v>10000</v>
      </c>
      <c r="I376" s="17">
        <f t="shared" si="16"/>
        <v>1750000</v>
      </c>
    </row>
    <row r="377" spans="1:9" ht="18.55" outlineLevel="1">
      <c r="A377" s="3"/>
      <c r="B377" s="576" t="s">
        <v>7</v>
      </c>
      <c r="C377" s="92" t="s">
        <v>39</v>
      </c>
      <c r="D377" s="32" t="s">
        <v>16</v>
      </c>
      <c r="E377" s="23" t="s">
        <v>1</v>
      </c>
      <c r="F377" s="585">
        <v>3</v>
      </c>
      <c r="G377" s="585">
        <v>1</v>
      </c>
      <c r="H377" s="24">
        <v>0</v>
      </c>
      <c r="I377" s="17">
        <f t="shared" si="16"/>
        <v>1750000</v>
      </c>
    </row>
    <row r="378" spans="1:9" ht="18.55" outlineLevel="1">
      <c r="A378" s="3"/>
      <c r="B378" s="576"/>
      <c r="C378" s="92" t="s">
        <v>39</v>
      </c>
      <c r="D378" s="32" t="s">
        <v>14</v>
      </c>
      <c r="E378" s="23" t="s">
        <v>1</v>
      </c>
      <c r="F378" s="585"/>
      <c r="G378" s="585"/>
      <c r="H378" s="24">
        <v>0</v>
      </c>
      <c r="I378" s="17">
        <f t="shared" si="16"/>
        <v>1750000</v>
      </c>
    </row>
    <row r="379" spans="1:9" ht="18.55" outlineLevel="1">
      <c r="A379" s="3"/>
      <c r="B379" s="576"/>
      <c r="C379" s="92" t="s">
        <v>39</v>
      </c>
      <c r="D379" s="32" t="s">
        <v>13</v>
      </c>
      <c r="E379" s="23" t="s">
        <v>17</v>
      </c>
      <c r="F379" s="585"/>
      <c r="G379" s="585"/>
      <c r="H379" s="24">
        <v>10000</v>
      </c>
      <c r="I379" s="17">
        <f t="shared" si="16"/>
        <v>1760000</v>
      </c>
    </row>
    <row r="380" spans="1:9" ht="18.55" outlineLevel="1">
      <c r="A380" s="3"/>
      <c r="B380" s="576"/>
      <c r="C380" s="92" t="s">
        <v>39</v>
      </c>
      <c r="D380" s="32" t="s">
        <v>15</v>
      </c>
      <c r="E380" s="23" t="s">
        <v>17</v>
      </c>
      <c r="F380" s="585"/>
      <c r="G380" s="585"/>
      <c r="H380" s="24">
        <v>10000</v>
      </c>
      <c r="I380" s="17">
        <f t="shared" si="16"/>
        <v>1770000</v>
      </c>
    </row>
    <row r="381" spans="1:9" ht="18.55" outlineLevel="1">
      <c r="A381" s="3"/>
      <c r="B381" s="574" t="s">
        <v>8</v>
      </c>
      <c r="C381" s="92" t="s">
        <v>39</v>
      </c>
      <c r="D381" s="78" t="s">
        <v>16</v>
      </c>
      <c r="E381" s="15" t="s">
        <v>1</v>
      </c>
      <c r="F381" s="586">
        <v>3</v>
      </c>
      <c r="G381" s="586">
        <v>2</v>
      </c>
      <c r="H381" s="16">
        <v>0</v>
      </c>
      <c r="I381" s="17">
        <f t="shared" si="16"/>
        <v>1770000</v>
      </c>
    </row>
    <row r="382" spans="1:9" ht="18.55" outlineLevel="1">
      <c r="A382" s="3"/>
      <c r="B382" s="575"/>
      <c r="C382" s="92" t="s">
        <v>39</v>
      </c>
      <c r="D382" s="79" t="s">
        <v>14</v>
      </c>
      <c r="E382" s="19" t="s">
        <v>1</v>
      </c>
      <c r="F382" s="587"/>
      <c r="G382" s="587"/>
      <c r="H382" s="20">
        <v>0</v>
      </c>
      <c r="I382" s="17">
        <f t="shared" si="16"/>
        <v>1770000</v>
      </c>
    </row>
    <row r="383" spans="1:9" ht="18.55" outlineLevel="1">
      <c r="A383" s="3"/>
      <c r="B383" s="575"/>
      <c r="C383" s="92" t="s">
        <v>39</v>
      </c>
      <c r="D383" s="79" t="s">
        <v>23</v>
      </c>
      <c r="E383" s="19" t="s">
        <v>17</v>
      </c>
      <c r="F383" s="587"/>
      <c r="G383" s="587"/>
      <c r="H383" s="20">
        <v>10000</v>
      </c>
      <c r="I383" s="17">
        <f t="shared" si="16"/>
        <v>1780000</v>
      </c>
    </row>
    <row r="384" spans="1:9" ht="18.55" outlineLevel="1">
      <c r="A384" s="3"/>
      <c r="B384" s="575"/>
      <c r="C384" s="92" t="s">
        <v>39</v>
      </c>
      <c r="D384" s="79" t="s">
        <v>24</v>
      </c>
      <c r="E384" s="19" t="s">
        <v>17</v>
      </c>
      <c r="F384" s="587"/>
      <c r="G384" s="587"/>
      <c r="H384" s="20">
        <v>10000</v>
      </c>
      <c r="I384" s="17">
        <f t="shared" si="16"/>
        <v>1790000</v>
      </c>
    </row>
    <row r="385" spans="1:9" ht="18.55" outlineLevel="1">
      <c r="A385" s="3"/>
      <c r="B385" s="576" t="s">
        <v>10</v>
      </c>
      <c r="C385" s="92" t="s">
        <v>39</v>
      </c>
      <c r="D385" s="32" t="s">
        <v>16</v>
      </c>
      <c r="E385" s="23" t="str">
        <f>E381</f>
        <v>Thắng</v>
      </c>
      <c r="F385" s="585">
        <v>3</v>
      </c>
      <c r="G385" s="585">
        <v>2</v>
      </c>
      <c r="H385" s="24">
        <v>0</v>
      </c>
      <c r="I385" s="17">
        <f t="shared" si="16"/>
        <v>1790000</v>
      </c>
    </row>
    <row r="386" spans="1:9" ht="18.55" outlineLevel="1">
      <c r="A386" s="3"/>
      <c r="B386" s="576"/>
      <c r="C386" s="92" t="s">
        <v>39</v>
      </c>
      <c r="D386" s="32" t="s">
        <v>23</v>
      </c>
      <c r="E386" s="23" t="s">
        <v>1</v>
      </c>
      <c r="F386" s="585"/>
      <c r="G386" s="585"/>
      <c r="H386" s="24">
        <v>0</v>
      </c>
      <c r="I386" s="17">
        <f t="shared" si="16"/>
        <v>1790000</v>
      </c>
    </row>
    <row r="387" spans="1:9" ht="18.55" outlineLevel="1">
      <c r="A387" s="3"/>
      <c r="B387" s="576"/>
      <c r="C387" s="92" t="s">
        <v>39</v>
      </c>
      <c r="D387" s="32" t="s">
        <v>0</v>
      </c>
      <c r="E387" s="23" t="s">
        <v>17</v>
      </c>
      <c r="F387" s="585"/>
      <c r="G387" s="585"/>
      <c r="H387" s="24">
        <v>10000</v>
      </c>
      <c r="I387" s="17">
        <f t="shared" si="16"/>
        <v>1800000</v>
      </c>
    </row>
    <row r="388" spans="1:9" ht="18.55" outlineLevel="1">
      <c r="A388" s="3"/>
      <c r="B388" s="576"/>
      <c r="C388" s="92" t="s">
        <v>39</v>
      </c>
      <c r="D388" s="32" t="s">
        <v>15</v>
      </c>
      <c r="E388" s="23" t="s">
        <v>17</v>
      </c>
      <c r="F388" s="585"/>
      <c r="G388" s="585"/>
      <c r="H388" s="24">
        <v>10000</v>
      </c>
      <c r="I388" s="17">
        <f t="shared" si="16"/>
        <v>1810000</v>
      </c>
    </row>
    <row r="389" spans="1:9" ht="18.55" outlineLevel="1">
      <c r="A389" s="3"/>
      <c r="B389" s="574" t="s">
        <v>31</v>
      </c>
      <c r="C389" s="92" t="s">
        <v>39</v>
      </c>
      <c r="D389" s="78" t="s">
        <v>0</v>
      </c>
      <c r="E389" s="15" t="s">
        <v>1</v>
      </c>
      <c r="F389" s="586">
        <v>3</v>
      </c>
      <c r="G389" s="586">
        <v>0</v>
      </c>
      <c r="H389" s="16">
        <v>0</v>
      </c>
      <c r="I389" s="17">
        <f t="shared" si="16"/>
        <v>1810000</v>
      </c>
    </row>
    <row r="390" spans="1:9" ht="18.55" outlineLevel="1">
      <c r="A390" s="3"/>
      <c r="B390" s="575"/>
      <c r="C390" s="92" t="s">
        <v>39</v>
      </c>
      <c r="D390" s="79" t="s">
        <v>15</v>
      </c>
      <c r="E390" s="19" t="s">
        <v>1</v>
      </c>
      <c r="F390" s="587"/>
      <c r="G390" s="587"/>
      <c r="H390" s="20">
        <v>0</v>
      </c>
      <c r="I390" s="17">
        <f t="shared" si="16"/>
        <v>1810000</v>
      </c>
    </row>
    <row r="391" spans="1:9" ht="18.55" outlineLevel="1">
      <c r="A391" s="3"/>
      <c r="B391" s="575"/>
      <c r="C391" s="92" t="s">
        <v>39</v>
      </c>
      <c r="D391" s="79" t="s">
        <v>23</v>
      </c>
      <c r="E391" s="19" t="s">
        <v>17</v>
      </c>
      <c r="F391" s="587"/>
      <c r="G391" s="587"/>
      <c r="H391" s="20">
        <v>10000</v>
      </c>
      <c r="I391" s="17">
        <f t="shared" si="16"/>
        <v>1820000</v>
      </c>
    </row>
    <row r="392" spans="1:9" ht="18.55" outlineLevel="1">
      <c r="A392" s="3"/>
      <c r="B392" s="575"/>
      <c r="C392" s="92" t="s">
        <v>39</v>
      </c>
      <c r="D392" s="79" t="s">
        <v>118</v>
      </c>
      <c r="E392" s="19" t="s">
        <v>17</v>
      </c>
      <c r="F392" s="587"/>
      <c r="G392" s="587"/>
      <c r="H392" s="20">
        <v>0</v>
      </c>
      <c r="I392" s="17">
        <f t="shared" si="16"/>
        <v>1820000</v>
      </c>
    </row>
    <row r="393" spans="1:9" ht="18.55" outlineLevel="1">
      <c r="A393" s="3"/>
      <c r="B393" s="576" t="s">
        <v>36</v>
      </c>
      <c r="C393" s="92" t="s">
        <v>39</v>
      </c>
      <c r="D393" s="32" t="s">
        <v>16</v>
      </c>
      <c r="E393" s="23" t="str">
        <f>E389</f>
        <v>Thắng</v>
      </c>
      <c r="F393" s="585">
        <v>3</v>
      </c>
      <c r="G393" s="585">
        <v>2</v>
      </c>
      <c r="H393" s="24">
        <v>0</v>
      </c>
      <c r="I393" s="17">
        <f t="shared" si="16"/>
        <v>1820000</v>
      </c>
    </row>
    <row r="394" spans="1:9" ht="18.55" outlineLevel="1">
      <c r="A394" s="3"/>
      <c r="B394" s="576"/>
      <c r="C394" s="92" t="s">
        <v>39</v>
      </c>
      <c r="D394" s="32" t="s">
        <v>23</v>
      </c>
      <c r="E394" s="23" t="s">
        <v>1</v>
      </c>
      <c r="F394" s="585"/>
      <c r="G394" s="585"/>
      <c r="H394" s="24">
        <v>0</v>
      </c>
      <c r="I394" s="17">
        <f t="shared" si="16"/>
        <v>1820000</v>
      </c>
    </row>
    <row r="395" spans="1:9" ht="18.55" outlineLevel="1">
      <c r="A395" s="3"/>
      <c r="B395" s="576"/>
      <c r="C395" s="92" t="s">
        <v>39</v>
      </c>
      <c r="D395" s="32" t="s">
        <v>0</v>
      </c>
      <c r="E395" s="23" t="s">
        <v>17</v>
      </c>
      <c r="F395" s="585"/>
      <c r="G395" s="585"/>
      <c r="H395" s="24">
        <v>10000</v>
      </c>
      <c r="I395" s="17">
        <f t="shared" si="16"/>
        <v>1830000</v>
      </c>
    </row>
    <row r="396" spans="1:9" ht="18.55" outlineLevel="1">
      <c r="A396" s="3"/>
      <c r="B396" s="576"/>
      <c r="C396" s="92" t="s">
        <v>39</v>
      </c>
      <c r="D396" s="32" t="s">
        <v>15</v>
      </c>
      <c r="E396" s="23" t="s">
        <v>17</v>
      </c>
      <c r="F396" s="585"/>
      <c r="G396" s="585"/>
      <c r="H396" s="24">
        <v>10000</v>
      </c>
      <c r="I396" s="17">
        <f t="shared" si="16"/>
        <v>1840000</v>
      </c>
    </row>
    <row r="397" spans="1:9" ht="18.55" outlineLevel="1">
      <c r="A397" s="3"/>
      <c r="B397" s="574" t="s">
        <v>37</v>
      </c>
      <c r="C397" s="92" t="s">
        <v>40</v>
      </c>
      <c r="D397" s="78" t="s">
        <v>0</v>
      </c>
      <c r="E397" s="15" t="s">
        <v>1</v>
      </c>
      <c r="F397" s="586">
        <v>3</v>
      </c>
      <c r="G397" s="586">
        <v>2</v>
      </c>
      <c r="H397" s="16">
        <v>0</v>
      </c>
      <c r="I397" s="17">
        <f>I395+H397</f>
        <v>1830000</v>
      </c>
    </row>
    <row r="398" spans="1:9" ht="18.55" outlineLevel="1">
      <c r="A398" s="3"/>
      <c r="B398" s="575"/>
      <c r="C398" s="92" t="s">
        <v>40</v>
      </c>
      <c r="D398" s="79" t="s">
        <v>15</v>
      </c>
      <c r="E398" s="19" t="s">
        <v>17</v>
      </c>
      <c r="F398" s="587"/>
      <c r="G398" s="587"/>
      <c r="H398" s="20">
        <v>10000</v>
      </c>
      <c r="I398" s="17">
        <f>I396+H398</f>
        <v>1850000</v>
      </c>
    </row>
    <row r="399" spans="1:9" ht="18.55" outlineLevel="1">
      <c r="A399" s="3"/>
      <c r="B399" s="576" t="s">
        <v>41</v>
      </c>
      <c r="C399" s="92" t="s">
        <v>40</v>
      </c>
      <c r="D399" s="32" t="s">
        <v>0</v>
      </c>
      <c r="E399" s="23" t="str">
        <f>E397</f>
        <v>Thắng</v>
      </c>
      <c r="F399" s="585">
        <v>3</v>
      </c>
      <c r="G399" s="585">
        <v>2</v>
      </c>
      <c r="H399" s="24">
        <v>0</v>
      </c>
      <c r="I399" s="17">
        <f>I397+H399</f>
        <v>1830000</v>
      </c>
    </row>
    <row r="400" spans="1:9" ht="18.55" outlineLevel="1">
      <c r="A400" s="3"/>
      <c r="B400" s="576"/>
      <c r="C400" s="92" t="s">
        <v>40</v>
      </c>
      <c r="D400" s="32" t="s">
        <v>16</v>
      </c>
      <c r="E400" s="23" t="s">
        <v>17</v>
      </c>
      <c r="F400" s="585"/>
      <c r="G400" s="585"/>
      <c r="H400" s="24">
        <v>10000</v>
      </c>
      <c r="I400" s="17">
        <f>I398+H400</f>
        <v>1860000</v>
      </c>
    </row>
  </sheetData>
  <autoFilter ref="C5:I400"/>
  <mergeCells count="298">
    <mergeCell ref="B397:B398"/>
    <mergeCell ref="F397:F398"/>
    <mergeCell ref="G397:G398"/>
    <mergeCell ref="B399:B400"/>
    <mergeCell ref="F399:F400"/>
    <mergeCell ref="G399:G400"/>
    <mergeCell ref="B389:B392"/>
    <mergeCell ref="F389:F392"/>
    <mergeCell ref="G389:G392"/>
    <mergeCell ref="B393:B396"/>
    <mergeCell ref="F393:F396"/>
    <mergeCell ref="G393:G396"/>
    <mergeCell ref="B381:B384"/>
    <mergeCell ref="F381:F384"/>
    <mergeCell ref="G381:G384"/>
    <mergeCell ref="B385:B388"/>
    <mergeCell ref="F385:F388"/>
    <mergeCell ref="G385:G388"/>
    <mergeCell ref="B373:B376"/>
    <mergeCell ref="F373:F376"/>
    <mergeCell ref="G373:G376"/>
    <mergeCell ref="B377:B380"/>
    <mergeCell ref="F377:F380"/>
    <mergeCell ref="G377:G380"/>
    <mergeCell ref="B365:B368"/>
    <mergeCell ref="F365:F368"/>
    <mergeCell ref="G365:G368"/>
    <mergeCell ref="B369:B372"/>
    <mergeCell ref="F369:F372"/>
    <mergeCell ref="G369:G372"/>
    <mergeCell ref="B360:B363"/>
    <mergeCell ref="F360:F363"/>
    <mergeCell ref="G360:G363"/>
    <mergeCell ref="B327:B330"/>
    <mergeCell ref="F327:F330"/>
    <mergeCell ref="G327:G330"/>
    <mergeCell ref="B352:B355"/>
    <mergeCell ref="F352:F355"/>
    <mergeCell ref="G352:G355"/>
    <mergeCell ref="B356:B359"/>
    <mergeCell ref="F356:F359"/>
    <mergeCell ref="G356:G359"/>
    <mergeCell ref="B331:B334"/>
    <mergeCell ref="F331:F334"/>
    <mergeCell ref="G331:G334"/>
    <mergeCell ref="B335:B338"/>
    <mergeCell ref="F335:F338"/>
    <mergeCell ref="G335:G338"/>
    <mergeCell ref="B340:B343"/>
    <mergeCell ref="F340:F343"/>
    <mergeCell ref="G340:G343"/>
    <mergeCell ref="B344:B347"/>
    <mergeCell ref="F344:F347"/>
    <mergeCell ref="G344:G347"/>
    <mergeCell ref="B348:B351"/>
    <mergeCell ref="F348:F351"/>
    <mergeCell ref="G348:G351"/>
    <mergeCell ref="B323:B326"/>
    <mergeCell ref="F323:F326"/>
    <mergeCell ref="G323:G326"/>
    <mergeCell ref="B315:B318"/>
    <mergeCell ref="F315:F318"/>
    <mergeCell ref="G315:G318"/>
    <mergeCell ref="B319:B322"/>
    <mergeCell ref="F319:F322"/>
    <mergeCell ref="G319:G322"/>
    <mergeCell ref="B306:B309"/>
    <mergeCell ref="F306:F309"/>
    <mergeCell ref="G306:G309"/>
    <mergeCell ref="B310:B313"/>
    <mergeCell ref="F310:F313"/>
    <mergeCell ref="G310:G313"/>
    <mergeCell ref="B298:B301"/>
    <mergeCell ref="F298:F301"/>
    <mergeCell ref="G298:G301"/>
    <mergeCell ref="B302:B305"/>
    <mergeCell ref="F302:F305"/>
    <mergeCell ref="G302:G305"/>
    <mergeCell ref="B290:B293"/>
    <mergeCell ref="F290:F293"/>
    <mergeCell ref="G290:G293"/>
    <mergeCell ref="B294:B297"/>
    <mergeCell ref="F294:F297"/>
    <mergeCell ref="G294:G297"/>
    <mergeCell ref="B281:B284"/>
    <mergeCell ref="F281:F284"/>
    <mergeCell ref="G281:G284"/>
    <mergeCell ref="B285:B288"/>
    <mergeCell ref="F285:F288"/>
    <mergeCell ref="G285:G288"/>
    <mergeCell ref="B273:B276"/>
    <mergeCell ref="F273:F276"/>
    <mergeCell ref="G273:G276"/>
    <mergeCell ref="B277:B280"/>
    <mergeCell ref="F277:F280"/>
    <mergeCell ref="G277:G280"/>
    <mergeCell ref="B265:B268"/>
    <mergeCell ref="F265:F268"/>
    <mergeCell ref="G265:G268"/>
    <mergeCell ref="B269:B272"/>
    <mergeCell ref="F269:F272"/>
    <mergeCell ref="G269:G272"/>
    <mergeCell ref="B257:B260"/>
    <mergeCell ref="F257:F260"/>
    <mergeCell ref="G257:G260"/>
    <mergeCell ref="B261:B264"/>
    <mergeCell ref="F261:F264"/>
    <mergeCell ref="G261:G264"/>
    <mergeCell ref="B248:B251"/>
    <mergeCell ref="F248:F251"/>
    <mergeCell ref="G248:G251"/>
    <mergeCell ref="B252:B255"/>
    <mergeCell ref="F252:F255"/>
    <mergeCell ref="G252:G255"/>
    <mergeCell ref="B240:B243"/>
    <mergeCell ref="F240:F243"/>
    <mergeCell ref="G240:G243"/>
    <mergeCell ref="B244:B247"/>
    <mergeCell ref="F244:F247"/>
    <mergeCell ref="G244:G247"/>
    <mergeCell ref="B235:B238"/>
    <mergeCell ref="F235:F238"/>
    <mergeCell ref="G235:G238"/>
    <mergeCell ref="B227:B230"/>
    <mergeCell ref="F227:F230"/>
    <mergeCell ref="G227:G230"/>
    <mergeCell ref="B231:B234"/>
    <mergeCell ref="F231:F234"/>
    <mergeCell ref="G231:G234"/>
    <mergeCell ref="B219:B222"/>
    <mergeCell ref="F219:F222"/>
    <mergeCell ref="G219:G222"/>
    <mergeCell ref="B223:B226"/>
    <mergeCell ref="F223:F226"/>
    <mergeCell ref="G223:G226"/>
    <mergeCell ref="B212:B213"/>
    <mergeCell ref="F212:F213"/>
    <mergeCell ref="G212:G213"/>
    <mergeCell ref="B215:B218"/>
    <mergeCell ref="F215:F218"/>
    <mergeCell ref="G215:G218"/>
    <mergeCell ref="B206:B209"/>
    <mergeCell ref="F206:F209"/>
    <mergeCell ref="G206:G209"/>
    <mergeCell ref="B210:B211"/>
    <mergeCell ref="F210:F211"/>
    <mergeCell ref="G210:G211"/>
    <mergeCell ref="B194:B197"/>
    <mergeCell ref="F194:F197"/>
    <mergeCell ref="G194:G197"/>
    <mergeCell ref="B198:B201"/>
    <mergeCell ref="F198:F201"/>
    <mergeCell ref="G198:G201"/>
    <mergeCell ref="B202:B205"/>
    <mergeCell ref="F202:F205"/>
    <mergeCell ref="G202:G205"/>
    <mergeCell ref="B190:B193"/>
    <mergeCell ref="F190:F193"/>
    <mergeCell ref="G190:G193"/>
    <mergeCell ref="B181:B184"/>
    <mergeCell ref="F181:F184"/>
    <mergeCell ref="G181:G184"/>
    <mergeCell ref="B185:B188"/>
    <mergeCell ref="F185:F188"/>
    <mergeCell ref="G185:G188"/>
    <mergeCell ref="B173:B176"/>
    <mergeCell ref="F173:F176"/>
    <mergeCell ref="G173:G176"/>
    <mergeCell ref="B177:B180"/>
    <mergeCell ref="F177:F180"/>
    <mergeCell ref="G177:G180"/>
    <mergeCell ref="B164:B167"/>
    <mergeCell ref="F164:F167"/>
    <mergeCell ref="G164:G167"/>
    <mergeCell ref="B168:B171"/>
    <mergeCell ref="F168:F171"/>
    <mergeCell ref="G168:G171"/>
    <mergeCell ref="B156:B159"/>
    <mergeCell ref="F156:F159"/>
    <mergeCell ref="G156:G159"/>
    <mergeCell ref="B160:B163"/>
    <mergeCell ref="F160:F163"/>
    <mergeCell ref="G160:G163"/>
    <mergeCell ref="B148:B151"/>
    <mergeCell ref="F148:F151"/>
    <mergeCell ref="G148:G151"/>
    <mergeCell ref="B152:B155"/>
    <mergeCell ref="F152:F155"/>
    <mergeCell ref="G152:G155"/>
    <mergeCell ref="B140:B143"/>
    <mergeCell ref="F140:F143"/>
    <mergeCell ref="G140:G143"/>
    <mergeCell ref="B144:B147"/>
    <mergeCell ref="F144:F147"/>
    <mergeCell ref="G144:G147"/>
    <mergeCell ref="B131:B134"/>
    <mergeCell ref="F131:F134"/>
    <mergeCell ref="G131:G134"/>
    <mergeCell ref="B135:B138"/>
    <mergeCell ref="F135:F138"/>
    <mergeCell ref="G135:G138"/>
    <mergeCell ref="B123:B126"/>
    <mergeCell ref="F123:F126"/>
    <mergeCell ref="G123:G126"/>
    <mergeCell ref="B127:B130"/>
    <mergeCell ref="F127:F130"/>
    <mergeCell ref="G127:G130"/>
    <mergeCell ref="B115:B118"/>
    <mergeCell ref="F115:F118"/>
    <mergeCell ref="G115:G118"/>
    <mergeCell ref="B119:B122"/>
    <mergeCell ref="F119:F122"/>
    <mergeCell ref="G119:G122"/>
    <mergeCell ref="B110:B113"/>
    <mergeCell ref="F110:F113"/>
    <mergeCell ref="G110:G113"/>
    <mergeCell ref="B102:B105"/>
    <mergeCell ref="F102:F105"/>
    <mergeCell ref="G102:G105"/>
    <mergeCell ref="B106:B109"/>
    <mergeCell ref="F106:F109"/>
    <mergeCell ref="G106:G109"/>
    <mergeCell ref="B94:B97"/>
    <mergeCell ref="F94:F97"/>
    <mergeCell ref="G94:G97"/>
    <mergeCell ref="B98:B101"/>
    <mergeCell ref="F98:F101"/>
    <mergeCell ref="G98:G101"/>
    <mergeCell ref="B89:B92"/>
    <mergeCell ref="F89:F92"/>
    <mergeCell ref="G89:G92"/>
    <mergeCell ref="B81:B84"/>
    <mergeCell ref="F81:F84"/>
    <mergeCell ref="G81:G84"/>
    <mergeCell ref="B85:B88"/>
    <mergeCell ref="F85:F88"/>
    <mergeCell ref="G85:G88"/>
    <mergeCell ref="B73:B76"/>
    <mergeCell ref="F73:F76"/>
    <mergeCell ref="G73:G76"/>
    <mergeCell ref="B77:B80"/>
    <mergeCell ref="F77:F80"/>
    <mergeCell ref="G77:G80"/>
    <mergeCell ref="B65:B68"/>
    <mergeCell ref="F65:F68"/>
    <mergeCell ref="G65:G68"/>
    <mergeCell ref="B69:B72"/>
    <mergeCell ref="F69:F72"/>
    <mergeCell ref="G69:G72"/>
    <mergeCell ref="B39:B42"/>
    <mergeCell ref="F39:F42"/>
    <mergeCell ref="G39:G42"/>
    <mergeCell ref="B43:B46"/>
    <mergeCell ref="F43:F46"/>
    <mergeCell ref="G43:G46"/>
    <mergeCell ref="B56:B59"/>
    <mergeCell ref="F56:F59"/>
    <mergeCell ref="G56:G59"/>
    <mergeCell ref="B60:B63"/>
    <mergeCell ref="F60:F63"/>
    <mergeCell ref="G60:G63"/>
    <mergeCell ref="B48:B51"/>
    <mergeCell ref="F48:F51"/>
    <mergeCell ref="G48:G51"/>
    <mergeCell ref="B52:B55"/>
    <mergeCell ref="F52:F55"/>
    <mergeCell ref="G52:G55"/>
    <mergeCell ref="B31:B34"/>
    <mergeCell ref="F31:F34"/>
    <mergeCell ref="G31:G34"/>
    <mergeCell ref="B35:B38"/>
    <mergeCell ref="F35:F38"/>
    <mergeCell ref="G35:G38"/>
    <mergeCell ref="B23:B26"/>
    <mergeCell ref="F23:F26"/>
    <mergeCell ref="G23:G26"/>
    <mergeCell ref="B27:B30"/>
    <mergeCell ref="F27:F30"/>
    <mergeCell ref="G27:G30"/>
    <mergeCell ref="B18:B21"/>
    <mergeCell ref="F18:F21"/>
    <mergeCell ref="G18:G21"/>
    <mergeCell ref="B6:B9"/>
    <mergeCell ref="F6:F9"/>
    <mergeCell ref="G6:G9"/>
    <mergeCell ref="B10:B13"/>
    <mergeCell ref="F10:F13"/>
    <mergeCell ref="G10:G13"/>
    <mergeCell ref="B2:I2"/>
    <mergeCell ref="B3:B4"/>
    <mergeCell ref="C3:C4"/>
    <mergeCell ref="D3:D4"/>
    <mergeCell ref="E3:E4"/>
    <mergeCell ref="F3:G4"/>
    <mergeCell ref="H3:H4"/>
    <mergeCell ref="B14:B17"/>
    <mergeCell ref="F14:F17"/>
    <mergeCell ref="G14:G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 enableFormatConditionsCalculation="0">
    <outlinePr summaryBelow="0"/>
  </sheetPr>
  <dimension ref="B1:S854"/>
  <sheetViews>
    <sheetView workbookViewId="0">
      <pane ySplit="4" topLeftCell="A225" activePane="bottomLeft" state="frozen"/>
      <selection pane="bottomLeft" activeCell="E244" sqref="E244"/>
    </sheetView>
  </sheetViews>
  <sheetFormatPr defaultColWidth="11.42578125" defaultRowHeight="14.3" outlineLevelRow="1"/>
  <cols>
    <col min="1" max="1" width="4.42578125" customWidth="1"/>
    <col min="2" max="2" width="22.85546875" customWidth="1"/>
    <col min="3" max="3" width="12.7109375" customWidth="1"/>
    <col min="4" max="4" width="12.140625" style="81" customWidth="1"/>
    <col min="5" max="5" width="18.42578125" customWidth="1"/>
    <col min="6" max="6" width="8.28515625" customWidth="1"/>
    <col min="7" max="7" width="8.7109375" customWidth="1"/>
    <col min="8" max="8" width="12.85546875" customWidth="1"/>
    <col min="9" max="9" width="15.140625" bestFit="1" customWidth="1"/>
    <col min="13" max="13" width="16.140625" style="1" bestFit="1" customWidth="1"/>
  </cols>
  <sheetData>
    <row r="1" spans="2:13" s="3" customFormat="1" ht="20.5" customHeight="1">
      <c r="D1" s="76"/>
      <c r="E1" s="47"/>
      <c r="H1" s="31"/>
      <c r="M1" s="31"/>
    </row>
    <row r="2" spans="2:13" s="3" customFormat="1" ht="28" customHeight="1">
      <c r="B2" s="589" t="s">
        <v>76</v>
      </c>
      <c r="C2" s="590"/>
      <c r="D2" s="590"/>
      <c r="E2" s="590"/>
      <c r="F2" s="590"/>
      <c r="G2" s="590"/>
      <c r="H2" s="590"/>
      <c r="I2" s="591"/>
      <c r="M2" s="31"/>
    </row>
    <row r="3" spans="2:13" s="3" customFormat="1" ht="24.25" customHeight="1">
      <c r="B3" s="583" t="s">
        <v>21</v>
      </c>
      <c r="C3" s="592" t="s">
        <v>38</v>
      </c>
      <c r="D3" s="594" t="s">
        <v>19</v>
      </c>
      <c r="E3" s="583" t="s">
        <v>27</v>
      </c>
      <c r="F3" s="583" t="s">
        <v>22</v>
      </c>
      <c r="G3" s="583"/>
      <c r="H3" s="595" t="s">
        <v>28</v>
      </c>
      <c r="I3" s="4" t="s">
        <v>20</v>
      </c>
      <c r="M3" s="31"/>
    </row>
    <row r="4" spans="2:13" s="3" customFormat="1" ht="22.45" customHeight="1">
      <c r="B4" s="583"/>
      <c r="C4" s="593"/>
      <c r="D4" s="594"/>
      <c r="E4" s="583"/>
      <c r="F4" s="583"/>
      <c r="G4" s="583"/>
      <c r="H4" s="595"/>
      <c r="I4" s="5">
        <f>MAX(I$5:I$1048576)</f>
        <v>4290000</v>
      </c>
      <c r="M4" s="31"/>
    </row>
    <row r="5" spans="2:13" s="3" customFormat="1" ht="18.55">
      <c r="B5" s="6" t="s">
        <v>69</v>
      </c>
      <c r="C5" s="7"/>
      <c r="D5" s="77"/>
      <c r="E5" s="9"/>
      <c r="F5" s="10"/>
      <c r="G5" s="10"/>
      <c r="H5" s="11">
        <f>SUM(H6:H37)</f>
        <v>340000</v>
      </c>
      <c r="I5" s="12">
        <v>0</v>
      </c>
      <c r="M5" s="31"/>
    </row>
    <row r="6" spans="2:13" s="3" customFormat="1" ht="18.55" outlineLevel="1">
      <c r="B6" s="574" t="s">
        <v>2</v>
      </c>
      <c r="C6" s="58" t="s">
        <v>39</v>
      </c>
      <c r="D6" s="78" t="s">
        <v>4</v>
      </c>
      <c r="E6" s="15" t="s">
        <v>1</v>
      </c>
      <c r="F6" s="586">
        <v>3</v>
      </c>
      <c r="G6" s="586">
        <v>2</v>
      </c>
      <c r="H6" s="16">
        <v>0</v>
      </c>
      <c r="I6" s="17">
        <f t="shared" ref="I6:I37" si="0">I5+H6</f>
        <v>0</v>
      </c>
      <c r="M6" s="31"/>
    </row>
    <row r="7" spans="2:13" s="3" customFormat="1" ht="18.55" outlineLevel="1">
      <c r="B7" s="575"/>
      <c r="C7" s="58" t="s">
        <v>39</v>
      </c>
      <c r="D7" s="79" t="s">
        <v>24</v>
      </c>
      <c r="E7" s="19" t="s">
        <v>1</v>
      </c>
      <c r="F7" s="587"/>
      <c r="G7" s="587"/>
      <c r="H7" s="20">
        <v>0</v>
      </c>
      <c r="I7" s="17">
        <f t="shared" si="0"/>
        <v>0</v>
      </c>
      <c r="M7" s="31"/>
    </row>
    <row r="8" spans="2:13" s="3" customFormat="1" ht="18.55" outlineLevel="1">
      <c r="B8" s="575"/>
      <c r="C8" s="58" t="s">
        <v>39</v>
      </c>
      <c r="D8" s="79" t="s">
        <v>25</v>
      </c>
      <c r="E8" s="19" t="s">
        <v>17</v>
      </c>
      <c r="F8" s="587"/>
      <c r="G8" s="587"/>
      <c r="H8" s="20">
        <v>10000</v>
      </c>
      <c r="I8" s="17">
        <f t="shared" si="0"/>
        <v>10000</v>
      </c>
      <c r="M8" s="31"/>
    </row>
    <row r="9" spans="2:13" s="3" customFormat="1" ht="18.55" outlineLevel="1">
      <c r="B9" s="575"/>
      <c r="C9" s="58" t="s">
        <v>39</v>
      </c>
      <c r="D9" s="79" t="s">
        <v>23</v>
      </c>
      <c r="E9" s="19" t="s">
        <v>17</v>
      </c>
      <c r="F9" s="587"/>
      <c r="G9" s="587"/>
      <c r="H9" s="20">
        <v>10000</v>
      </c>
      <c r="I9" s="17">
        <f t="shared" si="0"/>
        <v>20000</v>
      </c>
      <c r="M9" s="31"/>
    </row>
    <row r="10" spans="2:13" s="3" customFormat="1" ht="18.55" outlineLevel="1">
      <c r="B10" s="576" t="s">
        <v>3</v>
      </c>
      <c r="C10" s="58" t="s">
        <v>39</v>
      </c>
      <c r="D10" s="32" t="s">
        <v>0</v>
      </c>
      <c r="E10" s="23" t="str">
        <f>E6</f>
        <v>Thắng</v>
      </c>
      <c r="F10" s="585">
        <v>3</v>
      </c>
      <c r="G10" s="585">
        <v>0</v>
      </c>
      <c r="H10" s="24">
        <v>0</v>
      </c>
      <c r="I10" s="17">
        <f t="shared" si="0"/>
        <v>20000</v>
      </c>
      <c r="M10" s="31"/>
    </row>
    <row r="11" spans="2:13" s="3" customFormat="1" ht="18.55" outlineLevel="1">
      <c r="B11" s="576"/>
      <c r="C11" s="58" t="s">
        <v>39</v>
      </c>
      <c r="D11" s="32" t="s">
        <v>15</v>
      </c>
      <c r="E11" s="23" t="s">
        <v>1</v>
      </c>
      <c r="F11" s="585"/>
      <c r="G11" s="585"/>
      <c r="H11" s="24">
        <v>0</v>
      </c>
      <c r="I11" s="17">
        <f t="shared" si="0"/>
        <v>20000</v>
      </c>
      <c r="M11" s="31"/>
    </row>
    <row r="12" spans="2:13" s="3" customFormat="1" ht="18.55" outlineLevel="1">
      <c r="B12" s="576"/>
      <c r="C12" s="58" t="s">
        <v>39</v>
      </c>
      <c r="D12" s="32" t="s">
        <v>14</v>
      </c>
      <c r="E12" s="23" t="s">
        <v>17</v>
      </c>
      <c r="F12" s="585"/>
      <c r="G12" s="585"/>
      <c r="H12" s="24">
        <v>100000</v>
      </c>
      <c r="I12" s="17">
        <f t="shared" si="0"/>
        <v>120000</v>
      </c>
      <c r="M12" s="31"/>
    </row>
    <row r="13" spans="2:13" s="3" customFormat="1" ht="18.55" outlineLevel="1">
      <c r="B13" s="576"/>
      <c r="C13" s="58" t="s">
        <v>39</v>
      </c>
      <c r="D13" s="32" t="s">
        <v>13</v>
      </c>
      <c r="E13" s="23" t="s">
        <v>17</v>
      </c>
      <c r="F13" s="585"/>
      <c r="G13" s="585"/>
      <c r="H13" s="24">
        <v>100000</v>
      </c>
      <c r="I13" s="17">
        <f t="shared" si="0"/>
        <v>220000</v>
      </c>
      <c r="M13" s="31"/>
    </row>
    <row r="14" spans="2:13" s="3" customFormat="1" ht="18.55" outlineLevel="1">
      <c r="B14" s="574" t="s">
        <v>2</v>
      </c>
      <c r="C14" s="58" t="s">
        <v>39</v>
      </c>
      <c r="D14" s="78" t="s">
        <v>14</v>
      </c>
      <c r="E14" s="15" t="s">
        <v>1</v>
      </c>
      <c r="F14" s="586">
        <v>3</v>
      </c>
      <c r="G14" s="586">
        <v>0</v>
      </c>
      <c r="H14" s="16">
        <v>0</v>
      </c>
      <c r="I14" s="17">
        <f t="shared" si="0"/>
        <v>220000</v>
      </c>
      <c r="M14" s="31"/>
    </row>
    <row r="15" spans="2:13" s="3" customFormat="1" ht="18.55" outlineLevel="1">
      <c r="B15" s="575"/>
      <c r="C15" s="58" t="s">
        <v>39</v>
      </c>
      <c r="D15" s="79" t="s">
        <v>13</v>
      </c>
      <c r="E15" s="19" t="s">
        <v>1</v>
      </c>
      <c r="F15" s="587"/>
      <c r="G15" s="587"/>
      <c r="H15" s="20">
        <v>0</v>
      </c>
      <c r="I15" s="17">
        <f t="shared" si="0"/>
        <v>220000</v>
      </c>
      <c r="M15" s="31"/>
    </row>
    <row r="16" spans="2:13" s="3" customFormat="1" ht="18.55" outlineLevel="1">
      <c r="B16" s="575"/>
      <c r="C16" s="58" t="s">
        <v>39</v>
      </c>
      <c r="D16" s="79" t="s">
        <v>4</v>
      </c>
      <c r="E16" s="19" t="s">
        <v>17</v>
      </c>
      <c r="F16" s="587"/>
      <c r="G16" s="587"/>
      <c r="H16" s="20">
        <v>10000</v>
      </c>
      <c r="I16" s="17">
        <f t="shared" si="0"/>
        <v>230000</v>
      </c>
      <c r="M16" s="31"/>
    </row>
    <row r="17" spans="2:13" s="3" customFormat="1" ht="18.55" outlineLevel="1">
      <c r="B17" s="575"/>
      <c r="C17" s="58" t="s">
        <v>39</v>
      </c>
      <c r="D17" s="79" t="s">
        <v>24</v>
      </c>
      <c r="E17" s="19" t="s">
        <v>17</v>
      </c>
      <c r="F17" s="587"/>
      <c r="G17" s="587"/>
      <c r="H17" s="20">
        <v>10000</v>
      </c>
      <c r="I17" s="17">
        <f t="shared" si="0"/>
        <v>240000</v>
      </c>
      <c r="M17" s="31"/>
    </row>
    <row r="18" spans="2:13" s="3" customFormat="1" ht="18.55" outlineLevel="1">
      <c r="B18" s="576" t="s">
        <v>7</v>
      </c>
      <c r="C18" s="58" t="s">
        <v>39</v>
      </c>
      <c r="D18" s="32" t="s">
        <v>0</v>
      </c>
      <c r="E18" s="23" t="s">
        <v>1</v>
      </c>
      <c r="F18" s="585">
        <v>3</v>
      </c>
      <c r="G18" s="585">
        <v>2</v>
      </c>
      <c r="H18" s="24">
        <v>0</v>
      </c>
      <c r="I18" s="17">
        <f t="shared" si="0"/>
        <v>240000</v>
      </c>
      <c r="M18" s="31"/>
    </row>
    <row r="19" spans="2:13" s="3" customFormat="1" ht="18.55" outlineLevel="1">
      <c r="B19" s="576"/>
      <c r="C19" s="58" t="s">
        <v>39</v>
      </c>
      <c r="D19" s="32" t="s">
        <v>15</v>
      </c>
      <c r="E19" s="23" t="s">
        <v>1</v>
      </c>
      <c r="F19" s="585"/>
      <c r="G19" s="585"/>
      <c r="H19" s="24">
        <v>0</v>
      </c>
      <c r="I19" s="17">
        <f t="shared" si="0"/>
        <v>240000</v>
      </c>
      <c r="M19" s="31"/>
    </row>
    <row r="20" spans="2:13" s="3" customFormat="1" ht="18.55" outlineLevel="1">
      <c r="B20" s="576"/>
      <c r="C20" s="58" t="s">
        <v>39</v>
      </c>
      <c r="D20" s="32" t="s">
        <v>5</v>
      </c>
      <c r="E20" s="23" t="s">
        <v>17</v>
      </c>
      <c r="F20" s="585"/>
      <c r="G20" s="585"/>
      <c r="H20" s="24">
        <v>10000</v>
      </c>
      <c r="I20" s="17">
        <f t="shared" si="0"/>
        <v>250000</v>
      </c>
      <c r="M20" s="31"/>
    </row>
    <row r="21" spans="2:13" s="3" customFormat="1" ht="18.55" outlineLevel="1">
      <c r="B21" s="576"/>
      <c r="C21" s="58" t="s">
        <v>39</v>
      </c>
      <c r="D21" s="32" t="s">
        <v>23</v>
      </c>
      <c r="E21" s="23" t="s">
        <v>17</v>
      </c>
      <c r="F21" s="585"/>
      <c r="G21" s="585"/>
      <c r="H21" s="24">
        <v>10000</v>
      </c>
      <c r="I21" s="17">
        <f t="shared" si="0"/>
        <v>260000</v>
      </c>
      <c r="M21" s="31"/>
    </row>
    <row r="22" spans="2:13" s="3" customFormat="1" ht="18.55" outlineLevel="1">
      <c r="B22" s="575" t="s">
        <v>8</v>
      </c>
      <c r="C22" s="58" t="s">
        <v>39</v>
      </c>
      <c r="D22" s="79" t="s">
        <v>4</v>
      </c>
      <c r="E22" s="19" t="s">
        <v>1</v>
      </c>
      <c r="F22" s="587">
        <v>3</v>
      </c>
      <c r="G22" s="587">
        <v>0</v>
      </c>
      <c r="H22" s="20">
        <v>0</v>
      </c>
      <c r="I22" s="17">
        <f t="shared" si="0"/>
        <v>260000</v>
      </c>
      <c r="M22" s="31"/>
    </row>
    <row r="23" spans="2:13" s="3" customFormat="1" ht="18.55" outlineLevel="1">
      <c r="B23" s="575"/>
      <c r="C23" s="58" t="s">
        <v>39</v>
      </c>
      <c r="D23" s="79" t="s">
        <v>13</v>
      </c>
      <c r="E23" s="19" t="s">
        <v>1</v>
      </c>
      <c r="F23" s="587"/>
      <c r="G23" s="587"/>
      <c r="H23" s="20">
        <v>0</v>
      </c>
      <c r="I23" s="17">
        <f t="shared" si="0"/>
        <v>260000</v>
      </c>
      <c r="M23" s="31"/>
    </row>
    <row r="24" spans="2:13" s="3" customFormat="1" ht="18.55" outlineLevel="1">
      <c r="B24" s="575"/>
      <c r="C24" s="58" t="s">
        <v>39</v>
      </c>
      <c r="D24" s="79" t="s">
        <v>14</v>
      </c>
      <c r="E24" s="19" t="s">
        <v>17</v>
      </c>
      <c r="F24" s="587"/>
      <c r="G24" s="587"/>
      <c r="H24" s="20">
        <v>10000</v>
      </c>
      <c r="I24" s="17">
        <f t="shared" si="0"/>
        <v>270000</v>
      </c>
      <c r="M24" s="31"/>
    </row>
    <row r="25" spans="2:13" s="3" customFormat="1" ht="18.55" outlineLevel="1">
      <c r="B25" s="597"/>
      <c r="C25" s="58" t="s">
        <v>39</v>
      </c>
      <c r="D25" s="80" t="s">
        <v>25</v>
      </c>
      <c r="E25" s="19" t="s">
        <v>17</v>
      </c>
      <c r="F25" s="598"/>
      <c r="G25" s="598"/>
      <c r="H25" s="27">
        <v>10000</v>
      </c>
      <c r="I25" s="17">
        <f t="shared" si="0"/>
        <v>280000</v>
      </c>
      <c r="M25" s="31"/>
    </row>
    <row r="26" spans="2:13" s="3" customFormat="1" ht="18.55" outlineLevel="1">
      <c r="B26" s="576" t="s">
        <v>10</v>
      </c>
      <c r="C26" s="58" t="s">
        <v>39</v>
      </c>
      <c r="D26" s="32" t="s">
        <v>14</v>
      </c>
      <c r="E26" s="23" t="s">
        <v>1</v>
      </c>
      <c r="F26" s="585">
        <v>3</v>
      </c>
      <c r="G26" s="585">
        <v>0</v>
      </c>
      <c r="H26" s="24">
        <v>0</v>
      </c>
      <c r="I26" s="17">
        <f t="shared" si="0"/>
        <v>280000</v>
      </c>
      <c r="M26" s="31"/>
    </row>
    <row r="27" spans="2:13" s="3" customFormat="1" ht="18.55" outlineLevel="1">
      <c r="B27" s="576"/>
      <c r="C27" s="58" t="s">
        <v>39</v>
      </c>
      <c r="D27" s="32" t="s">
        <v>15</v>
      </c>
      <c r="E27" s="23" t="s">
        <v>1</v>
      </c>
      <c r="F27" s="585"/>
      <c r="G27" s="585"/>
      <c r="H27" s="24">
        <v>0</v>
      </c>
      <c r="I27" s="17">
        <f t="shared" si="0"/>
        <v>280000</v>
      </c>
      <c r="M27" s="31"/>
    </row>
    <row r="28" spans="2:13" s="3" customFormat="1" ht="18.55" outlineLevel="1">
      <c r="B28" s="576"/>
      <c r="C28" s="58" t="s">
        <v>39</v>
      </c>
      <c r="D28" s="32" t="s">
        <v>13</v>
      </c>
      <c r="E28" s="23" t="s">
        <v>17</v>
      </c>
      <c r="F28" s="585"/>
      <c r="G28" s="585"/>
      <c r="H28" s="24">
        <v>10000</v>
      </c>
      <c r="I28" s="17">
        <f t="shared" si="0"/>
        <v>290000</v>
      </c>
      <c r="M28" s="31"/>
    </row>
    <row r="29" spans="2:13" s="3" customFormat="1" ht="18.55" outlineLevel="1">
      <c r="B29" s="576"/>
      <c r="C29" s="58" t="s">
        <v>39</v>
      </c>
      <c r="D29" s="32" t="s">
        <v>23</v>
      </c>
      <c r="E29" s="23" t="s">
        <v>17</v>
      </c>
      <c r="F29" s="585"/>
      <c r="G29" s="585"/>
      <c r="H29" s="24">
        <v>10000</v>
      </c>
      <c r="I29" s="17">
        <f t="shared" si="0"/>
        <v>300000</v>
      </c>
      <c r="M29" s="31"/>
    </row>
    <row r="30" spans="2:13" s="3" customFormat="1" ht="18.55" outlineLevel="1">
      <c r="B30" s="575" t="s">
        <v>31</v>
      </c>
      <c r="C30" s="58" t="s">
        <v>39</v>
      </c>
      <c r="D30" s="79" t="s">
        <v>14</v>
      </c>
      <c r="E30" s="19" t="s">
        <v>1</v>
      </c>
      <c r="F30" s="587">
        <v>3</v>
      </c>
      <c r="G30" s="587">
        <v>2</v>
      </c>
      <c r="H30" s="20">
        <v>0</v>
      </c>
      <c r="I30" s="17">
        <f t="shared" si="0"/>
        <v>300000</v>
      </c>
      <c r="M30" s="31"/>
    </row>
    <row r="31" spans="2:13" s="3" customFormat="1" ht="18.55" outlineLevel="1">
      <c r="B31" s="575"/>
      <c r="C31" s="58" t="s">
        <v>39</v>
      </c>
      <c r="D31" s="79" t="s">
        <v>13</v>
      </c>
      <c r="E31" s="19" t="s">
        <v>1</v>
      </c>
      <c r="F31" s="587"/>
      <c r="G31" s="587"/>
      <c r="H31" s="20">
        <v>0</v>
      </c>
      <c r="I31" s="17">
        <f t="shared" si="0"/>
        <v>300000</v>
      </c>
      <c r="M31" s="31"/>
    </row>
    <row r="32" spans="2:13" s="3" customFormat="1" ht="18.55" outlineLevel="1">
      <c r="B32" s="575"/>
      <c r="C32" s="58" t="s">
        <v>39</v>
      </c>
      <c r="D32" s="79" t="s">
        <v>23</v>
      </c>
      <c r="E32" s="19" t="s">
        <v>17</v>
      </c>
      <c r="F32" s="587"/>
      <c r="G32" s="587"/>
      <c r="H32" s="20">
        <v>10000</v>
      </c>
      <c r="I32" s="17">
        <f t="shared" si="0"/>
        <v>310000</v>
      </c>
      <c r="M32" s="31"/>
    </row>
    <row r="33" spans="2:13" s="3" customFormat="1" ht="18.55" outlineLevel="1">
      <c r="B33" s="597"/>
      <c r="C33" s="58" t="s">
        <v>39</v>
      </c>
      <c r="D33" s="80" t="s">
        <v>15</v>
      </c>
      <c r="E33" s="19" t="s">
        <v>17</v>
      </c>
      <c r="F33" s="598"/>
      <c r="G33" s="598"/>
      <c r="H33" s="27">
        <v>10000</v>
      </c>
      <c r="I33" s="17">
        <f t="shared" si="0"/>
        <v>320000</v>
      </c>
      <c r="M33" s="31"/>
    </row>
    <row r="34" spans="2:13" s="3" customFormat="1" ht="18.55" outlineLevel="1">
      <c r="B34" s="576" t="s">
        <v>36</v>
      </c>
      <c r="C34" s="58" t="s">
        <v>39</v>
      </c>
      <c r="D34" s="32" t="s">
        <v>13</v>
      </c>
      <c r="E34" s="23" t="s">
        <v>1</v>
      </c>
      <c r="F34" s="585">
        <v>3</v>
      </c>
      <c r="G34" s="585">
        <v>2</v>
      </c>
      <c r="H34" s="24">
        <v>0</v>
      </c>
      <c r="I34" s="17">
        <f t="shared" si="0"/>
        <v>320000</v>
      </c>
      <c r="M34" s="31"/>
    </row>
    <row r="35" spans="2:13" s="3" customFormat="1" ht="18.55" outlineLevel="1">
      <c r="B35" s="576"/>
      <c r="C35" s="58" t="s">
        <v>39</v>
      </c>
      <c r="D35" s="32" t="s">
        <v>15</v>
      </c>
      <c r="E35" s="23" t="s">
        <v>1</v>
      </c>
      <c r="F35" s="585"/>
      <c r="G35" s="585"/>
      <c r="H35" s="24">
        <v>0</v>
      </c>
      <c r="I35" s="17">
        <f t="shared" si="0"/>
        <v>320000</v>
      </c>
      <c r="M35" s="31"/>
    </row>
    <row r="36" spans="2:13" s="3" customFormat="1" ht="18.55" outlineLevel="1">
      <c r="B36" s="576"/>
      <c r="C36" s="58" t="s">
        <v>39</v>
      </c>
      <c r="D36" s="32" t="s">
        <v>14</v>
      </c>
      <c r="E36" s="23" t="s">
        <v>17</v>
      </c>
      <c r="F36" s="585"/>
      <c r="G36" s="585"/>
      <c r="H36" s="24">
        <v>10000</v>
      </c>
      <c r="I36" s="17">
        <f t="shared" si="0"/>
        <v>330000</v>
      </c>
      <c r="M36" s="31"/>
    </row>
    <row r="37" spans="2:13" s="3" customFormat="1" ht="18.55" outlineLevel="1">
      <c r="B37" s="576"/>
      <c r="C37" s="58" t="s">
        <v>39</v>
      </c>
      <c r="D37" s="32" t="s">
        <v>23</v>
      </c>
      <c r="E37" s="23" t="s">
        <v>17</v>
      </c>
      <c r="F37" s="585"/>
      <c r="G37" s="585"/>
      <c r="H37" s="24">
        <v>10000</v>
      </c>
      <c r="I37" s="17">
        <f t="shared" si="0"/>
        <v>340000</v>
      </c>
      <c r="M37" s="31"/>
    </row>
    <row r="38" spans="2:13" s="3" customFormat="1" ht="18.55">
      <c r="B38" s="6" t="s">
        <v>68</v>
      </c>
      <c r="C38" s="7"/>
      <c r="D38" s="77"/>
      <c r="E38" s="9"/>
      <c r="F38" s="10"/>
      <c r="G38" s="10"/>
      <c r="H38" s="11">
        <f>SUM(H39:H62)</f>
        <v>120000</v>
      </c>
      <c r="I38" s="12">
        <v>0</v>
      </c>
      <c r="M38" s="31"/>
    </row>
    <row r="39" spans="2:13" s="3" customFormat="1" ht="18.55" outlineLevel="1">
      <c r="B39" s="574" t="s">
        <v>2</v>
      </c>
      <c r="C39" s="60" t="s">
        <v>39</v>
      </c>
      <c r="D39" s="78" t="s">
        <v>4</v>
      </c>
      <c r="E39" s="15" t="s">
        <v>1</v>
      </c>
      <c r="F39" s="586">
        <v>3</v>
      </c>
      <c r="G39" s="586">
        <v>1</v>
      </c>
      <c r="H39" s="16">
        <v>0</v>
      </c>
      <c r="I39" s="17">
        <f>I37+H39</f>
        <v>340000</v>
      </c>
      <c r="M39" s="31"/>
    </row>
    <row r="40" spans="2:13" s="3" customFormat="1" ht="18.55" outlineLevel="1">
      <c r="B40" s="575"/>
      <c r="C40" s="60" t="s">
        <v>39</v>
      </c>
      <c r="D40" s="79" t="s">
        <v>9</v>
      </c>
      <c r="E40" s="19" t="s">
        <v>1</v>
      </c>
      <c r="F40" s="587"/>
      <c r="G40" s="587"/>
      <c r="H40" s="20">
        <v>0</v>
      </c>
      <c r="I40" s="17">
        <f t="shared" ref="I40:I62" si="1">I39+H40</f>
        <v>340000</v>
      </c>
      <c r="M40" s="31"/>
    </row>
    <row r="41" spans="2:13" s="3" customFormat="1" ht="18.55" outlineLevel="1">
      <c r="B41" s="575"/>
      <c r="C41" s="60" t="s">
        <v>39</v>
      </c>
      <c r="D41" s="79" t="s">
        <v>25</v>
      </c>
      <c r="E41" s="19" t="s">
        <v>17</v>
      </c>
      <c r="F41" s="587"/>
      <c r="G41" s="587"/>
      <c r="H41" s="20">
        <v>10000</v>
      </c>
      <c r="I41" s="17">
        <f t="shared" si="1"/>
        <v>350000</v>
      </c>
      <c r="M41" s="31"/>
    </row>
    <row r="42" spans="2:13" s="3" customFormat="1" ht="18.55" outlineLevel="1">
      <c r="B42" s="575"/>
      <c r="C42" s="60" t="s">
        <v>39</v>
      </c>
      <c r="D42" s="79" t="s">
        <v>23</v>
      </c>
      <c r="E42" s="19" t="s">
        <v>17</v>
      </c>
      <c r="F42" s="587"/>
      <c r="G42" s="587"/>
      <c r="H42" s="20">
        <v>10000</v>
      </c>
      <c r="I42" s="17">
        <f t="shared" si="1"/>
        <v>360000</v>
      </c>
      <c r="M42" s="31"/>
    </row>
    <row r="43" spans="2:13" s="3" customFormat="1" ht="18.55" outlineLevel="1">
      <c r="B43" s="576" t="s">
        <v>3</v>
      </c>
      <c r="C43" s="60" t="s">
        <v>39</v>
      </c>
      <c r="D43" s="32" t="s">
        <v>25</v>
      </c>
      <c r="E43" s="23" t="str">
        <f>E39</f>
        <v>Thắng</v>
      </c>
      <c r="F43" s="585">
        <v>3</v>
      </c>
      <c r="G43" s="585">
        <v>2</v>
      </c>
      <c r="H43" s="24">
        <v>0</v>
      </c>
      <c r="I43" s="17">
        <f t="shared" si="1"/>
        <v>360000</v>
      </c>
      <c r="M43" s="31"/>
    </row>
    <row r="44" spans="2:13" s="3" customFormat="1" ht="18.55" outlineLevel="1">
      <c r="B44" s="576"/>
      <c r="C44" s="60" t="s">
        <v>39</v>
      </c>
      <c r="D44" s="32" t="s">
        <v>23</v>
      </c>
      <c r="E44" s="23" t="s">
        <v>1</v>
      </c>
      <c r="F44" s="585"/>
      <c r="G44" s="585"/>
      <c r="H44" s="24">
        <v>0</v>
      </c>
      <c r="I44" s="17">
        <f t="shared" si="1"/>
        <v>360000</v>
      </c>
      <c r="M44" s="31"/>
    </row>
    <row r="45" spans="2:13" s="3" customFormat="1" ht="18.55" outlineLevel="1">
      <c r="B45" s="576"/>
      <c r="C45" s="60" t="s">
        <v>39</v>
      </c>
      <c r="D45" s="32" t="s">
        <v>4</v>
      </c>
      <c r="E45" s="23" t="s">
        <v>17</v>
      </c>
      <c r="F45" s="585"/>
      <c r="G45" s="585"/>
      <c r="H45" s="24">
        <v>10000</v>
      </c>
      <c r="I45" s="17">
        <f t="shared" si="1"/>
        <v>370000</v>
      </c>
      <c r="M45" s="31"/>
    </row>
    <row r="46" spans="2:13" s="3" customFormat="1" ht="18.55" outlineLevel="1">
      <c r="B46" s="576"/>
      <c r="C46" s="60" t="s">
        <v>39</v>
      </c>
      <c r="D46" s="32" t="s">
        <v>24</v>
      </c>
      <c r="E46" s="23" t="s">
        <v>17</v>
      </c>
      <c r="F46" s="585"/>
      <c r="G46" s="585"/>
      <c r="H46" s="24">
        <v>10000</v>
      </c>
      <c r="I46" s="17">
        <f t="shared" si="1"/>
        <v>380000</v>
      </c>
      <c r="M46" s="31"/>
    </row>
    <row r="47" spans="2:13" s="3" customFormat="1" ht="18.55" outlineLevel="1">
      <c r="B47" s="574" t="s">
        <v>2</v>
      </c>
      <c r="C47" s="60" t="s">
        <v>39</v>
      </c>
      <c r="D47" s="78" t="s">
        <v>16</v>
      </c>
      <c r="E47" s="15" t="s">
        <v>1</v>
      </c>
      <c r="F47" s="586">
        <v>3</v>
      </c>
      <c r="G47" s="586">
        <v>2</v>
      </c>
      <c r="H47" s="16">
        <v>0</v>
      </c>
      <c r="I47" s="17">
        <f t="shared" si="1"/>
        <v>380000</v>
      </c>
      <c r="M47" s="31"/>
    </row>
    <row r="48" spans="2:13" s="3" customFormat="1" ht="18.55" outlineLevel="1">
      <c r="B48" s="575"/>
      <c r="C48" s="60" t="s">
        <v>39</v>
      </c>
      <c r="D48" s="79" t="s">
        <v>9</v>
      </c>
      <c r="E48" s="19" t="s">
        <v>1</v>
      </c>
      <c r="F48" s="587"/>
      <c r="G48" s="587"/>
      <c r="H48" s="20">
        <v>0</v>
      </c>
      <c r="I48" s="17">
        <f t="shared" si="1"/>
        <v>380000</v>
      </c>
      <c r="M48" s="31"/>
    </row>
    <row r="49" spans="2:13" s="3" customFormat="1" ht="18.55" outlineLevel="1">
      <c r="B49" s="575"/>
      <c r="C49" s="60" t="s">
        <v>39</v>
      </c>
      <c r="D49" s="79" t="s">
        <v>23</v>
      </c>
      <c r="E49" s="19" t="s">
        <v>17</v>
      </c>
      <c r="F49" s="587"/>
      <c r="G49" s="587"/>
      <c r="H49" s="20">
        <v>10000</v>
      </c>
      <c r="I49" s="17">
        <f t="shared" si="1"/>
        <v>390000</v>
      </c>
      <c r="M49" s="31"/>
    </row>
    <row r="50" spans="2:13" s="3" customFormat="1" ht="18.55" outlineLevel="1">
      <c r="B50" s="575"/>
      <c r="C50" s="60" t="s">
        <v>39</v>
      </c>
      <c r="D50" s="79" t="s">
        <v>24</v>
      </c>
      <c r="E50" s="19" t="s">
        <v>17</v>
      </c>
      <c r="F50" s="587"/>
      <c r="G50" s="587"/>
      <c r="H50" s="20">
        <v>10000</v>
      </c>
      <c r="I50" s="17">
        <f t="shared" si="1"/>
        <v>400000</v>
      </c>
      <c r="M50" s="31"/>
    </row>
    <row r="51" spans="2:13" s="3" customFormat="1" ht="18.55" outlineLevel="1">
      <c r="B51" s="576" t="s">
        <v>7</v>
      </c>
      <c r="C51" s="60" t="s">
        <v>39</v>
      </c>
      <c r="D51" s="32" t="s">
        <v>16</v>
      </c>
      <c r="E51" s="23" t="s">
        <v>1</v>
      </c>
      <c r="F51" s="585">
        <v>3</v>
      </c>
      <c r="G51" s="585">
        <v>0</v>
      </c>
      <c r="H51" s="24">
        <v>0</v>
      </c>
      <c r="I51" s="17">
        <f t="shared" si="1"/>
        <v>400000</v>
      </c>
      <c r="M51" s="31"/>
    </row>
    <row r="52" spans="2:13" s="3" customFormat="1" ht="18.55" outlineLevel="1">
      <c r="B52" s="576"/>
      <c r="C52" s="60" t="s">
        <v>39</v>
      </c>
      <c r="D52" s="32" t="s">
        <v>9</v>
      </c>
      <c r="E52" s="23" t="s">
        <v>1</v>
      </c>
      <c r="F52" s="585"/>
      <c r="G52" s="585"/>
      <c r="H52" s="24">
        <v>0</v>
      </c>
      <c r="I52" s="17">
        <f t="shared" si="1"/>
        <v>400000</v>
      </c>
      <c r="M52" s="31"/>
    </row>
    <row r="53" spans="2:13" s="3" customFormat="1" ht="18.55" outlineLevel="1">
      <c r="B53" s="576"/>
      <c r="C53" s="60" t="s">
        <v>39</v>
      </c>
      <c r="D53" s="32" t="s">
        <v>5</v>
      </c>
      <c r="E53" s="23" t="s">
        <v>17</v>
      </c>
      <c r="F53" s="585"/>
      <c r="G53" s="585"/>
      <c r="H53" s="24">
        <v>10000</v>
      </c>
      <c r="I53" s="17">
        <f t="shared" si="1"/>
        <v>410000</v>
      </c>
      <c r="M53" s="31"/>
    </row>
    <row r="54" spans="2:13" s="3" customFormat="1" ht="18.55" outlineLevel="1">
      <c r="B54" s="576"/>
      <c r="C54" s="60" t="s">
        <v>39</v>
      </c>
      <c r="D54" s="32" t="s">
        <v>25</v>
      </c>
      <c r="E54" s="23" t="s">
        <v>17</v>
      </c>
      <c r="F54" s="585"/>
      <c r="G54" s="585"/>
      <c r="H54" s="24">
        <v>10000</v>
      </c>
      <c r="I54" s="17">
        <f t="shared" si="1"/>
        <v>420000</v>
      </c>
      <c r="M54" s="31"/>
    </row>
    <row r="55" spans="2:13" s="3" customFormat="1" ht="18.55" outlineLevel="1">
      <c r="B55" s="575" t="s">
        <v>8</v>
      </c>
      <c r="C55" s="60" t="s">
        <v>39</v>
      </c>
      <c r="D55" s="79" t="s">
        <v>23</v>
      </c>
      <c r="E55" s="19" t="s">
        <v>1</v>
      </c>
      <c r="F55" s="587">
        <v>3</v>
      </c>
      <c r="G55" s="587">
        <v>2</v>
      </c>
      <c r="H55" s="20">
        <v>0</v>
      </c>
      <c r="I55" s="17">
        <f t="shared" si="1"/>
        <v>420000</v>
      </c>
      <c r="M55" s="31"/>
    </row>
    <row r="56" spans="2:13" s="3" customFormat="1" ht="18.55" outlineLevel="1">
      <c r="B56" s="575"/>
      <c r="C56" s="60" t="s">
        <v>39</v>
      </c>
      <c r="D56" s="79" t="s">
        <v>24</v>
      </c>
      <c r="E56" s="19" t="s">
        <v>1</v>
      </c>
      <c r="F56" s="587"/>
      <c r="G56" s="587"/>
      <c r="H56" s="20">
        <v>0</v>
      </c>
      <c r="I56" s="17">
        <f t="shared" si="1"/>
        <v>420000</v>
      </c>
      <c r="M56" s="31"/>
    </row>
    <row r="57" spans="2:13" s="3" customFormat="1" ht="18.55" outlineLevel="1">
      <c r="B57" s="575"/>
      <c r="C57" s="60" t="s">
        <v>39</v>
      </c>
      <c r="D57" s="79" t="s">
        <v>5</v>
      </c>
      <c r="E57" s="19" t="s">
        <v>17</v>
      </c>
      <c r="F57" s="587"/>
      <c r="G57" s="587"/>
      <c r="H57" s="20">
        <v>10000</v>
      </c>
      <c r="I57" s="17">
        <f t="shared" si="1"/>
        <v>430000</v>
      </c>
      <c r="M57" s="31"/>
    </row>
    <row r="58" spans="2:13" s="3" customFormat="1" ht="18.55" outlineLevel="1">
      <c r="B58" s="597"/>
      <c r="C58" s="60" t="s">
        <v>39</v>
      </c>
      <c r="D58" s="80" t="s">
        <v>25</v>
      </c>
      <c r="E58" s="19" t="s">
        <v>17</v>
      </c>
      <c r="F58" s="598"/>
      <c r="G58" s="598"/>
      <c r="H58" s="27">
        <v>10000</v>
      </c>
      <c r="I58" s="17">
        <f t="shared" si="1"/>
        <v>440000</v>
      </c>
      <c r="M58" s="31"/>
    </row>
    <row r="59" spans="2:13" s="3" customFormat="1" ht="18.55" outlineLevel="1">
      <c r="B59" s="576" t="s">
        <v>10</v>
      </c>
      <c r="C59" s="60" t="s">
        <v>39</v>
      </c>
      <c r="D59" s="32" t="s">
        <v>23</v>
      </c>
      <c r="E59" s="23" t="s">
        <v>1</v>
      </c>
      <c r="F59" s="585">
        <v>3</v>
      </c>
      <c r="G59" s="585">
        <v>2</v>
      </c>
      <c r="H59" s="24">
        <v>0</v>
      </c>
      <c r="I59" s="17">
        <f t="shared" si="1"/>
        <v>440000</v>
      </c>
      <c r="M59" s="31"/>
    </row>
    <row r="60" spans="2:13" s="3" customFormat="1" ht="18.55" outlineLevel="1">
      <c r="B60" s="576"/>
      <c r="C60" s="60" t="s">
        <v>39</v>
      </c>
      <c r="D60" s="32" t="s">
        <v>24</v>
      </c>
      <c r="E60" s="23" t="s">
        <v>1</v>
      </c>
      <c r="F60" s="585"/>
      <c r="G60" s="585"/>
      <c r="H60" s="24">
        <v>0</v>
      </c>
      <c r="I60" s="17">
        <f t="shared" si="1"/>
        <v>440000</v>
      </c>
      <c r="M60" s="31"/>
    </row>
    <row r="61" spans="2:13" s="3" customFormat="1" ht="18.55" outlineLevel="1">
      <c r="B61" s="576"/>
      <c r="C61" s="60" t="s">
        <v>39</v>
      </c>
      <c r="D61" s="32" t="s">
        <v>15</v>
      </c>
      <c r="E61" s="23" t="s">
        <v>17</v>
      </c>
      <c r="F61" s="585"/>
      <c r="G61" s="585"/>
      <c r="H61" s="24">
        <v>10000</v>
      </c>
      <c r="I61" s="17">
        <f t="shared" si="1"/>
        <v>450000</v>
      </c>
      <c r="M61" s="31"/>
    </row>
    <row r="62" spans="2:13" s="3" customFormat="1" ht="18.55" outlineLevel="1">
      <c r="B62" s="576"/>
      <c r="C62" s="60" t="s">
        <v>39</v>
      </c>
      <c r="D62" s="32" t="s">
        <v>16</v>
      </c>
      <c r="E62" s="23" t="s">
        <v>17</v>
      </c>
      <c r="F62" s="585"/>
      <c r="G62" s="585"/>
      <c r="H62" s="24">
        <v>10000</v>
      </c>
      <c r="I62" s="17">
        <f t="shared" si="1"/>
        <v>460000</v>
      </c>
      <c r="M62" s="31"/>
    </row>
    <row r="63" spans="2:13" s="3" customFormat="1" ht="18.55">
      <c r="B63" s="6" t="s">
        <v>70</v>
      </c>
      <c r="C63" s="7"/>
      <c r="D63" s="77"/>
      <c r="E63" s="9"/>
      <c r="F63" s="10"/>
      <c r="G63" s="10"/>
      <c r="H63" s="11">
        <f>SUM(H64:H83)</f>
        <v>100000</v>
      </c>
      <c r="I63" s="12">
        <v>0</v>
      </c>
      <c r="M63" s="31"/>
    </row>
    <row r="64" spans="2:13" s="3" customFormat="1" ht="18.55" outlineLevel="1">
      <c r="B64" s="574" t="s">
        <v>2</v>
      </c>
      <c r="C64" s="60" t="s">
        <v>39</v>
      </c>
      <c r="D64" s="78" t="s">
        <v>4</v>
      </c>
      <c r="E64" s="15" t="s">
        <v>1</v>
      </c>
      <c r="F64" s="586">
        <v>3</v>
      </c>
      <c r="G64" s="586">
        <v>2</v>
      </c>
      <c r="H64" s="16">
        <v>0</v>
      </c>
      <c r="I64" s="17">
        <f>I62+H64</f>
        <v>460000</v>
      </c>
      <c r="M64" s="31"/>
    </row>
    <row r="65" spans="2:13" s="3" customFormat="1" ht="18.55" outlineLevel="1">
      <c r="B65" s="575"/>
      <c r="C65" s="60" t="s">
        <v>39</v>
      </c>
      <c r="D65" s="79" t="s">
        <v>9</v>
      </c>
      <c r="E65" s="19" t="s">
        <v>1</v>
      </c>
      <c r="F65" s="587"/>
      <c r="G65" s="587"/>
      <c r="H65" s="20">
        <v>0</v>
      </c>
      <c r="I65" s="17">
        <f t="shared" ref="I65:I83" si="2">I64+H65</f>
        <v>460000</v>
      </c>
      <c r="M65" s="31"/>
    </row>
    <row r="66" spans="2:13" s="3" customFormat="1" ht="18.55" outlineLevel="1">
      <c r="B66" s="575"/>
      <c r="C66" s="60" t="s">
        <v>39</v>
      </c>
      <c r="D66" s="79" t="s">
        <v>25</v>
      </c>
      <c r="E66" s="19" t="s">
        <v>17</v>
      </c>
      <c r="F66" s="587"/>
      <c r="G66" s="587"/>
      <c r="H66" s="20">
        <v>10000</v>
      </c>
      <c r="I66" s="17">
        <f t="shared" si="2"/>
        <v>470000</v>
      </c>
      <c r="M66" s="31"/>
    </row>
    <row r="67" spans="2:13" s="3" customFormat="1" ht="18.55" outlineLevel="1">
      <c r="B67" s="575"/>
      <c r="C67" s="60" t="s">
        <v>39</v>
      </c>
      <c r="D67" s="79" t="s">
        <v>14</v>
      </c>
      <c r="E67" s="19" t="s">
        <v>17</v>
      </c>
      <c r="F67" s="587"/>
      <c r="G67" s="587"/>
      <c r="H67" s="20">
        <v>10000</v>
      </c>
      <c r="I67" s="17">
        <f t="shared" si="2"/>
        <v>480000</v>
      </c>
      <c r="M67" s="31"/>
    </row>
    <row r="68" spans="2:13" s="3" customFormat="1" ht="18.55" outlineLevel="1">
      <c r="B68" s="576" t="s">
        <v>3</v>
      </c>
      <c r="C68" s="60" t="s">
        <v>39</v>
      </c>
      <c r="D68" s="32" t="s">
        <v>14</v>
      </c>
      <c r="E68" s="23" t="str">
        <f>E64</f>
        <v>Thắng</v>
      </c>
      <c r="F68" s="585">
        <v>3</v>
      </c>
      <c r="G68" s="585">
        <v>1</v>
      </c>
      <c r="H68" s="24">
        <v>0</v>
      </c>
      <c r="I68" s="17">
        <f t="shared" si="2"/>
        <v>480000</v>
      </c>
      <c r="M68" s="31"/>
    </row>
    <row r="69" spans="2:13" s="3" customFormat="1" ht="18.55" outlineLevel="1">
      <c r="B69" s="576"/>
      <c r="C69" s="60" t="s">
        <v>39</v>
      </c>
      <c r="D69" s="32" t="s">
        <v>9</v>
      </c>
      <c r="E69" s="23" t="s">
        <v>1</v>
      </c>
      <c r="F69" s="585"/>
      <c r="G69" s="585"/>
      <c r="H69" s="24">
        <v>0</v>
      </c>
      <c r="I69" s="17">
        <f t="shared" si="2"/>
        <v>480000</v>
      </c>
      <c r="M69" s="31"/>
    </row>
    <row r="70" spans="2:13" s="3" customFormat="1" ht="18.55" outlineLevel="1">
      <c r="B70" s="576"/>
      <c r="C70" s="60" t="s">
        <v>39</v>
      </c>
      <c r="D70" s="32" t="s">
        <v>15</v>
      </c>
      <c r="E70" s="23" t="s">
        <v>17</v>
      </c>
      <c r="F70" s="585"/>
      <c r="G70" s="585"/>
      <c r="H70" s="24">
        <v>10000</v>
      </c>
      <c r="I70" s="17">
        <f t="shared" si="2"/>
        <v>490000</v>
      </c>
      <c r="M70" s="31"/>
    </row>
    <row r="71" spans="2:13" s="3" customFormat="1" ht="18.55" outlineLevel="1">
      <c r="B71" s="576"/>
      <c r="C71" s="60" t="s">
        <v>39</v>
      </c>
      <c r="D71" s="32" t="s">
        <v>16</v>
      </c>
      <c r="E71" s="23" t="s">
        <v>17</v>
      </c>
      <c r="F71" s="585"/>
      <c r="G71" s="585"/>
      <c r="H71" s="24">
        <v>10000</v>
      </c>
      <c r="I71" s="17">
        <f t="shared" si="2"/>
        <v>500000</v>
      </c>
      <c r="M71" s="31"/>
    </row>
    <row r="72" spans="2:13" s="3" customFormat="1" ht="18.55" outlineLevel="1">
      <c r="B72" s="574" t="s">
        <v>6</v>
      </c>
      <c r="C72" s="60" t="s">
        <v>39</v>
      </c>
      <c r="D72" s="78" t="s">
        <v>16</v>
      </c>
      <c r="E72" s="15" t="s">
        <v>1</v>
      </c>
      <c r="F72" s="586">
        <v>3</v>
      </c>
      <c r="G72" s="586">
        <v>1</v>
      </c>
      <c r="H72" s="16">
        <v>0</v>
      </c>
      <c r="I72" s="17">
        <f t="shared" si="2"/>
        <v>500000</v>
      </c>
      <c r="M72" s="31"/>
    </row>
    <row r="73" spans="2:13" s="3" customFormat="1" ht="18.55" outlineLevel="1">
      <c r="B73" s="575"/>
      <c r="C73" s="60" t="s">
        <v>39</v>
      </c>
      <c r="D73" s="79" t="s">
        <v>25</v>
      </c>
      <c r="E73" s="19" t="s">
        <v>1</v>
      </c>
      <c r="F73" s="587"/>
      <c r="G73" s="587"/>
      <c r="H73" s="20">
        <v>0</v>
      </c>
      <c r="I73" s="17">
        <f t="shared" si="2"/>
        <v>500000</v>
      </c>
      <c r="M73" s="31"/>
    </row>
    <row r="74" spans="2:13" s="3" customFormat="1" ht="18.55" outlineLevel="1">
      <c r="B74" s="575"/>
      <c r="C74" s="60" t="s">
        <v>39</v>
      </c>
      <c r="D74" s="79" t="s">
        <v>4</v>
      </c>
      <c r="E74" s="19" t="s">
        <v>17</v>
      </c>
      <c r="F74" s="587"/>
      <c r="G74" s="587"/>
      <c r="H74" s="20">
        <v>10000</v>
      </c>
      <c r="I74" s="17">
        <f t="shared" si="2"/>
        <v>510000</v>
      </c>
      <c r="M74" s="31"/>
    </row>
    <row r="75" spans="2:13" s="3" customFormat="1" ht="18.55" outlineLevel="1">
      <c r="B75" s="575"/>
      <c r="C75" s="60" t="s">
        <v>39</v>
      </c>
      <c r="D75" s="79" t="s">
        <v>24</v>
      </c>
      <c r="E75" s="19" t="s">
        <v>17</v>
      </c>
      <c r="F75" s="587"/>
      <c r="G75" s="587"/>
      <c r="H75" s="20">
        <v>10000</v>
      </c>
      <c r="I75" s="17">
        <f t="shared" si="2"/>
        <v>520000</v>
      </c>
      <c r="M75" s="31"/>
    </row>
    <row r="76" spans="2:13" s="3" customFormat="1" ht="18.55" outlineLevel="1">
      <c r="B76" s="576" t="s">
        <v>7</v>
      </c>
      <c r="C76" s="60" t="s">
        <v>39</v>
      </c>
      <c r="D76" s="32" t="s">
        <v>14</v>
      </c>
      <c r="E76" s="23" t="s">
        <v>1</v>
      </c>
      <c r="F76" s="585">
        <v>3</v>
      </c>
      <c r="G76" s="585">
        <v>2</v>
      </c>
      <c r="H76" s="24">
        <v>0</v>
      </c>
      <c r="I76" s="17">
        <f t="shared" si="2"/>
        <v>520000</v>
      </c>
      <c r="M76" s="31"/>
    </row>
    <row r="77" spans="2:13" s="3" customFormat="1" ht="18.55" outlineLevel="1">
      <c r="B77" s="576"/>
      <c r="C77" s="60" t="s">
        <v>39</v>
      </c>
      <c r="D77" s="32" t="s">
        <v>15</v>
      </c>
      <c r="E77" s="23" t="s">
        <v>1</v>
      </c>
      <c r="F77" s="585"/>
      <c r="G77" s="585"/>
      <c r="H77" s="24">
        <v>0</v>
      </c>
      <c r="I77" s="17">
        <f t="shared" si="2"/>
        <v>520000</v>
      </c>
      <c r="M77" s="31"/>
    </row>
    <row r="78" spans="2:13" s="3" customFormat="1" ht="18.55" outlineLevel="1">
      <c r="B78" s="576"/>
      <c r="C78" s="60" t="s">
        <v>39</v>
      </c>
      <c r="D78" s="32" t="s">
        <v>24</v>
      </c>
      <c r="E78" s="23" t="s">
        <v>17</v>
      </c>
      <c r="F78" s="585"/>
      <c r="G78" s="585"/>
      <c r="H78" s="24">
        <v>10000</v>
      </c>
      <c r="I78" s="17">
        <f t="shared" si="2"/>
        <v>530000</v>
      </c>
      <c r="M78" s="31"/>
    </row>
    <row r="79" spans="2:13" s="3" customFormat="1" ht="18.55" outlineLevel="1">
      <c r="B79" s="576"/>
      <c r="C79" s="60" t="s">
        <v>39</v>
      </c>
      <c r="D79" s="32" t="s">
        <v>25</v>
      </c>
      <c r="E79" s="23" t="s">
        <v>17</v>
      </c>
      <c r="F79" s="585"/>
      <c r="G79" s="585"/>
      <c r="H79" s="24">
        <v>10000</v>
      </c>
      <c r="I79" s="17">
        <f t="shared" si="2"/>
        <v>540000</v>
      </c>
      <c r="M79" s="31"/>
    </row>
    <row r="80" spans="2:13" s="3" customFormat="1" ht="18.55" outlineLevel="1">
      <c r="B80" s="575" t="s">
        <v>8</v>
      </c>
      <c r="C80" s="60" t="s">
        <v>39</v>
      </c>
      <c r="D80" s="79" t="s">
        <v>25</v>
      </c>
      <c r="E80" s="19" t="s">
        <v>1</v>
      </c>
      <c r="F80" s="587">
        <v>3</v>
      </c>
      <c r="G80" s="587">
        <v>2</v>
      </c>
      <c r="H80" s="20">
        <v>0</v>
      </c>
      <c r="I80" s="17">
        <f t="shared" si="2"/>
        <v>540000</v>
      </c>
      <c r="M80" s="31"/>
    </row>
    <row r="81" spans="2:13" s="3" customFormat="1" ht="18.55" outlineLevel="1">
      <c r="B81" s="575"/>
      <c r="C81" s="60" t="s">
        <v>39</v>
      </c>
      <c r="D81" s="79" t="s">
        <v>24</v>
      </c>
      <c r="E81" s="19" t="s">
        <v>1</v>
      </c>
      <c r="F81" s="587"/>
      <c r="G81" s="587"/>
      <c r="H81" s="20">
        <v>0</v>
      </c>
      <c r="I81" s="17">
        <f t="shared" si="2"/>
        <v>540000</v>
      </c>
      <c r="M81" s="31"/>
    </row>
    <row r="82" spans="2:13" s="3" customFormat="1" ht="18.55" outlineLevel="1">
      <c r="B82" s="575"/>
      <c r="C82" s="60" t="s">
        <v>39</v>
      </c>
      <c r="D82" s="79" t="s">
        <v>14</v>
      </c>
      <c r="E82" s="19" t="s">
        <v>17</v>
      </c>
      <c r="F82" s="587"/>
      <c r="G82" s="587"/>
      <c r="H82" s="20">
        <v>10000</v>
      </c>
      <c r="I82" s="17">
        <f t="shared" si="2"/>
        <v>550000</v>
      </c>
      <c r="M82" s="31"/>
    </row>
    <row r="83" spans="2:13" s="3" customFormat="1" ht="18.55" outlineLevel="1">
      <c r="B83" s="597"/>
      <c r="C83" s="60" t="s">
        <v>39</v>
      </c>
      <c r="D83" s="80" t="s">
        <v>15</v>
      </c>
      <c r="E83" s="19" t="s">
        <v>17</v>
      </c>
      <c r="F83" s="598"/>
      <c r="G83" s="598"/>
      <c r="H83" s="27">
        <v>10000</v>
      </c>
      <c r="I83" s="17">
        <f t="shared" si="2"/>
        <v>560000</v>
      </c>
      <c r="M83" s="31"/>
    </row>
    <row r="84" spans="2:13" s="3" customFormat="1" ht="18.55">
      <c r="B84" s="6" t="s">
        <v>71</v>
      </c>
      <c r="C84" s="7"/>
      <c r="D84" s="77"/>
      <c r="E84" s="9"/>
      <c r="F84" s="10"/>
      <c r="G84" s="10"/>
      <c r="H84" s="11">
        <f>SUM(H85:H98)</f>
        <v>70000</v>
      </c>
      <c r="I84" s="12">
        <v>0</v>
      </c>
      <c r="M84" s="31"/>
    </row>
    <row r="85" spans="2:13" s="3" customFormat="1" ht="18.55" outlineLevel="1">
      <c r="B85" s="574" t="s">
        <v>2</v>
      </c>
      <c r="C85" s="61" t="s">
        <v>39</v>
      </c>
      <c r="D85" s="78" t="s">
        <v>16</v>
      </c>
      <c r="E85" s="15" t="s">
        <v>1</v>
      </c>
      <c r="F85" s="586">
        <v>3</v>
      </c>
      <c r="G85" s="586">
        <v>2</v>
      </c>
      <c r="H85" s="16">
        <v>0</v>
      </c>
      <c r="I85" s="17">
        <f>I83+H85</f>
        <v>560000</v>
      </c>
      <c r="M85" s="31"/>
    </row>
    <row r="86" spans="2:13" s="3" customFormat="1" ht="18.55" outlineLevel="1">
      <c r="B86" s="575"/>
      <c r="C86" s="61" t="s">
        <v>39</v>
      </c>
      <c r="D86" s="79" t="s">
        <v>24</v>
      </c>
      <c r="E86" s="19" t="s">
        <v>1</v>
      </c>
      <c r="F86" s="587"/>
      <c r="G86" s="587"/>
      <c r="H86" s="20">
        <v>0</v>
      </c>
      <c r="I86" s="17">
        <f t="shared" ref="I86:I98" si="3">I85+H86</f>
        <v>560000</v>
      </c>
      <c r="M86" s="31"/>
    </row>
    <row r="87" spans="2:13" s="3" customFormat="1" ht="18.55" outlineLevel="1">
      <c r="B87" s="575"/>
      <c r="C87" s="61" t="s">
        <v>39</v>
      </c>
      <c r="D87" s="79" t="s">
        <v>9</v>
      </c>
      <c r="E87" s="19" t="s">
        <v>17</v>
      </c>
      <c r="F87" s="587"/>
      <c r="G87" s="587"/>
      <c r="H87" s="20">
        <v>10000</v>
      </c>
      <c r="I87" s="17">
        <f t="shared" si="3"/>
        <v>570000</v>
      </c>
      <c r="M87" s="31"/>
    </row>
    <row r="88" spans="2:13" s="3" customFormat="1" ht="18.55" outlineLevel="1">
      <c r="B88" s="575"/>
      <c r="C88" s="61" t="s">
        <v>39</v>
      </c>
      <c r="D88" s="79" t="s">
        <v>15</v>
      </c>
      <c r="E88" s="19" t="s">
        <v>17</v>
      </c>
      <c r="F88" s="587"/>
      <c r="G88" s="587"/>
      <c r="H88" s="20">
        <v>10000</v>
      </c>
      <c r="I88" s="17">
        <f t="shared" si="3"/>
        <v>580000</v>
      </c>
      <c r="M88" s="31"/>
    </row>
    <row r="89" spans="2:13" s="3" customFormat="1" ht="18.55" outlineLevel="1">
      <c r="B89" s="576" t="s">
        <v>3</v>
      </c>
      <c r="C89" s="61" t="s">
        <v>39</v>
      </c>
      <c r="D89" s="32" t="s">
        <v>14</v>
      </c>
      <c r="E89" s="23" t="str">
        <f>E85</f>
        <v>Thắng</v>
      </c>
      <c r="F89" s="585">
        <v>3</v>
      </c>
      <c r="G89" s="585">
        <v>0</v>
      </c>
      <c r="H89" s="24">
        <v>0</v>
      </c>
      <c r="I89" s="17">
        <f t="shared" si="3"/>
        <v>580000</v>
      </c>
      <c r="M89" s="31"/>
    </row>
    <row r="90" spans="2:13" s="3" customFormat="1" ht="18.55" outlineLevel="1">
      <c r="B90" s="576"/>
      <c r="C90" s="61" t="s">
        <v>39</v>
      </c>
      <c r="D90" s="32" t="s">
        <v>24</v>
      </c>
      <c r="E90" s="23" t="s">
        <v>1</v>
      </c>
      <c r="F90" s="585"/>
      <c r="G90" s="585"/>
      <c r="H90" s="24">
        <v>0</v>
      </c>
      <c r="I90" s="17">
        <f t="shared" si="3"/>
        <v>580000</v>
      </c>
      <c r="M90" s="31"/>
    </row>
    <row r="91" spans="2:13" s="3" customFormat="1" ht="18.55" outlineLevel="1">
      <c r="B91" s="576"/>
      <c r="C91" s="61" t="s">
        <v>39</v>
      </c>
      <c r="D91" s="32" t="s">
        <v>15</v>
      </c>
      <c r="E91" s="23" t="s">
        <v>17</v>
      </c>
      <c r="F91" s="585"/>
      <c r="G91" s="585"/>
      <c r="H91" s="24">
        <v>10000</v>
      </c>
      <c r="I91" s="17">
        <f t="shared" si="3"/>
        <v>590000</v>
      </c>
      <c r="M91" s="31"/>
    </row>
    <row r="92" spans="2:13" s="3" customFormat="1" ht="18.55" outlineLevel="1">
      <c r="B92" s="576"/>
      <c r="C92" s="61" t="s">
        <v>39</v>
      </c>
      <c r="D92" s="32" t="s">
        <v>9</v>
      </c>
      <c r="E92" s="23" t="s">
        <v>17</v>
      </c>
      <c r="F92" s="585"/>
      <c r="G92" s="585"/>
      <c r="H92" s="24">
        <v>10000</v>
      </c>
      <c r="I92" s="17">
        <f t="shared" si="3"/>
        <v>600000</v>
      </c>
      <c r="M92" s="31"/>
    </row>
    <row r="93" spans="2:13" s="3" customFormat="1" ht="18.55" outlineLevel="1">
      <c r="B93" s="574" t="s">
        <v>6</v>
      </c>
      <c r="C93" s="61" t="s">
        <v>39</v>
      </c>
      <c r="D93" s="78" t="s">
        <v>14</v>
      </c>
      <c r="E93" s="15" t="s">
        <v>1</v>
      </c>
      <c r="F93" s="586">
        <v>3</v>
      </c>
      <c r="G93" s="586">
        <v>1</v>
      </c>
      <c r="H93" s="16">
        <v>0</v>
      </c>
      <c r="I93" s="17">
        <f t="shared" si="3"/>
        <v>600000</v>
      </c>
      <c r="M93" s="31"/>
    </row>
    <row r="94" spans="2:13" s="3" customFormat="1" ht="18.55" outlineLevel="1">
      <c r="B94" s="575"/>
      <c r="C94" s="61" t="s">
        <v>39</v>
      </c>
      <c r="D94" s="79" t="s">
        <v>9</v>
      </c>
      <c r="E94" s="19" t="s">
        <v>1</v>
      </c>
      <c r="F94" s="587"/>
      <c r="G94" s="587"/>
      <c r="H94" s="20">
        <v>0</v>
      </c>
      <c r="I94" s="17">
        <f t="shared" si="3"/>
        <v>600000</v>
      </c>
      <c r="M94" s="31"/>
    </row>
    <row r="95" spans="2:13" s="3" customFormat="1" ht="18.55" outlineLevel="1">
      <c r="B95" s="575"/>
      <c r="C95" s="61" t="s">
        <v>39</v>
      </c>
      <c r="D95" s="79" t="s">
        <v>15</v>
      </c>
      <c r="E95" s="19" t="s">
        <v>17</v>
      </c>
      <c r="F95" s="587"/>
      <c r="G95" s="587"/>
      <c r="H95" s="20">
        <v>10000</v>
      </c>
      <c r="I95" s="17">
        <f t="shared" si="3"/>
        <v>610000</v>
      </c>
      <c r="M95" s="31"/>
    </row>
    <row r="96" spans="2:13" s="3" customFormat="1" ht="18.55" outlineLevel="1">
      <c r="B96" s="575"/>
      <c r="C96" s="61" t="s">
        <v>39</v>
      </c>
      <c r="D96" s="79" t="s">
        <v>16</v>
      </c>
      <c r="E96" s="19" t="s">
        <v>17</v>
      </c>
      <c r="F96" s="587"/>
      <c r="G96" s="587"/>
      <c r="H96" s="20">
        <v>10000</v>
      </c>
      <c r="I96" s="17">
        <f t="shared" si="3"/>
        <v>620000</v>
      </c>
      <c r="M96" s="31"/>
    </row>
    <row r="97" spans="2:13" s="3" customFormat="1" ht="18.55" outlineLevel="1">
      <c r="B97" s="576"/>
      <c r="C97" s="61" t="s">
        <v>39</v>
      </c>
      <c r="D97" s="32" t="s">
        <v>15</v>
      </c>
      <c r="E97" s="23" t="s">
        <v>1</v>
      </c>
      <c r="F97" s="585"/>
      <c r="G97" s="585"/>
      <c r="H97" s="24">
        <v>0</v>
      </c>
      <c r="I97" s="17">
        <f t="shared" si="3"/>
        <v>620000</v>
      </c>
      <c r="M97" s="31"/>
    </row>
    <row r="98" spans="2:13" s="3" customFormat="1" ht="18.55" outlineLevel="1">
      <c r="B98" s="576"/>
      <c r="C98" s="61" t="s">
        <v>39</v>
      </c>
      <c r="D98" s="32" t="s">
        <v>16</v>
      </c>
      <c r="E98" s="23" t="s">
        <v>17</v>
      </c>
      <c r="F98" s="585"/>
      <c r="G98" s="585"/>
      <c r="H98" s="24">
        <v>10000</v>
      </c>
      <c r="I98" s="17">
        <f t="shared" si="3"/>
        <v>630000</v>
      </c>
      <c r="M98" s="31"/>
    </row>
    <row r="99" spans="2:13" s="3" customFormat="1" ht="18.55">
      <c r="B99" s="6" t="s">
        <v>72</v>
      </c>
      <c r="C99" s="7"/>
      <c r="D99" s="77"/>
      <c r="E99" s="9"/>
      <c r="F99" s="10"/>
      <c r="G99" s="10"/>
      <c r="H99" s="11">
        <f>SUM(H100:H127)</f>
        <v>140000</v>
      </c>
      <c r="I99" s="12">
        <v>0</v>
      </c>
      <c r="M99" s="31"/>
    </row>
    <row r="100" spans="2:13" s="3" customFormat="1" ht="18.55" outlineLevel="1">
      <c r="B100" s="574" t="s">
        <v>2</v>
      </c>
      <c r="C100" s="61" t="s">
        <v>39</v>
      </c>
      <c r="D100" s="78" t="s">
        <v>14</v>
      </c>
      <c r="E100" s="15" t="s">
        <v>1</v>
      </c>
      <c r="F100" s="586">
        <v>3</v>
      </c>
      <c r="G100" s="586">
        <v>1</v>
      </c>
      <c r="H100" s="16">
        <v>0</v>
      </c>
      <c r="I100" s="17">
        <f>I98+H100</f>
        <v>630000</v>
      </c>
      <c r="M100" s="31"/>
    </row>
    <row r="101" spans="2:13" s="3" customFormat="1" ht="18.55" outlineLevel="1">
      <c r="B101" s="575"/>
      <c r="C101" s="61" t="s">
        <v>39</v>
      </c>
      <c r="D101" s="79" t="s">
        <v>16</v>
      </c>
      <c r="E101" s="19" t="s">
        <v>1</v>
      </c>
      <c r="F101" s="587"/>
      <c r="G101" s="587"/>
      <c r="H101" s="20">
        <v>0</v>
      </c>
      <c r="I101" s="17">
        <f t="shared" ref="I101:I127" si="4">I100+H101</f>
        <v>630000</v>
      </c>
      <c r="M101" s="31"/>
    </row>
    <row r="102" spans="2:13" s="3" customFormat="1" ht="18.55" outlineLevel="1">
      <c r="B102" s="575"/>
      <c r="C102" s="61" t="s">
        <v>39</v>
      </c>
      <c r="D102" s="79" t="s">
        <v>0</v>
      </c>
      <c r="E102" s="19" t="s">
        <v>17</v>
      </c>
      <c r="F102" s="587"/>
      <c r="G102" s="587"/>
      <c r="H102" s="20">
        <v>10000</v>
      </c>
      <c r="I102" s="17">
        <f t="shared" si="4"/>
        <v>640000</v>
      </c>
      <c r="M102" s="31"/>
    </row>
    <row r="103" spans="2:13" s="3" customFormat="1" ht="18.55" outlineLevel="1">
      <c r="B103" s="575"/>
      <c r="C103" s="61" t="s">
        <v>39</v>
      </c>
      <c r="D103" s="79" t="s">
        <v>15</v>
      </c>
      <c r="E103" s="19" t="s">
        <v>17</v>
      </c>
      <c r="F103" s="587"/>
      <c r="G103" s="587"/>
      <c r="H103" s="20">
        <v>10000</v>
      </c>
      <c r="I103" s="17">
        <f t="shared" si="4"/>
        <v>650000</v>
      </c>
      <c r="M103" s="31"/>
    </row>
    <row r="104" spans="2:13" s="3" customFormat="1" ht="18.55" outlineLevel="1">
      <c r="B104" s="576" t="s">
        <v>3</v>
      </c>
      <c r="C104" s="61" t="s">
        <v>39</v>
      </c>
      <c r="D104" s="32" t="s">
        <v>14</v>
      </c>
      <c r="E104" s="23" t="str">
        <f>E100</f>
        <v>Thắng</v>
      </c>
      <c r="F104" s="585">
        <v>3</v>
      </c>
      <c r="G104" s="585">
        <v>1</v>
      </c>
      <c r="H104" s="24">
        <v>0</v>
      </c>
      <c r="I104" s="17">
        <f t="shared" si="4"/>
        <v>650000</v>
      </c>
      <c r="M104" s="31"/>
    </row>
    <row r="105" spans="2:13" s="3" customFormat="1" ht="18.55" outlineLevel="1">
      <c r="B105" s="576"/>
      <c r="C105" s="61" t="s">
        <v>39</v>
      </c>
      <c r="D105" s="32" t="s">
        <v>16</v>
      </c>
      <c r="E105" s="23" t="s">
        <v>1</v>
      </c>
      <c r="F105" s="585"/>
      <c r="G105" s="585"/>
      <c r="H105" s="24">
        <v>0</v>
      </c>
      <c r="I105" s="17">
        <f t="shared" si="4"/>
        <v>650000</v>
      </c>
      <c r="M105" s="31"/>
    </row>
    <row r="106" spans="2:13" s="3" customFormat="1" ht="18.55" outlineLevel="1">
      <c r="B106" s="576"/>
      <c r="C106" s="61" t="s">
        <v>39</v>
      </c>
      <c r="D106" s="32" t="s">
        <v>0</v>
      </c>
      <c r="E106" s="23" t="s">
        <v>17</v>
      </c>
      <c r="F106" s="585"/>
      <c r="G106" s="585"/>
      <c r="H106" s="24">
        <v>10000</v>
      </c>
      <c r="I106" s="17">
        <f t="shared" si="4"/>
        <v>660000</v>
      </c>
      <c r="M106" s="31"/>
    </row>
    <row r="107" spans="2:13" s="3" customFormat="1" ht="18.55" outlineLevel="1">
      <c r="B107" s="576"/>
      <c r="C107" s="61" t="s">
        <v>39</v>
      </c>
      <c r="D107" s="32" t="s">
        <v>24</v>
      </c>
      <c r="E107" s="23" t="s">
        <v>17</v>
      </c>
      <c r="F107" s="585"/>
      <c r="G107" s="585"/>
      <c r="H107" s="24">
        <v>10000</v>
      </c>
      <c r="I107" s="17">
        <f t="shared" si="4"/>
        <v>670000</v>
      </c>
      <c r="M107" s="31"/>
    </row>
    <row r="108" spans="2:13" s="3" customFormat="1" ht="18.55" outlineLevel="1">
      <c r="B108" s="574" t="s">
        <v>6</v>
      </c>
      <c r="C108" s="61" t="s">
        <v>39</v>
      </c>
      <c r="D108" s="78" t="s">
        <v>0</v>
      </c>
      <c r="E108" s="15" t="s">
        <v>1</v>
      </c>
      <c r="F108" s="586">
        <v>3</v>
      </c>
      <c r="G108" s="586">
        <v>2</v>
      </c>
      <c r="H108" s="16">
        <v>0</v>
      </c>
      <c r="I108" s="17">
        <f t="shared" si="4"/>
        <v>670000</v>
      </c>
      <c r="M108" s="31"/>
    </row>
    <row r="109" spans="2:13" s="3" customFormat="1" ht="18.55" outlineLevel="1">
      <c r="B109" s="575"/>
      <c r="C109" s="61" t="s">
        <v>39</v>
      </c>
      <c r="D109" s="79" t="s">
        <v>24</v>
      </c>
      <c r="E109" s="19" t="s">
        <v>1</v>
      </c>
      <c r="F109" s="587"/>
      <c r="G109" s="587"/>
      <c r="H109" s="20">
        <v>0</v>
      </c>
      <c r="I109" s="17">
        <f t="shared" si="4"/>
        <v>670000</v>
      </c>
      <c r="M109" s="31"/>
    </row>
    <row r="110" spans="2:13" s="3" customFormat="1" ht="18.55" outlineLevel="1">
      <c r="B110" s="575"/>
      <c r="C110" s="61" t="s">
        <v>39</v>
      </c>
      <c r="D110" s="79" t="s">
        <v>16</v>
      </c>
      <c r="E110" s="19" t="s">
        <v>17</v>
      </c>
      <c r="F110" s="587"/>
      <c r="G110" s="587"/>
      <c r="H110" s="20">
        <v>10000</v>
      </c>
      <c r="I110" s="17">
        <f t="shared" si="4"/>
        <v>680000</v>
      </c>
      <c r="M110" s="31"/>
    </row>
    <row r="111" spans="2:13" s="3" customFormat="1" ht="18.55" outlineLevel="1">
      <c r="B111" s="575"/>
      <c r="C111" s="61" t="s">
        <v>39</v>
      </c>
      <c r="D111" s="79" t="s">
        <v>15</v>
      </c>
      <c r="E111" s="19" t="s">
        <v>17</v>
      </c>
      <c r="F111" s="587"/>
      <c r="G111" s="587"/>
      <c r="H111" s="20">
        <v>10000</v>
      </c>
      <c r="I111" s="17">
        <f t="shared" si="4"/>
        <v>690000</v>
      </c>
      <c r="M111" s="31"/>
    </row>
    <row r="112" spans="2:13" s="3" customFormat="1" ht="18.55" outlineLevel="1">
      <c r="B112" s="576" t="s">
        <v>7</v>
      </c>
      <c r="C112" s="61" t="s">
        <v>39</v>
      </c>
      <c r="D112" s="32" t="s">
        <v>14</v>
      </c>
      <c r="E112" s="23" t="s">
        <v>1</v>
      </c>
      <c r="F112" s="585">
        <v>3</v>
      </c>
      <c r="G112" s="585">
        <v>1</v>
      </c>
      <c r="H112" s="24">
        <v>0</v>
      </c>
      <c r="I112" s="17">
        <f t="shared" si="4"/>
        <v>690000</v>
      </c>
      <c r="M112" s="31"/>
    </row>
    <row r="113" spans="2:13" s="3" customFormat="1" ht="18.55" outlineLevel="1">
      <c r="B113" s="576"/>
      <c r="C113" s="61" t="s">
        <v>39</v>
      </c>
      <c r="D113" s="32" t="s">
        <v>15</v>
      </c>
      <c r="E113" s="23" t="s">
        <v>1</v>
      </c>
      <c r="F113" s="585"/>
      <c r="G113" s="585"/>
      <c r="H113" s="24">
        <v>0</v>
      </c>
      <c r="I113" s="17">
        <f t="shared" si="4"/>
        <v>690000</v>
      </c>
      <c r="M113" s="31"/>
    </row>
    <row r="114" spans="2:13" s="3" customFormat="1" ht="18.55" outlineLevel="1">
      <c r="B114" s="576"/>
      <c r="C114" s="61" t="s">
        <v>39</v>
      </c>
      <c r="D114" s="32" t="s">
        <v>24</v>
      </c>
      <c r="E114" s="23" t="s">
        <v>17</v>
      </c>
      <c r="F114" s="585"/>
      <c r="G114" s="585"/>
      <c r="H114" s="24">
        <v>10000</v>
      </c>
      <c r="I114" s="17">
        <f t="shared" si="4"/>
        <v>700000</v>
      </c>
      <c r="M114" s="31"/>
    </row>
    <row r="115" spans="2:13" s="3" customFormat="1" ht="18.55" outlineLevel="1">
      <c r="B115" s="576"/>
      <c r="C115" s="61" t="s">
        <v>39</v>
      </c>
      <c r="D115" s="32" t="s">
        <v>25</v>
      </c>
      <c r="E115" s="23" t="s">
        <v>17</v>
      </c>
      <c r="F115" s="585"/>
      <c r="G115" s="585"/>
      <c r="H115" s="24">
        <v>10000</v>
      </c>
      <c r="I115" s="17">
        <f t="shared" si="4"/>
        <v>710000</v>
      </c>
      <c r="M115" s="31"/>
    </row>
    <row r="116" spans="2:13" s="3" customFormat="1" ht="18.55" outlineLevel="1">
      <c r="B116" s="575" t="s">
        <v>8</v>
      </c>
      <c r="C116" s="61" t="s">
        <v>39</v>
      </c>
      <c r="D116" s="79" t="s">
        <v>14</v>
      </c>
      <c r="E116" s="19" t="s">
        <v>1</v>
      </c>
      <c r="F116" s="587">
        <v>3</v>
      </c>
      <c r="G116" s="587">
        <v>0</v>
      </c>
      <c r="H116" s="20">
        <v>0</v>
      </c>
      <c r="I116" s="17">
        <f t="shared" si="4"/>
        <v>710000</v>
      </c>
      <c r="M116" s="31"/>
    </row>
    <row r="117" spans="2:13" s="3" customFormat="1" ht="18.55" outlineLevel="1">
      <c r="B117" s="575"/>
      <c r="C117" s="61" t="s">
        <v>39</v>
      </c>
      <c r="D117" s="79" t="s">
        <v>0</v>
      </c>
      <c r="E117" s="19" t="s">
        <v>1</v>
      </c>
      <c r="F117" s="587"/>
      <c r="G117" s="587"/>
      <c r="H117" s="20">
        <v>0</v>
      </c>
      <c r="I117" s="17">
        <f t="shared" si="4"/>
        <v>710000</v>
      </c>
      <c r="M117" s="31"/>
    </row>
    <row r="118" spans="2:13" s="3" customFormat="1" ht="18.55" outlineLevel="1">
      <c r="B118" s="575"/>
      <c r="C118" s="61" t="s">
        <v>39</v>
      </c>
      <c r="D118" s="79" t="s">
        <v>24</v>
      </c>
      <c r="E118" s="19" t="s">
        <v>17</v>
      </c>
      <c r="F118" s="587"/>
      <c r="G118" s="587"/>
      <c r="H118" s="20">
        <v>10000</v>
      </c>
      <c r="I118" s="17">
        <f t="shared" si="4"/>
        <v>720000</v>
      </c>
      <c r="M118" s="31"/>
    </row>
    <row r="119" spans="2:13" s="3" customFormat="1" ht="18.55" outlineLevel="1">
      <c r="B119" s="597"/>
      <c r="C119" s="61" t="s">
        <v>39</v>
      </c>
      <c r="D119" s="80" t="s">
        <v>25</v>
      </c>
      <c r="E119" s="19" t="s">
        <v>17</v>
      </c>
      <c r="F119" s="598"/>
      <c r="G119" s="598"/>
      <c r="H119" s="27">
        <v>10000</v>
      </c>
      <c r="I119" s="17">
        <f t="shared" si="4"/>
        <v>730000</v>
      </c>
      <c r="M119" s="31"/>
    </row>
    <row r="120" spans="2:13" s="3" customFormat="1" ht="18.55" outlineLevel="1">
      <c r="B120" s="576" t="s">
        <v>10</v>
      </c>
      <c r="C120" s="61" t="s">
        <v>39</v>
      </c>
      <c r="D120" s="32" t="s">
        <v>15</v>
      </c>
      <c r="E120" s="23" t="s">
        <v>1</v>
      </c>
      <c r="F120" s="585">
        <v>3</v>
      </c>
      <c r="G120" s="585">
        <v>0</v>
      </c>
      <c r="H120" s="24">
        <v>0</v>
      </c>
      <c r="I120" s="17">
        <f t="shared" si="4"/>
        <v>730000</v>
      </c>
      <c r="M120" s="31"/>
    </row>
    <row r="121" spans="2:13" s="3" customFormat="1" ht="18.55" outlineLevel="1">
      <c r="B121" s="576"/>
      <c r="C121" s="61" t="s">
        <v>39</v>
      </c>
      <c r="D121" s="32" t="s">
        <v>25</v>
      </c>
      <c r="E121" s="23" t="s">
        <v>1</v>
      </c>
      <c r="F121" s="585"/>
      <c r="G121" s="585"/>
      <c r="H121" s="24">
        <v>0</v>
      </c>
      <c r="I121" s="17">
        <f t="shared" si="4"/>
        <v>730000</v>
      </c>
      <c r="M121" s="31"/>
    </row>
    <row r="122" spans="2:13" s="3" customFormat="1" ht="18.55" outlineLevel="1">
      <c r="B122" s="576"/>
      <c r="C122" s="61" t="s">
        <v>39</v>
      </c>
      <c r="D122" s="32" t="s">
        <v>14</v>
      </c>
      <c r="E122" s="23" t="s">
        <v>17</v>
      </c>
      <c r="F122" s="585"/>
      <c r="G122" s="585"/>
      <c r="H122" s="24">
        <v>10000</v>
      </c>
      <c r="I122" s="17">
        <f t="shared" si="4"/>
        <v>740000</v>
      </c>
      <c r="M122" s="31"/>
    </row>
    <row r="123" spans="2:13" s="3" customFormat="1" ht="18.55" outlineLevel="1">
      <c r="B123" s="576"/>
      <c r="C123" s="61" t="s">
        <v>39</v>
      </c>
      <c r="D123" s="32" t="s">
        <v>0</v>
      </c>
      <c r="E123" s="23" t="s">
        <v>17</v>
      </c>
      <c r="F123" s="585"/>
      <c r="G123" s="585"/>
      <c r="H123" s="24">
        <v>10000</v>
      </c>
      <c r="I123" s="17">
        <f t="shared" si="4"/>
        <v>750000</v>
      </c>
      <c r="M123" s="31"/>
    </row>
    <row r="124" spans="2:13" s="3" customFormat="1" ht="18.55" outlineLevel="1">
      <c r="B124" s="575" t="s">
        <v>31</v>
      </c>
      <c r="C124" s="61" t="s">
        <v>39</v>
      </c>
      <c r="D124" s="79" t="s">
        <v>15</v>
      </c>
      <c r="E124" s="19" t="s">
        <v>1</v>
      </c>
      <c r="F124" s="587">
        <v>3</v>
      </c>
      <c r="G124" s="587">
        <v>1</v>
      </c>
      <c r="H124" s="20">
        <v>0</v>
      </c>
      <c r="I124" s="17">
        <f t="shared" si="4"/>
        <v>750000</v>
      </c>
      <c r="M124" s="31"/>
    </row>
    <row r="125" spans="2:13" s="3" customFormat="1" ht="18.55" outlineLevel="1">
      <c r="B125" s="575"/>
      <c r="C125" s="61" t="s">
        <v>39</v>
      </c>
      <c r="D125" s="79" t="s">
        <v>25</v>
      </c>
      <c r="E125" s="19" t="s">
        <v>1</v>
      </c>
      <c r="F125" s="587"/>
      <c r="G125" s="587"/>
      <c r="H125" s="20">
        <v>0</v>
      </c>
      <c r="I125" s="17">
        <f t="shared" si="4"/>
        <v>750000</v>
      </c>
      <c r="M125" s="31"/>
    </row>
    <row r="126" spans="2:13" s="3" customFormat="1" ht="18.55" outlineLevel="1">
      <c r="B126" s="575"/>
      <c r="C126" s="61" t="s">
        <v>39</v>
      </c>
      <c r="D126" s="79" t="s">
        <v>14</v>
      </c>
      <c r="E126" s="19" t="s">
        <v>17</v>
      </c>
      <c r="F126" s="587"/>
      <c r="G126" s="587"/>
      <c r="H126" s="20">
        <v>10000</v>
      </c>
      <c r="I126" s="17">
        <f t="shared" si="4"/>
        <v>760000</v>
      </c>
      <c r="M126" s="31"/>
    </row>
    <row r="127" spans="2:13" s="3" customFormat="1" ht="18.55" outlineLevel="1">
      <c r="B127" s="597"/>
      <c r="C127" s="61" t="s">
        <v>39</v>
      </c>
      <c r="D127" s="80" t="s">
        <v>0</v>
      </c>
      <c r="E127" s="19" t="s">
        <v>17</v>
      </c>
      <c r="F127" s="598"/>
      <c r="G127" s="598"/>
      <c r="H127" s="27">
        <v>10000</v>
      </c>
      <c r="I127" s="17">
        <f t="shared" si="4"/>
        <v>770000</v>
      </c>
      <c r="M127" s="31"/>
    </row>
    <row r="128" spans="2:13" s="3" customFormat="1" ht="18.55">
      <c r="B128" s="6" t="s">
        <v>73</v>
      </c>
      <c r="C128" s="7"/>
      <c r="D128" s="77"/>
      <c r="E128" s="9"/>
      <c r="F128" s="10"/>
      <c r="G128" s="10"/>
      <c r="H128" s="11">
        <f>SUM(H129:H152)</f>
        <v>120000</v>
      </c>
      <c r="I128" s="12">
        <v>0</v>
      </c>
      <c r="M128" s="31"/>
    </row>
    <row r="129" spans="2:13" s="3" customFormat="1" ht="18.55" outlineLevel="1">
      <c r="B129" s="574" t="s">
        <v>2</v>
      </c>
      <c r="C129" s="63" t="s">
        <v>39</v>
      </c>
      <c r="D129" s="78" t="s">
        <v>14</v>
      </c>
      <c r="E129" s="15" t="s">
        <v>1</v>
      </c>
      <c r="F129" s="586">
        <v>3</v>
      </c>
      <c r="G129" s="586">
        <v>2</v>
      </c>
      <c r="H129" s="16">
        <v>0</v>
      </c>
      <c r="I129" s="17">
        <f>I127+H129</f>
        <v>770000</v>
      </c>
      <c r="M129" s="31"/>
    </row>
    <row r="130" spans="2:13" s="3" customFormat="1" ht="18.55" outlineLevel="1">
      <c r="B130" s="575"/>
      <c r="C130" s="63" t="s">
        <v>39</v>
      </c>
      <c r="D130" s="79" t="s">
        <v>24</v>
      </c>
      <c r="E130" s="19" t="s">
        <v>1</v>
      </c>
      <c r="F130" s="587"/>
      <c r="G130" s="587"/>
      <c r="H130" s="20">
        <v>0</v>
      </c>
      <c r="I130" s="17">
        <f t="shared" ref="I130:I152" si="5">I129+H130</f>
        <v>770000</v>
      </c>
      <c r="M130" s="31"/>
    </row>
    <row r="131" spans="2:13" s="3" customFormat="1" ht="18.55" outlineLevel="1">
      <c r="B131" s="575"/>
      <c r="C131" s="63" t="s">
        <v>39</v>
      </c>
      <c r="D131" s="79" t="s">
        <v>13</v>
      </c>
      <c r="E131" s="19" t="s">
        <v>17</v>
      </c>
      <c r="F131" s="587"/>
      <c r="G131" s="587"/>
      <c r="H131" s="20">
        <v>10000</v>
      </c>
      <c r="I131" s="17">
        <f t="shared" si="5"/>
        <v>780000</v>
      </c>
      <c r="M131" s="31"/>
    </row>
    <row r="132" spans="2:13" s="3" customFormat="1" ht="18.55" outlineLevel="1">
      <c r="B132" s="575"/>
      <c r="C132" s="63" t="s">
        <v>39</v>
      </c>
      <c r="D132" s="79" t="s">
        <v>16</v>
      </c>
      <c r="E132" s="19" t="s">
        <v>17</v>
      </c>
      <c r="F132" s="587"/>
      <c r="G132" s="587"/>
      <c r="H132" s="20">
        <v>10000</v>
      </c>
      <c r="I132" s="17">
        <f t="shared" si="5"/>
        <v>790000</v>
      </c>
      <c r="M132" s="31"/>
    </row>
    <row r="133" spans="2:13" s="3" customFormat="1" ht="18.55" outlineLevel="1">
      <c r="B133" s="576" t="s">
        <v>3</v>
      </c>
      <c r="C133" s="63" t="s">
        <v>39</v>
      </c>
      <c r="D133" s="32" t="s">
        <v>14</v>
      </c>
      <c r="E133" s="23" t="str">
        <f>E129</f>
        <v>Thắng</v>
      </c>
      <c r="F133" s="585">
        <v>3</v>
      </c>
      <c r="G133" s="585">
        <v>2</v>
      </c>
      <c r="H133" s="24">
        <v>0</v>
      </c>
      <c r="I133" s="17">
        <f t="shared" si="5"/>
        <v>790000</v>
      </c>
      <c r="M133" s="31"/>
    </row>
    <row r="134" spans="2:13" s="3" customFormat="1" ht="18.55" outlineLevel="1">
      <c r="B134" s="576"/>
      <c r="C134" s="63" t="s">
        <v>39</v>
      </c>
      <c r="D134" s="32" t="s">
        <v>16</v>
      </c>
      <c r="E134" s="23" t="s">
        <v>1</v>
      </c>
      <c r="F134" s="585"/>
      <c r="G134" s="585"/>
      <c r="H134" s="24">
        <v>0</v>
      </c>
      <c r="I134" s="17">
        <f t="shared" si="5"/>
        <v>790000</v>
      </c>
      <c r="M134" s="31"/>
    </row>
    <row r="135" spans="2:13" s="3" customFormat="1" ht="18.55" outlineLevel="1">
      <c r="B135" s="576"/>
      <c r="C135" s="63" t="s">
        <v>39</v>
      </c>
      <c r="D135" s="32" t="s">
        <v>13</v>
      </c>
      <c r="E135" s="23" t="s">
        <v>17</v>
      </c>
      <c r="F135" s="585"/>
      <c r="G135" s="585"/>
      <c r="H135" s="24">
        <v>10000</v>
      </c>
      <c r="I135" s="17">
        <f t="shared" si="5"/>
        <v>800000</v>
      </c>
      <c r="M135" s="31"/>
    </row>
    <row r="136" spans="2:13" s="3" customFormat="1" ht="18.55" outlineLevel="1">
      <c r="B136" s="576"/>
      <c r="C136" s="63" t="s">
        <v>39</v>
      </c>
      <c r="D136" s="32" t="s">
        <v>24</v>
      </c>
      <c r="E136" s="23" t="s">
        <v>17</v>
      </c>
      <c r="F136" s="585"/>
      <c r="G136" s="585"/>
      <c r="H136" s="24">
        <v>10000</v>
      </c>
      <c r="I136" s="17">
        <f t="shared" si="5"/>
        <v>810000</v>
      </c>
      <c r="M136" s="31"/>
    </row>
    <row r="137" spans="2:13" s="3" customFormat="1" ht="18.55" outlineLevel="1">
      <c r="B137" s="574" t="s">
        <v>2</v>
      </c>
      <c r="C137" s="63" t="s">
        <v>39</v>
      </c>
      <c r="D137" s="78" t="s">
        <v>0</v>
      </c>
      <c r="E137" s="15" t="s">
        <v>1</v>
      </c>
      <c r="F137" s="586">
        <v>3</v>
      </c>
      <c r="G137" s="586">
        <v>2</v>
      </c>
      <c r="H137" s="16">
        <v>0</v>
      </c>
      <c r="I137" s="17">
        <f t="shared" si="5"/>
        <v>810000</v>
      </c>
      <c r="M137" s="31"/>
    </row>
    <row r="138" spans="2:13" s="3" customFormat="1" ht="18.55" outlineLevel="1">
      <c r="B138" s="575"/>
      <c r="C138" s="63" t="s">
        <v>39</v>
      </c>
      <c r="D138" s="79" t="s">
        <v>13</v>
      </c>
      <c r="E138" s="19" t="s">
        <v>1</v>
      </c>
      <c r="F138" s="587"/>
      <c r="G138" s="587"/>
      <c r="H138" s="20">
        <v>0</v>
      </c>
      <c r="I138" s="17">
        <f t="shared" si="5"/>
        <v>810000</v>
      </c>
      <c r="M138" s="31"/>
    </row>
    <row r="139" spans="2:13" s="3" customFormat="1" ht="18.55" outlineLevel="1">
      <c r="B139" s="575"/>
      <c r="C139" s="63" t="s">
        <v>39</v>
      </c>
      <c r="D139" s="79" t="s">
        <v>14</v>
      </c>
      <c r="E139" s="19" t="s">
        <v>17</v>
      </c>
      <c r="F139" s="587"/>
      <c r="G139" s="587"/>
      <c r="H139" s="20">
        <v>10000</v>
      </c>
      <c r="I139" s="17">
        <f t="shared" si="5"/>
        <v>820000</v>
      </c>
      <c r="M139" s="31"/>
    </row>
    <row r="140" spans="2:13" s="3" customFormat="1" ht="18.55" outlineLevel="1">
      <c r="B140" s="575"/>
      <c r="C140" s="63" t="s">
        <v>39</v>
      </c>
      <c r="D140" s="79" t="s">
        <v>24</v>
      </c>
      <c r="E140" s="19" t="s">
        <v>17</v>
      </c>
      <c r="F140" s="587"/>
      <c r="G140" s="587"/>
      <c r="H140" s="20">
        <v>10000</v>
      </c>
      <c r="I140" s="17">
        <f t="shared" si="5"/>
        <v>830000</v>
      </c>
      <c r="M140" s="31"/>
    </row>
    <row r="141" spans="2:13" s="3" customFormat="1" ht="18.55" outlineLevel="1">
      <c r="B141" s="576" t="s">
        <v>7</v>
      </c>
      <c r="C141" s="63" t="s">
        <v>39</v>
      </c>
      <c r="D141" s="32" t="s">
        <v>13</v>
      </c>
      <c r="E141" s="23" t="s">
        <v>1</v>
      </c>
      <c r="F141" s="585">
        <v>3</v>
      </c>
      <c r="G141" s="585">
        <v>2</v>
      </c>
      <c r="H141" s="24">
        <v>0</v>
      </c>
      <c r="I141" s="17">
        <f t="shared" si="5"/>
        <v>830000</v>
      </c>
      <c r="M141" s="31"/>
    </row>
    <row r="142" spans="2:13" s="3" customFormat="1" ht="18.55" outlineLevel="1">
      <c r="B142" s="576"/>
      <c r="C142" s="63" t="s">
        <v>39</v>
      </c>
      <c r="D142" s="32" t="s">
        <v>24</v>
      </c>
      <c r="E142" s="23" t="s">
        <v>1</v>
      </c>
      <c r="F142" s="585"/>
      <c r="G142" s="585"/>
      <c r="H142" s="24">
        <v>0</v>
      </c>
      <c r="I142" s="17">
        <f t="shared" si="5"/>
        <v>830000</v>
      </c>
      <c r="M142" s="31"/>
    </row>
    <row r="143" spans="2:13" s="3" customFormat="1" ht="18.55" outlineLevel="1">
      <c r="B143" s="576"/>
      <c r="C143" s="63" t="s">
        <v>39</v>
      </c>
      <c r="D143" s="32" t="s">
        <v>0</v>
      </c>
      <c r="E143" s="23" t="s">
        <v>17</v>
      </c>
      <c r="F143" s="585"/>
      <c r="G143" s="585"/>
      <c r="H143" s="24">
        <v>10000</v>
      </c>
      <c r="I143" s="17">
        <f t="shared" si="5"/>
        <v>840000</v>
      </c>
      <c r="M143" s="31"/>
    </row>
    <row r="144" spans="2:13" s="3" customFormat="1" ht="18.55" outlineLevel="1">
      <c r="B144" s="576"/>
      <c r="C144" s="63" t="s">
        <v>39</v>
      </c>
      <c r="D144" s="32" t="s">
        <v>16</v>
      </c>
      <c r="E144" s="23" t="s">
        <v>17</v>
      </c>
      <c r="F144" s="585"/>
      <c r="G144" s="585"/>
      <c r="H144" s="24">
        <v>10000</v>
      </c>
      <c r="I144" s="17">
        <f t="shared" si="5"/>
        <v>850000</v>
      </c>
      <c r="M144" s="31"/>
    </row>
    <row r="145" spans="2:13" s="3" customFormat="1" ht="18.55" outlineLevel="1">
      <c r="B145" s="575" t="s">
        <v>8</v>
      </c>
      <c r="C145" s="63" t="s">
        <v>39</v>
      </c>
      <c r="D145" s="79" t="s">
        <v>4</v>
      </c>
      <c r="E145" s="19" t="s">
        <v>1</v>
      </c>
      <c r="F145" s="587">
        <v>3</v>
      </c>
      <c r="G145" s="587">
        <v>2</v>
      </c>
      <c r="H145" s="20">
        <v>0</v>
      </c>
      <c r="I145" s="17">
        <f t="shared" si="5"/>
        <v>850000</v>
      </c>
      <c r="M145" s="31"/>
    </row>
    <row r="146" spans="2:13" s="3" customFormat="1" ht="18.55" outlineLevel="1">
      <c r="B146" s="575"/>
      <c r="C146" s="63" t="s">
        <v>39</v>
      </c>
      <c r="D146" s="79" t="s">
        <v>16</v>
      </c>
      <c r="E146" s="19" t="s">
        <v>1</v>
      </c>
      <c r="F146" s="587"/>
      <c r="G146" s="587"/>
      <c r="H146" s="20">
        <v>0</v>
      </c>
      <c r="I146" s="17">
        <f t="shared" si="5"/>
        <v>850000</v>
      </c>
      <c r="M146" s="31"/>
    </row>
    <row r="147" spans="2:13" s="3" customFormat="1" ht="18.55" outlineLevel="1">
      <c r="B147" s="575"/>
      <c r="C147" s="63" t="s">
        <v>39</v>
      </c>
      <c r="D147" s="79" t="s">
        <v>14</v>
      </c>
      <c r="E147" s="19" t="s">
        <v>17</v>
      </c>
      <c r="F147" s="587"/>
      <c r="G147" s="587"/>
      <c r="H147" s="20">
        <v>10000</v>
      </c>
      <c r="I147" s="17">
        <f t="shared" si="5"/>
        <v>860000</v>
      </c>
      <c r="M147" s="31"/>
    </row>
    <row r="148" spans="2:13" s="3" customFormat="1" ht="18.55" outlineLevel="1">
      <c r="B148" s="597"/>
      <c r="C148" s="63" t="s">
        <v>39</v>
      </c>
      <c r="D148" s="80" t="s">
        <v>0</v>
      </c>
      <c r="E148" s="19" t="s">
        <v>17</v>
      </c>
      <c r="F148" s="598"/>
      <c r="G148" s="598"/>
      <c r="H148" s="27">
        <v>10000</v>
      </c>
      <c r="I148" s="17">
        <f t="shared" si="5"/>
        <v>870000</v>
      </c>
      <c r="M148" s="31"/>
    </row>
    <row r="149" spans="2:13" s="3" customFormat="1" ht="18.55" outlineLevel="1">
      <c r="B149" s="576" t="s">
        <v>10</v>
      </c>
      <c r="C149" s="63" t="s">
        <v>39</v>
      </c>
      <c r="D149" s="32" t="s">
        <v>13</v>
      </c>
      <c r="E149" s="23" t="s">
        <v>1</v>
      </c>
      <c r="F149" s="585">
        <v>3</v>
      </c>
      <c r="G149" s="585">
        <v>2</v>
      </c>
      <c r="H149" s="24">
        <v>0</v>
      </c>
      <c r="I149" s="17">
        <f t="shared" si="5"/>
        <v>870000</v>
      </c>
      <c r="M149" s="31"/>
    </row>
    <row r="150" spans="2:13" s="3" customFormat="1" ht="18.55" outlineLevel="1">
      <c r="B150" s="576"/>
      <c r="C150" s="63" t="s">
        <v>39</v>
      </c>
      <c r="D150" s="32" t="s">
        <v>14</v>
      </c>
      <c r="E150" s="23" t="s">
        <v>1</v>
      </c>
      <c r="F150" s="585"/>
      <c r="G150" s="585"/>
      <c r="H150" s="24">
        <v>0</v>
      </c>
      <c r="I150" s="17">
        <f t="shared" si="5"/>
        <v>870000</v>
      </c>
      <c r="M150" s="31"/>
    </row>
    <row r="151" spans="2:13" s="3" customFormat="1" ht="18.55" outlineLevel="1">
      <c r="B151" s="576"/>
      <c r="C151" s="63" t="s">
        <v>39</v>
      </c>
      <c r="D151" s="32" t="s">
        <v>4</v>
      </c>
      <c r="E151" s="23" t="s">
        <v>17</v>
      </c>
      <c r="F151" s="585"/>
      <c r="G151" s="585"/>
      <c r="H151" s="24">
        <v>10000</v>
      </c>
      <c r="I151" s="17">
        <f t="shared" si="5"/>
        <v>880000</v>
      </c>
      <c r="M151" s="31"/>
    </row>
    <row r="152" spans="2:13" s="3" customFormat="1" ht="18.55" outlineLevel="1">
      <c r="B152" s="576"/>
      <c r="C152" s="62" t="s">
        <v>39</v>
      </c>
      <c r="D152" s="32" t="s">
        <v>16</v>
      </c>
      <c r="E152" s="23" t="s">
        <v>17</v>
      </c>
      <c r="F152" s="585"/>
      <c r="G152" s="585"/>
      <c r="H152" s="24">
        <v>10000</v>
      </c>
      <c r="I152" s="17">
        <f t="shared" si="5"/>
        <v>890000</v>
      </c>
      <c r="M152" s="31"/>
    </row>
    <row r="153" spans="2:13" s="3" customFormat="1" ht="18.55">
      <c r="B153" s="6" t="s">
        <v>74</v>
      </c>
      <c r="C153" s="7"/>
      <c r="D153" s="77"/>
      <c r="E153" s="9"/>
      <c r="F153" s="10"/>
      <c r="G153" s="10"/>
      <c r="H153" s="11">
        <f>SUM(H154:H173)</f>
        <v>100000</v>
      </c>
      <c r="I153" s="12">
        <v>0</v>
      </c>
      <c r="M153" s="31"/>
    </row>
    <row r="154" spans="2:13" s="3" customFormat="1" ht="18.55" outlineLevel="1">
      <c r="B154" s="574" t="s">
        <v>2</v>
      </c>
      <c r="C154" s="65" t="s">
        <v>39</v>
      </c>
      <c r="D154" s="78" t="s">
        <v>25</v>
      </c>
      <c r="E154" s="15" t="s">
        <v>1</v>
      </c>
      <c r="F154" s="586">
        <v>3</v>
      </c>
      <c r="G154" s="586">
        <v>2</v>
      </c>
      <c r="H154" s="16">
        <v>0</v>
      </c>
      <c r="I154" s="17">
        <f>I152+H154</f>
        <v>890000</v>
      </c>
      <c r="M154" s="31"/>
    </row>
    <row r="155" spans="2:13" s="3" customFormat="1" ht="18.55" outlineLevel="1">
      <c r="B155" s="575"/>
      <c r="C155" s="65" t="s">
        <v>39</v>
      </c>
      <c r="D155" s="79" t="s">
        <v>24</v>
      </c>
      <c r="E155" s="19" t="s">
        <v>1</v>
      </c>
      <c r="F155" s="587"/>
      <c r="G155" s="587"/>
      <c r="H155" s="20">
        <v>0</v>
      </c>
      <c r="I155" s="17">
        <f t="shared" ref="I155:I173" si="6">I154+H155</f>
        <v>890000</v>
      </c>
      <c r="M155" s="31"/>
    </row>
    <row r="156" spans="2:13" s="3" customFormat="1" ht="18.55" outlineLevel="1">
      <c r="B156" s="575"/>
      <c r="C156" s="65" t="s">
        <v>39</v>
      </c>
      <c r="D156" s="79" t="s">
        <v>14</v>
      </c>
      <c r="E156" s="19" t="s">
        <v>17</v>
      </c>
      <c r="F156" s="587"/>
      <c r="G156" s="587"/>
      <c r="H156" s="20">
        <v>10000</v>
      </c>
      <c r="I156" s="17">
        <f t="shared" si="6"/>
        <v>900000</v>
      </c>
      <c r="M156" s="31"/>
    </row>
    <row r="157" spans="2:13" s="3" customFormat="1" ht="18.55" outlineLevel="1">
      <c r="B157" s="575"/>
      <c r="C157" s="65" t="s">
        <v>39</v>
      </c>
      <c r="D157" s="79" t="s">
        <v>23</v>
      </c>
      <c r="E157" s="19" t="s">
        <v>17</v>
      </c>
      <c r="F157" s="587"/>
      <c r="G157" s="587"/>
      <c r="H157" s="20">
        <v>10000</v>
      </c>
      <c r="I157" s="17">
        <f t="shared" si="6"/>
        <v>910000</v>
      </c>
      <c r="M157" s="31"/>
    </row>
    <row r="158" spans="2:13" s="3" customFormat="1" ht="18.55" outlineLevel="1">
      <c r="B158" s="576" t="s">
        <v>3</v>
      </c>
      <c r="C158" s="65" t="s">
        <v>39</v>
      </c>
      <c r="D158" s="32" t="s">
        <v>15</v>
      </c>
      <c r="E158" s="23" t="str">
        <f>E154</f>
        <v>Thắng</v>
      </c>
      <c r="F158" s="585">
        <v>3</v>
      </c>
      <c r="G158" s="585">
        <v>1</v>
      </c>
      <c r="H158" s="24">
        <v>0</v>
      </c>
      <c r="I158" s="17">
        <f t="shared" si="6"/>
        <v>910000</v>
      </c>
      <c r="M158" s="31"/>
    </row>
    <row r="159" spans="2:13" s="3" customFormat="1" ht="18.55" outlineLevel="1">
      <c r="B159" s="576"/>
      <c r="C159" s="65" t="s">
        <v>39</v>
      </c>
      <c r="D159" s="32" t="s">
        <v>5</v>
      </c>
      <c r="E159" s="23" t="s">
        <v>1</v>
      </c>
      <c r="F159" s="585"/>
      <c r="G159" s="585"/>
      <c r="H159" s="24">
        <v>0</v>
      </c>
      <c r="I159" s="17">
        <f t="shared" si="6"/>
        <v>910000</v>
      </c>
      <c r="M159" s="31"/>
    </row>
    <row r="160" spans="2:13" s="3" customFormat="1" ht="18.55" outlineLevel="1">
      <c r="B160" s="576"/>
      <c r="C160" s="65" t="s">
        <v>39</v>
      </c>
      <c r="D160" s="32" t="s">
        <v>25</v>
      </c>
      <c r="E160" s="23" t="s">
        <v>17</v>
      </c>
      <c r="F160" s="585"/>
      <c r="G160" s="585"/>
      <c r="H160" s="24">
        <v>10000</v>
      </c>
      <c r="I160" s="17">
        <f t="shared" si="6"/>
        <v>920000</v>
      </c>
      <c r="M160" s="31"/>
    </row>
    <row r="161" spans="2:13" s="3" customFormat="1" ht="18.55" outlineLevel="1">
      <c r="B161" s="576"/>
      <c r="C161" s="65" t="s">
        <v>39</v>
      </c>
      <c r="D161" s="32" t="s">
        <v>24</v>
      </c>
      <c r="E161" s="23" t="s">
        <v>17</v>
      </c>
      <c r="F161" s="585"/>
      <c r="G161" s="585"/>
      <c r="H161" s="24">
        <v>10000</v>
      </c>
      <c r="I161" s="17">
        <f t="shared" si="6"/>
        <v>930000</v>
      </c>
      <c r="M161" s="31"/>
    </row>
    <row r="162" spans="2:13" s="3" customFormat="1" ht="18.55" outlineLevel="1">
      <c r="B162" s="574" t="s">
        <v>2</v>
      </c>
      <c r="C162" s="65" t="s">
        <v>39</v>
      </c>
      <c r="D162" s="78" t="s">
        <v>4</v>
      </c>
      <c r="E162" s="15" t="s">
        <v>1</v>
      </c>
      <c r="F162" s="586">
        <v>3</v>
      </c>
      <c r="G162" s="586">
        <v>2</v>
      </c>
      <c r="H162" s="16">
        <v>0</v>
      </c>
      <c r="I162" s="17">
        <f t="shared" si="6"/>
        <v>930000</v>
      </c>
      <c r="M162" s="31"/>
    </row>
    <row r="163" spans="2:13" s="3" customFormat="1" ht="18.55" outlineLevel="1">
      <c r="B163" s="575"/>
      <c r="C163" s="65" t="s">
        <v>39</v>
      </c>
      <c r="D163" s="79" t="s">
        <v>5</v>
      </c>
      <c r="E163" s="19" t="s">
        <v>1</v>
      </c>
      <c r="F163" s="587"/>
      <c r="G163" s="587"/>
      <c r="H163" s="20">
        <v>0</v>
      </c>
      <c r="I163" s="17">
        <f t="shared" si="6"/>
        <v>930000</v>
      </c>
      <c r="M163" s="31"/>
    </row>
    <row r="164" spans="2:13" s="3" customFormat="1" ht="18.55" outlineLevel="1">
      <c r="B164" s="575"/>
      <c r="C164" s="65" t="s">
        <v>39</v>
      </c>
      <c r="D164" s="79" t="s">
        <v>14</v>
      </c>
      <c r="E164" s="19" t="s">
        <v>17</v>
      </c>
      <c r="F164" s="587"/>
      <c r="G164" s="587"/>
      <c r="H164" s="20">
        <v>10000</v>
      </c>
      <c r="I164" s="17">
        <f t="shared" si="6"/>
        <v>940000</v>
      </c>
      <c r="M164" s="31"/>
    </row>
    <row r="165" spans="2:13" s="3" customFormat="1" ht="18.55" outlineLevel="1">
      <c r="B165" s="575"/>
      <c r="C165" s="65" t="s">
        <v>39</v>
      </c>
      <c r="D165" s="79" t="s">
        <v>23</v>
      </c>
      <c r="E165" s="19" t="s">
        <v>17</v>
      </c>
      <c r="F165" s="587"/>
      <c r="G165" s="587"/>
      <c r="H165" s="20">
        <v>10000</v>
      </c>
      <c r="I165" s="17">
        <f t="shared" si="6"/>
        <v>950000</v>
      </c>
      <c r="M165" s="31"/>
    </row>
    <row r="166" spans="2:13" s="3" customFormat="1" ht="18.55" outlineLevel="1">
      <c r="B166" s="576" t="s">
        <v>7</v>
      </c>
      <c r="C166" s="65" t="s">
        <v>39</v>
      </c>
      <c r="D166" s="32" t="s">
        <v>25</v>
      </c>
      <c r="E166" s="23" t="s">
        <v>1</v>
      </c>
      <c r="F166" s="585">
        <v>3</v>
      </c>
      <c r="G166" s="585">
        <v>2</v>
      </c>
      <c r="H166" s="24">
        <v>0</v>
      </c>
      <c r="I166" s="17">
        <f t="shared" si="6"/>
        <v>950000</v>
      </c>
      <c r="M166" s="31"/>
    </row>
    <row r="167" spans="2:13" s="3" customFormat="1" ht="18.55" outlineLevel="1">
      <c r="B167" s="576"/>
      <c r="C167" s="65" t="s">
        <v>39</v>
      </c>
      <c r="D167" s="32" t="s">
        <v>24</v>
      </c>
      <c r="E167" s="23" t="s">
        <v>1</v>
      </c>
      <c r="F167" s="585"/>
      <c r="G167" s="585"/>
      <c r="H167" s="24">
        <v>0</v>
      </c>
      <c r="I167" s="17">
        <f t="shared" si="6"/>
        <v>950000</v>
      </c>
      <c r="M167" s="31"/>
    </row>
    <row r="168" spans="2:13" s="3" customFormat="1" ht="18.55" outlineLevel="1">
      <c r="B168" s="576"/>
      <c r="C168" s="65" t="s">
        <v>39</v>
      </c>
      <c r="D168" s="32" t="s">
        <v>14</v>
      </c>
      <c r="E168" s="23" t="s">
        <v>17</v>
      </c>
      <c r="F168" s="585"/>
      <c r="G168" s="585"/>
      <c r="H168" s="24">
        <v>10000</v>
      </c>
      <c r="I168" s="17">
        <f t="shared" si="6"/>
        <v>960000</v>
      </c>
      <c r="M168" s="31"/>
    </row>
    <row r="169" spans="2:13" s="3" customFormat="1" ht="18.55" outlineLevel="1">
      <c r="B169" s="576"/>
      <c r="C169" s="65" t="s">
        <v>39</v>
      </c>
      <c r="D169" s="32" t="s">
        <v>23</v>
      </c>
      <c r="E169" s="23" t="s">
        <v>17</v>
      </c>
      <c r="F169" s="585"/>
      <c r="G169" s="585"/>
      <c r="H169" s="24">
        <v>10000</v>
      </c>
      <c r="I169" s="17">
        <f t="shared" si="6"/>
        <v>970000</v>
      </c>
      <c r="M169" s="31"/>
    </row>
    <row r="170" spans="2:13" s="3" customFormat="1" ht="18.55" outlineLevel="1">
      <c r="B170" s="578" t="s">
        <v>8</v>
      </c>
      <c r="C170" s="65" t="s">
        <v>39</v>
      </c>
      <c r="D170" s="79" t="s">
        <v>25</v>
      </c>
      <c r="E170" s="19" t="s">
        <v>1</v>
      </c>
      <c r="F170" s="598">
        <v>3</v>
      </c>
      <c r="G170" s="598">
        <v>1</v>
      </c>
      <c r="H170" s="20">
        <v>0</v>
      </c>
      <c r="I170" s="17">
        <f t="shared" si="6"/>
        <v>970000</v>
      </c>
      <c r="M170" s="31"/>
    </row>
    <row r="171" spans="2:13" s="3" customFormat="1" ht="18.55" outlineLevel="1">
      <c r="B171" s="579"/>
      <c r="C171" s="65" t="s">
        <v>39</v>
      </c>
      <c r="D171" s="79" t="s">
        <v>24</v>
      </c>
      <c r="E171" s="19" t="s">
        <v>1</v>
      </c>
      <c r="F171" s="603"/>
      <c r="G171" s="603"/>
      <c r="H171" s="20">
        <v>0</v>
      </c>
      <c r="I171" s="17">
        <f t="shared" si="6"/>
        <v>970000</v>
      </c>
      <c r="M171" s="31"/>
    </row>
    <row r="172" spans="2:13" s="3" customFormat="1" ht="18.55" outlineLevel="1">
      <c r="B172" s="579"/>
      <c r="C172" s="65" t="s">
        <v>39</v>
      </c>
      <c r="D172" s="79" t="s">
        <v>14</v>
      </c>
      <c r="E172" s="19" t="s">
        <v>17</v>
      </c>
      <c r="F172" s="603"/>
      <c r="G172" s="603"/>
      <c r="H172" s="20">
        <v>10000</v>
      </c>
      <c r="I172" s="17">
        <f t="shared" si="6"/>
        <v>980000</v>
      </c>
      <c r="M172" s="31"/>
    </row>
    <row r="173" spans="2:13" s="3" customFormat="1" ht="18.55" outlineLevel="1">
      <c r="B173" s="580"/>
      <c r="C173" s="64" t="s">
        <v>39</v>
      </c>
      <c r="D173" s="80" t="s">
        <v>23</v>
      </c>
      <c r="E173" s="19" t="s">
        <v>17</v>
      </c>
      <c r="F173" s="603"/>
      <c r="G173" s="603"/>
      <c r="H173" s="27">
        <v>10000</v>
      </c>
      <c r="I173" s="17">
        <f t="shared" si="6"/>
        <v>990000</v>
      </c>
      <c r="M173" s="31"/>
    </row>
    <row r="174" spans="2:13" s="3" customFormat="1" ht="18.55">
      <c r="B174" s="6" t="s">
        <v>75</v>
      </c>
      <c r="C174" s="7"/>
      <c r="D174" s="77"/>
      <c r="E174" s="9"/>
      <c r="F174" s="10"/>
      <c r="G174" s="10"/>
      <c r="H174" s="11">
        <f>SUM(H175:H214)</f>
        <v>200000</v>
      </c>
      <c r="I174" s="12">
        <v>0</v>
      </c>
      <c r="M174" s="31"/>
    </row>
    <row r="175" spans="2:13" s="3" customFormat="1" ht="18.55" outlineLevel="1">
      <c r="B175" s="574" t="s">
        <v>2</v>
      </c>
      <c r="C175" s="67" t="s">
        <v>39</v>
      </c>
      <c r="D175" s="78" t="s">
        <v>14</v>
      </c>
      <c r="E175" s="15" t="s">
        <v>1</v>
      </c>
      <c r="F175" s="586">
        <v>3</v>
      </c>
      <c r="G175" s="586">
        <v>2</v>
      </c>
      <c r="H175" s="16">
        <v>0</v>
      </c>
      <c r="I175" s="17">
        <f>I173+H175</f>
        <v>990000</v>
      </c>
      <c r="M175" s="31"/>
    </row>
    <row r="176" spans="2:13" s="3" customFormat="1" ht="18.55" outlineLevel="1">
      <c r="B176" s="575"/>
      <c r="C176" s="67" t="s">
        <v>39</v>
      </c>
      <c r="D176" s="79" t="s">
        <v>9</v>
      </c>
      <c r="E176" s="19" t="s">
        <v>1</v>
      </c>
      <c r="F176" s="587"/>
      <c r="G176" s="587"/>
      <c r="H176" s="20">
        <v>0</v>
      </c>
      <c r="I176" s="17">
        <f t="shared" ref="I176:I214" si="7">I175+H176</f>
        <v>990000</v>
      </c>
      <c r="M176" s="31"/>
    </row>
    <row r="177" spans="2:13" s="3" customFormat="1" ht="18.55" outlineLevel="1">
      <c r="B177" s="575"/>
      <c r="C177" s="67" t="s">
        <v>39</v>
      </c>
      <c r="D177" s="79" t="s">
        <v>15</v>
      </c>
      <c r="E177" s="19" t="s">
        <v>17</v>
      </c>
      <c r="F177" s="587"/>
      <c r="G177" s="587"/>
      <c r="H177" s="20">
        <v>10000</v>
      </c>
      <c r="I177" s="17">
        <f t="shared" si="7"/>
        <v>1000000</v>
      </c>
      <c r="M177" s="31"/>
    </row>
    <row r="178" spans="2:13" s="3" customFormat="1" ht="18.55" outlineLevel="1">
      <c r="B178" s="575"/>
      <c r="C178" s="67" t="s">
        <v>39</v>
      </c>
      <c r="D178" s="79" t="s">
        <v>23</v>
      </c>
      <c r="E178" s="19" t="s">
        <v>17</v>
      </c>
      <c r="F178" s="587"/>
      <c r="G178" s="587"/>
      <c r="H178" s="20">
        <v>10000</v>
      </c>
      <c r="I178" s="17">
        <f t="shared" si="7"/>
        <v>1010000</v>
      </c>
      <c r="M178" s="31"/>
    </row>
    <row r="179" spans="2:13" s="3" customFormat="1" ht="18.55" outlineLevel="1">
      <c r="B179" s="576" t="s">
        <v>3</v>
      </c>
      <c r="C179" s="67" t="s">
        <v>39</v>
      </c>
      <c r="D179" s="32" t="s">
        <v>14</v>
      </c>
      <c r="E179" s="23" t="str">
        <f>E175</f>
        <v>Thắng</v>
      </c>
      <c r="F179" s="585">
        <v>3</v>
      </c>
      <c r="G179" s="585">
        <v>1</v>
      </c>
      <c r="H179" s="24">
        <v>0</v>
      </c>
      <c r="I179" s="17">
        <f t="shared" si="7"/>
        <v>1010000</v>
      </c>
      <c r="M179" s="31"/>
    </row>
    <row r="180" spans="2:13" s="3" customFormat="1" ht="18.55" outlineLevel="1">
      <c r="B180" s="576"/>
      <c r="C180" s="67" t="s">
        <v>39</v>
      </c>
      <c r="D180" s="32" t="s">
        <v>9</v>
      </c>
      <c r="E180" s="23" t="s">
        <v>1</v>
      </c>
      <c r="F180" s="585"/>
      <c r="G180" s="585"/>
      <c r="H180" s="24">
        <v>0</v>
      </c>
      <c r="I180" s="17">
        <f t="shared" si="7"/>
        <v>1010000</v>
      </c>
      <c r="M180" s="31"/>
    </row>
    <row r="181" spans="2:13" s="3" customFormat="1" ht="18.55" outlineLevel="1">
      <c r="B181" s="576"/>
      <c r="C181" s="67" t="s">
        <v>39</v>
      </c>
      <c r="D181" s="32" t="s">
        <v>13</v>
      </c>
      <c r="E181" s="23" t="s">
        <v>17</v>
      </c>
      <c r="F181" s="585"/>
      <c r="G181" s="585"/>
      <c r="H181" s="24">
        <v>10000</v>
      </c>
      <c r="I181" s="17">
        <f t="shared" si="7"/>
        <v>1020000</v>
      </c>
      <c r="M181" s="31"/>
    </row>
    <row r="182" spans="2:13" s="3" customFormat="1" ht="18.55" outlineLevel="1">
      <c r="B182" s="576"/>
      <c r="C182" s="67" t="s">
        <v>39</v>
      </c>
      <c r="D182" s="32" t="s">
        <v>15</v>
      </c>
      <c r="E182" s="23" t="s">
        <v>17</v>
      </c>
      <c r="F182" s="585"/>
      <c r="G182" s="585"/>
      <c r="H182" s="24">
        <v>10000</v>
      </c>
      <c r="I182" s="17">
        <f t="shared" si="7"/>
        <v>1030000</v>
      </c>
      <c r="M182" s="31"/>
    </row>
    <row r="183" spans="2:13" s="3" customFormat="1" ht="18.55" outlineLevel="1">
      <c r="B183" s="574" t="s">
        <v>6</v>
      </c>
      <c r="C183" s="67" t="s">
        <v>39</v>
      </c>
      <c r="D183" s="78" t="s">
        <v>23</v>
      </c>
      <c r="E183" s="15" t="s">
        <v>1</v>
      </c>
      <c r="F183" s="586">
        <v>3</v>
      </c>
      <c r="G183" s="586">
        <v>2</v>
      </c>
      <c r="H183" s="16">
        <v>0</v>
      </c>
      <c r="I183" s="17">
        <f t="shared" si="7"/>
        <v>1030000</v>
      </c>
      <c r="M183" s="31"/>
    </row>
    <row r="184" spans="2:13" s="3" customFormat="1" ht="18.55" outlineLevel="1">
      <c r="B184" s="575"/>
      <c r="C184" s="67" t="s">
        <v>39</v>
      </c>
      <c r="D184" s="79" t="s">
        <v>0</v>
      </c>
      <c r="E184" s="19" t="s">
        <v>1</v>
      </c>
      <c r="F184" s="587"/>
      <c r="G184" s="587"/>
      <c r="H184" s="20">
        <v>0</v>
      </c>
      <c r="I184" s="17">
        <f t="shared" si="7"/>
        <v>1030000</v>
      </c>
      <c r="M184" s="31"/>
    </row>
    <row r="185" spans="2:13" s="3" customFormat="1" ht="18.55" outlineLevel="1">
      <c r="B185" s="575"/>
      <c r="C185" s="67" t="s">
        <v>39</v>
      </c>
      <c r="D185" s="79" t="s">
        <v>4</v>
      </c>
      <c r="E185" s="19" t="s">
        <v>17</v>
      </c>
      <c r="F185" s="587"/>
      <c r="G185" s="587"/>
      <c r="H185" s="20">
        <v>10000</v>
      </c>
      <c r="I185" s="17">
        <f t="shared" si="7"/>
        <v>1040000</v>
      </c>
      <c r="M185" s="31"/>
    </row>
    <row r="186" spans="2:13" s="3" customFormat="1" ht="18.55" outlineLevel="1">
      <c r="B186" s="575"/>
      <c r="C186" s="67" t="s">
        <v>39</v>
      </c>
      <c r="D186" s="79" t="s">
        <v>24</v>
      </c>
      <c r="E186" s="19" t="s">
        <v>17</v>
      </c>
      <c r="F186" s="587"/>
      <c r="G186" s="587"/>
      <c r="H186" s="20">
        <v>10000</v>
      </c>
      <c r="I186" s="17">
        <f t="shared" si="7"/>
        <v>1050000</v>
      </c>
      <c r="M186" s="31"/>
    </row>
    <row r="187" spans="2:13" s="3" customFormat="1" ht="18.55" outlineLevel="1">
      <c r="B187" s="576" t="s">
        <v>7</v>
      </c>
      <c r="C187" s="67" t="s">
        <v>39</v>
      </c>
      <c r="D187" s="32" t="s">
        <v>23</v>
      </c>
      <c r="E187" s="23" t="s">
        <v>1</v>
      </c>
      <c r="F187" s="585">
        <v>3</v>
      </c>
      <c r="G187" s="585">
        <v>2</v>
      </c>
      <c r="H187" s="24">
        <v>0</v>
      </c>
      <c r="I187" s="17">
        <f t="shared" si="7"/>
        <v>1050000</v>
      </c>
      <c r="M187" s="31"/>
    </row>
    <row r="188" spans="2:13" s="3" customFormat="1" ht="18.55" outlineLevel="1">
      <c r="B188" s="576"/>
      <c r="C188" s="67" t="s">
        <v>39</v>
      </c>
      <c r="D188" s="32" t="s">
        <v>24</v>
      </c>
      <c r="E188" s="23" t="s">
        <v>1</v>
      </c>
      <c r="F188" s="585"/>
      <c r="G188" s="585"/>
      <c r="H188" s="24">
        <v>0</v>
      </c>
      <c r="I188" s="17">
        <f t="shared" si="7"/>
        <v>1050000</v>
      </c>
      <c r="M188" s="31"/>
    </row>
    <row r="189" spans="2:13" s="3" customFormat="1" ht="18.55" outlineLevel="1">
      <c r="B189" s="576"/>
      <c r="C189" s="67" t="s">
        <v>39</v>
      </c>
      <c r="D189" s="32" t="s">
        <v>15</v>
      </c>
      <c r="E189" s="23" t="s">
        <v>17</v>
      </c>
      <c r="F189" s="585"/>
      <c r="G189" s="585"/>
      <c r="H189" s="24">
        <v>10000</v>
      </c>
      <c r="I189" s="17">
        <f t="shared" si="7"/>
        <v>1060000</v>
      </c>
      <c r="M189" s="31"/>
    </row>
    <row r="190" spans="2:13" s="3" customFormat="1" ht="18.55" outlineLevel="1">
      <c r="B190" s="576"/>
      <c r="C190" s="67" t="s">
        <v>39</v>
      </c>
      <c r="D190" s="32" t="s">
        <v>0</v>
      </c>
      <c r="E190" s="23" t="s">
        <v>17</v>
      </c>
      <c r="F190" s="585"/>
      <c r="G190" s="585"/>
      <c r="H190" s="24">
        <v>10000</v>
      </c>
      <c r="I190" s="17">
        <f t="shared" si="7"/>
        <v>1070000</v>
      </c>
      <c r="M190" s="31"/>
    </row>
    <row r="191" spans="2:13" s="3" customFormat="1" ht="18.55" outlineLevel="1">
      <c r="B191" s="578" t="s">
        <v>8</v>
      </c>
      <c r="C191" s="67" t="s">
        <v>39</v>
      </c>
      <c r="D191" s="78" t="s">
        <v>23</v>
      </c>
      <c r="E191" s="15" t="s">
        <v>1</v>
      </c>
      <c r="F191" s="598">
        <v>3</v>
      </c>
      <c r="G191" s="598">
        <v>1</v>
      </c>
      <c r="H191" s="20">
        <v>0</v>
      </c>
      <c r="I191" s="17">
        <f t="shared" si="7"/>
        <v>1070000</v>
      </c>
      <c r="M191" s="31"/>
    </row>
    <row r="192" spans="2:13" s="3" customFormat="1" ht="18.55" outlineLevel="1">
      <c r="B192" s="579"/>
      <c r="C192" s="67" t="s">
        <v>39</v>
      </c>
      <c r="D192" s="79" t="s">
        <v>24</v>
      </c>
      <c r="E192" s="19" t="s">
        <v>1</v>
      </c>
      <c r="F192" s="603"/>
      <c r="G192" s="603"/>
      <c r="H192" s="20">
        <v>0</v>
      </c>
      <c r="I192" s="17">
        <f t="shared" si="7"/>
        <v>1070000</v>
      </c>
      <c r="M192" s="31"/>
    </row>
    <row r="193" spans="2:13" s="3" customFormat="1" ht="18.55" outlineLevel="1">
      <c r="B193" s="579"/>
      <c r="C193" s="67" t="s">
        <v>39</v>
      </c>
      <c r="D193" s="79" t="s">
        <v>15</v>
      </c>
      <c r="E193" s="19" t="s">
        <v>17</v>
      </c>
      <c r="F193" s="603"/>
      <c r="G193" s="603"/>
      <c r="H193" s="20">
        <v>10000</v>
      </c>
      <c r="I193" s="17">
        <f t="shared" si="7"/>
        <v>1080000</v>
      </c>
      <c r="M193" s="31"/>
    </row>
    <row r="194" spans="2:13" s="3" customFormat="1" ht="18.55" outlineLevel="1">
      <c r="B194" s="580"/>
      <c r="C194" s="66" t="s">
        <v>39</v>
      </c>
      <c r="D194" s="80" t="s">
        <v>0</v>
      </c>
      <c r="E194" s="19" t="s">
        <v>17</v>
      </c>
      <c r="F194" s="603"/>
      <c r="G194" s="603"/>
      <c r="H194" s="27">
        <v>10000</v>
      </c>
      <c r="I194" s="17">
        <f t="shared" si="7"/>
        <v>1090000</v>
      </c>
      <c r="M194" s="31"/>
    </row>
    <row r="195" spans="2:13" s="3" customFormat="1" ht="18.55" outlineLevel="1">
      <c r="B195" s="576" t="s">
        <v>10</v>
      </c>
      <c r="C195" s="67" t="s">
        <v>39</v>
      </c>
      <c r="D195" s="32" t="s">
        <v>13</v>
      </c>
      <c r="E195" s="23" t="str">
        <f>E191</f>
        <v>Thắng</v>
      </c>
      <c r="F195" s="585">
        <v>3</v>
      </c>
      <c r="G195" s="585">
        <v>2</v>
      </c>
      <c r="H195" s="24">
        <v>0</v>
      </c>
      <c r="I195" s="17">
        <f t="shared" si="7"/>
        <v>1090000</v>
      </c>
      <c r="M195" s="31"/>
    </row>
    <row r="196" spans="2:13" s="3" customFormat="1" ht="18.55" outlineLevel="1">
      <c r="B196" s="576"/>
      <c r="C196" s="67" t="s">
        <v>39</v>
      </c>
      <c r="D196" s="32" t="s">
        <v>25</v>
      </c>
      <c r="E196" s="23" t="s">
        <v>1</v>
      </c>
      <c r="F196" s="585"/>
      <c r="G196" s="585"/>
      <c r="H196" s="24">
        <v>0</v>
      </c>
      <c r="I196" s="17">
        <f t="shared" si="7"/>
        <v>1090000</v>
      </c>
      <c r="M196" s="31"/>
    </row>
    <row r="197" spans="2:13" s="3" customFormat="1" ht="18.55" outlineLevel="1">
      <c r="B197" s="576"/>
      <c r="C197" s="67" t="s">
        <v>39</v>
      </c>
      <c r="D197" s="32" t="s">
        <v>14</v>
      </c>
      <c r="E197" s="23" t="s">
        <v>17</v>
      </c>
      <c r="F197" s="585"/>
      <c r="G197" s="585"/>
      <c r="H197" s="24">
        <v>10000</v>
      </c>
      <c r="I197" s="17">
        <f t="shared" si="7"/>
        <v>1100000</v>
      </c>
      <c r="M197" s="31"/>
    </row>
    <row r="198" spans="2:13" s="3" customFormat="1" ht="18.55" outlineLevel="1">
      <c r="B198" s="576"/>
      <c r="C198" s="67" t="s">
        <v>39</v>
      </c>
      <c r="D198" s="32" t="s">
        <v>9</v>
      </c>
      <c r="E198" s="23" t="s">
        <v>17</v>
      </c>
      <c r="F198" s="585"/>
      <c r="G198" s="585"/>
      <c r="H198" s="24">
        <v>10000</v>
      </c>
      <c r="I198" s="17">
        <f t="shared" si="7"/>
        <v>1110000</v>
      </c>
      <c r="M198" s="31"/>
    </row>
    <row r="199" spans="2:13" s="3" customFormat="1" ht="18.55" outlineLevel="1">
      <c r="B199" s="574" t="s">
        <v>31</v>
      </c>
      <c r="C199" s="67" t="s">
        <v>39</v>
      </c>
      <c r="D199" s="78" t="s">
        <v>14</v>
      </c>
      <c r="E199" s="15" t="s">
        <v>1</v>
      </c>
      <c r="F199" s="586">
        <v>3</v>
      </c>
      <c r="G199" s="586">
        <v>2</v>
      </c>
      <c r="H199" s="16">
        <v>0</v>
      </c>
      <c r="I199" s="17">
        <f t="shared" si="7"/>
        <v>1110000</v>
      </c>
      <c r="M199" s="31"/>
    </row>
    <row r="200" spans="2:13" s="3" customFormat="1" ht="18.55" outlineLevel="1">
      <c r="B200" s="575"/>
      <c r="C200" s="67" t="s">
        <v>39</v>
      </c>
      <c r="D200" s="79" t="s">
        <v>25</v>
      </c>
      <c r="E200" s="19" t="s">
        <v>1</v>
      </c>
      <c r="F200" s="587"/>
      <c r="G200" s="587"/>
      <c r="H200" s="20">
        <v>0</v>
      </c>
      <c r="I200" s="17">
        <f t="shared" si="7"/>
        <v>1110000</v>
      </c>
      <c r="M200" s="31"/>
    </row>
    <row r="201" spans="2:13" s="3" customFormat="1" ht="18.55" outlineLevel="1">
      <c r="B201" s="575"/>
      <c r="C201" s="67" t="s">
        <v>39</v>
      </c>
      <c r="D201" s="79" t="s">
        <v>4</v>
      </c>
      <c r="E201" s="19" t="s">
        <v>17</v>
      </c>
      <c r="F201" s="587"/>
      <c r="G201" s="587"/>
      <c r="H201" s="20">
        <v>10000</v>
      </c>
      <c r="I201" s="17">
        <f t="shared" si="7"/>
        <v>1120000</v>
      </c>
      <c r="M201" s="31"/>
    </row>
    <row r="202" spans="2:13" s="3" customFormat="1" ht="18.55" outlineLevel="1">
      <c r="B202" s="575"/>
      <c r="C202" s="67" t="s">
        <v>39</v>
      </c>
      <c r="D202" s="79" t="s">
        <v>13</v>
      </c>
      <c r="E202" s="19" t="s">
        <v>17</v>
      </c>
      <c r="F202" s="587"/>
      <c r="G202" s="587"/>
      <c r="H202" s="20">
        <v>10000</v>
      </c>
      <c r="I202" s="17">
        <f t="shared" si="7"/>
        <v>1130000</v>
      </c>
      <c r="M202" s="31"/>
    </row>
    <row r="203" spans="2:13" s="3" customFormat="1" ht="18.55" outlineLevel="1">
      <c r="B203" s="576" t="s">
        <v>36</v>
      </c>
      <c r="C203" s="67" t="s">
        <v>39</v>
      </c>
      <c r="D203" s="32" t="s">
        <v>0</v>
      </c>
      <c r="E203" s="23" t="s">
        <v>1</v>
      </c>
      <c r="F203" s="585">
        <v>3</v>
      </c>
      <c r="G203" s="585">
        <v>2</v>
      </c>
      <c r="H203" s="24">
        <v>0</v>
      </c>
      <c r="I203" s="17">
        <f t="shared" si="7"/>
        <v>1130000</v>
      </c>
      <c r="M203" s="31"/>
    </row>
    <row r="204" spans="2:13" s="3" customFormat="1" ht="18.55" outlineLevel="1">
      <c r="B204" s="576"/>
      <c r="C204" s="67" t="s">
        <v>39</v>
      </c>
      <c r="D204" s="32" t="s">
        <v>9</v>
      </c>
      <c r="E204" s="23" t="s">
        <v>1</v>
      </c>
      <c r="F204" s="585"/>
      <c r="G204" s="585"/>
      <c r="H204" s="24">
        <v>0</v>
      </c>
      <c r="I204" s="17">
        <f t="shared" si="7"/>
        <v>1130000</v>
      </c>
      <c r="M204" s="31"/>
    </row>
    <row r="205" spans="2:13" s="3" customFormat="1" ht="18.55" outlineLevel="1">
      <c r="B205" s="576"/>
      <c r="C205" s="67" t="s">
        <v>39</v>
      </c>
      <c r="D205" s="32" t="s">
        <v>15</v>
      </c>
      <c r="E205" s="23" t="s">
        <v>17</v>
      </c>
      <c r="F205" s="585"/>
      <c r="G205" s="585"/>
      <c r="H205" s="24">
        <v>10000</v>
      </c>
      <c r="I205" s="17">
        <f t="shared" si="7"/>
        <v>1140000</v>
      </c>
      <c r="M205" s="31"/>
    </row>
    <row r="206" spans="2:13" s="3" customFormat="1" ht="18.55" outlineLevel="1">
      <c r="B206" s="576"/>
      <c r="C206" s="67" t="s">
        <v>39</v>
      </c>
      <c r="D206" s="32" t="s">
        <v>23</v>
      </c>
      <c r="E206" s="23" t="s">
        <v>17</v>
      </c>
      <c r="F206" s="585"/>
      <c r="G206" s="585"/>
      <c r="H206" s="24">
        <v>10000</v>
      </c>
      <c r="I206" s="17">
        <f t="shared" si="7"/>
        <v>1150000</v>
      </c>
      <c r="M206" s="31"/>
    </row>
    <row r="207" spans="2:13" s="3" customFormat="1" ht="18.55" outlineLevel="1">
      <c r="B207" s="578" t="s">
        <v>37</v>
      </c>
      <c r="C207" s="67" t="s">
        <v>39</v>
      </c>
      <c r="D207" s="79" t="s">
        <v>4</v>
      </c>
      <c r="E207" s="19" t="s">
        <v>1</v>
      </c>
      <c r="F207" s="598">
        <v>3</v>
      </c>
      <c r="G207" s="598">
        <v>2</v>
      </c>
      <c r="H207" s="20">
        <v>0</v>
      </c>
      <c r="I207" s="17">
        <f t="shared" si="7"/>
        <v>1150000</v>
      </c>
      <c r="M207" s="31"/>
    </row>
    <row r="208" spans="2:13" s="3" customFormat="1" ht="18.55" outlineLevel="1">
      <c r="B208" s="579"/>
      <c r="C208" s="67" t="s">
        <v>39</v>
      </c>
      <c r="D208" s="79" t="s">
        <v>13</v>
      </c>
      <c r="E208" s="19" t="s">
        <v>1</v>
      </c>
      <c r="F208" s="603"/>
      <c r="G208" s="603"/>
      <c r="H208" s="20">
        <v>0</v>
      </c>
      <c r="I208" s="17">
        <f t="shared" si="7"/>
        <v>1150000</v>
      </c>
      <c r="M208" s="31"/>
    </row>
    <row r="209" spans="2:19" s="3" customFormat="1" ht="18.55" outlineLevel="1">
      <c r="B209" s="579"/>
      <c r="C209" s="67" t="s">
        <v>39</v>
      </c>
      <c r="D209" s="79" t="s">
        <v>25</v>
      </c>
      <c r="E209" s="19" t="s">
        <v>17</v>
      </c>
      <c r="F209" s="603"/>
      <c r="G209" s="603"/>
      <c r="H209" s="20">
        <v>10000</v>
      </c>
      <c r="I209" s="17">
        <f t="shared" si="7"/>
        <v>1160000</v>
      </c>
      <c r="M209" s="31"/>
    </row>
    <row r="210" spans="2:19" s="3" customFormat="1" ht="18.55" outlineLevel="1">
      <c r="B210" s="580"/>
      <c r="C210" s="66" t="s">
        <v>39</v>
      </c>
      <c r="D210" s="80" t="s">
        <v>14</v>
      </c>
      <c r="E210" s="19" t="s">
        <v>17</v>
      </c>
      <c r="F210" s="603"/>
      <c r="G210" s="603"/>
      <c r="H210" s="27">
        <v>10000</v>
      </c>
      <c r="I210" s="17">
        <f t="shared" si="7"/>
        <v>1170000</v>
      </c>
      <c r="M210" s="31"/>
      <c r="S210" s="23"/>
    </row>
    <row r="211" spans="2:19" s="3" customFormat="1" ht="18.55" outlineLevel="1">
      <c r="B211" s="576" t="s">
        <v>41</v>
      </c>
      <c r="C211" s="67" t="s">
        <v>39</v>
      </c>
      <c r="D211" s="32" t="s">
        <v>4</v>
      </c>
      <c r="E211" s="23" t="s">
        <v>1</v>
      </c>
      <c r="F211" s="585">
        <v>3</v>
      </c>
      <c r="G211" s="585">
        <v>2</v>
      </c>
      <c r="H211" s="24">
        <v>0</v>
      </c>
      <c r="I211" s="17">
        <f t="shared" si="7"/>
        <v>1170000</v>
      </c>
      <c r="M211" s="31"/>
    </row>
    <row r="212" spans="2:19" s="3" customFormat="1" ht="18.55" outlineLevel="1">
      <c r="B212" s="576"/>
      <c r="C212" s="67" t="s">
        <v>39</v>
      </c>
      <c r="D212" s="32" t="s">
        <v>9</v>
      </c>
      <c r="E212" s="23" t="s">
        <v>1</v>
      </c>
      <c r="F212" s="585"/>
      <c r="G212" s="585"/>
      <c r="H212" s="24">
        <v>0</v>
      </c>
      <c r="I212" s="17">
        <f t="shared" si="7"/>
        <v>1170000</v>
      </c>
      <c r="M212" s="31"/>
    </row>
    <row r="213" spans="2:19" s="3" customFormat="1" ht="18.55" outlineLevel="1">
      <c r="B213" s="576"/>
      <c r="C213" s="67" t="s">
        <v>39</v>
      </c>
      <c r="D213" s="32" t="s">
        <v>14</v>
      </c>
      <c r="E213" s="23" t="s">
        <v>17</v>
      </c>
      <c r="F213" s="585"/>
      <c r="G213" s="585"/>
      <c r="H213" s="24">
        <v>10000</v>
      </c>
      <c r="I213" s="17">
        <f t="shared" si="7"/>
        <v>1180000</v>
      </c>
      <c r="M213" s="31"/>
    </row>
    <row r="214" spans="2:19" s="3" customFormat="1" ht="18.55" outlineLevel="1">
      <c r="B214" s="576"/>
      <c r="C214" s="67" t="s">
        <v>39</v>
      </c>
      <c r="D214" s="32" t="s">
        <v>0</v>
      </c>
      <c r="E214" s="23" t="s">
        <v>17</v>
      </c>
      <c r="F214" s="585"/>
      <c r="G214" s="585"/>
      <c r="H214" s="24">
        <v>10000</v>
      </c>
      <c r="I214" s="17">
        <f t="shared" si="7"/>
        <v>1190000</v>
      </c>
      <c r="M214" s="31"/>
    </row>
    <row r="215" spans="2:19" s="3" customFormat="1" ht="18.55">
      <c r="B215" s="6" t="s">
        <v>77</v>
      </c>
      <c r="C215" s="7"/>
      <c r="D215" s="77"/>
      <c r="E215" s="9"/>
      <c r="F215" s="10"/>
      <c r="G215" s="10"/>
      <c r="H215" s="11">
        <f>SUM(H216:H233)</f>
        <v>90000</v>
      </c>
      <c r="I215" s="12">
        <v>0</v>
      </c>
      <c r="M215" s="31"/>
    </row>
    <row r="216" spans="2:19" s="3" customFormat="1" ht="18.55" outlineLevel="1">
      <c r="B216" s="604" t="s">
        <v>2</v>
      </c>
      <c r="C216" s="70" t="s">
        <v>39</v>
      </c>
      <c r="D216" s="78" t="s">
        <v>25</v>
      </c>
      <c r="E216" s="15" t="s">
        <v>1</v>
      </c>
      <c r="F216" s="605">
        <v>3</v>
      </c>
      <c r="G216" s="605">
        <v>2</v>
      </c>
      <c r="H216" s="16">
        <v>0</v>
      </c>
      <c r="I216" s="17">
        <f>'12-2016'!I214+H216</f>
        <v>1190000</v>
      </c>
      <c r="M216" s="31"/>
    </row>
    <row r="217" spans="2:19" s="3" customFormat="1" ht="18.55" outlineLevel="1">
      <c r="B217" s="579"/>
      <c r="C217" s="70" t="s">
        <v>39</v>
      </c>
      <c r="D217" s="79" t="s">
        <v>24</v>
      </c>
      <c r="E217" s="19" t="s">
        <v>1</v>
      </c>
      <c r="F217" s="603"/>
      <c r="G217" s="603"/>
      <c r="H217" s="20">
        <v>0</v>
      </c>
      <c r="I217" s="17">
        <f t="shared" ref="I217:I233" si="8">I216+H217</f>
        <v>1190000</v>
      </c>
      <c r="M217" s="31"/>
    </row>
    <row r="218" spans="2:19" s="3" customFormat="1" ht="18.55" outlineLevel="1">
      <c r="B218" s="579"/>
      <c r="C218" s="70" t="s">
        <v>39</v>
      </c>
      <c r="D218" s="79" t="s">
        <v>4</v>
      </c>
      <c r="E218" s="19" t="s">
        <v>17</v>
      </c>
      <c r="F218" s="603"/>
      <c r="G218" s="603"/>
      <c r="H218" s="20">
        <v>10000</v>
      </c>
      <c r="I218" s="17">
        <f t="shared" si="8"/>
        <v>1200000</v>
      </c>
      <c r="M218" s="31"/>
    </row>
    <row r="219" spans="2:19" s="3" customFormat="1" ht="18.55" outlineLevel="1">
      <c r="B219" s="580"/>
      <c r="C219" s="70" t="s">
        <v>39</v>
      </c>
      <c r="D219" s="79" t="s">
        <v>15</v>
      </c>
      <c r="E219" s="19" t="s">
        <v>17</v>
      </c>
      <c r="F219" s="586"/>
      <c r="G219" s="586"/>
      <c r="H219" s="20">
        <v>10000</v>
      </c>
      <c r="I219" s="17">
        <f t="shared" si="8"/>
        <v>1210000</v>
      </c>
      <c r="M219" s="31"/>
    </row>
    <row r="220" spans="2:19" s="3" customFormat="1" ht="18.55" outlineLevel="1">
      <c r="B220" s="606" t="s">
        <v>3</v>
      </c>
      <c r="C220" s="70" t="s">
        <v>39</v>
      </c>
      <c r="D220" s="32" t="s">
        <v>14</v>
      </c>
      <c r="E220" s="23" t="str">
        <f>E216</f>
        <v>Thắng</v>
      </c>
      <c r="F220" s="609">
        <v>3</v>
      </c>
      <c r="G220" s="609">
        <v>2</v>
      </c>
      <c r="H220" s="24">
        <v>0</v>
      </c>
      <c r="I220" s="17">
        <f t="shared" si="8"/>
        <v>1210000</v>
      </c>
      <c r="M220" s="31"/>
    </row>
    <row r="221" spans="2:19" s="3" customFormat="1" ht="18.55" outlineLevel="1">
      <c r="B221" s="607"/>
      <c r="C221" s="70" t="s">
        <v>39</v>
      </c>
      <c r="D221" s="32" t="s">
        <v>0</v>
      </c>
      <c r="E221" s="23" t="s">
        <v>1</v>
      </c>
      <c r="F221" s="610"/>
      <c r="G221" s="610"/>
      <c r="H221" s="24">
        <v>0</v>
      </c>
      <c r="I221" s="17">
        <f t="shared" si="8"/>
        <v>1210000</v>
      </c>
      <c r="M221" s="31"/>
    </row>
    <row r="222" spans="2:19" s="3" customFormat="1" ht="18.55" outlineLevel="1">
      <c r="B222" s="607"/>
      <c r="C222" s="70" t="s">
        <v>39</v>
      </c>
      <c r="D222" s="32" t="s">
        <v>4</v>
      </c>
      <c r="E222" s="23" t="s">
        <v>17</v>
      </c>
      <c r="F222" s="610"/>
      <c r="G222" s="610"/>
      <c r="H222" s="24">
        <v>10000</v>
      </c>
      <c r="I222" s="17">
        <f t="shared" si="8"/>
        <v>1220000</v>
      </c>
      <c r="M222" s="31"/>
    </row>
    <row r="223" spans="2:19" s="3" customFormat="1" ht="18.55" outlineLevel="1">
      <c r="B223" s="608"/>
      <c r="C223" s="70" t="s">
        <v>39</v>
      </c>
      <c r="D223" s="32" t="s">
        <v>15</v>
      </c>
      <c r="E223" s="23" t="s">
        <v>17</v>
      </c>
      <c r="F223" s="588"/>
      <c r="G223" s="588"/>
      <c r="H223" s="24">
        <v>10000</v>
      </c>
      <c r="I223" s="17">
        <f t="shared" si="8"/>
        <v>1230000</v>
      </c>
      <c r="M223" s="31"/>
    </row>
    <row r="224" spans="2:19" s="3" customFormat="1" ht="18.55" outlineLevel="1">
      <c r="B224" s="578" t="s">
        <v>6</v>
      </c>
      <c r="C224" s="70" t="s">
        <v>40</v>
      </c>
      <c r="D224" s="79" t="s">
        <v>4</v>
      </c>
      <c r="E224" s="15" t="s">
        <v>1</v>
      </c>
      <c r="F224" s="598">
        <v>3</v>
      </c>
      <c r="G224" s="598">
        <v>2</v>
      </c>
      <c r="H224" s="20">
        <v>0</v>
      </c>
      <c r="I224" s="17">
        <f t="shared" si="8"/>
        <v>1230000</v>
      </c>
      <c r="M224" s="31"/>
    </row>
    <row r="225" spans="2:13" s="3" customFormat="1" ht="18.55" outlineLevel="1">
      <c r="B225" s="580"/>
      <c r="C225" s="70" t="s">
        <v>40</v>
      </c>
      <c r="D225" s="79" t="s">
        <v>15</v>
      </c>
      <c r="E225" s="19" t="s">
        <v>17</v>
      </c>
      <c r="F225" s="586"/>
      <c r="G225" s="586"/>
      <c r="H225" s="20">
        <v>10000</v>
      </c>
      <c r="I225" s="17">
        <f t="shared" si="8"/>
        <v>1240000</v>
      </c>
      <c r="M225" s="31"/>
    </row>
    <row r="226" spans="2:13" s="3" customFormat="1" ht="18.55" outlineLevel="1">
      <c r="B226" s="606" t="s">
        <v>7</v>
      </c>
      <c r="C226" s="69" t="s">
        <v>40</v>
      </c>
      <c r="D226" s="32" t="s">
        <v>0</v>
      </c>
      <c r="E226" s="23" t="s">
        <v>1</v>
      </c>
      <c r="F226" s="609">
        <v>3</v>
      </c>
      <c r="G226" s="609">
        <v>0</v>
      </c>
      <c r="H226" s="24">
        <v>0</v>
      </c>
      <c r="I226" s="17">
        <f t="shared" si="8"/>
        <v>1240000</v>
      </c>
      <c r="M226" s="31"/>
    </row>
    <row r="227" spans="2:13" s="3" customFormat="1" ht="18.55" outlineLevel="1">
      <c r="B227" s="608"/>
      <c r="C227" s="69" t="s">
        <v>40</v>
      </c>
      <c r="D227" s="32" t="s">
        <v>24</v>
      </c>
      <c r="E227" s="23" t="s">
        <v>17</v>
      </c>
      <c r="F227" s="588"/>
      <c r="G227" s="588"/>
      <c r="H227" s="24">
        <v>10000</v>
      </c>
      <c r="I227" s="17">
        <f t="shared" si="8"/>
        <v>1250000</v>
      </c>
      <c r="M227" s="31"/>
    </row>
    <row r="228" spans="2:13" s="3" customFormat="1" ht="18.55" outlineLevel="1">
      <c r="B228" s="578" t="s">
        <v>8</v>
      </c>
      <c r="C228" s="70" t="s">
        <v>40</v>
      </c>
      <c r="D228" s="79" t="s">
        <v>14</v>
      </c>
      <c r="E228" s="15" t="s">
        <v>1</v>
      </c>
      <c r="F228" s="598">
        <v>3</v>
      </c>
      <c r="G228" s="598">
        <v>1</v>
      </c>
      <c r="H228" s="20">
        <v>0</v>
      </c>
      <c r="I228" s="17">
        <f t="shared" si="8"/>
        <v>1250000</v>
      </c>
      <c r="M228" s="31"/>
    </row>
    <row r="229" spans="2:13" s="3" customFormat="1" ht="18.55" outlineLevel="1">
      <c r="B229" s="580"/>
      <c r="C229" s="70" t="s">
        <v>40</v>
      </c>
      <c r="D229" s="79" t="s">
        <v>0</v>
      </c>
      <c r="E229" s="19" t="s">
        <v>17</v>
      </c>
      <c r="F229" s="586"/>
      <c r="G229" s="586"/>
      <c r="H229" s="20">
        <v>10000</v>
      </c>
      <c r="I229" s="17">
        <f t="shared" si="8"/>
        <v>1260000</v>
      </c>
      <c r="M229" s="31"/>
    </row>
    <row r="230" spans="2:13" s="3" customFormat="1" ht="18.55" outlineLevel="1">
      <c r="B230" s="606" t="s">
        <v>10</v>
      </c>
      <c r="C230" s="70" t="s">
        <v>39</v>
      </c>
      <c r="D230" s="32" t="s">
        <v>4</v>
      </c>
      <c r="E230" s="23" t="str">
        <f>E226</f>
        <v>Thắng</v>
      </c>
      <c r="F230" s="609">
        <v>3</v>
      </c>
      <c r="G230" s="609">
        <v>2</v>
      </c>
      <c r="H230" s="24">
        <v>0</v>
      </c>
      <c r="I230" s="17">
        <f t="shared" si="8"/>
        <v>1260000</v>
      </c>
      <c r="M230" s="31"/>
    </row>
    <row r="231" spans="2:13" s="3" customFormat="1" ht="18.55" outlineLevel="1">
      <c r="B231" s="607"/>
      <c r="C231" s="70" t="s">
        <v>39</v>
      </c>
      <c r="D231" s="32" t="s">
        <v>15</v>
      </c>
      <c r="E231" s="23" t="s">
        <v>1</v>
      </c>
      <c r="F231" s="610"/>
      <c r="G231" s="610"/>
      <c r="H231" s="24">
        <v>0</v>
      </c>
      <c r="I231" s="17">
        <f t="shared" si="8"/>
        <v>1260000</v>
      </c>
      <c r="M231" s="31"/>
    </row>
    <row r="232" spans="2:13" s="3" customFormat="1" ht="18.55" outlineLevel="1">
      <c r="B232" s="607"/>
      <c r="C232" s="70" t="s">
        <v>39</v>
      </c>
      <c r="D232" s="32" t="s">
        <v>14</v>
      </c>
      <c r="E232" s="23" t="s">
        <v>17</v>
      </c>
      <c r="F232" s="610"/>
      <c r="G232" s="610"/>
      <c r="H232" s="24">
        <v>10000</v>
      </c>
      <c r="I232" s="17">
        <f t="shared" si="8"/>
        <v>1270000</v>
      </c>
      <c r="M232" s="31"/>
    </row>
    <row r="233" spans="2:13" s="3" customFormat="1" ht="18.55" outlineLevel="1">
      <c r="B233" s="608"/>
      <c r="C233" s="68" t="s">
        <v>39</v>
      </c>
      <c r="D233" s="32" t="s">
        <v>0</v>
      </c>
      <c r="E233" s="23" t="s">
        <v>17</v>
      </c>
      <c r="F233" s="588"/>
      <c r="G233" s="588"/>
      <c r="H233" s="24">
        <v>10000</v>
      </c>
      <c r="I233" s="17">
        <f t="shared" si="8"/>
        <v>1280000</v>
      </c>
      <c r="M233" s="31"/>
    </row>
    <row r="234" spans="2:13" s="3" customFormat="1" ht="18.55">
      <c r="B234" s="6" t="s">
        <v>78</v>
      </c>
      <c r="C234" s="7"/>
      <c r="D234" s="77"/>
      <c r="E234" s="9"/>
      <c r="F234" s="10"/>
      <c r="G234" s="10"/>
      <c r="H234" s="11">
        <f>SUM(H235:H266)</f>
        <v>160000</v>
      </c>
      <c r="I234" s="12">
        <v>0</v>
      </c>
      <c r="M234" s="31"/>
    </row>
    <row r="235" spans="2:13" s="3" customFormat="1" ht="18.55" outlineLevel="1">
      <c r="B235" s="574" t="s">
        <v>2</v>
      </c>
      <c r="C235" s="73" t="s">
        <v>39</v>
      </c>
      <c r="D235" s="78" t="s">
        <v>25</v>
      </c>
      <c r="E235" s="15" t="s">
        <v>1</v>
      </c>
      <c r="F235" s="586">
        <v>3</v>
      </c>
      <c r="G235" s="586">
        <v>1</v>
      </c>
      <c r="H235" s="16">
        <v>0</v>
      </c>
      <c r="I235" s="17">
        <f>I233+H235</f>
        <v>1280000</v>
      </c>
      <c r="M235" s="31"/>
    </row>
    <row r="236" spans="2:13" s="3" customFormat="1" ht="18.55" outlineLevel="1">
      <c r="B236" s="575"/>
      <c r="C236" s="73" t="s">
        <v>39</v>
      </c>
      <c r="D236" s="79" t="s">
        <v>15</v>
      </c>
      <c r="E236" s="19" t="s">
        <v>1</v>
      </c>
      <c r="F236" s="587"/>
      <c r="G236" s="587"/>
      <c r="H236" s="20">
        <v>0</v>
      </c>
      <c r="I236" s="17">
        <f t="shared" ref="I236:I266" si="9">I235+H236</f>
        <v>1280000</v>
      </c>
      <c r="M236" s="31"/>
    </row>
    <row r="237" spans="2:13" s="3" customFormat="1" ht="18.55" outlineLevel="1">
      <c r="B237" s="575"/>
      <c r="C237" s="73" t="s">
        <v>39</v>
      </c>
      <c r="D237" s="79" t="s">
        <v>13</v>
      </c>
      <c r="E237" s="19" t="s">
        <v>17</v>
      </c>
      <c r="F237" s="587"/>
      <c r="G237" s="587"/>
      <c r="H237" s="20">
        <v>10000</v>
      </c>
      <c r="I237" s="17">
        <f t="shared" si="9"/>
        <v>1290000</v>
      </c>
      <c r="M237" s="31"/>
    </row>
    <row r="238" spans="2:13" s="3" customFormat="1" ht="18.55" outlineLevel="1">
      <c r="B238" s="575"/>
      <c r="C238" s="73" t="s">
        <v>39</v>
      </c>
      <c r="D238" s="79" t="s">
        <v>0</v>
      </c>
      <c r="E238" s="19" t="s">
        <v>17</v>
      </c>
      <c r="F238" s="587"/>
      <c r="G238" s="587"/>
      <c r="H238" s="20">
        <v>10000</v>
      </c>
      <c r="I238" s="17">
        <f t="shared" si="9"/>
        <v>1300000</v>
      </c>
      <c r="M238" s="31"/>
    </row>
    <row r="239" spans="2:13" s="3" customFormat="1" ht="18.55" outlineLevel="1">
      <c r="B239" s="576" t="s">
        <v>3</v>
      </c>
      <c r="C239" s="73" t="s">
        <v>39</v>
      </c>
      <c r="D239" s="32" t="s">
        <v>14</v>
      </c>
      <c r="E239" s="23" t="str">
        <f>E235</f>
        <v>Thắng</v>
      </c>
      <c r="F239" s="585">
        <v>3</v>
      </c>
      <c r="G239" s="585">
        <v>2</v>
      </c>
      <c r="H239" s="24">
        <v>0</v>
      </c>
      <c r="I239" s="17">
        <f t="shared" si="9"/>
        <v>1300000</v>
      </c>
      <c r="M239" s="31"/>
    </row>
    <row r="240" spans="2:13" s="3" customFormat="1" ht="18.55" outlineLevel="1">
      <c r="B240" s="576"/>
      <c r="C240" s="73" t="s">
        <v>39</v>
      </c>
      <c r="D240" s="32" t="s">
        <v>0</v>
      </c>
      <c r="E240" s="23" t="s">
        <v>1</v>
      </c>
      <c r="F240" s="585"/>
      <c r="G240" s="585"/>
      <c r="H240" s="24">
        <v>0</v>
      </c>
      <c r="I240" s="17">
        <f t="shared" si="9"/>
        <v>1300000</v>
      </c>
      <c r="M240" s="31"/>
    </row>
    <row r="241" spans="2:13" s="3" customFormat="1" ht="18.55" outlineLevel="1">
      <c r="B241" s="576"/>
      <c r="C241" s="73" t="s">
        <v>39</v>
      </c>
      <c r="D241" s="32" t="s">
        <v>25</v>
      </c>
      <c r="E241" s="23" t="s">
        <v>17</v>
      </c>
      <c r="F241" s="585"/>
      <c r="G241" s="585"/>
      <c r="H241" s="24">
        <v>10000</v>
      </c>
      <c r="I241" s="17">
        <f t="shared" si="9"/>
        <v>1310000</v>
      </c>
      <c r="M241" s="31"/>
    </row>
    <row r="242" spans="2:13" s="3" customFormat="1" ht="18.55" outlineLevel="1">
      <c r="B242" s="576"/>
      <c r="C242" s="73" t="s">
        <v>39</v>
      </c>
      <c r="D242" s="32" t="s">
        <v>15</v>
      </c>
      <c r="E242" s="23" t="s">
        <v>17</v>
      </c>
      <c r="F242" s="585"/>
      <c r="G242" s="585"/>
      <c r="H242" s="24">
        <v>10000</v>
      </c>
      <c r="I242" s="17">
        <f t="shared" si="9"/>
        <v>1320000</v>
      </c>
      <c r="M242" s="31"/>
    </row>
    <row r="243" spans="2:13" s="3" customFormat="1" ht="18.55" outlineLevel="1">
      <c r="B243" s="574" t="s">
        <v>6</v>
      </c>
      <c r="C243" s="73" t="s">
        <v>39</v>
      </c>
      <c r="D243" s="78" t="s">
        <v>15</v>
      </c>
      <c r="E243" s="15" t="s">
        <v>1</v>
      </c>
      <c r="F243" s="586">
        <v>3</v>
      </c>
      <c r="G243" s="586">
        <v>2</v>
      </c>
      <c r="H243" s="16">
        <v>0</v>
      </c>
      <c r="I243" s="17">
        <f t="shared" si="9"/>
        <v>1320000</v>
      </c>
      <c r="M243" s="31"/>
    </row>
    <row r="244" spans="2:13" s="3" customFormat="1" ht="18.55" outlineLevel="1">
      <c r="B244" s="575"/>
      <c r="C244" s="73" t="s">
        <v>39</v>
      </c>
      <c r="D244" s="79" t="s">
        <v>0</v>
      </c>
      <c r="E244" s="19" t="s">
        <v>1</v>
      </c>
      <c r="F244" s="587"/>
      <c r="G244" s="587"/>
      <c r="H244" s="20">
        <v>0</v>
      </c>
      <c r="I244" s="17">
        <f t="shared" si="9"/>
        <v>1320000</v>
      </c>
      <c r="M244" s="31"/>
    </row>
    <row r="245" spans="2:13" s="3" customFormat="1" ht="18.55" outlineLevel="1">
      <c r="B245" s="575"/>
      <c r="C245" s="73" t="s">
        <v>39</v>
      </c>
      <c r="D245" s="79" t="s">
        <v>13</v>
      </c>
      <c r="E245" s="19" t="s">
        <v>17</v>
      </c>
      <c r="F245" s="587"/>
      <c r="G245" s="587"/>
      <c r="H245" s="20">
        <v>10000</v>
      </c>
      <c r="I245" s="17">
        <f t="shared" si="9"/>
        <v>1330000</v>
      </c>
      <c r="M245" s="31"/>
    </row>
    <row r="246" spans="2:13" s="3" customFormat="1" ht="18.55" outlineLevel="1">
      <c r="B246" s="575"/>
      <c r="C246" s="73" t="s">
        <v>39</v>
      </c>
      <c r="D246" s="79" t="s">
        <v>14</v>
      </c>
      <c r="E246" s="19" t="s">
        <v>17</v>
      </c>
      <c r="F246" s="587"/>
      <c r="G246" s="587"/>
      <c r="H246" s="20">
        <v>10000</v>
      </c>
      <c r="I246" s="17">
        <f t="shared" si="9"/>
        <v>1340000</v>
      </c>
      <c r="M246" s="31"/>
    </row>
    <row r="247" spans="2:13" s="3" customFormat="1" ht="18.55" outlineLevel="1">
      <c r="B247" s="576" t="s">
        <v>7</v>
      </c>
      <c r="C247" s="73" t="s">
        <v>39</v>
      </c>
      <c r="D247" s="32" t="s">
        <v>23</v>
      </c>
      <c r="E247" s="23" t="s">
        <v>1</v>
      </c>
      <c r="F247" s="585">
        <v>3</v>
      </c>
      <c r="G247" s="585">
        <v>2</v>
      </c>
      <c r="H247" s="24">
        <v>0</v>
      </c>
      <c r="I247" s="17">
        <f t="shared" si="9"/>
        <v>1340000</v>
      </c>
      <c r="M247" s="31"/>
    </row>
    <row r="248" spans="2:13" s="3" customFormat="1" ht="18.55" outlineLevel="1">
      <c r="B248" s="576"/>
      <c r="C248" s="73" t="s">
        <v>39</v>
      </c>
      <c r="D248" s="32" t="s">
        <v>25</v>
      </c>
      <c r="E248" s="23" t="s">
        <v>1</v>
      </c>
      <c r="F248" s="585"/>
      <c r="G248" s="585"/>
      <c r="H248" s="24">
        <v>0</v>
      </c>
      <c r="I248" s="17">
        <f t="shared" si="9"/>
        <v>1340000</v>
      </c>
      <c r="M248" s="31"/>
    </row>
    <row r="249" spans="2:13" s="3" customFormat="1" ht="18.55" outlineLevel="1">
      <c r="B249" s="576"/>
      <c r="C249" s="73" t="s">
        <v>39</v>
      </c>
      <c r="D249" s="32" t="s">
        <v>13</v>
      </c>
      <c r="E249" s="23" t="s">
        <v>17</v>
      </c>
      <c r="F249" s="585"/>
      <c r="G249" s="585"/>
      <c r="H249" s="24">
        <v>10000</v>
      </c>
      <c r="I249" s="17">
        <f t="shared" si="9"/>
        <v>1350000</v>
      </c>
      <c r="M249" s="31"/>
    </row>
    <row r="250" spans="2:13" s="3" customFormat="1" ht="18.55" outlineLevel="1">
      <c r="B250" s="576"/>
      <c r="C250" s="73" t="s">
        <v>39</v>
      </c>
      <c r="D250" s="32" t="s">
        <v>14</v>
      </c>
      <c r="E250" s="23" t="s">
        <v>17</v>
      </c>
      <c r="F250" s="585"/>
      <c r="G250" s="585"/>
      <c r="H250" s="24">
        <v>10000</v>
      </c>
      <c r="I250" s="17">
        <f t="shared" si="9"/>
        <v>1360000</v>
      </c>
      <c r="M250" s="31"/>
    </row>
    <row r="251" spans="2:13" s="3" customFormat="1" ht="18.55" outlineLevel="1">
      <c r="B251" s="578" t="s">
        <v>8</v>
      </c>
      <c r="C251" s="73" t="s">
        <v>39</v>
      </c>
      <c r="D251" s="78" t="s">
        <v>15</v>
      </c>
      <c r="E251" s="15" t="s">
        <v>1</v>
      </c>
      <c r="F251" s="598">
        <v>3</v>
      </c>
      <c r="G251" s="598">
        <v>1</v>
      </c>
      <c r="H251" s="20">
        <v>0</v>
      </c>
      <c r="I251" s="17">
        <f t="shared" si="9"/>
        <v>1360000</v>
      </c>
      <c r="M251" s="31"/>
    </row>
    <row r="252" spans="2:13" s="3" customFormat="1" ht="18.55" outlineLevel="1">
      <c r="B252" s="579"/>
      <c r="C252" s="73" t="s">
        <v>39</v>
      </c>
      <c r="D252" s="79" t="s">
        <v>0</v>
      </c>
      <c r="E252" s="19" t="s">
        <v>1</v>
      </c>
      <c r="F252" s="603"/>
      <c r="G252" s="603"/>
      <c r="H252" s="20">
        <v>0</v>
      </c>
      <c r="I252" s="17">
        <f t="shared" si="9"/>
        <v>1360000</v>
      </c>
      <c r="M252" s="31"/>
    </row>
    <row r="253" spans="2:13" s="3" customFormat="1" ht="18.55" outlineLevel="1">
      <c r="B253" s="579"/>
      <c r="C253" s="73" t="s">
        <v>39</v>
      </c>
      <c r="D253" s="79" t="s">
        <v>13</v>
      </c>
      <c r="E253" s="19" t="s">
        <v>17</v>
      </c>
      <c r="F253" s="603"/>
      <c r="G253" s="603"/>
      <c r="H253" s="20">
        <v>10000</v>
      </c>
      <c r="I253" s="17">
        <f t="shared" si="9"/>
        <v>1370000</v>
      </c>
      <c r="M253" s="31"/>
    </row>
    <row r="254" spans="2:13" s="3" customFormat="1" ht="18.55" outlineLevel="1">
      <c r="B254" s="580"/>
      <c r="C254" s="71" t="s">
        <v>39</v>
      </c>
      <c r="D254" s="80" t="s">
        <v>14</v>
      </c>
      <c r="E254" s="19" t="s">
        <v>17</v>
      </c>
      <c r="F254" s="603"/>
      <c r="G254" s="603"/>
      <c r="H254" s="27">
        <v>10000</v>
      </c>
      <c r="I254" s="17">
        <f t="shared" si="9"/>
        <v>1380000</v>
      </c>
      <c r="M254" s="31"/>
    </row>
    <row r="255" spans="2:13" s="3" customFormat="1" ht="18.55" outlineLevel="1">
      <c r="B255" s="576" t="s">
        <v>10</v>
      </c>
      <c r="C255" s="73" t="s">
        <v>39</v>
      </c>
      <c r="D255" s="32" t="s">
        <v>15</v>
      </c>
      <c r="E255" s="23" t="str">
        <f>E251</f>
        <v>Thắng</v>
      </c>
      <c r="F255" s="585">
        <v>3</v>
      </c>
      <c r="G255" s="585">
        <v>2</v>
      </c>
      <c r="H255" s="24">
        <v>0</v>
      </c>
      <c r="I255" s="17">
        <f t="shared" si="9"/>
        <v>1380000</v>
      </c>
      <c r="M255" s="31"/>
    </row>
    <row r="256" spans="2:13" s="3" customFormat="1" ht="18.55" outlineLevel="1">
      <c r="B256" s="576"/>
      <c r="C256" s="73" t="s">
        <v>39</v>
      </c>
      <c r="D256" s="32" t="s">
        <v>0</v>
      </c>
      <c r="E256" s="23" t="s">
        <v>1</v>
      </c>
      <c r="F256" s="585"/>
      <c r="G256" s="585"/>
      <c r="H256" s="24">
        <v>0</v>
      </c>
      <c r="I256" s="17">
        <f t="shared" si="9"/>
        <v>1380000</v>
      </c>
      <c r="M256" s="31"/>
    </row>
    <row r="257" spans="2:13" s="3" customFormat="1" ht="18.55" outlineLevel="1">
      <c r="B257" s="576"/>
      <c r="C257" s="73" t="s">
        <v>39</v>
      </c>
      <c r="D257" s="32" t="s">
        <v>23</v>
      </c>
      <c r="E257" s="23" t="s">
        <v>17</v>
      </c>
      <c r="F257" s="585"/>
      <c r="G257" s="585"/>
      <c r="H257" s="24">
        <v>10000</v>
      </c>
      <c r="I257" s="17">
        <f t="shared" si="9"/>
        <v>1390000</v>
      </c>
      <c r="M257" s="31"/>
    </row>
    <row r="258" spans="2:13" s="3" customFormat="1" ht="18.55" outlineLevel="1">
      <c r="B258" s="576"/>
      <c r="C258" s="73" t="s">
        <v>39</v>
      </c>
      <c r="D258" s="32" t="s">
        <v>24</v>
      </c>
      <c r="E258" s="23" t="s">
        <v>17</v>
      </c>
      <c r="F258" s="585"/>
      <c r="G258" s="585"/>
      <c r="H258" s="24">
        <v>10000</v>
      </c>
      <c r="I258" s="17">
        <f t="shared" si="9"/>
        <v>1400000</v>
      </c>
      <c r="M258" s="31"/>
    </row>
    <row r="259" spans="2:13" s="3" customFormat="1" ht="18.55" outlineLevel="1">
      <c r="B259" s="574" t="s">
        <v>31</v>
      </c>
      <c r="C259" s="73" t="s">
        <v>39</v>
      </c>
      <c r="D259" s="78" t="s">
        <v>14</v>
      </c>
      <c r="E259" s="15" t="s">
        <v>1</v>
      </c>
      <c r="F259" s="586">
        <v>3</v>
      </c>
      <c r="G259" s="586">
        <v>2</v>
      </c>
      <c r="H259" s="16">
        <v>0</v>
      </c>
      <c r="I259" s="17">
        <f t="shared" si="9"/>
        <v>1400000</v>
      </c>
      <c r="M259" s="31"/>
    </row>
    <row r="260" spans="2:13" s="3" customFormat="1" ht="18.55" outlineLevel="1">
      <c r="B260" s="575"/>
      <c r="C260" s="73" t="s">
        <v>39</v>
      </c>
      <c r="D260" s="79" t="s">
        <v>0</v>
      </c>
      <c r="E260" s="19" t="s">
        <v>1</v>
      </c>
      <c r="F260" s="587"/>
      <c r="G260" s="587"/>
      <c r="H260" s="20">
        <v>0</v>
      </c>
      <c r="I260" s="17">
        <f t="shared" si="9"/>
        <v>1400000</v>
      </c>
      <c r="M260" s="31"/>
    </row>
    <row r="261" spans="2:13" s="3" customFormat="1" ht="18.55" outlineLevel="1">
      <c r="B261" s="575"/>
      <c r="C261" s="73" t="s">
        <v>39</v>
      </c>
      <c r="D261" s="79" t="s">
        <v>23</v>
      </c>
      <c r="E261" s="19" t="s">
        <v>17</v>
      </c>
      <c r="F261" s="587"/>
      <c r="G261" s="587"/>
      <c r="H261" s="20">
        <v>10000</v>
      </c>
      <c r="I261" s="17">
        <f t="shared" si="9"/>
        <v>1410000</v>
      </c>
      <c r="M261" s="31"/>
    </row>
    <row r="262" spans="2:13" s="3" customFormat="1" ht="18.55" outlineLevel="1">
      <c r="B262" s="575"/>
      <c r="C262" s="73" t="s">
        <v>39</v>
      </c>
      <c r="D262" s="79" t="s">
        <v>24</v>
      </c>
      <c r="E262" s="19" t="s">
        <v>17</v>
      </c>
      <c r="F262" s="587"/>
      <c r="G262" s="587"/>
      <c r="H262" s="20">
        <v>10000</v>
      </c>
      <c r="I262" s="17">
        <f t="shared" si="9"/>
        <v>1420000</v>
      </c>
      <c r="M262" s="31"/>
    </row>
    <row r="263" spans="2:13" s="3" customFormat="1" ht="18.55" outlineLevel="1">
      <c r="B263" s="576" t="s">
        <v>36</v>
      </c>
      <c r="C263" s="73" t="s">
        <v>39</v>
      </c>
      <c r="D263" s="32" t="s">
        <v>14</v>
      </c>
      <c r="E263" s="23" t="s">
        <v>1</v>
      </c>
      <c r="F263" s="585">
        <v>3</v>
      </c>
      <c r="G263" s="585">
        <v>1</v>
      </c>
      <c r="H263" s="24">
        <v>0</v>
      </c>
      <c r="I263" s="17">
        <f t="shared" si="9"/>
        <v>1420000</v>
      </c>
      <c r="M263" s="31"/>
    </row>
    <row r="264" spans="2:13" s="3" customFormat="1" ht="18.55" outlineLevel="1">
      <c r="B264" s="576"/>
      <c r="C264" s="73" t="s">
        <v>39</v>
      </c>
      <c r="D264" s="32" t="s">
        <v>23</v>
      </c>
      <c r="E264" s="23" t="s">
        <v>1</v>
      </c>
      <c r="F264" s="585"/>
      <c r="G264" s="585"/>
      <c r="H264" s="24">
        <v>0</v>
      </c>
      <c r="I264" s="17">
        <f t="shared" si="9"/>
        <v>1420000</v>
      </c>
      <c r="M264" s="31"/>
    </row>
    <row r="265" spans="2:13" s="3" customFormat="1" ht="18.55" outlineLevel="1">
      <c r="B265" s="576"/>
      <c r="C265" s="73" t="s">
        <v>39</v>
      </c>
      <c r="D265" s="32" t="s">
        <v>15</v>
      </c>
      <c r="E265" s="23" t="s">
        <v>17</v>
      </c>
      <c r="F265" s="585"/>
      <c r="G265" s="585"/>
      <c r="H265" s="24">
        <v>10000</v>
      </c>
      <c r="I265" s="17">
        <f t="shared" si="9"/>
        <v>1430000</v>
      </c>
      <c r="M265" s="31"/>
    </row>
    <row r="266" spans="2:13" s="3" customFormat="1" ht="18.55" outlineLevel="1">
      <c r="B266" s="576"/>
      <c r="C266" s="73" t="s">
        <v>39</v>
      </c>
      <c r="D266" s="32" t="s">
        <v>0</v>
      </c>
      <c r="E266" s="23" t="s">
        <v>17</v>
      </c>
      <c r="F266" s="585"/>
      <c r="G266" s="585"/>
      <c r="H266" s="24">
        <v>10000</v>
      </c>
      <c r="I266" s="17">
        <f t="shared" si="9"/>
        <v>1440000</v>
      </c>
      <c r="M266" s="31"/>
    </row>
    <row r="267" spans="2:13" s="3" customFormat="1" ht="18.55">
      <c r="B267" s="6" t="s">
        <v>79</v>
      </c>
      <c r="C267" s="7"/>
      <c r="D267" s="77"/>
      <c r="E267" s="9"/>
      <c r="F267" s="10"/>
      <c r="G267" s="10"/>
      <c r="H267" s="11">
        <f>SUM(H268:H281)</f>
        <v>70000</v>
      </c>
      <c r="I267" s="12">
        <v>0</v>
      </c>
      <c r="M267" s="31"/>
    </row>
    <row r="268" spans="2:13" s="3" customFormat="1" ht="18.55" outlineLevel="1">
      <c r="B268" s="574" t="s">
        <v>2</v>
      </c>
      <c r="C268" s="73" t="s">
        <v>39</v>
      </c>
      <c r="D268" s="78" t="s">
        <v>4</v>
      </c>
      <c r="E268" s="15" t="s">
        <v>1</v>
      </c>
      <c r="F268" s="586">
        <v>3</v>
      </c>
      <c r="G268" s="586">
        <v>2</v>
      </c>
      <c r="H268" s="16">
        <v>0</v>
      </c>
      <c r="I268" s="17">
        <f>I266+H268</f>
        <v>1440000</v>
      </c>
      <c r="M268" s="31"/>
    </row>
    <row r="269" spans="2:13" s="3" customFormat="1" ht="18.55" outlineLevel="1">
      <c r="B269" s="575"/>
      <c r="C269" s="73" t="s">
        <v>39</v>
      </c>
      <c r="D269" s="79" t="s">
        <v>15</v>
      </c>
      <c r="E269" s="19" t="s">
        <v>1</v>
      </c>
      <c r="F269" s="587"/>
      <c r="G269" s="587"/>
      <c r="H269" s="20">
        <v>0</v>
      </c>
      <c r="I269" s="17">
        <f t="shared" ref="I269:I281" si="10">I268+H269</f>
        <v>1440000</v>
      </c>
      <c r="M269" s="31"/>
    </row>
    <row r="270" spans="2:13" s="3" customFormat="1" ht="18.55" outlineLevel="1">
      <c r="B270" s="575"/>
      <c r="C270" s="73" t="s">
        <v>39</v>
      </c>
      <c r="D270" s="79" t="s">
        <v>23</v>
      </c>
      <c r="E270" s="19" t="s">
        <v>17</v>
      </c>
      <c r="F270" s="587"/>
      <c r="G270" s="587"/>
      <c r="H270" s="20">
        <v>10000</v>
      </c>
      <c r="I270" s="17">
        <f t="shared" si="10"/>
        <v>1450000</v>
      </c>
      <c r="M270" s="31"/>
    </row>
    <row r="271" spans="2:13" s="3" customFormat="1" ht="18.55" outlineLevel="1">
      <c r="B271" s="575"/>
      <c r="C271" s="73" t="s">
        <v>39</v>
      </c>
      <c r="D271" s="79" t="s">
        <v>0</v>
      </c>
      <c r="E271" s="19" t="s">
        <v>17</v>
      </c>
      <c r="F271" s="587"/>
      <c r="G271" s="587"/>
      <c r="H271" s="20">
        <v>10000</v>
      </c>
      <c r="I271" s="17">
        <f t="shared" si="10"/>
        <v>1460000</v>
      </c>
      <c r="M271" s="31"/>
    </row>
    <row r="272" spans="2:13" s="3" customFormat="1" ht="18.55" outlineLevel="1">
      <c r="B272" s="576" t="s">
        <v>3</v>
      </c>
      <c r="C272" s="73" t="s">
        <v>39</v>
      </c>
      <c r="D272" s="32" t="s">
        <v>23</v>
      </c>
      <c r="E272" s="23" t="str">
        <f>E268</f>
        <v>Thắng</v>
      </c>
      <c r="F272" s="585">
        <v>3</v>
      </c>
      <c r="G272" s="585">
        <v>2</v>
      </c>
      <c r="H272" s="24">
        <v>0</v>
      </c>
      <c r="I272" s="17">
        <f t="shared" si="10"/>
        <v>1460000</v>
      </c>
      <c r="M272" s="31"/>
    </row>
    <row r="273" spans="2:13" s="3" customFormat="1" ht="18.55" outlineLevel="1">
      <c r="B273" s="576"/>
      <c r="C273" s="73" t="s">
        <v>39</v>
      </c>
      <c r="D273" s="32" t="s">
        <v>0</v>
      </c>
      <c r="E273" s="23" t="s">
        <v>1</v>
      </c>
      <c r="F273" s="585"/>
      <c r="G273" s="585"/>
      <c r="H273" s="24">
        <v>0</v>
      </c>
      <c r="I273" s="17">
        <f t="shared" si="10"/>
        <v>1460000</v>
      </c>
      <c r="M273" s="31"/>
    </row>
    <row r="274" spans="2:13" s="3" customFormat="1" ht="18.55" outlineLevel="1">
      <c r="B274" s="576"/>
      <c r="C274" s="73" t="s">
        <v>39</v>
      </c>
      <c r="D274" s="32" t="s">
        <v>4</v>
      </c>
      <c r="E274" s="23" t="s">
        <v>17</v>
      </c>
      <c r="F274" s="585"/>
      <c r="G274" s="585"/>
      <c r="H274" s="24">
        <v>10000</v>
      </c>
      <c r="I274" s="17">
        <f t="shared" si="10"/>
        <v>1470000</v>
      </c>
      <c r="M274" s="31"/>
    </row>
    <row r="275" spans="2:13" s="3" customFormat="1" ht="18.55" outlineLevel="1">
      <c r="B275" s="576"/>
      <c r="C275" s="73" t="s">
        <v>39</v>
      </c>
      <c r="D275" s="32" t="s">
        <v>15</v>
      </c>
      <c r="E275" s="23" t="s">
        <v>17</v>
      </c>
      <c r="F275" s="585"/>
      <c r="G275" s="585"/>
      <c r="H275" s="24">
        <v>10000</v>
      </c>
      <c r="I275" s="17">
        <f t="shared" si="10"/>
        <v>1480000</v>
      </c>
      <c r="M275" s="31"/>
    </row>
    <row r="276" spans="2:13" s="3" customFormat="1" ht="18.55" outlineLevel="1">
      <c r="B276" s="574" t="s">
        <v>6</v>
      </c>
      <c r="C276" s="73" t="s">
        <v>39</v>
      </c>
      <c r="D276" s="78" t="s">
        <v>15</v>
      </c>
      <c r="E276" s="15" t="s">
        <v>1</v>
      </c>
      <c r="F276" s="586">
        <v>3</v>
      </c>
      <c r="G276" s="586">
        <v>1</v>
      </c>
      <c r="H276" s="16">
        <v>0</v>
      </c>
      <c r="I276" s="17">
        <f t="shared" si="10"/>
        <v>1480000</v>
      </c>
      <c r="M276" s="31"/>
    </row>
    <row r="277" spans="2:13" s="3" customFormat="1" ht="18.55" outlineLevel="1">
      <c r="B277" s="575"/>
      <c r="C277" s="73" t="s">
        <v>39</v>
      </c>
      <c r="D277" s="79" t="s">
        <v>4</v>
      </c>
      <c r="E277" s="19" t="s">
        <v>1</v>
      </c>
      <c r="F277" s="587"/>
      <c r="G277" s="587"/>
      <c r="H277" s="20">
        <v>0</v>
      </c>
      <c r="I277" s="17">
        <f t="shared" si="10"/>
        <v>1480000</v>
      </c>
      <c r="M277" s="31"/>
    </row>
    <row r="278" spans="2:13" s="3" customFormat="1" ht="18.55" outlineLevel="1">
      <c r="B278" s="575"/>
      <c r="C278" s="73" t="s">
        <v>39</v>
      </c>
      <c r="D278" s="79" t="s">
        <v>23</v>
      </c>
      <c r="E278" s="19" t="s">
        <v>17</v>
      </c>
      <c r="F278" s="587"/>
      <c r="G278" s="587"/>
      <c r="H278" s="20">
        <v>10000</v>
      </c>
      <c r="I278" s="17">
        <f t="shared" si="10"/>
        <v>1490000</v>
      </c>
      <c r="M278" s="31"/>
    </row>
    <row r="279" spans="2:13" s="3" customFormat="1" ht="18.55" outlineLevel="1">
      <c r="B279" s="575"/>
      <c r="C279" s="73" t="s">
        <v>39</v>
      </c>
      <c r="D279" s="79" t="s">
        <v>0</v>
      </c>
      <c r="E279" s="19" t="s">
        <v>17</v>
      </c>
      <c r="F279" s="587"/>
      <c r="G279" s="587"/>
      <c r="H279" s="20">
        <v>10000</v>
      </c>
      <c r="I279" s="17">
        <f t="shared" si="10"/>
        <v>1500000</v>
      </c>
      <c r="M279" s="31"/>
    </row>
    <row r="280" spans="2:13" s="3" customFormat="1" ht="18.55" outlineLevel="1">
      <c r="B280" s="606" t="s">
        <v>7</v>
      </c>
      <c r="C280" s="72" t="s">
        <v>40</v>
      </c>
      <c r="D280" s="32" t="s">
        <v>15</v>
      </c>
      <c r="E280" s="75" t="s">
        <v>1</v>
      </c>
      <c r="F280" s="609">
        <v>3</v>
      </c>
      <c r="G280" s="609">
        <v>2</v>
      </c>
      <c r="H280" s="24">
        <v>0</v>
      </c>
      <c r="I280" s="17">
        <f t="shared" si="10"/>
        <v>1500000</v>
      </c>
      <c r="M280" s="31"/>
    </row>
    <row r="281" spans="2:13" s="3" customFormat="1" ht="18.55" outlineLevel="1">
      <c r="B281" s="608"/>
      <c r="C281" s="72" t="s">
        <v>40</v>
      </c>
      <c r="D281" s="32" t="s">
        <v>0</v>
      </c>
      <c r="E281" s="23" t="s">
        <v>17</v>
      </c>
      <c r="F281" s="588"/>
      <c r="G281" s="588"/>
      <c r="H281" s="24">
        <v>10000</v>
      </c>
      <c r="I281" s="17">
        <f t="shared" si="10"/>
        <v>1510000</v>
      </c>
      <c r="M281" s="31"/>
    </row>
    <row r="282" spans="2:13" s="3" customFormat="1" ht="18.55">
      <c r="B282" s="6" t="s">
        <v>80</v>
      </c>
      <c r="C282" s="7"/>
      <c r="D282" s="77"/>
      <c r="E282" s="9"/>
      <c r="F282" s="10"/>
      <c r="G282" s="10"/>
      <c r="H282" s="11">
        <f>SUM(H283:H310)</f>
        <v>140000</v>
      </c>
      <c r="I282" s="12">
        <v>0</v>
      </c>
      <c r="M282" s="31"/>
    </row>
    <row r="283" spans="2:13" s="3" customFormat="1" ht="18.55" outlineLevel="1">
      <c r="B283" s="574" t="s">
        <v>2</v>
      </c>
      <c r="C283" s="73" t="s">
        <v>39</v>
      </c>
      <c r="D283" s="78" t="s">
        <v>13</v>
      </c>
      <c r="E283" s="15" t="s">
        <v>1</v>
      </c>
      <c r="F283" s="586">
        <v>3</v>
      </c>
      <c r="G283" s="586">
        <v>1</v>
      </c>
      <c r="H283" s="16">
        <v>0</v>
      </c>
      <c r="I283" s="17">
        <f>I281+H283</f>
        <v>1510000</v>
      </c>
      <c r="M283" s="31"/>
    </row>
    <row r="284" spans="2:13" s="3" customFormat="1" ht="18.55" outlineLevel="1">
      <c r="B284" s="575"/>
      <c r="C284" s="73" t="s">
        <v>39</v>
      </c>
      <c r="D284" s="79" t="s">
        <v>23</v>
      </c>
      <c r="E284" s="19" t="s">
        <v>1</v>
      </c>
      <c r="F284" s="587"/>
      <c r="G284" s="587"/>
      <c r="H284" s="20">
        <v>0</v>
      </c>
      <c r="I284" s="17">
        <f t="shared" ref="I284:I310" si="11">I283+H284</f>
        <v>1510000</v>
      </c>
      <c r="M284" s="31"/>
    </row>
    <row r="285" spans="2:13" s="3" customFormat="1" ht="18.55" outlineLevel="1">
      <c r="B285" s="575"/>
      <c r="C285" s="73" t="s">
        <v>39</v>
      </c>
      <c r="D285" s="79" t="s">
        <v>14</v>
      </c>
      <c r="E285" s="19" t="s">
        <v>17</v>
      </c>
      <c r="F285" s="587"/>
      <c r="G285" s="587"/>
      <c r="H285" s="20">
        <v>10000</v>
      </c>
      <c r="I285" s="17">
        <f t="shared" si="11"/>
        <v>1520000</v>
      </c>
      <c r="M285" s="31"/>
    </row>
    <row r="286" spans="2:13" s="3" customFormat="1" ht="18.55" outlineLevel="1">
      <c r="B286" s="575"/>
      <c r="C286" s="73" t="s">
        <v>39</v>
      </c>
      <c r="D286" s="79" t="s">
        <v>16</v>
      </c>
      <c r="E286" s="19" t="s">
        <v>17</v>
      </c>
      <c r="F286" s="587"/>
      <c r="G286" s="587"/>
      <c r="H286" s="20">
        <v>10000</v>
      </c>
      <c r="I286" s="17">
        <f t="shared" si="11"/>
        <v>1530000</v>
      </c>
      <c r="M286" s="31"/>
    </row>
    <row r="287" spans="2:13" s="3" customFormat="1" ht="18.55" outlineLevel="1">
      <c r="B287" s="576" t="s">
        <v>3</v>
      </c>
      <c r="C287" s="73" t="s">
        <v>39</v>
      </c>
      <c r="D287" s="32" t="s">
        <v>13</v>
      </c>
      <c r="E287" s="23" t="str">
        <f>E283</f>
        <v>Thắng</v>
      </c>
      <c r="F287" s="585">
        <v>3</v>
      </c>
      <c r="G287" s="585">
        <v>2</v>
      </c>
      <c r="H287" s="24">
        <v>0</v>
      </c>
      <c r="I287" s="17">
        <f t="shared" si="11"/>
        <v>1530000</v>
      </c>
      <c r="M287" s="31"/>
    </row>
    <row r="288" spans="2:13" s="3" customFormat="1" ht="18.55" outlineLevel="1">
      <c r="B288" s="576"/>
      <c r="C288" s="73" t="s">
        <v>39</v>
      </c>
      <c r="D288" s="32" t="s">
        <v>23</v>
      </c>
      <c r="E288" s="23" t="s">
        <v>1</v>
      </c>
      <c r="F288" s="585"/>
      <c r="G288" s="585"/>
      <c r="H288" s="24">
        <v>0</v>
      </c>
      <c r="I288" s="17">
        <f t="shared" si="11"/>
        <v>1530000</v>
      </c>
      <c r="M288" s="31"/>
    </row>
    <row r="289" spans="2:13" s="3" customFormat="1" ht="18.55" outlineLevel="1">
      <c r="B289" s="576"/>
      <c r="C289" s="73" t="s">
        <v>39</v>
      </c>
      <c r="D289" s="32" t="s">
        <v>0</v>
      </c>
      <c r="E289" s="23" t="s">
        <v>17</v>
      </c>
      <c r="F289" s="585"/>
      <c r="G289" s="585"/>
      <c r="H289" s="24">
        <v>10000</v>
      </c>
      <c r="I289" s="17">
        <f t="shared" si="11"/>
        <v>1540000</v>
      </c>
      <c r="M289" s="31"/>
    </row>
    <row r="290" spans="2:13" s="3" customFormat="1" ht="18.55" outlineLevel="1">
      <c r="B290" s="576"/>
      <c r="C290" s="73" t="s">
        <v>39</v>
      </c>
      <c r="D290" s="32" t="s">
        <v>24</v>
      </c>
      <c r="E290" s="23" t="s">
        <v>17</v>
      </c>
      <c r="F290" s="585"/>
      <c r="G290" s="585"/>
      <c r="H290" s="24">
        <v>10000</v>
      </c>
      <c r="I290" s="17">
        <f t="shared" si="11"/>
        <v>1550000</v>
      </c>
      <c r="M290" s="31"/>
    </row>
    <row r="291" spans="2:13" s="3" customFormat="1" ht="18.55" outlineLevel="1">
      <c r="B291" s="574" t="s">
        <v>6</v>
      </c>
      <c r="C291" s="73" t="s">
        <v>39</v>
      </c>
      <c r="D291" s="78" t="s">
        <v>14</v>
      </c>
      <c r="E291" s="15" t="s">
        <v>1</v>
      </c>
      <c r="F291" s="586">
        <v>3</v>
      </c>
      <c r="G291" s="586">
        <v>1</v>
      </c>
      <c r="H291" s="16">
        <v>0</v>
      </c>
      <c r="I291" s="17">
        <f t="shared" si="11"/>
        <v>1550000</v>
      </c>
      <c r="M291" s="31"/>
    </row>
    <row r="292" spans="2:13" s="3" customFormat="1" ht="18.55" outlineLevel="1">
      <c r="B292" s="575"/>
      <c r="C292" s="73" t="s">
        <v>39</v>
      </c>
      <c r="D292" s="79" t="s">
        <v>9</v>
      </c>
      <c r="E292" s="19" t="s">
        <v>1</v>
      </c>
      <c r="F292" s="587"/>
      <c r="G292" s="587"/>
      <c r="H292" s="20">
        <v>0</v>
      </c>
      <c r="I292" s="17">
        <f t="shared" si="11"/>
        <v>1550000</v>
      </c>
      <c r="M292" s="31"/>
    </row>
    <row r="293" spans="2:13" s="3" customFormat="1" ht="18.55" outlineLevel="1">
      <c r="B293" s="575"/>
      <c r="C293" s="73" t="s">
        <v>39</v>
      </c>
      <c r="D293" s="79" t="s">
        <v>4</v>
      </c>
      <c r="E293" s="19" t="s">
        <v>17</v>
      </c>
      <c r="F293" s="587"/>
      <c r="G293" s="587"/>
      <c r="H293" s="20">
        <v>10000</v>
      </c>
      <c r="I293" s="17">
        <f t="shared" si="11"/>
        <v>1560000</v>
      </c>
      <c r="M293" s="31"/>
    </row>
    <row r="294" spans="2:13" s="3" customFormat="1" ht="18.55" outlineLevel="1">
      <c r="B294" s="575"/>
      <c r="C294" s="73" t="s">
        <v>39</v>
      </c>
      <c r="D294" s="79" t="s">
        <v>5</v>
      </c>
      <c r="E294" s="19" t="s">
        <v>17</v>
      </c>
      <c r="F294" s="587"/>
      <c r="G294" s="587"/>
      <c r="H294" s="20">
        <v>10000</v>
      </c>
      <c r="I294" s="17">
        <f t="shared" si="11"/>
        <v>1570000</v>
      </c>
      <c r="M294" s="31"/>
    </row>
    <row r="295" spans="2:13" s="3" customFormat="1" ht="18.55" outlineLevel="1">
      <c r="B295" s="576" t="s">
        <v>7</v>
      </c>
      <c r="C295" s="73" t="s">
        <v>39</v>
      </c>
      <c r="D295" s="32" t="s">
        <v>9</v>
      </c>
      <c r="E295" s="23" t="str">
        <f>E291</f>
        <v>Thắng</v>
      </c>
      <c r="F295" s="585">
        <v>3</v>
      </c>
      <c r="G295" s="585">
        <v>1</v>
      </c>
      <c r="H295" s="24">
        <v>0</v>
      </c>
      <c r="I295" s="17">
        <f t="shared" si="11"/>
        <v>1570000</v>
      </c>
      <c r="M295" s="31"/>
    </row>
    <row r="296" spans="2:13" s="3" customFormat="1" ht="18.55" outlineLevel="1">
      <c r="B296" s="576"/>
      <c r="C296" s="73" t="s">
        <v>39</v>
      </c>
      <c r="D296" s="32" t="s">
        <v>16</v>
      </c>
      <c r="E296" s="23" t="s">
        <v>1</v>
      </c>
      <c r="F296" s="585"/>
      <c r="G296" s="585"/>
      <c r="H296" s="24">
        <v>0</v>
      </c>
      <c r="I296" s="17">
        <f t="shared" si="11"/>
        <v>1570000</v>
      </c>
      <c r="M296" s="31"/>
    </row>
    <row r="297" spans="2:13" s="3" customFormat="1" ht="18.55" outlineLevel="1">
      <c r="B297" s="576"/>
      <c r="C297" s="73" t="s">
        <v>39</v>
      </c>
      <c r="D297" s="32" t="s">
        <v>23</v>
      </c>
      <c r="E297" s="23" t="s">
        <v>17</v>
      </c>
      <c r="F297" s="585"/>
      <c r="G297" s="585"/>
      <c r="H297" s="24">
        <v>10000</v>
      </c>
      <c r="I297" s="17">
        <f t="shared" si="11"/>
        <v>1580000</v>
      </c>
      <c r="M297" s="31"/>
    </row>
    <row r="298" spans="2:13" s="3" customFormat="1" ht="18.55" outlineLevel="1">
      <c r="B298" s="576"/>
      <c r="C298" s="73" t="s">
        <v>39</v>
      </c>
      <c r="D298" s="32" t="s">
        <v>24</v>
      </c>
      <c r="E298" s="23" t="s">
        <v>17</v>
      </c>
      <c r="F298" s="585"/>
      <c r="G298" s="585"/>
      <c r="H298" s="24">
        <v>10000</v>
      </c>
      <c r="I298" s="17">
        <f t="shared" si="11"/>
        <v>1590000</v>
      </c>
      <c r="M298" s="31"/>
    </row>
    <row r="299" spans="2:13" s="3" customFormat="1" ht="18.55" outlineLevel="1">
      <c r="B299" s="574" t="s">
        <v>8</v>
      </c>
      <c r="C299" s="73" t="s">
        <v>39</v>
      </c>
      <c r="D299" s="78" t="s">
        <v>14</v>
      </c>
      <c r="E299" s="15" t="s">
        <v>1</v>
      </c>
      <c r="F299" s="586">
        <v>3</v>
      </c>
      <c r="G299" s="586">
        <v>2</v>
      </c>
      <c r="H299" s="16">
        <v>0</v>
      </c>
      <c r="I299" s="17">
        <f t="shared" si="11"/>
        <v>1590000</v>
      </c>
      <c r="M299" s="31"/>
    </row>
    <row r="300" spans="2:13" s="3" customFormat="1" ht="18.55" outlineLevel="1">
      <c r="B300" s="575"/>
      <c r="C300" s="73" t="s">
        <v>39</v>
      </c>
      <c r="D300" s="79" t="s">
        <v>13</v>
      </c>
      <c r="E300" s="19" t="s">
        <v>1</v>
      </c>
      <c r="F300" s="587"/>
      <c r="G300" s="587"/>
      <c r="H300" s="20">
        <v>0</v>
      </c>
      <c r="I300" s="17">
        <f t="shared" si="11"/>
        <v>1590000</v>
      </c>
      <c r="M300" s="31"/>
    </row>
    <row r="301" spans="2:13" s="3" customFormat="1" ht="18.55" outlineLevel="1">
      <c r="B301" s="575"/>
      <c r="C301" s="73" t="s">
        <v>39</v>
      </c>
      <c r="D301" s="79" t="s">
        <v>0</v>
      </c>
      <c r="E301" s="19" t="s">
        <v>17</v>
      </c>
      <c r="F301" s="587"/>
      <c r="G301" s="587"/>
      <c r="H301" s="20">
        <v>10000</v>
      </c>
      <c r="I301" s="17">
        <f t="shared" si="11"/>
        <v>1600000</v>
      </c>
      <c r="M301" s="31"/>
    </row>
    <row r="302" spans="2:13" s="3" customFormat="1" ht="18.55" outlineLevel="1">
      <c r="B302" s="575"/>
      <c r="C302" s="73" t="s">
        <v>39</v>
      </c>
      <c r="D302" s="79" t="s">
        <v>5</v>
      </c>
      <c r="E302" s="19" t="s">
        <v>17</v>
      </c>
      <c r="F302" s="587"/>
      <c r="G302" s="587"/>
      <c r="H302" s="20">
        <v>10000</v>
      </c>
      <c r="I302" s="17">
        <f t="shared" si="11"/>
        <v>1610000</v>
      </c>
      <c r="M302" s="31"/>
    </row>
    <row r="303" spans="2:13" s="3" customFormat="1" ht="18.55" outlineLevel="1">
      <c r="B303" s="576" t="s">
        <v>10</v>
      </c>
      <c r="C303" s="73" t="s">
        <v>39</v>
      </c>
      <c r="D303" s="32" t="s">
        <v>13</v>
      </c>
      <c r="E303" s="23" t="str">
        <f>E299</f>
        <v>Thắng</v>
      </c>
      <c r="F303" s="585">
        <v>3</v>
      </c>
      <c r="G303" s="585">
        <v>1</v>
      </c>
      <c r="H303" s="24">
        <v>0</v>
      </c>
      <c r="I303" s="17">
        <f t="shared" si="11"/>
        <v>1610000</v>
      </c>
      <c r="M303" s="31"/>
    </row>
    <row r="304" spans="2:13" s="3" customFormat="1" ht="18.55" outlineLevel="1">
      <c r="B304" s="576"/>
      <c r="C304" s="73" t="s">
        <v>39</v>
      </c>
      <c r="D304" s="32" t="s">
        <v>5</v>
      </c>
      <c r="E304" s="23" t="s">
        <v>1</v>
      </c>
      <c r="F304" s="585"/>
      <c r="G304" s="585"/>
      <c r="H304" s="24">
        <v>0</v>
      </c>
      <c r="I304" s="17">
        <f t="shared" si="11"/>
        <v>1610000</v>
      </c>
      <c r="M304" s="31"/>
    </row>
    <row r="305" spans="2:13" s="3" customFormat="1" ht="18.55" outlineLevel="1">
      <c r="B305" s="576"/>
      <c r="C305" s="73" t="s">
        <v>39</v>
      </c>
      <c r="D305" s="32" t="s">
        <v>14</v>
      </c>
      <c r="E305" s="23" t="s">
        <v>17</v>
      </c>
      <c r="F305" s="585"/>
      <c r="G305" s="585"/>
      <c r="H305" s="24">
        <v>10000</v>
      </c>
      <c r="I305" s="17">
        <f t="shared" si="11"/>
        <v>1620000</v>
      </c>
      <c r="M305" s="31"/>
    </row>
    <row r="306" spans="2:13" s="3" customFormat="1" ht="18.55" outlineLevel="1">
      <c r="B306" s="576"/>
      <c r="C306" s="73" t="s">
        <v>39</v>
      </c>
      <c r="D306" s="32" t="s">
        <v>23</v>
      </c>
      <c r="E306" s="23" t="s">
        <v>17</v>
      </c>
      <c r="F306" s="585"/>
      <c r="G306" s="585"/>
      <c r="H306" s="24">
        <v>10000</v>
      </c>
      <c r="I306" s="17">
        <f t="shared" si="11"/>
        <v>1630000</v>
      </c>
      <c r="M306" s="31"/>
    </row>
    <row r="307" spans="2:13" s="3" customFormat="1" ht="18.55" outlineLevel="1">
      <c r="B307" s="574" t="s">
        <v>31</v>
      </c>
      <c r="C307" s="73" t="s">
        <v>39</v>
      </c>
      <c r="D307" s="78" t="s">
        <v>9</v>
      </c>
      <c r="E307" s="15" t="s">
        <v>1</v>
      </c>
      <c r="F307" s="586">
        <v>3</v>
      </c>
      <c r="G307" s="586">
        <v>1</v>
      </c>
      <c r="H307" s="16">
        <v>0</v>
      </c>
      <c r="I307" s="17">
        <f t="shared" si="11"/>
        <v>1630000</v>
      </c>
      <c r="M307" s="31"/>
    </row>
    <row r="308" spans="2:13" s="3" customFormat="1" ht="18.55" outlineLevel="1">
      <c r="B308" s="575"/>
      <c r="C308" s="73" t="s">
        <v>39</v>
      </c>
      <c r="D308" s="79" t="s">
        <v>0</v>
      </c>
      <c r="E308" s="19" t="s">
        <v>1</v>
      </c>
      <c r="F308" s="587"/>
      <c r="G308" s="587"/>
      <c r="H308" s="20">
        <v>0</v>
      </c>
      <c r="I308" s="17">
        <f t="shared" si="11"/>
        <v>1630000</v>
      </c>
      <c r="M308" s="31"/>
    </row>
    <row r="309" spans="2:13" s="3" customFormat="1" ht="18.55" outlineLevel="1">
      <c r="B309" s="575"/>
      <c r="C309" s="73" t="s">
        <v>39</v>
      </c>
      <c r="D309" s="79" t="s">
        <v>23</v>
      </c>
      <c r="E309" s="19" t="s">
        <v>17</v>
      </c>
      <c r="F309" s="587"/>
      <c r="G309" s="587"/>
      <c r="H309" s="20">
        <v>10000</v>
      </c>
      <c r="I309" s="17">
        <f t="shared" si="11"/>
        <v>1640000</v>
      </c>
      <c r="M309" s="31"/>
    </row>
    <row r="310" spans="2:13" s="3" customFormat="1" ht="18.55" outlineLevel="1">
      <c r="B310" s="575"/>
      <c r="C310" s="73" t="s">
        <v>39</v>
      </c>
      <c r="D310" s="79" t="s">
        <v>24</v>
      </c>
      <c r="E310" s="19" t="s">
        <v>17</v>
      </c>
      <c r="F310" s="587"/>
      <c r="G310" s="587"/>
      <c r="H310" s="20">
        <v>10000</v>
      </c>
      <c r="I310" s="17">
        <f t="shared" si="11"/>
        <v>1650000</v>
      </c>
      <c r="M310" s="31"/>
    </row>
    <row r="311" spans="2:13" s="3" customFormat="1" ht="18.55">
      <c r="B311" s="6" t="s">
        <v>81</v>
      </c>
      <c r="C311" s="7"/>
      <c r="D311" s="77"/>
      <c r="E311" s="9"/>
      <c r="F311" s="10"/>
      <c r="G311" s="10"/>
      <c r="H311" s="11">
        <f>SUM(H312:H339)</f>
        <v>140000</v>
      </c>
      <c r="I311" s="12">
        <v>0</v>
      </c>
      <c r="M311" s="31"/>
    </row>
    <row r="312" spans="2:13" s="3" customFormat="1" ht="18.55" outlineLevel="1">
      <c r="B312" s="574" t="s">
        <v>2</v>
      </c>
      <c r="C312" s="74" t="s">
        <v>39</v>
      </c>
      <c r="D312" s="78" t="s">
        <v>13</v>
      </c>
      <c r="E312" s="15" t="s">
        <v>1</v>
      </c>
      <c r="F312" s="586">
        <v>3</v>
      </c>
      <c r="G312" s="586">
        <v>0</v>
      </c>
      <c r="H312" s="16">
        <v>0</v>
      </c>
      <c r="I312" s="17">
        <f>I310+H312</f>
        <v>1650000</v>
      </c>
      <c r="M312" s="31"/>
    </row>
    <row r="313" spans="2:13" s="3" customFormat="1" ht="18.55" outlineLevel="1">
      <c r="B313" s="575"/>
      <c r="C313" s="74" t="s">
        <v>39</v>
      </c>
      <c r="D313" s="79" t="s">
        <v>15</v>
      </c>
      <c r="E313" s="19" t="s">
        <v>1</v>
      </c>
      <c r="F313" s="587"/>
      <c r="G313" s="587"/>
      <c r="H313" s="20">
        <v>0</v>
      </c>
      <c r="I313" s="17">
        <f t="shared" ref="I313:I339" si="12">I312+H313</f>
        <v>1650000</v>
      </c>
      <c r="M313" s="31"/>
    </row>
    <row r="314" spans="2:13" s="3" customFormat="1" ht="18.55" outlineLevel="1">
      <c r="B314" s="575"/>
      <c r="C314" s="74" t="s">
        <v>39</v>
      </c>
      <c r="D314" s="79" t="s">
        <v>0</v>
      </c>
      <c r="E314" s="19" t="s">
        <v>17</v>
      </c>
      <c r="F314" s="587"/>
      <c r="G314" s="587"/>
      <c r="H314" s="20">
        <v>10000</v>
      </c>
      <c r="I314" s="17">
        <f t="shared" si="12"/>
        <v>1660000</v>
      </c>
      <c r="M314" s="31"/>
    </row>
    <row r="315" spans="2:13" s="3" customFormat="1" ht="18.55" outlineLevel="1">
      <c r="B315" s="575"/>
      <c r="C315" s="74" t="s">
        <v>39</v>
      </c>
      <c r="D315" s="79" t="s">
        <v>9</v>
      </c>
      <c r="E315" s="19" t="s">
        <v>17</v>
      </c>
      <c r="F315" s="587"/>
      <c r="G315" s="587"/>
      <c r="H315" s="20">
        <v>10000</v>
      </c>
      <c r="I315" s="17">
        <f t="shared" si="12"/>
        <v>1670000</v>
      </c>
      <c r="M315" s="31"/>
    </row>
    <row r="316" spans="2:13" s="3" customFormat="1" ht="18.55" outlineLevel="1">
      <c r="B316" s="576" t="s">
        <v>3</v>
      </c>
      <c r="C316" s="74" t="s">
        <v>39</v>
      </c>
      <c r="D316" s="32" t="s">
        <v>13</v>
      </c>
      <c r="E316" s="23" t="str">
        <f>E312</f>
        <v>Thắng</v>
      </c>
      <c r="F316" s="585">
        <v>3</v>
      </c>
      <c r="G316" s="585">
        <v>2</v>
      </c>
      <c r="H316" s="24">
        <v>0</v>
      </c>
      <c r="I316" s="17">
        <f t="shared" si="12"/>
        <v>1670000</v>
      </c>
      <c r="M316" s="31"/>
    </row>
    <row r="317" spans="2:13" s="3" customFormat="1" ht="18.55" outlineLevel="1">
      <c r="B317" s="576"/>
      <c r="C317" s="74" t="s">
        <v>39</v>
      </c>
      <c r="D317" s="32" t="s">
        <v>15</v>
      </c>
      <c r="E317" s="23" t="s">
        <v>1</v>
      </c>
      <c r="F317" s="585"/>
      <c r="G317" s="585"/>
      <c r="H317" s="24">
        <v>0</v>
      </c>
      <c r="I317" s="17">
        <f t="shared" si="12"/>
        <v>1670000</v>
      </c>
      <c r="M317" s="31"/>
    </row>
    <row r="318" spans="2:13" s="3" customFormat="1" ht="18.55" outlineLevel="1">
      <c r="B318" s="576"/>
      <c r="C318" s="74" t="s">
        <v>39</v>
      </c>
      <c r="D318" s="32" t="s">
        <v>14</v>
      </c>
      <c r="E318" s="23" t="s">
        <v>17</v>
      </c>
      <c r="F318" s="585"/>
      <c r="G318" s="585"/>
      <c r="H318" s="24">
        <v>10000</v>
      </c>
      <c r="I318" s="17">
        <f t="shared" si="12"/>
        <v>1680000</v>
      </c>
      <c r="M318" s="31"/>
    </row>
    <row r="319" spans="2:13" s="3" customFormat="1" ht="18.55" outlineLevel="1">
      <c r="B319" s="576"/>
      <c r="C319" s="74" t="s">
        <v>39</v>
      </c>
      <c r="D319" s="32" t="s">
        <v>24</v>
      </c>
      <c r="E319" s="23" t="s">
        <v>17</v>
      </c>
      <c r="F319" s="585"/>
      <c r="G319" s="585"/>
      <c r="H319" s="24">
        <v>10000</v>
      </c>
      <c r="I319" s="17">
        <f t="shared" si="12"/>
        <v>1690000</v>
      </c>
      <c r="M319" s="31"/>
    </row>
    <row r="320" spans="2:13" s="3" customFormat="1" ht="18.55" outlineLevel="1">
      <c r="B320" s="574" t="s">
        <v>6</v>
      </c>
      <c r="C320" s="74" t="s">
        <v>39</v>
      </c>
      <c r="D320" s="78" t="s">
        <v>25</v>
      </c>
      <c r="E320" s="15" t="s">
        <v>1</v>
      </c>
      <c r="F320" s="586">
        <v>3</v>
      </c>
      <c r="G320" s="586">
        <v>1</v>
      </c>
      <c r="H320" s="16">
        <v>0</v>
      </c>
      <c r="I320" s="17">
        <f t="shared" si="12"/>
        <v>1690000</v>
      </c>
      <c r="M320" s="31"/>
    </row>
    <row r="321" spans="2:13" s="3" customFormat="1" ht="18.55" outlineLevel="1">
      <c r="B321" s="575"/>
      <c r="C321" s="74" t="s">
        <v>39</v>
      </c>
      <c r="D321" s="79" t="s">
        <v>9</v>
      </c>
      <c r="E321" s="19" t="s">
        <v>1</v>
      </c>
      <c r="F321" s="587"/>
      <c r="G321" s="587"/>
      <c r="H321" s="20">
        <v>0</v>
      </c>
      <c r="I321" s="17">
        <f t="shared" si="12"/>
        <v>1690000</v>
      </c>
      <c r="M321" s="31"/>
    </row>
    <row r="322" spans="2:13" s="3" customFormat="1" ht="18.55" outlineLevel="1">
      <c r="B322" s="575"/>
      <c r="C322" s="74" t="s">
        <v>39</v>
      </c>
      <c r="D322" s="79" t="s">
        <v>4</v>
      </c>
      <c r="E322" s="19" t="s">
        <v>17</v>
      </c>
      <c r="F322" s="587"/>
      <c r="G322" s="587"/>
      <c r="H322" s="20">
        <v>10000</v>
      </c>
      <c r="I322" s="17">
        <f t="shared" si="12"/>
        <v>1700000</v>
      </c>
      <c r="M322" s="31"/>
    </row>
    <row r="323" spans="2:13" s="3" customFormat="1" ht="18.55" outlineLevel="1">
      <c r="B323" s="575"/>
      <c r="C323" s="74" t="s">
        <v>39</v>
      </c>
      <c r="D323" s="79" t="s">
        <v>16</v>
      </c>
      <c r="E323" s="19" t="s">
        <v>17</v>
      </c>
      <c r="F323" s="587"/>
      <c r="G323" s="587"/>
      <c r="H323" s="20">
        <v>10000</v>
      </c>
      <c r="I323" s="17">
        <f t="shared" si="12"/>
        <v>1710000</v>
      </c>
      <c r="M323" s="31"/>
    </row>
    <row r="324" spans="2:13" s="3" customFormat="1" ht="18.55" outlineLevel="1">
      <c r="B324" s="576" t="s">
        <v>7</v>
      </c>
      <c r="C324" s="74" t="s">
        <v>39</v>
      </c>
      <c r="D324" s="32" t="s">
        <v>0</v>
      </c>
      <c r="E324" s="23" t="str">
        <f>E320</f>
        <v>Thắng</v>
      </c>
      <c r="F324" s="585">
        <v>3</v>
      </c>
      <c r="G324" s="585">
        <v>1</v>
      </c>
      <c r="H324" s="24">
        <v>0</v>
      </c>
      <c r="I324" s="17">
        <f t="shared" si="12"/>
        <v>1710000</v>
      </c>
      <c r="M324" s="31"/>
    </row>
    <row r="325" spans="2:13" s="3" customFormat="1" ht="18.55" outlineLevel="1">
      <c r="B325" s="576"/>
      <c r="C325" s="74" t="s">
        <v>39</v>
      </c>
      <c r="D325" s="32" t="s">
        <v>13</v>
      </c>
      <c r="E325" s="23" t="s">
        <v>1</v>
      </c>
      <c r="F325" s="585"/>
      <c r="G325" s="585"/>
      <c r="H325" s="24">
        <v>0</v>
      </c>
      <c r="I325" s="17">
        <f t="shared" si="12"/>
        <v>1710000</v>
      </c>
      <c r="M325" s="31"/>
    </row>
    <row r="326" spans="2:13" s="3" customFormat="1" ht="18.55" outlineLevel="1">
      <c r="B326" s="576"/>
      <c r="C326" s="74" t="s">
        <v>39</v>
      </c>
      <c r="D326" s="32" t="s">
        <v>14</v>
      </c>
      <c r="E326" s="23" t="s">
        <v>17</v>
      </c>
      <c r="F326" s="585"/>
      <c r="G326" s="585"/>
      <c r="H326" s="24">
        <v>10000</v>
      </c>
      <c r="I326" s="17">
        <f t="shared" si="12"/>
        <v>1720000</v>
      </c>
      <c r="M326" s="31"/>
    </row>
    <row r="327" spans="2:13" s="3" customFormat="1" ht="18.55" outlineLevel="1">
      <c r="B327" s="576"/>
      <c r="C327" s="74" t="s">
        <v>39</v>
      </c>
      <c r="D327" s="32" t="s">
        <v>24</v>
      </c>
      <c r="E327" s="23" t="s">
        <v>17</v>
      </c>
      <c r="F327" s="585"/>
      <c r="G327" s="585"/>
      <c r="H327" s="24">
        <v>10000</v>
      </c>
      <c r="I327" s="17">
        <f t="shared" si="12"/>
        <v>1730000</v>
      </c>
      <c r="M327" s="31"/>
    </row>
    <row r="328" spans="2:13" s="3" customFormat="1" ht="18.55" outlineLevel="1">
      <c r="B328" s="574" t="s">
        <v>8</v>
      </c>
      <c r="C328" s="74" t="s">
        <v>39</v>
      </c>
      <c r="D328" s="78" t="s">
        <v>23</v>
      </c>
      <c r="E328" s="15" t="s">
        <v>1</v>
      </c>
      <c r="F328" s="586">
        <v>3</v>
      </c>
      <c r="G328" s="586">
        <v>2</v>
      </c>
      <c r="H328" s="16">
        <v>0</v>
      </c>
      <c r="I328" s="17">
        <f t="shared" si="12"/>
        <v>1730000</v>
      </c>
      <c r="M328" s="31"/>
    </row>
    <row r="329" spans="2:13" s="3" customFormat="1" ht="18.55" outlineLevel="1">
      <c r="B329" s="575"/>
      <c r="C329" s="74" t="s">
        <v>39</v>
      </c>
      <c r="D329" s="79" t="s">
        <v>4</v>
      </c>
      <c r="E329" s="19" t="s">
        <v>1</v>
      </c>
      <c r="F329" s="587"/>
      <c r="G329" s="587"/>
      <c r="H329" s="20">
        <v>0</v>
      </c>
      <c r="I329" s="17">
        <f t="shared" si="12"/>
        <v>1730000</v>
      </c>
      <c r="M329" s="31"/>
    </row>
    <row r="330" spans="2:13" s="3" customFormat="1" ht="18.55" outlineLevel="1">
      <c r="B330" s="575"/>
      <c r="C330" s="74" t="s">
        <v>39</v>
      </c>
      <c r="D330" s="79" t="s">
        <v>25</v>
      </c>
      <c r="E330" s="19" t="s">
        <v>17</v>
      </c>
      <c r="F330" s="587"/>
      <c r="G330" s="587"/>
      <c r="H330" s="20">
        <v>10000</v>
      </c>
      <c r="I330" s="17">
        <f t="shared" si="12"/>
        <v>1740000</v>
      </c>
      <c r="M330" s="31"/>
    </row>
    <row r="331" spans="2:13" s="3" customFormat="1" ht="18.55" outlineLevel="1">
      <c r="B331" s="575"/>
      <c r="C331" s="74" t="s">
        <v>39</v>
      </c>
      <c r="D331" s="79" t="s">
        <v>15</v>
      </c>
      <c r="E331" s="19" t="s">
        <v>17</v>
      </c>
      <c r="F331" s="587"/>
      <c r="G331" s="587"/>
      <c r="H331" s="20">
        <v>10000</v>
      </c>
      <c r="I331" s="17">
        <f t="shared" si="12"/>
        <v>1750000</v>
      </c>
      <c r="M331" s="31"/>
    </row>
    <row r="332" spans="2:13" s="3" customFormat="1" ht="18.55" outlineLevel="1">
      <c r="B332" s="576" t="s">
        <v>10</v>
      </c>
      <c r="C332" s="74" t="s">
        <v>39</v>
      </c>
      <c r="D332" s="32" t="s">
        <v>13</v>
      </c>
      <c r="E332" s="23" t="str">
        <f>E328</f>
        <v>Thắng</v>
      </c>
      <c r="F332" s="585">
        <v>3</v>
      </c>
      <c r="G332" s="585">
        <v>2</v>
      </c>
      <c r="H332" s="24">
        <v>0</v>
      </c>
      <c r="I332" s="17">
        <f t="shared" si="12"/>
        <v>1750000</v>
      </c>
      <c r="M332" s="31"/>
    </row>
    <row r="333" spans="2:13" s="3" customFormat="1" ht="18.55" outlineLevel="1">
      <c r="B333" s="576"/>
      <c r="C333" s="74" t="s">
        <v>39</v>
      </c>
      <c r="D333" s="32" t="s">
        <v>14</v>
      </c>
      <c r="E333" s="23" t="s">
        <v>1</v>
      </c>
      <c r="F333" s="585"/>
      <c r="G333" s="585"/>
      <c r="H333" s="24">
        <v>0</v>
      </c>
      <c r="I333" s="17">
        <f t="shared" si="12"/>
        <v>1750000</v>
      </c>
      <c r="M333" s="31"/>
    </row>
    <row r="334" spans="2:13" s="3" customFormat="1" ht="18.55" outlineLevel="1">
      <c r="B334" s="576"/>
      <c r="C334" s="74" t="s">
        <v>39</v>
      </c>
      <c r="D334" s="32" t="s">
        <v>4</v>
      </c>
      <c r="E334" s="23" t="s">
        <v>17</v>
      </c>
      <c r="F334" s="585"/>
      <c r="G334" s="585"/>
      <c r="H334" s="24">
        <v>10000</v>
      </c>
      <c r="I334" s="17">
        <f t="shared" si="12"/>
        <v>1760000</v>
      </c>
      <c r="M334" s="31"/>
    </row>
    <row r="335" spans="2:13" s="3" customFormat="1" ht="18.55" outlineLevel="1">
      <c r="B335" s="576"/>
      <c r="C335" s="74" t="s">
        <v>39</v>
      </c>
      <c r="D335" s="32" t="s">
        <v>24</v>
      </c>
      <c r="E335" s="23" t="s">
        <v>17</v>
      </c>
      <c r="F335" s="585"/>
      <c r="G335" s="585"/>
      <c r="H335" s="24">
        <v>10000</v>
      </c>
      <c r="I335" s="17">
        <f t="shared" si="12"/>
        <v>1770000</v>
      </c>
      <c r="M335" s="31"/>
    </row>
    <row r="336" spans="2:13" s="3" customFormat="1" ht="18.55" outlineLevel="1">
      <c r="B336" s="574" t="s">
        <v>31</v>
      </c>
      <c r="C336" s="74" t="s">
        <v>39</v>
      </c>
      <c r="D336" s="78" t="s">
        <v>14</v>
      </c>
      <c r="E336" s="15" t="s">
        <v>1</v>
      </c>
      <c r="F336" s="586">
        <v>3</v>
      </c>
      <c r="G336" s="586">
        <v>1</v>
      </c>
      <c r="H336" s="16">
        <v>0</v>
      </c>
      <c r="I336" s="17">
        <f t="shared" si="12"/>
        <v>1770000</v>
      </c>
      <c r="M336" s="31"/>
    </row>
    <row r="337" spans="2:13" s="3" customFormat="1" ht="18.55" outlineLevel="1">
      <c r="B337" s="575"/>
      <c r="C337" s="74" t="s">
        <v>39</v>
      </c>
      <c r="D337" s="79" t="s">
        <v>24</v>
      </c>
      <c r="E337" s="19" t="s">
        <v>1</v>
      </c>
      <c r="F337" s="587"/>
      <c r="G337" s="587"/>
      <c r="H337" s="20">
        <v>0</v>
      </c>
      <c r="I337" s="17">
        <f t="shared" si="12"/>
        <v>1770000</v>
      </c>
      <c r="M337" s="31"/>
    </row>
    <row r="338" spans="2:13" s="3" customFormat="1" ht="18.55" outlineLevel="1">
      <c r="B338" s="575"/>
      <c r="C338" s="74" t="s">
        <v>39</v>
      </c>
      <c r="D338" s="79" t="s">
        <v>23</v>
      </c>
      <c r="E338" s="19" t="s">
        <v>17</v>
      </c>
      <c r="F338" s="587"/>
      <c r="G338" s="587"/>
      <c r="H338" s="20">
        <v>10000</v>
      </c>
      <c r="I338" s="17">
        <f t="shared" si="12"/>
        <v>1780000</v>
      </c>
      <c r="M338" s="31"/>
    </row>
    <row r="339" spans="2:13" s="3" customFormat="1" ht="18.55" outlineLevel="1">
      <c r="B339" s="575"/>
      <c r="C339" s="74" t="s">
        <v>39</v>
      </c>
      <c r="D339" s="79" t="s">
        <v>15</v>
      </c>
      <c r="E339" s="19" t="s">
        <v>17</v>
      </c>
      <c r="F339" s="587"/>
      <c r="G339" s="587"/>
      <c r="H339" s="20">
        <v>10000</v>
      </c>
      <c r="I339" s="17">
        <f t="shared" si="12"/>
        <v>1790000</v>
      </c>
      <c r="M339" s="31"/>
    </row>
    <row r="340" spans="2:13" s="3" customFormat="1" ht="18.55">
      <c r="B340" s="6" t="s">
        <v>82</v>
      </c>
      <c r="C340" s="7"/>
      <c r="D340" s="77"/>
      <c r="E340" s="9"/>
      <c r="F340" s="10"/>
      <c r="G340" s="10"/>
      <c r="H340" s="11">
        <f>SUM(H341:H368)</f>
        <v>140000</v>
      </c>
      <c r="I340" s="12">
        <v>0</v>
      </c>
      <c r="M340" s="31"/>
    </row>
    <row r="341" spans="2:13" s="3" customFormat="1" ht="18.55" outlineLevel="1">
      <c r="B341" s="574" t="s">
        <v>2</v>
      </c>
      <c r="C341" s="82" t="s">
        <v>39</v>
      </c>
      <c r="D341" s="78" t="s">
        <v>14</v>
      </c>
      <c r="E341" s="15" t="s">
        <v>1</v>
      </c>
      <c r="F341" s="586">
        <v>3</v>
      </c>
      <c r="G341" s="586">
        <v>2</v>
      </c>
      <c r="H341" s="16">
        <v>0</v>
      </c>
      <c r="I341" s="17">
        <f>'12-2016'!I339+H341</f>
        <v>1790000</v>
      </c>
      <c r="M341" s="31"/>
    </row>
    <row r="342" spans="2:13" s="3" customFormat="1" ht="18.55" outlineLevel="1">
      <c r="B342" s="575"/>
      <c r="C342" s="82" t="s">
        <v>39</v>
      </c>
      <c r="D342" s="79" t="s">
        <v>23</v>
      </c>
      <c r="E342" s="19" t="s">
        <v>1</v>
      </c>
      <c r="F342" s="587"/>
      <c r="G342" s="587"/>
      <c r="H342" s="20">
        <v>0</v>
      </c>
      <c r="I342" s="17">
        <f t="shared" ref="I342:I368" si="13">I341+H342</f>
        <v>1790000</v>
      </c>
      <c r="M342" s="31"/>
    </row>
    <row r="343" spans="2:13" s="3" customFormat="1" ht="18.55" outlineLevel="1">
      <c r="B343" s="575"/>
      <c r="C343" s="82" t="s">
        <v>39</v>
      </c>
      <c r="D343" s="79" t="s">
        <v>0</v>
      </c>
      <c r="E343" s="19" t="s">
        <v>17</v>
      </c>
      <c r="F343" s="587"/>
      <c r="G343" s="587"/>
      <c r="H343" s="20">
        <v>10000</v>
      </c>
      <c r="I343" s="17">
        <f t="shared" si="13"/>
        <v>1800000</v>
      </c>
      <c r="M343" s="31"/>
    </row>
    <row r="344" spans="2:13" s="3" customFormat="1" ht="18.55" outlineLevel="1">
      <c r="B344" s="575"/>
      <c r="C344" s="82" t="s">
        <v>39</v>
      </c>
      <c r="D344" s="79" t="s">
        <v>9</v>
      </c>
      <c r="E344" s="19" t="s">
        <v>17</v>
      </c>
      <c r="F344" s="587"/>
      <c r="G344" s="587"/>
      <c r="H344" s="20">
        <v>10000</v>
      </c>
      <c r="I344" s="17">
        <f t="shared" si="13"/>
        <v>1810000</v>
      </c>
      <c r="M344" s="31"/>
    </row>
    <row r="345" spans="2:13" s="3" customFormat="1" ht="18.55" outlineLevel="1">
      <c r="B345" s="576" t="s">
        <v>3</v>
      </c>
      <c r="C345" s="82" t="s">
        <v>39</v>
      </c>
      <c r="D345" s="32" t="s">
        <v>25</v>
      </c>
      <c r="E345" s="23" t="str">
        <f>E341</f>
        <v>Thắng</v>
      </c>
      <c r="F345" s="585">
        <v>3</v>
      </c>
      <c r="G345" s="585">
        <v>2</v>
      </c>
      <c r="H345" s="24">
        <v>0</v>
      </c>
      <c r="I345" s="17">
        <f t="shared" si="13"/>
        <v>1810000</v>
      </c>
      <c r="M345" s="31"/>
    </row>
    <row r="346" spans="2:13" s="3" customFormat="1" ht="18.55" outlineLevel="1">
      <c r="B346" s="576"/>
      <c r="C346" s="82" t="s">
        <v>39</v>
      </c>
      <c r="D346" s="32" t="s">
        <v>24</v>
      </c>
      <c r="E346" s="23" t="s">
        <v>1</v>
      </c>
      <c r="F346" s="585"/>
      <c r="G346" s="585"/>
      <c r="H346" s="24">
        <v>0</v>
      </c>
      <c r="I346" s="17">
        <f t="shared" si="13"/>
        <v>1810000</v>
      </c>
      <c r="M346" s="31"/>
    </row>
    <row r="347" spans="2:13" s="3" customFormat="1" ht="18.55" outlineLevel="1">
      <c r="B347" s="576"/>
      <c r="C347" s="82" t="s">
        <v>39</v>
      </c>
      <c r="D347" s="32" t="s">
        <v>14</v>
      </c>
      <c r="E347" s="23" t="s">
        <v>17</v>
      </c>
      <c r="F347" s="585"/>
      <c r="G347" s="585"/>
      <c r="H347" s="24">
        <v>10000</v>
      </c>
      <c r="I347" s="17">
        <f t="shared" si="13"/>
        <v>1820000</v>
      </c>
      <c r="M347" s="31"/>
    </row>
    <row r="348" spans="2:13" s="3" customFormat="1" ht="18.55" outlineLevel="1">
      <c r="B348" s="576"/>
      <c r="C348" s="82" t="s">
        <v>39</v>
      </c>
      <c r="D348" s="32" t="s">
        <v>23</v>
      </c>
      <c r="E348" s="23" t="s">
        <v>17</v>
      </c>
      <c r="F348" s="585"/>
      <c r="G348" s="585"/>
      <c r="H348" s="24">
        <v>10000</v>
      </c>
      <c r="I348" s="17">
        <f t="shared" si="13"/>
        <v>1830000</v>
      </c>
      <c r="M348" s="31"/>
    </row>
    <row r="349" spans="2:13" s="3" customFormat="1" ht="18.55" outlineLevel="1">
      <c r="B349" s="574" t="s">
        <v>6</v>
      </c>
      <c r="C349" s="82" t="s">
        <v>39</v>
      </c>
      <c r="D349" s="78" t="s">
        <v>25</v>
      </c>
      <c r="E349" s="15" t="s">
        <v>1</v>
      </c>
      <c r="F349" s="586">
        <v>3</v>
      </c>
      <c r="G349" s="586">
        <v>2</v>
      </c>
      <c r="H349" s="16">
        <v>0</v>
      </c>
      <c r="I349" s="17">
        <f t="shared" si="13"/>
        <v>1830000</v>
      </c>
      <c r="M349" s="31"/>
    </row>
    <row r="350" spans="2:13" s="3" customFormat="1" ht="18.55" outlineLevel="1">
      <c r="B350" s="575"/>
      <c r="C350" s="82" t="s">
        <v>39</v>
      </c>
      <c r="D350" s="79" t="s">
        <v>5</v>
      </c>
      <c r="E350" s="19" t="s">
        <v>1</v>
      </c>
      <c r="F350" s="587"/>
      <c r="G350" s="587"/>
      <c r="H350" s="20">
        <v>0</v>
      </c>
      <c r="I350" s="17">
        <f t="shared" si="13"/>
        <v>1830000</v>
      </c>
      <c r="M350" s="31"/>
    </row>
    <row r="351" spans="2:13" s="3" customFormat="1" ht="18.55" outlineLevel="1">
      <c r="B351" s="575"/>
      <c r="C351" s="82" t="s">
        <v>39</v>
      </c>
      <c r="D351" s="79" t="s">
        <v>14</v>
      </c>
      <c r="E351" s="19" t="s">
        <v>17</v>
      </c>
      <c r="F351" s="587"/>
      <c r="G351" s="587"/>
      <c r="H351" s="20">
        <v>10000</v>
      </c>
      <c r="I351" s="17">
        <f t="shared" si="13"/>
        <v>1840000</v>
      </c>
      <c r="M351" s="31"/>
    </row>
    <row r="352" spans="2:13" s="3" customFormat="1" ht="18.55" outlineLevel="1">
      <c r="B352" s="575"/>
      <c r="C352" s="82" t="s">
        <v>39</v>
      </c>
      <c r="D352" s="79" t="s">
        <v>23</v>
      </c>
      <c r="E352" s="19" t="s">
        <v>17</v>
      </c>
      <c r="F352" s="587"/>
      <c r="G352" s="587"/>
      <c r="H352" s="20">
        <v>10000</v>
      </c>
      <c r="I352" s="17">
        <f t="shared" si="13"/>
        <v>1850000</v>
      </c>
      <c r="M352" s="31"/>
    </row>
    <row r="353" spans="2:13" s="3" customFormat="1" ht="18.55" outlineLevel="1">
      <c r="B353" s="576" t="s">
        <v>7</v>
      </c>
      <c r="C353" s="82" t="s">
        <v>39</v>
      </c>
      <c r="D353" s="32" t="s">
        <v>9</v>
      </c>
      <c r="E353" s="23" t="str">
        <f>E349</f>
        <v>Thắng</v>
      </c>
      <c r="F353" s="585">
        <v>3</v>
      </c>
      <c r="G353" s="585">
        <v>1</v>
      </c>
      <c r="H353" s="24">
        <v>0</v>
      </c>
      <c r="I353" s="17">
        <f t="shared" si="13"/>
        <v>1850000</v>
      </c>
      <c r="M353" s="31"/>
    </row>
    <row r="354" spans="2:13" s="3" customFormat="1" ht="18.55" outlineLevel="1">
      <c r="B354" s="576"/>
      <c r="C354" s="82" t="s">
        <v>39</v>
      </c>
      <c r="D354" s="32" t="s">
        <v>24</v>
      </c>
      <c r="E354" s="23" t="s">
        <v>1</v>
      </c>
      <c r="F354" s="585"/>
      <c r="G354" s="585"/>
      <c r="H354" s="24">
        <v>0</v>
      </c>
      <c r="I354" s="17">
        <f t="shared" si="13"/>
        <v>1850000</v>
      </c>
      <c r="M354" s="31"/>
    </row>
    <row r="355" spans="2:13" s="3" customFormat="1" ht="18.55" outlineLevel="1">
      <c r="B355" s="576"/>
      <c r="C355" s="82" t="s">
        <v>39</v>
      </c>
      <c r="D355" s="32" t="s">
        <v>0</v>
      </c>
      <c r="E355" s="23" t="s">
        <v>17</v>
      </c>
      <c r="F355" s="585"/>
      <c r="G355" s="585"/>
      <c r="H355" s="24">
        <v>10000</v>
      </c>
      <c r="I355" s="17">
        <f t="shared" si="13"/>
        <v>1860000</v>
      </c>
      <c r="M355" s="31"/>
    </row>
    <row r="356" spans="2:13" s="3" customFormat="1" ht="18.55" outlineLevel="1">
      <c r="B356" s="576"/>
      <c r="C356" s="82" t="s">
        <v>39</v>
      </c>
      <c r="D356" s="32" t="s">
        <v>5</v>
      </c>
      <c r="E356" s="23" t="s">
        <v>17</v>
      </c>
      <c r="F356" s="585"/>
      <c r="G356" s="585"/>
      <c r="H356" s="24">
        <v>10000</v>
      </c>
      <c r="I356" s="17">
        <f t="shared" si="13"/>
        <v>1870000</v>
      </c>
      <c r="M356" s="31"/>
    </row>
    <row r="357" spans="2:13" s="3" customFormat="1" ht="18.55" outlineLevel="1">
      <c r="B357" s="574" t="s">
        <v>8</v>
      </c>
      <c r="C357" s="82" t="s">
        <v>39</v>
      </c>
      <c r="D357" s="78" t="s">
        <v>23</v>
      </c>
      <c r="E357" s="15" t="s">
        <v>1</v>
      </c>
      <c r="F357" s="586">
        <v>3</v>
      </c>
      <c r="G357" s="586">
        <v>2</v>
      </c>
      <c r="H357" s="16">
        <v>0</v>
      </c>
      <c r="I357" s="17">
        <f t="shared" si="13"/>
        <v>1870000</v>
      </c>
      <c r="M357" s="31"/>
    </row>
    <row r="358" spans="2:13" s="3" customFormat="1" ht="18.55" outlineLevel="1">
      <c r="B358" s="575"/>
      <c r="C358" s="82" t="s">
        <v>39</v>
      </c>
      <c r="D358" s="79" t="s">
        <v>14</v>
      </c>
      <c r="E358" s="19" t="s">
        <v>1</v>
      </c>
      <c r="F358" s="587"/>
      <c r="G358" s="587"/>
      <c r="H358" s="20">
        <v>0</v>
      </c>
      <c r="I358" s="17">
        <f t="shared" si="13"/>
        <v>1870000</v>
      </c>
      <c r="M358" s="31"/>
    </row>
    <row r="359" spans="2:13" s="3" customFormat="1" ht="18.55" outlineLevel="1">
      <c r="B359" s="575"/>
      <c r="C359" s="82" t="s">
        <v>39</v>
      </c>
      <c r="D359" s="79" t="s">
        <v>4</v>
      </c>
      <c r="E359" s="19" t="s">
        <v>17</v>
      </c>
      <c r="F359" s="587"/>
      <c r="G359" s="587"/>
      <c r="H359" s="20">
        <v>10000</v>
      </c>
      <c r="I359" s="17">
        <f t="shared" si="13"/>
        <v>1880000</v>
      </c>
      <c r="M359" s="31"/>
    </row>
    <row r="360" spans="2:13" s="3" customFormat="1" ht="18.55" outlineLevel="1">
      <c r="B360" s="575"/>
      <c r="C360" s="82" t="s">
        <v>39</v>
      </c>
      <c r="D360" s="79" t="s">
        <v>5</v>
      </c>
      <c r="E360" s="19" t="s">
        <v>17</v>
      </c>
      <c r="F360" s="587"/>
      <c r="G360" s="587"/>
      <c r="H360" s="20">
        <v>10000</v>
      </c>
      <c r="I360" s="17">
        <f t="shared" si="13"/>
        <v>1890000</v>
      </c>
      <c r="M360" s="31"/>
    </row>
    <row r="361" spans="2:13" s="3" customFormat="1" ht="18.55" outlineLevel="1">
      <c r="B361" s="576" t="s">
        <v>10</v>
      </c>
      <c r="C361" s="82" t="s">
        <v>39</v>
      </c>
      <c r="D361" s="32" t="s">
        <v>9</v>
      </c>
      <c r="E361" s="23" t="str">
        <f>E357</f>
        <v>Thắng</v>
      </c>
      <c r="F361" s="585">
        <v>3</v>
      </c>
      <c r="G361" s="585">
        <v>2</v>
      </c>
      <c r="H361" s="24">
        <v>0</v>
      </c>
      <c r="I361" s="17">
        <f t="shared" si="13"/>
        <v>1890000</v>
      </c>
      <c r="M361" s="31"/>
    </row>
    <row r="362" spans="2:13" s="3" customFormat="1" ht="18.55" outlineLevel="1">
      <c r="B362" s="576"/>
      <c r="C362" s="82" t="s">
        <v>39</v>
      </c>
      <c r="D362" s="32" t="s">
        <v>15</v>
      </c>
      <c r="E362" s="23" t="s">
        <v>1</v>
      </c>
      <c r="F362" s="585"/>
      <c r="G362" s="585"/>
      <c r="H362" s="24">
        <v>0</v>
      </c>
      <c r="I362" s="17">
        <f t="shared" si="13"/>
        <v>1890000</v>
      </c>
      <c r="M362" s="31"/>
    </row>
    <row r="363" spans="2:13" s="3" customFormat="1" ht="18.55" outlineLevel="1">
      <c r="B363" s="576"/>
      <c r="C363" s="82" t="s">
        <v>39</v>
      </c>
      <c r="D363" s="32" t="s">
        <v>14</v>
      </c>
      <c r="E363" s="23" t="s">
        <v>17</v>
      </c>
      <c r="F363" s="585"/>
      <c r="G363" s="585"/>
      <c r="H363" s="24">
        <v>10000</v>
      </c>
      <c r="I363" s="17">
        <f t="shared" si="13"/>
        <v>1900000</v>
      </c>
      <c r="M363" s="31"/>
    </row>
    <row r="364" spans="2:13" s="3" customFormat="1" ht="18.55" outlineLevel="1">
      <c r="B364" s="576"/>
      <c r="C364" s="82" t="s">
        <v>39</v>
      </c>
      <c r="D364" s="32" t="s">
        <v>5</v>
      </c>
      <c r="E364" s="23" t="s">
        <v>17</v>
      </c>
      <c r="F364" s="585"/>
      <c r="G364" s="585"/>
      <c r="H364" s="24">
        <v>10000</v>
      </c>
      <c r="I364" s="17">
        <f t="shared" si="13"/>
        <v>1910000</v>
      </c>
      <c r="M364" s="31"/>
    </row>
    <row r="365" spans="2:13" s="3" customFormat="1" ht="18.55" outlineLevel="1">
      <c r="B365" s="574" t="s">
        <v>31</v>
      </c>
      <c r="C365" s="82" t="s">
        <v>39</v>
      </c>
      <c r="D365" s="78" t="s">
        <v>25</v>
      </c>
      <c r="E365" s="15" t="s">
        <v>1</v>
      </c>
      <c r="F365" s="586">
        <v>3</v>
      </c>
      <c r="G365" s="586">
        <v>0</v>
      </c>
      <c r="H365" s="16">
        <v>0</v>
      </c>
      <c r="I365" s="17">
        <f t="shared" si="13"/>
        <v>1910000</v>
      </c>
      <c r="M365" s="31"/>
    </row>
    <row r="366" spans="2:13" s="3" customFormat="1" ht="18.55" outlineLevel="1">
      <c r="B366" s="575"/>
      <c r="C366" s="82" t="s">
        <v>39</v>
      </c>
      <c r="D366" s="79" t="s">
        <v>9</v>
      </c>
      <c r="E366" s="19" t="s">
        <v>1</v>
      </c>
      <c r="F366" s="587"/>
      <c r="G366" s="587"/>
      <c r="H366" s="20">
        <v>0</v>
      </c>
      <c r="I366" s="17">
        <f t="shared" si="13"/>
        <v>1910000</v>
      </c>
      <c r="M366" s="31"/>
    </row>
    <row r="367" spans="2:13" s="3" customFormat="1" ht="18.55" outlineLevel="1">
      <c r="B367" s="575"/>
      <c r="C367" s="82" t="s">
        <v>39</v>
      </c>
      <c r="D367" s="79" t="s">
        <v>4</v>
      </c>
      <c r="E367" s="19" t="s">
        <v>17</v>
      </c>
      <c r="F367" s="587"/>
      <c r="G367" s="587"/>
      <c r="H367" s="20">
        <v>10000</v>
      </c>
      <c r="I367" s="17">
        <f t="shared" si="13"/>
        <v>1920000</v>
      </c>
      <c r="M367" s="31"/>
    </row>
    <row r="368" spans="2:13" s="3" customFormat="1" ht="18.55" outlineLevel="1">
      <c r="B368" s="575"/>
      <c r="C368" s="82" t="s">
        <v>39</v>
      </c>
      <c r="D368" s="79" t="s">
        <v>24</v>
      </c>
      <c r="E368" s="19" t="s">
        <v>17</v>
      </c>
      <c r="F368" s="587"/>
      <c r="G368" s="587"/>
      <c r="H368" s="20">
        <v>10000</v>
      </c>
      <c r="I368" s="17">
        <f t="shared" si="13"/>
        <v>1930000</v>
      </c>
      <c r="M368" s="31"/>
    </row>
    <row r="369" spans="2:13" s="3" customFormat="1" ht="18.55">
      <c r="B369" s="6" t="s">
        <v>83</v>
      </c>
      <c r="C369" s="7"/>
      <c r="D369" s="77"/>
      <c r="E369" s="9"/>
      <c r="F369" s="10"/>
      <c r="G369" s="10"/>
      <c r="H369" s="11">
        <f>SUM(H370:H405)</f>
        <v>180000</v>
      </c>
      <c r="I369" s="12">
        <v>0</v>
      </c>
      <c r="M369" s="31"/>
    </row>
    <row r="370" spans="2:13" s="3" customFormat="1" ht="18.55" outlineLevel="1">
      <c r="B370" s="574" t="s">
        <v>2</v>
      </c>
      <c r="C370" s="82" t="s">
        <v>39</v>
      </c>
      <c r="D370" s="78" t="s">
        <v>13</v>
      </c>
      <c r="E370" s="15" t="s">
        <v>1</v>
      </c>
      <c r="F370" s="586">
        <v>3</v>
      </c>
      <c r="G370" s="586">
        <v>0</v>
      </c>
      <c r="H370" s="16">
        <v>0</v>
      </c>
      <c r="I370" s="17">
        <f>'12-2016'!I368+H370</f>
        <v>1930000</v>
      </c>
      <c r="M370" s="31"/>
    </row>
    <row r="371" spans="2:13" s="3" customFormat="1" ht="18.55" outlineLevel="1">
      <c r="B371" s="575"/>
      <c r="C371" s="82" t="s">
        <v>39</v>
      </c>
      <c r="D371" s="79" t="s">
        <v>4</v>
      </c>
      <c r="E371" s="19" t="s">
        <v>1</v>
      </c>
      <c r="F371" s="587"/>
      <c r="G371" s="587"/>
      <c r="H371" s="20">
        <v>0</v>
      </c>
      <c r="I371" s="17">
        <f t="shared" ref="I371:I405" si="14">I370+H371</f>
        <v>1930000</v>
      </c>
      <c r="M371" s="31"/>
    </row>
    <row r="372" spans="2:13" s="3" customFormat="1" ht="18.55" outlineLevel="1">
      <c r="B372" s="575"/>
      <c r="C372" s="82" t="s">
        <v>39</v>
      </c>
      <c r="D372" s="79" t="s">
        <v>14</v>
      </c>
      <c r="E372" s="19" t="s">
        <v>17</v>
      </c>
      <c r="F372" s="587"/>
      <c r="G372" s="587"/>
      <c r="H372" s="20">
        <v>10000</v>
      </c>
      <c r="I372" s="17">
        <f t="shared" si="14"/>
        <v>1940000</v>
      </c>
      <c r="M372" s="31"/>
    </row>
    <row r="373" spans="2:13" s="3" customFormat="1" ht="18.55" outlineLevel="1">
      <c r="B373" s="575"/>
      <c r="C373" s="82" t="s">
        <v>39</v>
      </c>
      <c r="D373" s="79" t="s">
        <v>23</v>
      </c>
      <c r="E373" s="19" t="s">
        <v>17</v>
      </c>
      <c r="F373" s="587"/>
      <c r="G373" s="587"/>
      <c r="H373" s="20">
        <v>10000</v>
      </c>
      <c r="I373" s="17">
        <f t="shared" si="14"/>
        <v>1950000</v>
      </c>
      <c r="M373" s="31"/>
    </row>
    <row r="374" spans="2:13" s="3" customFormat="1" ht="18.55" outlineLevel="1">
      <c r="B374" s="576" t="s">
        <v>3</v>
      </c>
      <c r="C374" s="82" t="s">
        <v>39</v>
      </c>
      <c r="D374" s="32" t="s">
        <v>23</v>
      </c>
      <c r="E374" s="23" t="str">
        <f>E370</f>
        <v>Thắng</v>
      </c>
      <c r="F374" s="585">
        <v>3</v>
      </c>
      <c r="G374" s="585">
        <v>2</v>
      </c>
      <c r="H374" s="24">
        <v>0</v>
      </c>
      <c r="I374" s="17">
        <f t="shared" si="14"/>
        <v>1950000</v>
      </c>
      <c r="M374" s="31"/>
    </row>
    <row r="375" spans="2:13" s="3" customFormat="1" ht="18.55" outlineLevel="1">
      <c r="B375" s="576"/>
      <c r="C375" s="82" t="s">
        <v>39</v>
      </c>
      <c r="D375" s="32" t="s">
        <v>4</v>
      </c>
      <c r="E375" s="23" t="s">
        <v>1</v>
      </c>
      <c r="F375" s="585"/>
      <c r="G375" s="585"/>
      <c r="H375" s="24">
        <v>0</v>
      </c>
      <c r="I375" s="17">
        <f t="shared" si="14"/>
        <v>1950000</v>
      </c>
      <c r="M375" s="31"/>
    </row>
    <row r="376" spans="2:13" s="3" customFormat="1" ht="18.55" outlineLevel="1">
      <c r="B376" s="576"/>
      <c r="C376" s="82" t="s">
        <v>39</v>
      </c>
      <c r="D376" s="32" t="s">
        <v>25</v>
      </c>
      <c r="E376" s="23" t="s">
        <v>17</v>
      </c>
      <c r="F376" s="585"/>
      <c r="G376" s="585"/>
      <c r="H376" s="24">
        <v>10000</v>
      </c>
      <c r="I376" s="17">
        <f t="shared" si="14"/>
        <v>1960000</v>
      </c>
      <c r="M376" s="31"/>
    </row>
    <row r="377" spans="2:13" s="3" customFormat="1" ht="18.55" outlineLevel="1">
      <c r="B377" s="576"/>
      <c r="C377" s="82" t="s">
        <v>39</v>
      </c>
      <c r="D377" s="32" t="s">
        <v>13</v>
      </c>
      <c r="E377" s="23" t="s">
        <v>17</v>
      </c>
      <c r="F377" s="585"/>
      <c r="G377" s="585"/>
      <c r="H377" s="24">
        <v>10000</v>
      </c>
      <c r="I377" s="17">
        <f t="shared" si="14"/>
        <v>1970000</v>
      </c>
      <c r="M377" s="31"/>
    </row>
    <row r="378" spans="2:13" s="3" customFormat="1" ht="18.55" outlineLevel="1">
      <c r="B378" s="574" t="s">
        <v>6</v>
      </c>
      <c r="C378" s="82" t="s">
        <v>39</v>
      </c>
      <c r="D378" s="78" t="s">
        <v>25</v>
      </c>
      <c r="E378" s="15" t="s">
        <v>1</v>
      </c>
      <c r="F378" s="586">
        <v>3</v>
      </c>
      <c r="G378" s="586">
        <v>2</v>
      </c>
      <c r="H378" s="16">
        <v>0</v>
      </c>
      <c r="I378" s="17">
        <f t="shared" si="14"/>
        <v>1970000</v>
      </c>
      <c r="M378" s="31"/>
    </row>
    <row r="379" spans="2:13" s="3" customFormat="1" ht="18.55" outlineLevel="1">
      <c r="B379" s="575"/>
      <c r="C379" s="82" t="s">
        <v>39</v>
      </c>
      <c r="D379" s="79" t="s">
        <v>24</v>
      </c>
      <c r="E379" s="19" t="s">
        <v>1</v>
      </c>
      <c r="F379" s="587"/>
      <c r="G379" s="587"/>
      <c r="H379" s="20">
        <v>0</v>
      </c>
      <c r="I379" s="17">
        <f t="shared" si="14"/>
        <v>1970000</v>
      </c>
      <c r="M379" s="31"/>
    </row>
    <row r="380" spans="2:13" s="3" customFormat="1" ht="18.55" outlineLevel="1">
      <c r="B380" s="575"/>
      <c r="C380" s="82" t="s">
        <v>39</v>
      </c>
      <c r="D380" s="79" t="s">
        <v>13</v>
      </c>
      <c r="E380" s="19" t="s">
        <v>17</v>
      </c>
      <c r="F380" s="587"/>
      <c r="G380" s="587"/>
      <c r="H380" s="20">
        <v>10000</v>
      </c>
      <c r="I380" s="17">
        <f t="shared" si="14"/>
        <v>1980000</v>
      </c>
      <c r="M380" s="31"/>
    </row>
    <row r="381" spans="2:13" s="3" customFormat="1" ht="18.55" outlineLevel="1">
      <c r="B381" s="575"/>
      <c r="C381" s="82" t="s">
        <v>39</v>
      </c>
      <c r="D381" s="79" t="s">
        <v>23</v>
      </c>
      <c r="E381" s="19" t="s">
        <v>17</v>
      </c>
      <c r="F381" s="587"/>
      <c r="G381" s="587"/>
      <c r="H381" s="20">
        <v>10000</v>
      </c>
      <c r="I381" s="17">
        <f t="shared" si="14"/>
        <v>1990000</v>
      </c>
      <c r="M381" s="31"/>
    </row>
    <row r="382" spans="2:13" s="3" customFormat="1" ht="18.55" outlineLevel="1">
      <c r="B382" s="576" t="s">
        <v>7</v>
      </c>
      <c r="C382" s="82" t="s">
        <v>39</v>
      </c>
      <c r="D382" s="32" t="s">
        <v>23</v>
      </c>
      <c r="E382" s="23" t="str">
        <f>E378</f>
        <v>Thắng</v>
      </c>
      <c r="F382" s="585">
        <v>3</v>
      </c>
      <c r="G382" s="585">
        <v>1</v>
      </c>
      <c r="H382" s="24">
        <v>0</v>
      </c>
      <c r="I382" s="17">
        <f t="shared" si="14"/>
        <v>1990000</v>
      </c>
      <c r="M382" s="31"/>
    </row>
    <row r="383" spans="2:13" s="3" customFormat="1" ht="18.55" outlineLevel="1">
      <c r="B383" s="576"/>
      <c r="C383" s="82" t="s">
        <v>39</v>
      </c>
      <c r="D383" s="32" t="s">
        <v>4</v>
      </c>
      <c r="E383" s="23" t="s">
        <v>1</v>
      </c>
      <c r="F383" s="585"/>
      <c r="G383" s="585"/>
      <c r="H383" s="24">
        <v>0</v>
      </c>
      <c r="I383" s="17">
        <f t="shared" si="14"/>
        <v>1990000</v>
      </c>
      <c r="M383" s="31"/>
    </row>
    <row r="384" spans="2:13" s="3" customFormat="1" ht="18.55" outlineLevel="1">
      <c r="B384" s="576"/>
      <c r="C384" s="82" t="s">
        <v>39</v>
      </c>
      <c r="D384" s="32" t="s">
        <v>25</v>
      </c>
      <c r="E384" s="23" t="s">
        <v>17</v>
      </c>
      <c r="F384" s="585"/>
      <c r="G384" s="585"/>
      <c r="H384" s="24">
        <v>10000</v>
      </c>
      <c r="I384" s="17">
        <f t="shared" si="14"/>
        <v>2000000</v>
      </c>
      <c r="M384" s="31"/>
    </row>
    <row r="385" spans="2:13" s="3" customFormat="1" ht="18.55" outlineLevel="1">
      <c r="B385" s="576"/>
      <c r="C385" s="82" t="s">
        <v>39</v>
      </c>
      <c r="D385" s="32" t="s">
        <v>24</v>
      </c>
      <c r="E385" s="23" t="s">
        <v>17</v>
      </c>
      <c r="F385" s="585"/>
      <c r="G385" s="585"/>
      <c r="H385" s="24">
        <v>10000</v>
      </c>
      <c r="I385" s="17">
        <f t="shared" si="14"/>
        <v>2010000</v>
      </c>
      <c r="M385" s="31"/>
    </row>
    <row r="386" spans="2:13" s="3" customFormat="1" ht="18.55" outlineLevel="1">
      <c r="B386" s="574" t="s">
        <v>8</v>
      </c>
      <c r="C386" s="82" t="s">
        <v>39</v>
      </c>
      <c r="D386" s="78" t="s">
        <v>9</v>
      </c>
      <c r="E386" s="15" t="s">
        <v>1</v>
      </c>
      <c r="F386" s="586">
        <v>3</v>
      </c>
      <c r="G386" s="586">
        <v>0</v>
      </c>
      <c r="H386" s="16">
        <v>0</v>
      </c>
      <c r="I386" s="17">
        <f t="shared" si="14"/>
        <v>2010000</v>
      </c>
      <c r="M386" s="31"/>
    </row>
    <row r="387" spans="2:13" s="3" customFormat="1" ht="18.55" outlineLevel="1">
      <c r="B387" s="575"/>
      <c r="C387" s="82" t="s">
        <v>39</v>
      </c>
      <c r="D387" s="79" t="s">
        <v>15</v>
      </c>
      <c r="E387" s="19" t="s">
        <v>1</v>
      </c>
      <c r="F387" s="587"/>
      <c r="G387" s="587"/>
      <c r="H387" s="20">
        <v>0</v>
      </c>
      <c r="I387" s="17">
        <f t="shared" si="14"/>
        <v>2010000</v>
      </c>
      <c r="M387" s="31"/>
    </row>
    <row r="388" spans="2:13" s="3" customFormat="1" ht="18.55" outlineLevel="1">
      <c r="B388" s="575"/>
      <c r="C388" s="82" t="s">
        <v>39</v>
      </c>
      <c r="D388" s="79" t="s">
        <v>23</v>
      </c>
      <c r="E388" s="19" t="s">
        <v>17</v>
      </c>
      <c r="F388" s="587"/>
      <c r="G388" s="587"/>
      <c r="H388" s="20">
        <v>10000</v>
      </c>
      <c r="I388" s="17">
        <f t="shared" si="14"/>
        <v>2020000</v>
      </c>
      <c r="M388" s="31"/>
    </row>
    <row r="389" spans="2:13" s="3" customFormat="1" ht="18.55" outlineLevel="1">
      <c r="B389" s="575"/>
      <c r="C389" s="82" t="s">
        <v>39</v>
      </c>
      <c r="D389" s="79" t="s">
        <v>5</v>
      </c>
      <c r="E389" s="19" t="s">
        <v>17</v>
      </c>
      <c r="F389" s="587"/>
      <c r="G389" s="587"/>
      <c r="H389" s="20">
        <v>10000</v>
      </c>
      <c r="I389" s="17">
        <f t="shared" si="14"/>
        <v>2030000</v>
      </c>
      <c r="M389" s="31"/>
    </row>
    <row r="390" spans="2:13" s="3" customFormat="1" ht="18.55" outlineLevel="1">
      <c r="B390" s="576" t="s">
        <v>10</v>
      </c>
      <c r="C390" s="82" t="s">
        <v>39</v>
      </c>
      <c r="D390" s="32" t="s">
        <v>9</v>
      </c>
      <c r="E390" s="23" t="str">
        <f>E386</f>
        <v>Thắng</v>
      </c>
      <c r="F390" s="585">
        <v>3</v>
      </c>
      <c r="G390" s="585">
        <v>0</v>
      </c>
      <c r="H390" s="24">
        <v>0</v>
      </c>
      <c r="I390" s="17">
        <f t="shared" si="14"/>
        <v>2030000</v>
      </c>
      <c r="M390" s="31"/>
    </row>
    <row r="391" spans="2:13" s="3" customFormat="1" ht="18.55" outlineLevel="1">
      <c r="B391" s="576"/>
      <c r="C391" s="82" t="s">
        <v>39</v>
      </c>
      <c r="D391" s="32" t="s">
        <v>16</v>
      </c>
      <c r="E391" s="23" t="s">
        <v>1</v>
      </c>
      <c r="F391" s="585"/>
      <c r="G391" s="585"/>
      <c r="H391" s="24">
        <v>0</v>
      </c>
      <c r="I391" s="17">
        <f t="shared" si="14"/>
        <v>2030000</v>
      </c>
      <c r="M391" s="31"/>
    </row>
    <row r="392" spans="2:13" s="3" customFormat="1" ht="18.55" outlineLevel="1">
      <c r="B392" s="576"/>
      <c r="C392" s="82" t="s">
        <v>39</v>
      </c>
      <c r="D392" s="32" t="s">
        <v>13</v>
      </c>
      <c r="E392" s="23" t="s">
        <v>17</v>
      </c>
      <c r="F392" s="585"/>
      <c r="G392" s="585"/>
      <c r="H392" s="24">
        <v>10000</v>
      </c>
      <c r="I392" s="17">
        <f t="shared" si="14"/>
        <v>2040000</v>
      </c>
      <c r="M392" s="31"/>
    </row>
    <row r="393" spans="2:13" s="3" customFormat="1" ht="18.55" outlineLevel="1">
      <c r="B393" s="576"/>
      <c r="C393" s="82" t="s">
        <v>39</v>
      </c>
      <c r="D393" s="32" t="s">
        <v>24</v>
      </c>
      <c r="E393" s="23" t="s">
        <v>17</v>
      </c>
      <c r="F393" s="585"/>
      <c r="G393" s="585"/>
      <c r="H393" s="24">
        <v>10000</v>
      </c>
      <c r="I393" s="17">
        <f t="shared" si="14"/>
        <v>2050000</v>
      </c>
      <c r="M393" s="31"/>
    </row>
    <row r="394" spans="2:13" s="3" customFormat="1" ht="18.55" outlineLevel="1">
      <c r="B394" s="574" t="s">
        <v>31</v>
      </c>
      <c r="C394" s="82" t="s">
        <v>39</v>
      </c>
      <c r="D394" s="78" t="s">
        <v>0</v>
      </c>
      <c r="E394" s="15" t="s">
        <v>1</v>
      </c>
      <c r="F394" s="586">
        <v>3</v>
      </c>
      <c r="G394" s="586">
        <v>2</v>
      </c>
      <c r="H394" s="16">
        <v>0</v>
      </c>
      <c r="I394" s="17">
        <f t="shared" si="14"/>
        <v>2050000</v>
      </c>
      <c r="M394" s="31"/>
    </row>
    <row r="395" spans="2:13" s="3" customFormat="1" ht="18.55" outlineLevel="1">
      <c r="B395" s="575"/>
      <c r="C395" s="82" t="s">
        <v>39</v>
      </c>
      <c r="D395" s="79" t="s">
        <v>16</v>
      </c>
      <c r="E395" s="19" t="s">
        <v>1</v>
      </c>
      <c r="F395" s="587"/>
      <c r="G395" s="587"/>
      <c r="H395" s="20">
        <v>0</v>
      </c>
      <c r="I395" s="17">
        <f t="shared" si="14"/>
        <v>2050000</v>
      </c>
      <c r="M395" s="31"/>
    </row>
    <row r="396" spans="2:13" s="3" customFormat="1" ht="18.55" outlineLevel="1">
      <c r="B396" s="575"/>
      <c r="C396" s="82" t="s">
        <v>39</v>
      </c>
      <c r="D396" s="79" t="s">
        <v>15</v>
      </c>
      <c r="E396" s="19" t="s">
        <v>17</v>
      </c>
      <c r="F396" s="587"/>
      <c r="G396" s="587"/>
      <c r="H396" s="20">
        <v>10000</v>
      </c>
      <c r="I396" s="17">
        <f t="shared" si="14"/>
        <v>2060000</v>
      </c>
      <c r="M396" s="31"/>
    </row>
    <row r="397" spans="2:13" s="3" customFormat="1" ht="18.55" outlineLevel="1">
      <c r="B397" s="575"/>
      <c r="C397" s="82" t="s">
        <v>39</v>
      </c>
      <c r="D397" s="79" t="s">
        <v>9</v>
      </c>
      <c r="E397" s="19" t="s">
        <v>17</v>
      </c>
      <c r="F397" s="587"/>
      <c r="G397" s="587"/>
      <c r="H397" s="20">
        <v>10000</v>
      </c>
      <c r="I397" s="17">
        <f t="shared" si="14"/>
        <v>2070000</v>
      </c>
      <c r="M397" s="31"/>
    </row>
    <row r="398" spans="2:13" s="3" customFormat="1" ht="18.55" outlineLevel="1">
      <c r="B398" s="576" t="s">
        <v>36</v>
      </c>
      <c r="C398" s="82" t="s">
        <v>39</v>
      </c>
      <c r="D398" s="32" t="s">
        <v>23</v>
      </c>
      <c r="E398" s="23" t="str">
        <f>E394</f>
        <v>Thắng</v>
      </c>
      <c r="F398" s="585">
        <v>3</v>
      </c>
      <c r="G398" s="585">
        <v>2</v>
      </c>
      <c r="H398" s="24">
        <v>0</v>
      </c>
      <c r="I398" s="17">
        <f t="shared" si="14"/>
        <v>2070000</v>
      </c>
      <c r="M398" s="31"/>
    </row>
    <row r="399" spans="2:13" s="3" customFormat="1" ht="18.55" outlineLevel="1">
      <c r="B399" s="576"/>
      <c r="C399" s="82" t="s">
        <v>39</v>
      </c>
      <c r="D399" s="32" t="s">
        <v>13</v>
      </c>
      <c r="E399" s="23" t="s">
        <v>1</v>
      </c>
      <c r="F399" s="585"/>
      <c r="G399" s="585"/>
      <c r="H399" s="24">
        <v>0</v>
      </c>
      <c r="I399" s="17">
        <f t="shared" si="14"/>
        <v>2070000</v>
      </c>
      <c r="M399" s="31"/>
    </row>
    <row r="400" spans="2:13" s="3" customFormat="1" ht="18.55" outlineLevel="1">
      <c r="B400" s="576"/>
      <c r="C400" s="82" t="s">
        <v>39</v>
      </c>
      <c r="D400" s="32" t="s">
        <v>0</v>
      </c>
      <c r="E400" s="23" t="s">
        <v>17</v>
      </c>
      <c r="F400" s="585"/>
      <c r="G400" s="585"/>
      <c r="H400" s="24">
        <v>10000</v>
      </c>
      <c r="I400" s="17">
        <f t="shared" si="14"/>
        <v>2080000</v>
      </c>
      <c r="M400" s="31"/>
    </row>
    <row r="401" spans="2:13" s="3" customFormat="1" ht="18.55" outlineLevel="1">
      <c r="B401" s="576"/>
      <c r="C401" s="82" t="s">
        <v>39</v>
      </c>
      <c r="D401" s="32" t="s">
        <v>16</v>
      </c>
      <c r="E401" s="23" t="s">
        <v>17</v>
      </c>
      <c r="F401" s="585"/>
      <c r="G401" s="585"/>
      <c r="H401" s="24">
        <v>10000</v>
      </c>
      <c r="I401" s="17">
        <f t="shared" si="14"/>
        <v>2090000</v>
      </c>
      <c r="M401" s="31"/>
    </row>
    <row r="402" spans="2:13" s="3" customFormat="1" ht="18.55" outlineLevel="1">
      <c r="B402" s="574" t="s">
        <v>37</v>
      </c>
      <c r="C402" s="82" t="s">
        <v>39</v>
      </c>
      <c r="D402" s="78" t="s">
        <v>13</v>
      </c>
      <c r="E402" s="15" t="s">
        <v>1</v>
      </c>
      <c r="F402" s="586">
        <v>3</v>
      </c>
      <c r="G402" s="586">
        <v>2</v>
      </c>
      <c r="H402" s="16">
        <v>0</v>
      </c>
      <c r="I402" s="17">
        <f t="shared" si="14"/>
        <v>2090000</v>
      </c>
      <c r="M402" s="31"/>
    </row>
    <row r="403" spans="2:13" s="3" customFormat="1" ht="18.55" outlineLevel="1">
      <c r="B403" s="575"/>
      <c r="C403" s="82" t="s">
        <v>39</v>
      </c>
      <c r="D403" s="79" t="s">
        <v>5</v>
      </c>
      <c r="E403" s="19" t="s">
        <v>1</v>
      </c>
      <c r="F403" s="587"/>
      <c r="G403" s="587"/>
      <c r="H403" s="20">
        <v>0</v>
      </c>
      <c r="I403" s="17">
        <f t="shared" si="14"/>
        <v>2090000</v>
      </c>
      <c r="M403" s="31"/>
    </row>
    <row r="404" spans="2:13" s="3" customFormat="1" ht="18.55" outlineLevel="1">
      <c r="B404" s="575"/>
      <c r="C404" s="82" t="s">
        <v>39</v>
      </c>
      <c r="D404" s="79" t="s">
        <v>9</v>
      </c>
      <c r="E404" s="19" t="s">
        <v>17</v>
      </c>
      <c r="F404" s="587"/>
      <c r="G404" s="587"/>
      <c r="H404" s="20">
        <v>10000</v>
      </c>
      <c r="I404" s="17">
        <f t="shared" si="14"/>
        <v>2100000</v>
      </c>
      <c r="M404" s="31"/>
    </row>
    <row r="405" spans="2:13" s="3" customFormat="1" ht="18.55" outlineLevel="1">
      <c r="B405" s="575"/>
      <c r="C405" s="82" t="s">
        <v>39</v>
      </c>
      <c r="D405" s="79" t="s">
        <v>15</v>
      </c>
      <c r="E405" s="19" t="s">
        <v>17</v>
      </c>
      <c r="F405" s="587"/>
      <c r="G405" s="587"/>
      <c r="H405" s="20">
        <v>10000</v>
      </c>
      <c r="I405" s="17">
        <f t="shared" si="14"/>
        <v>2110000</v>
      </c>
      <c r="M405" s="31"/>
    </row>
    <row r="406" spans="2:13" s="3" customFormat="1" ht="18.55">
      <c r="B406" s="6" t="s">
        <v>84</v>
      </c>
      <c r="C406" s="7"/>
      <c r="D406" s="77"/>
      <c r="E406" s="9"/>
      <c r="F406" s="10"/>
      <c r="G406" s="10"/>
      <c r="H406" s="11">
        <f>SUM(H407:H426)</f>
        <v>100000</v>
      </c>
      <c r="I406" s="12">
        <v>0</v>
      </c>
      <c r="M406" s="31"/>
    </row>
    <row r="407" spans="2:13" s="3" customFormat="1" ht="18.55" outlineLevel="1">
      <c r="B407" s="574" t="s">
        <v>2</v>
      </c>
      <c r="C407" s="82" t="s">
        <v>39</v>
      </c>
      <c r="D407" s="78" t="s">
        <v>25</v>
      </c>
      <c r="E407" s="15" t="s">
        <v>1</v>
      </c>
      <c r="F407" s="586">
        <v>3</v>
      </c>
      <c r="G407" s="586">
        <v>1</v>
      </c>
      <c r="H407" s="16">
        <v>0</v>
      </c>
      <c r="I407" s="17">
        <f>'12-2016'!I405+H407</f>
        <v>2110000</v>
      </c>
      <c r="M407" s="31"/>
    </row>
    <row r="408" spans="2:13" s="3" customFormat="1" ht="18.55" outlineLevel="1">
      <c r="B408" s="575"/>
      <c r="C408" s="82" t="s">
        <v>39</v>
      </c>
      <c r="D408" s="79" t="s">
        <v>24</v>
      </c>
      <c r="E408" s="19" t="s">
        <v>1</v>
      </c>
      <c r="F408" s="587"/>
      <c r="G408" s="587"/>
      <c r="H408" s="20">
        <v>0</v>
      </c>
      <c r="I408" s="17">
        <f t="shared" ref="I408:I426" si="15">I407+H408</f>
        <v>2110000</v>
      </c>
      <c r="M408" s="31"/>
    </row>
    <row r="409" spans="2:13" s="3" customFormat="1" ht="18.55" outlineLevel="1">
      <c r="B409" s="575"/>
      <c r="C409" s="82" t="s">
        <v>39</v>
      </c>
      <c r="D409" s="79" t="s">
        <v>15</v>
      </c>
      <c r="E409" s="19" t="s">
        <v>17</v>
      </c>
      <c r="F409" s="587"/>
      <c r="G409" s="587"/>
      <c r="H409" s="20">
        <v>10000</v>
      </c>
      <c r="I409" s="17">
        <f t="shared" si="15"/>
        <v>2120000</v>
      </c>
      <c r="M409" s="31"/>
    </row>
    <row r="410" spans="2:13" s="3" customFormat="1" ht="18.55" outlineLevel="1">
      <c r="B410" s="575"/>
      <c r="C410" s="82" t="s">
        <v>39</v>
      </c>
      <c r="D410" s="79" t="s">
        <v>16</v>
      </c>
      <c r="E410" s="19" t="s">
        <v>17</v>
      </c>
      <c r="F410" s="587"/>
      <c r="G410" s="587"/>
      <c r="H410" s="20">
        <v>10000</v>
      </c>
      <c r="I410" s="17">
        <f t="shared" si="15"/>
        <v>2130000</v>
      </c>
      <c r="M410" s="31"/>
    </row>
    <row r="411" spans="2:13" s="3" customFormat="1" ht="18.55" outlineLevel="1">
      <c r="B411" s="576" t="s">
        <v>3</v>
      </c>
      <c r="C411" s="82" t="s">
        <v>39</v>
      </c>
      <c r="D411" s="32" t="s">
        <v>15</v>
      </c>
      <c r="E411" s="23" t="str">
        <f>E407</f>
        <v>Thắng</v>
      </c>
      <c r="F411" s="585">
        <v>3</v>
      </c>
      <c r="G411" s="585">
        <v>2</v>
      </c>
      <c r="H411" s="24">
        <v>0</v>
      </c>
      <c r="I411" s="17">
        <f t="shared" si="15"/>
        <v>2130000</v>
      </c>
      <c r="M411" s="31"/>
    </row>
    <row r="412" spans="2:13" s="3" customFormat="1" ht="18.55" outlineLevel="1">
      <c r="B412" s="576"/>
      <c r="C412" s="82" t="s">
        <v>39</v>
      </c>
      <c r="D412" s="32" t="s">
        <v>9</v>
      </c>
      <c r="E412" s="23" t="s">
        <v>1</v>
      </c>
      <c r="F412" s="585"/>
      <c r="G412" s="585"/>
      <c r="H412" s="24">
        <v>0</v>
      </c>
      <c r="I412" s="17">
        <f t="shared" si="15"/>
        <v>2130000</v>
      </c>
      <c r="M412" s="31"/>
    </row>
    <row r="413" spans="2:13" s="3" customFormat="1" ht="18.55" outlineLevel="1">
      <c r="B413" s="576"/>
      <c r="C413" s="82" t="s">
        <v>39</v>
      </c>
      <c r="D413" s="32" t="s">
        <v>25</v>
      </c>
      <c r="E413" s="23" t="s">
        <v>17</v>
      </c>
      <c r="F413" s="585"/>
      <c r="G413" s="585"/>
      <c r="H413" s="24">
        <v>10000</v>
      </c>
      <c r="I413" s="17">
        <f t="shared" si="15"/>
        <v>2140000</v>
      </c>
      <c r="M413" s="31"/>
    </row>
    <row r="414" spans="2:13" s="3" customFormat="1" ht="18.55" outlineLevel="1">
      <c r="B414" s="576"/>
      <c r="C414" s="82" t="s">
        <v>39</v>
      </c>
      <c r="D414" s="32" t="s">
        <v>24</v>
      </c>
      <c r="E414" s="23" t="s">
        <v>17</v>
      </c>
      <c r="F414" s="585"/>
      <c r="G414" s="585"/>
      <c r="H414" s="24">
        <v>10000</v>
      </c>
      <c r="I414" s="17">
        <f t="shared" si="15"/>
        <v>2150000</v>
      </c>
      <c r="M414" s="31"/>
    </row>
    <row r="415" spans="2:13" s="3" customFormat="1" ht="18.55" outlineLevel="1">
      <c r="B415" s="574" t="s">
        <v>6</v>
      </c>
      <c r="C415" s="82" t="s">
        <v>39</v>
      </c>
      <c r="D415" s="78" t="s">
        <v>9</v>
      </c>
      <c r="E415" s="15" t="s">
        <v>1</v>
      </c>
      <c r="F415" s="586">
        <v>3</v>
      </c>
      <c r="G415" s="586">
        <v>2</v>
      </c>
      <c r="H415" s="16">
        <v>0</v>
      </c>
      <c r="I415" s="17">
        <f t="shared" si="15"/>
        <v>2150000</v>
      </c>
      <c r="M415" s="31"/>
    </row>
    <row r="416" spans="2:13" s="3" customFormat="1" ht="18.55" outlineLevel="1">
      <c r="B416" s="575"/>
      <c r="C416" s="82" t="s">
        <v>39</v>
      </c>
      <c r="D416" s="79" t="s">
        <v>0</v>
      </c>
      <c r="E416" s="19" t="s">
        <v>1</v>
      </c>
      <c r="F416" s="587"/>
      <c r="G416" s="587"/>
      <c r="H416" s="20">
        <v>0</v>
      </c>
      <c r="I416" s="17">
        <f t="shared" si="15"/>
        <v>2150000</v>
      </c>
      <c r="M416" s="31"/>
    </row>
    <row r="417" spans="2:13" s="3" customFormat="1" ht="18.55" outlineLevel="1">
      <c r="B417" s="575"/>
      <c r="C417" s="82" t="s">
        <v>39</v>
      </c>
      <c r="D417" s="79" t="s">
        <v>14</v>
      </c>
      <c r="E417" s="19" t="s">
        <v>17</v>
      </c>
      <c r="F417" s="587"/>
      <c r="G417" s="587"/>
      <c r="H417" s="20">
        <v>10000</v>
      </c>
      <c r="I417" s="17">
        <f t="shared" si="15"/>
        <v>2160000</v>
      </c>
      <c r="M417" s="31"/>
    </row>
    <row r="418" spans="2:13" s="3" customFormat="1" ht="18.55" outlineLevel="1">
      <c r="B418" s="575"/>
      <c r="C418" s="82" t="s">
        <v>39</v>
      </c>
      <c r="D418" s="79" t="s">
        <v>16</v>
      </c>
      <c r="E418" s="19" t="s">
        <v>17</v>
      </c>
      <c r="F418" s="587"/>
      <c r="G418" s="587"/>
      <c r="H418" s="20">
        <v>10000</v>
      </c>
      <c r="I418" s="17">
        <f t="shared" si="15"/>
        <v>2170000</v>
      </c>
      <c r="M418" s="31"/>
    </row>
    <row r="419" spans="2:13" s="3" customFormat="1" ht="18.55" outlineLevel="1">
      <c r="B419" s="576" t="s">
        <v>7</v>
      </c>
      <c r="C419" s="82" t="s">
        <v>39</v>
      </c>
      <c r="D419" s="32" t="s">
        <v>14</v>
      </c>
      <c r="E419" s="23" t="str">
        <f>E415</f>
        <v>Thắng</v>
      </c>
      <c r="F419" s="585">
        <v>3</v>
      </c>
      <c r="G419" s="585">
        <v>2</v>
      </c>
      <c r="H419" s="24">
        <v>0</v>
      </c>
      <c r="I419" s="17">
        <f t="shared" si="15"/>
        <v>2170000</v>
      </c>
      <c r="M419" s="31"/>
    </row>
    <row r="420" spans="2:13" s="3" customFormat="1" ht="18.55" outlineLevel="1">
      <c r="B420" s="576"/>
      <c r="C420" s="82" t="s">
        <v>39</v>
      </c>
      <c r="D420" s="32" t="s">
        <v>15</v>
      </c>
      <c r="E420" s="23" t="s">
        <v>1</v>
      </c>
      <c r="F420" s="585"/>
      <c r="G420" s="585"/>
      <c r="H420" s="24">
        <v>0</v>
      </c>
      <c r="I420" s="17">
        <f t="shared" si="15"/>
        <v>2170000</v>
      </c>
      <c r="M420" s="31"/>
    </row>
    <row r="421" spans="2:13" s="3" customFormat="1" ht="18.55" outlineLevel="1">
      <c r="B421" s="576"/>
      <c r="C421" s="82" t="s">
        <v>39</v>
      </c>
      <c r="D421" s="32" t="s">
        <v>25</v>
      </c>
      <c r="E421" s="23" t="s">
        <v>17</v>
      </c>
      <c r="F421" s="585"/>
      <c r="G421" s="585"/>
      <c r="H421" s="24">
        <v>10000</v>
      </c>
      <c r="I421" s="17">
        <f t="shared" si="15"/>
        <v>2180000</v>
      </c>
      <c r="M421" s="31"/>
    </row>
    <row r="422" spans="2:13" s="3" customFormat="1" ht="18.55" outlineLevel="1">
      <c r="B422" s="576"/>
      <c r="C422" s="82" t="s">
        <v>39</v>
      </c>
      <c r="D422" s="32" t="s">
        <v>24</v>
      </c>
      <c r="E422" s="23" t="s">
        <v>17</v>
      </c>
      <c r="F422" s="585"/>
      <c r="G422" s="585"/>
      <c r="H422" s="24">
        <v>10000</v>
      </c>
      <c r="I422" s="17">
        <f t="shared" si="15"/>
        <v>2190000</v>
      </c>
      <c r="M422" s="31"/>
    </row>
    <row r="423" spans="2:13" s="3" customFormat="1" ht="18.55" outlineLevel="1">
      <c r="B423" s="574" t="s">
        <v>8</v>
      </c>
      <c r="C423" s="82" t="s">
        <v>39</v>
      </c>
      <c r="D423" s="78" t="s">
        <v>14</v>
      </c>
      <c r="E423" s="15" t="s">
        <v>1</v>
      </c>
      <c r="F423" s="586">
        <v>3</v>
      </c>
      <c r="G423" s="586">
        <v>1</v>
      </c>
      <c r="H423" s="16">
        <v>0</v>
      </c>
      <c r="I423" s="17">
        <f t="shared" si="15"/>
        <v>2190000</v>
      </c>
      <c r="M423" s="31"/>
    </row>
    <row r="424" spans="2:13" s="3" customFormat="1" ht="18.55" outlineLevel="1">
      <c r="B424" s="575"/>
      <c r="C424" s="82" t="s">
        <v>39</v>
      </c>
      <c r="D424" s="79" t="s">
        <v>16</v>
      </c>
      <c r="E424" s="19" t="s">
        <v>1</v>
      </c>
      <c r="F424" s="587"/>
      <c r="G424" s="587"/>
      <c r="H424" s="20">
        <v>0</v>
      </c>
      <c r="I424" s="17">
        <f t="shared" si="15"/>
        <v>2190000</v>
      </c>
      <c r="M424" s="31"/>
    </row>
    <row r="425" spans="2:13" s="3" customFormat="1" ht="18.55" outlineLevel="1">
      <c r="B425" s="575"/>
      <c r="C425" s="82" t="s">
        <v>39</v>
      </c>
      <c r="D425" s="79" t="s">
        <v>0</v>
      </c>
      <c r="E425" s="19" t="s">
        <v>17</v>
      </c>
      <c r="F425" s="587"/>
      <c r="G425" s="587"/>
      <c r="H425" s="20">
        <v>10000</v>
      </c>
      <c r="I425" s="17">
        <f t="shared" si="15"/>
        <v>2200000</v>
      </c>
      <c r="M425" s="31"/>
    </row>
    <row r="426" spans="2:13" s="3" customFormat="1" ht="18.55" outlineLevel="1">
      <c r="B426" s="575"/>
      <c r="C426" s="82" t="s">
        <v>39</v>
      </c>
      <c r="D426" s="79" t="s">
        <v>15</v>
      </c>
      <c r="E426" s="19" t="s">
        <v>17</v>
      </c>
      <c r="F426" s="587"/>
      <c r="G426" s="587"/>
      <c r="H426" s="20">
        <v>10000</v>
      </c>
      <c r="I426" s="17">
        <f t="shared" si="15"/>
        <v>2210000</v>
      </c>
      <c r="M426" s="31"/>
    </row>
    <row r="427" spans="2:13" s="3" customFormat="1" ht="18.55">
      <c r="B427" s="6" t="s">
        <v>85</v>
      </c>
      <c r="C427" s="7"/>
      <c r="D427" s="77"/>
      <c r="E427" s="9"/>
      <c r="F427" s="10"/>
      <c r="G427" s="10"/>
      <c r="H427" s="11">
        <f>SUM(H428:H467)</f>
        <v>200000</v>
      </c>
      <c r="I427" s="12">
        <v>0</v>
      </c>
      <c r="M427" s="31"/>
    </row>
    <row r="428" spans="2:13" s="3" customFormat="1" ht="18.55" outlineLevel="1">
      <c r="B428" s="574" t="s">
        <v>2</v>
      </c>
      <c r="C428" s="84" t="s">
        <v>39</v>
      </c>
      <c r="D428" s="78" t="s">
        <v>23</v>
      </c>
      <c r="E428" s="15" t="s">
        <v>1</v>
      </c>
      <c r="F428" s="586">
        <v>3</v>
      </c>
      <c r="G428" s="586">
        <v>1</v>
      </c>
      <c r="H428" s="16">
        <v>0</v>
      </c>
      <c r="I428" s="17">
        <f>'12-2016'!I426+H428</f>
        <v>2210000</v>
      </c>
      <c r="M428" s="31"/>
    </row>
    <row r="429" spans="2:13" s="3" customFormat="1" ht="18.55" outlineLevel="1">
      <c r="B429" s="575"/>
      <c r="C429" s="84" t="s">
        <v>39</v>
      </c>
      <c r="D429" s="79" t="s">
        <v>5</v>
      </c>
      <c r="E429" s="19" t="s">
        <v>1</v>
      </c>
      <c r="F429" s="587"/>
      <c r="G429" s="587"/>
      <c r="H429" s="20">
        <v>0</v>
      </c>
      <c r="I429" s="17">
        <f t="shared" ref="I429:I467" si="16">I428+H429</f>
        <v>2210000</v>
      </c>
      <c r="M429" s="31"/>
    </row>
    <row r="430" spans="2:13" s="3" customFormat="1" ht="18.55" outlineLevel="1">
      <c r="B430" s="575"/>
      <c r="C430" s="84" t="s">
        <v>39</v>
      </c>
      <c r="D430" s="79" t="s">
        <v>14</v>
      </c>
      <c r="E430" s="19" t="s">
        <v>17</v>
      </c>
      <c r="F430" s="587"/>
      <c r="G430" s="587"/>
      <c r="H430" s="20">
        <v>10000</v>
      </c>
      <c r="I430" s="17">
        <f t="shared" si="16"/>
        <v>2220000</v>
      </c>
      <c r="M430" s="31"/>
    </row>
    <row r="431" spans="2:13" s="3" customFormat="1" ht="18.55" outlineLevel="1">
      <c r="B431" s="575"/>
      <c r="C431" s="84" t="s">
        <v>39</v>
      </c>
      <c r="D431" s="79" t="s">
        <v>0</v>
      </c>
      <c r="E431" s="19" t="s">
        <v>17</v>
      </c>
      <c r="F431" s="587"/>
      <c r="G431" s="587"/>
      <c r="H431" s="20">
        <v>10000</v>
      </c>
      <c r="I431" s="17">
        <f t="shared" si="16"/>
        <v>2230000</v>
      </c>
      <c r="M431" s="31"/>
    </row>
    <row r="432" spans="2:13" s="3" customFormat="1" ht="18.55" outlineLevel="1">
      <c r="B432" s="576" t="s">
        <v>3</v>
      </c>
      <c r="C432" s="84" t="s">
        <v>39</v>
      </c>
      <c r="D432" s="32" t="s">
        <v>15</v>
      </c>
      <c r="E432" s="23" t="str">
        <f>E428</f>
        <v>Thắng</v>
      </c>
      <c r="F432" s="585">
        <v>3</v>
      </c>
      <c r="G432" s="585">
        <v>0</v>
      </c>
      <c r="H432" s="24">
        <v>0</v>
      </c>
      <c r="I432" s="17">
        <f t="shared" si="16"/>
        <v>2230000</v>
      </c>
      <c r="M432" s="31"/>
    </row>
    <row r="433" spans="2:13" s="3" customFormat="1" ht="18.55" outlineLevel="1">
      <c r="B433" s="576"/>
      <c r="C433" s="84" t="s">
        <v>39</v>
      </c>
      <c r="D433" s="32" t="s">
        <v>13</v>
      </c>
      <c r="E433" s="23" t="s">
        <v>1</v>
      </c>
      <c r="F433" s="585"/>
      <c r="G433" s="585"/>
      <c r="H433" s="24">
        <v>0</v>
      </c>
      <c r="I433" s="17">
        <f t="shared" si="16"/>
        <v>2230000</v>
      </c>
      <c r="M433" s="31"/>
    </row>
    <row r="434" spans="2:13" s="3" customFormat="1" ht="18.55" outlineLevel="1">
      <c r="B434" s="576"/>
      <c r="C434" s="84" t="s">
        <v>39</v>
      </c>
      <c r="D434" s="32" t="s">
        <v>4</v>
      </c>
      <c r="E434" s="23" t="s">
        <v>17</v>
      </c>
      <c r="F434" s="585"/>
      <c r="G434" s="585"/>
      <c r="H434" s="24">
        <v>10000</v>
      </c>
      <c r="I434" s="17">
        <f t="shared" si="16"/>
        <v>2240000</v>
      </c>
      <c r="M434" s="31"/>
    </row>
    <row r="435" spans="2:13" s="3" customFormat="1" ht="18.55" outlineLevel="1">
      <c r="B435" s="576"/>
      <c r="C435" s="84" t="s">
        <v>39</v>
      </c>
      <c r="D435" s="32" t="s">
        <v>24</v>
      </c>
      <c r="E435" s="23" t="s">
        <v>17</v>
      </c>
      <c r="F435" s="585"/>
      <c r="G435" s="585"/>
      <c r="H435" s="24">
        <v>10000</v>
      </c>
      <c r="I435" s="17">
        <f t="shared" si="16"/>
        <v>2250000</v>
      </c>
      <c r="M435" s="31"/>
    </row>
    <row r="436" spans="2:13" s="3" customFormat="1" ht="18.55" outlineLevel="1">
      <c r="B436" s="574" t="s">
        <v>6</v>
      </c>
      <c r="C436" s="84" t="s">
        <v>39</v>
      </c>
      <c r="D436" s="78" t="s">
        <v>16</v>
      </c>
      <c r="E436" s="15" t="s">
        <v>1</v>
      </c>
      <c r="F436" s="586">
        <v>3</v>
      </c>
      <c r="G436" s="586">
        <v>1</v>
      </c>
      <c r="H436" s="16">
        <v>0</v>
      </c>
      <c r="I436" s="17">
        <f t="shared" si="16"/>
        <v>2250000</v>
      </c>
      <c r="M436" s="31"/>
    </row>
    <row r="437" spans="2:13" s="3" customFormat="1" ht="18.55" outlineLevel="1">
      <c r="B437" s="575"/>
      <c r="C437" s="84" t="s">
        <v>39</v>
      </c>
      <c r="D437" s="79" t="s">
        <v>9</v>
      </c>
      <c r="E437" s="19" t="s">
        <v>1</v>
      </c>
      <c r="F437" s="587"/>
      <c r="G437" s="587"/>
      <c r="H437" s="20">
        <v>0</v>
      </c>
      <c r="I437" s="17">
        <f t="shared" si="16"/>
        <v>2250000</v>
      </c>
      <c r="M437" s="31"/>
    </row>
    <row r="438" spans="2:13" s="3" customFormat="1" ht="18.55" outlineLevel="1">
      <c r="B438" s="575"/>
      <c r="C438" s="84" t="s">
        <v>39</v>
      </c>
      <c r="D438" s="79" t="s">
        <v>14</v>
      </c>
      <c r="E438" s="19" t="s">
        <v>17</v>
      </c>
      <c r="F438" s="587"/>
      <c r="G438" s="587"/>
      <c r="H438" s="20">
        <v>10000</v>
      </c>
      <c r="I438" s="17">
        <f t="shared" si="16"/>
        <v>2260000</v>
      </c>
      <c r="M438" s="31"/>
    </row>
    <row r="439" spans="2:13" s="3" customFormat="1" ht="18.55" outlineLevel="1">
      <c r="B439" s="575"/>
      <c r="C439" s="84" t="s">
        <v>39</v>
      </c>
      <c r="D439" s="79" t="s">
        <v>5</v>
      </c>
      <c r="E439" s="19" t="s">
        <v>17</v>
      </c>
      <c r="F439" s="587"/>
      <c r="G439" s="587"/>
      <c r="H439" s="20">
        <v>10000</v>
      </c>
      <c r="I439" s="17">
        <f t="shared" si="16"/>
        <v>2270000</v>
      </c>
      <c r="M439" s="31"/>
    </row>
    <row r="440" spans="2:13" s="3" customFormat="1" ht="18.55" outlineLevel="1">
      <c r="B440" s="576" t="s">
        <v>7</v>
      </c>
      <c r="C440" s="84" t="s">
        <v>39</v>
      </c>
      <c r="D440" s="32" t="s">
        <v>16</v>
      </c>
      <c r="E440" s="23" t="str">
        <f>E436</f>
        <v>Thắng</v>
      </c>
      <c r="F440" s="585">
        <v>3</v>
      </c>
      <c r="G440" s="585">
        <v>2</v>
      </c>
      <c r="H440" s="24">
        <v>0</v>
      </c>
      <c r="I440" s="17">
        <f t="shared" si="16"/>
        <v>2270000</v>
      </c>
      <c r="M440" s="31"/>
    </row>
    <row r="441" spans="2:13" s="3" customFormat="1" ht="18.55" outlineLevel="1">
      <c r="B441" s="576"/>
      <c r="C441" s="84" t="s">
        <v>39</v>
      </c>
      <c r="D441" s="32" t="s">
        <v>9</v>
      </c>
      <c r="E441" s="23" t="s">
        <v>1</v>
      </c>
      <c r="F441" s="585"/>
      <c r="G441" s="585"/>
      <c r="H441" s="24">
        <v>0</v>
      </c>
      <c r="I441" s="17">
        <f t="shared" si="16"/>
        <v>2270000</v>
      </c>
      <c r="M441" s="31"/>
    </row>
    <row r="442" spans="2:13" s="3" customFormat="1" ht="18.55" outlineLevel="1">
      <c r="B442" s="576"/>
      <c r="C442" s="84" t="s">
        <v>39</v>
      </c>
      <c r="D442" s="32" t="s">
        <v>14</v>
      </c>
      <c r="E442" s="23" t="s">
        <v>17</v>
      </c>
      <c r="F442" s="585"/>
      <c r="G442" s="585"/>
      <c r="H442" s="24">
        <v>10000</v>
      </c>
      <c r="I442" s="17">
        <f t="shared" si="16"/>
        <v>2280000</v>
      </c>
      <c r="M442" s="31"/>
    </row>
    <row r="443" spans="2:13" s="3" customFormat="1" ht="18.55" outlineLevel="1">
      <c r="B443" s="576"/>
      <c r="C443" s="84" t="s">
        <v>39</v>
      </c>
      <c r="D443" s="32" t="s">
        <v>5</v>
      </c>
      <c r="E443" s="23" t="s">
        <v>17</v>
      </c>
      <c r="F443" s="585"/>
      <c r="G443" s="585"/>
      <c r="H443" s="24">
        <v>10000</v>
      </c>
      <c r="I443" s="17">
        <f t="shared" si="16"/>
        <v>2290000</v>
      </c>
      <c r="M443" s="31"/>
    </row>
    <row r="444" spans="2:13" s="3" customFormat="1" ht="18.55" outlineLevel="1">
      <c r="B444" s="574" t="s">
        <v>8</v>
      </c>
      <c r="C444" s="84" t="s">
        <v>39</v>
      </c>
      <c r="D444" s="78" t="s">
        <v>4</v>
      </c>
      <c r="E444" s="15" t="s">
        <v>1</v>
      </c>
      <c r="F444" s="586">
        <v>3</v>
      </c>
      <c r="G444" s="586">
        <v>1</v>
      </c>
      <c r="H444" s="16">
        <v>0</v>
      </c>
      <c r="I444" s="17">
        <f t="shared" si="16"/>
        <v>2290000</v>
      </c>
      <c r="M444" s="31"/>
    </row>
    <row r="445" spans="2:13" s="3" customFormat="1" ht="18.55" outlineLevel="1">
      <c r="B445" s="575"/>
      <c r="C445" s="84" t="s">
        <v>39</v>
      </c>
      <c r="D445" s="79" t="s">
        <v>24</v>
      </c>
      <c r="E445" s="19" t="s">
        <v>1</v>
      </c>
      <c r="F445" s="587"/>
      <c r="G445" s="587"/>
      <c r="H445" s="20">
        <v>0</v>
      </c>
      <c r="I445" s="17">
        <f t="shared" si="16"/>
        <v>2290000</v>
      </c>
      <c r="M445" s="31"/>
    </row>
    <row r="446" spans="2:13" s="3" customFormat="1" ht="18.55" outlineLevel="1">
      <c r="B446" s="575"/>
      <c r="C446" s="84" t="s">
        <v>39</v>
      </c>
      <c r="D446" s="79" t="s">
        <v>23</v>
      </c>
      <c r="E446" s="19" t="s">
        <v>17</v>
      </c>
      <c r="F446" s="587"/>
      <c r="G446" s="587"/>
      <c r="H446" s="20">
        <v>10000</v>
      </c>
      <c r="I446" s="17">
        <f t="shared" si="16"/>
        <v>2300000</v>
      </c>
      <c r="M446" s="31"/>
    </row>
    <row r="447" spans="2:13" s="3" customFormat="1" ht="18.55" outlineLevel="1">
      <c r="B447" s="575"/>
      <c r="C447" s="84" t="s">
        <v>39</v>
      </c>
      <c r="D447" s="79" t="s">
        <v>15</v>
      </c>
      <c r="E447" s="19" t="s">
        <v>17</v>
      </c>
      <c r="F447" s="587"/>
      <c r="G447" s="587"/>
      <c r="H447" s="20">
        <v>10000</v>
      </c>
      <c r="I447" s="17">
        <f t="shared" si="16"/>
        <v>2310000</v>
      </c>
      <c r="M447" s="31"/>
    </row>
    <row r="448" spans="2:13" s="3" customFormat="1" ht="18.55" outlineLevel="1">
      <c r="B448" s="576" t="s">
        <v>10</v>
      </c>
      <c r="C448" s="84" t="s">
        <v>39</v>
      </c>
      <c r="D448" s="32" t="s">
        <v>14</v>
      </c>
      <c r="E448" s="23" t="str">
        <f>E444</f>
        <v>Thắng</v>
      </c>
      <c r="F448" s="585">
        <v>3</v>
      </c>
      <c r="G448" s="585">
        <v>2</v>
      </c>
      <c r="H448" s="24">
        <v>0</v>
      </c>
      <c r="I448" s="17">
        <f t="shared" si="16"/>
        <v>2310000</v>
      </c>
      <c r="M448" s="31"/>
    </row>
    <row r="449" spans="2:13" s="3" customFormat="1" ht="18.55" outlineLevel="1">
      <c r="B449" s="576"/>
      <c r="C449" s="84" t="s">
        <v>39</v>
      </c>
      <c r="D449" s="32" t="s">
        <v>16</v>
      </c>
      <c r="E449" s="23" t="s">
        <v>1</v>
      </c>
      <c r="F449" s="585"/>
      <c r="G449" s="585"/>
      <c r="H449" s="24">
        <v>0</v>
      </c>
      <c r="I449" s="17">
        <f t="shared" si="16"/>
        <v>2310000</v>
      </c>
      <c r="M449" s="31"/>
    </row>
    <row r="450" spans="2:13" s="3" customFormat="1" ht="18.55" outlineLevel="1">
      <c r="B450" s="576"/>
      <c r="C450" s="84" t="s">
        <v>39</v>
      </c>
      <c r="D450" s="32" t="s">
        <v>13</v>
      </c>
      <c r="E450" s="23" t="s">
        <v>17</v>
      </c>
      <c r="F450" s="585"/>
      <c r="G450" s="585"/>
      <c r="H450" s="24">
        <v>10000</v>
      </c>
      <c r="I450" s="17">
        <f t="shared" si="16"/>
        <v>2320000</v>
      </c>
      <c r="M450" s="31"/>
    </row>
    <row r="451" spans="2:13" s="3" customFormat="1" ht="18.55" outlineLevel="1">
      <c r="B451" s="576"/>
      <c r="C451" s="84" t="s">
        <v>39</v>
      </c>
      <c r="D451" s="32" t="s">
        <v>9</v>
      </c>
      <c r="E451" s="23" t="s">
        <v>17</v>
      </c>
      <c r="F451" s="585"/>
      <c r="G451" s="585"/>
      <c r="H451" s="24">
        <v>10000</v>
      </c>
      <c r="I451" s="17">
        <f t="shared" si="16"/>
        <v>2330000</v>
      </c>
      <c r="M451" s="31"/>
    </row>
    <row r="452" spans="2:13" s="3" customFormat="1" ht="18.55" outlineLevel="1">
      <c r="B452" s="574" t="s">
        <v>31</v>
      </c>
      <c r="C452" s="84" t="s">
        <v>39</v>
      </c>
      <c r="D452" s="78" t="s">
        <v>4</v>
      </c>
      <c r="E452" s="15" t="s">
        <v>1</v>
      </c>
      <c r="F452" s="586">
        <v>3</v>
      </c>
      <c r="G452" s="586">
        <v>1</v>
      </c>
      <c r="H452" s="16">
        <v>0</v>
      </c>
      <c r="I452" s="17">
        <f t="shared" si="16"/>
        <v>2330000</v>
      </c>
      <c r="M452" s="31"/>
    </row>
    <row r="453" spans="2:13" s="3" customFormat="1" ht="18.55" outlineLevel="1">
      <c r="B453" s="575"/>
      <c r="C453" s="84" t="s">
        <v>39</v>
      </c>
      <c r="D453" s="79" t="s">
        <v>24</v>
      </c>
      <c r="E453" s="19" t="s">
        <v>1</v>
      </c>
      <c r="F453" s="587"/>
      <c r="G453" s="587"/>
      <c r="H453" s="20">
        <v>0</v>
      </c>
      <c r="I453" s="17">
        <f t="shared" si="16"/>
        <v>2330000</v>
      </c>
      <c r="M453" s="31"/>
    </row>
    <row r="454" spans="2:13" s="3" customFormat="1" ht="18.55" outlineLevel="1">
      <c r="B454" s="575"/>
      <c r="C454" s="84" t="s">
        <v>39</v>
      </c>
      <c r="D454" s="79" t="s">
        <v>23</v>
      </c>
      <c r="E454" s="19" t="s">
        <v>17</v>
      </c>
      <c r="F454" s="587"/>
      <c r="G454" s="587"/>
      <c r="H454" s="20">
        <v>10000</v>
      </c>
      <c r="I454" s="17">
        <f t="shared" si="16"/>
        <v>2340000</v>
      </c>
      <c r="M454" s="31"/>
    </row>
    <row r="455" spans="2:13" s="3" customFormat="1" ht="18.55" outlineLevel="1">
      <c r="B455" s="575"/>
      <c r="C455" s="84" t="s">
        <v>39</v>
      </c>
      <c r="D455" s="79" t="s">
        <v>15</v>
      </c>
      <c r="E455" s="19" t="s">
        <v>17</v>
      </c>
      <c r="F455" s="587"/>
      <c r="G455" s="587"/>
      <c r="H455" s="20">
        <v>10000</v>
      </c>
      <c r="I455" s="17">
        <f t="shared" si="16"/>
        <v>2350000</v>
      </c>
      <c r="M455" s="31"/>
    </row>
    <row r="456" spans="2:13" s="3" customFormat="1" ht="18.55" outlineLevel="1">
      <c r="B456" s="576" t="s">
        <v>36</v>
      </c>
      <c r="C456" s="84" t="s">
        <v>39</v>
      </c>
      <c r="D456" s="32" t="s">
        <v>13</v>
      </c>
      <c r="E456" s="23" t="str">
        <f>E452</f>
        <v>Thắng</v>
      </c>
      <c r="F456" s="585">
        <v>3</v>
      </c>
      <c r="G456" s="585">
        <v>1</v>
      </c>
      <c r="H456" s="24">
        <v>0</v>
      </c>
      <c r="I456" s="17">
        <f t="shared" si="16"/>
        <v>2350000</v>
      </c>
      <c r="M456" s="31"/>
    </row>
    <row r="457" spans="2:13" s="3" customFormat="1" ht="18.55" outlineLevel="1">
      <c r="B457" s="576"/>
      <c r="C457" s="84" t="s">
        <v>39</v>
      </c>
      <c r="D457" s="32" t="s">
        <v>16</v>
      </c>
      <c r="E457" s="23" t="s">
        <v>1</v>
      </c>
      <c r="F457" s="585"/>
      <c r="G457" s="585"/>
      <c r="H457" s="24">
        <v>0</v>
      </c>
      <c r="I457" s="17">
        <f t="shared" si="16"/>
        <v>2350000</v>
      </c>
      <c r="M457" s="31"/>
    </row>
    <row r="458" spans="2:13" s="3" customFormat="1" ht="18.55" outlineLevel="1">
      <c r="B458" s="576"/>
      <c r="C458" s="84" t="s">
        <v>39</v>
      </c>
      <c r="D458" s="32" t="s">
        <v>14</v>
      </c>
      <c r="E458" s="23" t="s">
        <v>17</v>
      </c>
      <c r="F458" s="585"/>
      <c r="G458" s="585"/>
      <c r="H458" s="24">
        <v>10000</v>
      </c>
      <c r="I458" s="17">
        <f t="shared" si="16"/>
        <v>2360000</v>
      </c>
      <c r="M458" s="31"/>
    </row>
    <row r="459" spans="2:13" s="3" customFormat="1" ht="18.55" outlineLevel="1">
      <c r="B459" s="576"/>
      <c r="C459" s="84" t="s">
        <v>39</v>
      </c>
      <c r="D459" s="32" t="s">
        <v>9</v>
      </c>
      <c r="E459" s="23" t="s">
        <v>17</v>
      </c>
      <c r="F459" s="585"/>
      <c r="G459" s="585"/>
      <c r="H459" s="24">
        <v>10000</v>
      </c>
      <c r="I459" s="17">
        <f t="shared" si="16"/>
        <v>2370000</v>
      </c>
      <c r="M459" s="31"/>
    </row>
    <row r="460" spans="2:13" s="3" customFormat="1" ht="18.55" outlineLevel="1">
      <c r="B460" s="574" t="s">
        <v>37</v>
      </c>
      <c r="C460" s="84" t="s">
        <v>39</v>
      </c>
      <c r="D460" s="78" t="s">
        <v>14</v>
      </c>
      <c r="E460" s="15" t="s">
        <v>1</v>
      </c>
      <c r="F460" s="586">
        <v>3</v>
      </c>
      <c r="G460" s="586">
        <v>2</v>
      </c>
      <c r="H460" s="16">
        <v>0</v>
      </c>
      <c r="I460" s="17">
        <f t="shared" si="16"/>
        <v>2370000</v>
      </c>
      <c r="M460" s="31"/>
    </row>
    <row r="461" spans="2:13" s="3" customFormat="1" ht="18.55" outlineLevel="1">
      <c r="B461" s="575"/>
      <c r="C461" s="84" t="s">
        <v>39</v>
      </c>
      <c r="D461" s="79" t="s">
        <v>13</v>
      </c>
      <c r="E461" s="19" t="s">
        <v>1</v>
      </c>
      <c r="F461" s="587"/>
      <c r="G461" s="587"/>
      <c r="H461" s="20">
        <v>0</v>
      </c>
      <c r="I461" s="17">
        <f t="shared" si="16"/>
        <v>2370000</v>
      </c>
      <c r="M461" s="31"/>
    </row>
    <row r="462" spans="2:13" s="3" customFormat="1" ht="18.55" outlineLevel="1">
      <c r="B462" s="575"/>
      <c r="C462" s="84" t="s">
        <v>39</v>
      </c>
      <c r="D462" s="79" t="s">
        <v>4</v>
      </c>
      <c r="E462" s="19" t="s">
        <v>17</v>
      </c>
      <c r="F462" s="587"/>
      <c r="G462" s="587"/>
      <c r="H462" s="20">
        <v>10000</v>
      </c>
      <c r="I462" s="17">
        <f t="shared" si="16"/>
        <v>2380000</v>
      </c>
      <c r="M462" s="31"/>
    </row>
    <row r="463" spans="2:13" s="3" customFormat="1" ht="18.55" outlineLevel="1">
      <c r="B463" s="575"/>
      <c r="C463" s="84" t="s">
        <v>39</v>
      </c>
      <c r="D463" s="79" t="s">
        <v>24</v>
      </c>
      <c r="E463" s="19" t="s">
        <v>17</v>
      </c>
      <c r="F463" s="587"/>
      <c r="G463" s="587"/>
      <c r="H463" s="20">
        <v>10000</v>
      </c>
      <c r="I463" s="17">
        <f t="shared" si="16"/>
        <v>2390000</v>
      </c>
      <c r="M463" s="31"/>
    </row>
    <row r="464" spans="2:13" s="3" customFormat="1" ht="18.55" outlineLevel="1">
      <c r="B464" s="576" t="s">
        <v>41</v>
      </c>
      <c r="C464" s="84" t="s">
        <v>39</v>
      </c>
      <c r="D464" s="32" t="s">
        <v>23</v>
      </c>
      <c r="E464" s="23" t="str">
        <f>E460</f>
        <v>Thắng</v>
      </c>
      <c r="F464" s="585">
        <v>3</v>
      </c>
      <c r="G464" s="585">
        <v>2</v>
      </c>
      <c r="H464" s="24">
        <v>0</v>
      </c>
      <c r="I464" s="17">
        <f t="shared" si="16"/>
        <v>2390000</v>
      </c>
      <c r="M464" s="31"/>
    </row>
    <row r="465" spans="2:13" s="3" customFormat="1" ht="18.55" outlineLevel="1">
      <c r="B465" s="576"/>
      <c r="C465" s="84" t="s">
        <v>39</v>
      </c>
      <c r="D465" s="32" t="s">
        <v>16</v>
      </c>
      <c r="E465" s="23" t="s">
        <v>1</v>
      </c>
      <c r="F465" s="585"/>
      <c r="G465" s="585"/>
      <c r="H465" s="24">
        <v>0</v>
      </c>
      <c r="I465" s="17">
        <f t="shared" si="16"/>
        <v>2390000</v>
      </c>
      <c r="M465" s="31"/>
    </row>
    <row r="466" spans="2:13" s="3" customFormat="1" ht="18.55" outlineLevel="1">
      <c r="B466" s="576"/>
      <c r="C466" s="84" t="s">
        <v>39</v>
      </c>
      <c r="D466" s="32" t="s">
        <v>15</v>
      </c>
      <c r="E466" s="23" t="s">
        <v>17</v>
      </c>
      <c r="F466" s="585"/>
      <c r="G466" s="585"/>
      <c r="H466" s="24">
        <v>10000</v>
      </c>
      <c r="I466" s="17">
        <f t="shared" si="16"/>
        <v>2400000</v>
      </c>
      <c r="M466" s="31"/>
    </row>
    <row r="467" spans="2:13" s="3" customFormat="1" ht="18.55" outlineLevel="1">
      <c r="B467" s="576"/>
      <c r="C467" s="84" t="s">
        <v>39</v>
      </c>
      <c r="D467" s="32" t="s">
        <v>9</v>
      </c>
      <c r="E467" s="23" t="s">
        <v>17</v>
      </c>
      <c r="F467" s="585"/>
      <c r="G467" s="585"/>
      <c r="H467" s="24">
        <v>10000</v>
      </c>
      <c r="I467" s="17">
        <f t="shared" si="16"/>
        <v>2410000</v>
      </c>
      <c r="M467" s="31"/>
    </row>
    <row r="468" spans="2:13" s="3" customFormat="1" ht="18.55">
      <c r="B468" s="6" t="s">
        <v>86</v>
      </c>
      <c r="C468" s="7"/>
      <c r="D468" s="77"/>
      <c r="E468" s="9"/>
      <c r="F468" s="10"/>
      <c r="G468" s="10"/>
      <c r="H468" s="11">
        <f>SUM(H469:H488)</f>
        <v>100000</v>
      </c>
      <c r="I468" s="12">
        <v>0</v>
      </c>
      <c r="M468" s="31"/>
    </row>
    <row r="469" spans="2:13" s="3" customFormat="1" ht="18.55" outlineLevel="1">
      <c r="B469" s="574" t="s">
        <v>2</v>
      </c>
      <c r="C469" s="84" t="s">
        <v>39</v>
      </c>
      <c r="D469" s="78" t="s">
        <v>0</v>
      </c>
      <c r="E469" s="15" t="s">
        <v>1</v>
      </c>
      <c r="F469" s="586">
        <v>3</v>
      </c>
      <c r="G469" s="586">
        <v>2</v>
      </c>
      <c r="H469" s="16">
        <v>0</v>
      </c>
      <c r="I469" s="17">
        <f>'12-2016'!I467+H469</f>
        <v>2410000</v>
      </c>
      <c r="M469" s="31"/>
    </row>
    <row r="470" spans="2:13" s="3" customFormat="1" ht="18.55" outlineLevel="1">
      <c r="B470" s="575"/>
      <c r="C470" s="84" t="s">
        <v>39</v>
      </c>
      <c r="D470" s="79" t="s">
        <v>24</v>
      </c>
      <c r="E470" s="19" t="s">
        <v>1</v>
      </c>
      <c r="F470" s="587"/>
      <c r="G470" s="587"/>
      <c r="H470" s="20">
        <v>0</v>
      </c>
      <c r="I470" s="17">
        <f t="shared" ref="I470:I488" si="17">I469+H470</f>
        <v>2410000</v>
      </c>
      <c r="M470" s="31"/>
    </row>
    <row r="471" spans="2:13" s="3" customFormat="1" ht="18.55" outlineLevel="1">
      <c r="B471" s="575"/>
      <c r="C471" s="84" t="s">
        <v>39</v>
      </c>
      <c r="D471" s="79" t="s">
        <v>14</v>
      </c>
      <c r="E471" s="19" t="s">
        <v>17</v>
      </c>
      <c r="F471" s="587"/>
      <c r="G471" s="587"/>
      <c r="H471" s="20">
        <v>10000</v>
      </c>
      <c r="I471" s="17">
        <f t="shared" si="17"/>
        <v>2420000</v>
      </c>
      <c r="M471" s="31"/>
    </row>
    <row r="472" spans="2:13" s="3" customFormat="1" ht="18.55" outlineLevel="1">
      <c r="B472" s="575"/>
      <c r="C472" s="84" t="s">
        <v>39</v>
      </c>
      <c r="D472" s="79" t="s">
        <v>16</v>
      </c>
      <c r="E472" s="19" t="s">
        <v>17</v>
      </c>
      <c r="F472" s="587"/>
      <c r="G472" s="587"/>
      <c r="H472" s="20">
        <v>10000</v>
      </c>
      <c r="I472" s="17">
        <f t="shared" si="17"/>
        <v>2430000</v>
      </c>
      <c r="M472" s="31"/>
    </row>
    <row r="473" spans="2:13" s="3" customFormat="1" ht="18.55" outlineLevel="1">
      <c r="B473" s="576" t="s">
        <v>3</v>
      </c>
      <c r="C473" s="84" t="s">
        <v>39</v>
      </c>
      <c r="D473" s="32" t="s">
        <v>4</v>
      </c>
      <c r="E473" s="23" t="str">
        <f>E469</f>
        <v>Thắng</v>
      </c>
      <c r="F473" s="585">
        <v>3</v>
      </c>
      <c r="G473" s="585">
        <v>1</v>
      </c>
      <c r="H473" s="24">
        <v>0</v>
      </c>
      <c r="I473" s="17">
        <f t="shared" si="17"/>
        <v>2430000</v>
      </c>
      <c r="M473" s="31"/>
    </row>
    <row r="474" spans="2:13" s="3" customFormat="1" ht="18.55" outlineLevel="1">
      <c r="B474" s="576"/>
      <c r="C474" s="84" t="s">
        <v>39</v>
      </c>
      <c r="D474" s="32" t="s">
        <v>24</v>
      </c>
      <c r="E474" s="23" t="s">
        <v>1</v>
      </c>
      <c r="F474" s="585"/>
      <c r="G474" s="585"/>
      <c r="H474" s="24">
        <v>0</v>
      </c>
      <c r="I474" s="17">
        <f t="shared" si="17"/>
        <v>2430000</v>
      </c>
      <c r="M474" s="31"/>
    </row>
    <row r="475" spans="2:13" s="3" customFormat="1" ht="18.55" outlineLevel="1">
      <c r="B475" s="576"/>
      <c r="C475" s="84" t="s">
        <v>39</v>
      </c>
      <c r="D475" s="32" t="s">
        <v>14</v>
      </c>
      <c r="E475" s="23" t="s">
        <v>17</v>
      </c>
      <c r="F475" s="585"/>
      <c r="G475" s="585"/>
      <c r="H475" s="24">
        <v>10000</v>
      </c>
      <c r="I475" s="17">
        <f t="shared" si="17"/>
        <v>2440000</v>
      </c>
      <c r="M475" s="31"/>
    </row>
    <row r="476" spans="2:13" s="3" customFormat="1" ht="18.55" outlineLevel="1">
      <c r="B476" s="576"/>
      <c r="C476" s="84" t="s">
        <v>39</v>
      </c>
      <c r="D476" s="32" t="s">
        <v>5</v>
      </c>
      <c r="E476" s="23" t="s">
        <v>17</v>
      </c>
      <c r="F476" s="585"/>
      <c r="G476" s="585"/>
      <c r="H476" s="24">
        <v>10000</v>
      </c>
      <c r="I476" s="17">
        <f t="shared" si="17"/>
        <v>2450000</v>
      </c>
      <c r="M476" s="31"/>
    </row>
    <row r="477" spans="2:13" s="3" customFormat="1" ht="18.55" outlineLevel="1">
      <c r="B477" s="574" t="s">
        <v>6</v>
      </c>
      <c r="C477" s="84" t="s">
        <v>39</v>
      </c>
      <c r="D477" s="78" t="s">
        <v>23</v>
      </c>
      <c r="E477" s="15" t="s">
        <v>1</v>
      </c>
      <c r="F477" s="586">
        <v>3</v>
      </c>
      <c r="G477" s="586">
        <v>0</v>
      </c>
      <c r="H477" s="16">
        <v>0</v>
      </c>
      <c r="I477" s="17">
        <f t="shared" si="17"/>
        <v>2450000</v>
      </c>
      <c r="M477" s="31"/>
    </row>
    <row r="478" spans="2:13" s="3" customFormat="1" ht="18.55" outlineLevel="1">
      <c r="B478" s="575"/>
      <c r="C478" s="84" t="s">
        <v>39</v>
      </c>
      <c r="D478" s="79" t="s">
        <v>24</v>
      </c>
      <c r="E478" s="19" t="s">
        <v>1</v>
      </c>
      <c r="F478" s="587"/>
      <c r="G478" s="587"/>
      <c r="H478" s="20">
        <v>0</v>
      </c>
      <c r="I478" s="17">
        <f t="shared" si="17"/>
        <v>2450000</v>
      </c>
      <c r="M478" s="31"/>
    </row>
    <row r="479" spans="2:13" s="3" customFormat="1" ht="18.55" outlineLevel="1">
      <c r="B479" s="575"/>
      <c r="C479" s="84" t="s">
        <v>39</v>
      </c>
      <c r="D479" s="79" t="s">
        <v>0</v>
      </c>
      <c r="E479" s="19" t="s">
        <v>17</v>
      </c>
      <c r="F479" s="587"/>
      <c r="G479" s="587"/>
      <c r="H479" s="20">
        <v>10000</v>
      </c>
      <c r="I479" s="17">
        <f t="shared" si="17"/>
        <v>2460000</v>
      </c>
      <c r="M479" s="31"/>
    </row>
    <row r="480" spans="2:13" s="3" customFormat="1" ht="18.55" outlineLevel="1">
      <c r="B480" s="575"/>
      <c r="C480" s="84" t="s">
        <v>39</v>
      </c>
      <c r="D480" s="79" t="s">
        <v>16</v>
      </c>
      <c r="E480" s="19" t="s">
        <v>17</v>
      </c>
      <c r="F480" s="587"/>
      <c r="G480" s="587"/>
      <c r="H480" s="20">
        <v>10000</v>
      </c>
      <c r="I480" s="17">
        <f t="shared" si="17"/>
        <v>2470000</v>
      </c>
      <c r="M480" s="31"/>
    </row>
    <row r="481" spans="2:13" s="3" customFormat="1" ht="18.55" outlineLevel="1">
      <c r="B481" s="576" t="s">
        <v>7</v>
      </c>
      <c r="C481" s="84" t="s">
        <v>39</v>
      </c>
      <c r="D481" s="32" t="s">
        <v>5</v>
      </c>
      <c r="E481" s="23" t="str">
        <f>E477</f>
        <v>Thắng</v>
      </c>
      <c r="F481" s="585">
        <v>3</v>
      </c>
      <c r="G481" s="585">
        <v>2</v>
      </c>
      <c r="H481" s="24">
        <v>0</v>
      </c>
      <c r="I481" s="17">
        <f t="shared" si="17"/>
        <v>2470000</v>
      </c>
      <c r="M481" s="31"/>
    </row>
    <row r="482" spans="2:13" s="3" customFormat="1" ht="18.55" outlineLevel="1">
      <c r="B482" s="576"/>
      <c r="C482" s="84" t="s">
        <v>39</v>
      </c>
      <c r="D482" s="32" t="s">
        <v>23</v>
      </c>
      <c r="E482" s="23" t="s">
        <v>1</v>
      </c>
      <c r="F482" s="585"/>
      <c r="G482" s="585"/>
      <c r="H482" s="24">
        <v>0</v>
      </c>
      <c r="I482" s="17">
        <f t="shared" si="17"/>
        <v>2470000</v>
      </c>
      <c r="M482" s="31"/>
    </row>
    <row r="483" spans="2:13" s="3" customFormat="1" ht="18.55" outlineLevel="1">
      <c r="B483" s="576"/>
      <c r="C483" s="84" t="s">
        <v>39</v>
      </c>
      <c r="D483" s="32" t="s">
        <v>4</v>
      </c>
      <c r="E483" s="23" t="s">
        <v>17</v>
      </c>
      <c r="F483" s="585"/>
      <c r="G483" s="585"/>
      <c r="H483" s="24">
        <v>10000</v>
      </c>
      <c r="I483" s="17">
        <f t="shared" si="17"/>
        <v>2480000</v>
      </c>
      <c r="M483" s="31"/>
    </row>
    <row r="484" spans="2:13" s="3" customFormat="1" ht="18.55" outlineLevel="1">
      <c r="B484" s="576"/>
      <c r="C484" s="84" t="s">
        <v>39</v>
      </c>
      <c r="D484" s="32" t="s">
        <v>24</v>
      </c>
      <c r="E484" s="23" t="s">
        <v>17</v>
      </c>
      <c r="F484" s="585"/>
      <c r="G484" s="585"/>
      <c r="H484" s="24">
        <v>10000</v>
      </c>
      <c r="I484" s="17">
        <f t="shared" si="17"/>
        <v>2490000</v>
      </c>
      <c r="M484" s="31"/>
    </row>
    <row r="485" spans="2:13" s="3" customFormat="1" ht="18.55" outlineLevel="1">
      <c r="B485" s="574" t="s">
        <v>8</v>
      </c>
      <c r="C485" s="84" t="s">
        <v>39</v>
      </c>
      <c r="D485" s="78" t="s">
        <v>14</v>
      </c>
      <c r="E485" s="15" t="s">
        <v>1</v>
      </c>
      <c r="F485" s="586">
        <v>3</v>
      </c>
      <c r="G485" s="586">
        <v>2</v>
      </c>
      <c r="H485" s="16">
        <v>0</v>
      </c>
      <c r="I485" s="17">
        <f t="shared" si="17"/>
        <v>2490000</v>
      </c>
      <c r="M485" s="31"/>
    </row>
    <row r="486" spans="2:13" s="3" customFormat="1" ht="18.55" outlineLevel="1">
      <c r="B486" s="575"/>
      <c r="C486" s="84" t="s">
        <v>39</v>
      </c>
      <c r="D486" s="79" t="s">
        <v>24</v>
      </c>
      <c r="E486" s="19" t="s">
        <v>1</v>
      </c>
      <c r="F486" s="587"/>
      <c r="G486" s="587"/>
      <c r="H486" s="20">
        <v>0</v>
      </c>
      <c r="I486" s="17">
        <f t="shared" si="17"/>
        <v>2490000</v>
      </c>
      <c r="M486" s="31"/>
    </row>
    <row r="487" spans="2:13" s="3" customFormat="1" ht="18.55" outlineLevel="1">
      <c r="B487" s="575"/>
      <c r="C487" s="84" t="s">
        <v>39</v>
      </c>
      <c r="D487" s="79" t="s">
        <v>5</v>
      </c>
      <c r="E487" s="19" t="s">
        <v>17</v>
      </c>
      <c r="F487" s="587"/>
      <c r="G487" s="587"/>
      <c r="H487" s="20">
        <v>10000</v>
      </c>
      <c r="I487" s="17">
        <f t="shared" si="17"/>
        <v>2500000</v>
      </c>
      <c r="M487" s="31"/>
    </row>
    <row r="488" spans="2:13" s="3" customFormat="1" ht="18.55" outlineLevel="1">
      <c r="B488" s="575"/>
      <c r="C488" s="84" t="s">
        <v>39</v>
      </c>
      <c r="D488" s="79" t="s">
        <v>15</v>
      </c>
      <c r="E488" s="19" t="s">
        <v>17</v>
      </c>
      <c r="F488" s="587"/>
      <c r="G488" s="587"/>
      <c r="H488" s="20">
        <v>10000</v>
      </c>
      <c r="I488" s="17">
        <f t="shared" si="17"/>
        <v>2510000</v>
      </c>
      <c r="M488" s="31"/>
    </row>
    <row r="489" spans="2:13" s="3" customFormat="1" ht="18.55">
      <c r="B489" s="6" t="s">
        <v>87</v>
      </c>
      <c r="C489" s="7"/>
      <c r="D489" s="77"/>
      <c r="E489" s="9"/>
      <c r="F489" s="10"/>
      <c r="G489" s="10"/>
      <c r="H489" s="11">
        <f>SUM(H490:H517)</f>
        <v>140000</v>
      </c>
      <c r="I489" s="12">
        <v>0</v>
      </c>
      <c r="M489" s="31"/>
    </row>
    <row r="490" spans="2:13" s="3" customFormat="1" ht="18.55" outlineLevel="1">
      <c r="B490" s="574" t="s">
        <v>2</v>
      </c>
      <c r="C490" s="85" t="s">
        <v>39</v>
      </c>
      <c r="D490" s="78" t="s">
        <v>14</v>
      </c>
      <c r="E490" s="15" t="s">
        <v>1</v>
      </c>
      <c r="F490" s="586">
        <v>3</v>
      </c>
      <c r="G490" s="586">
        <v>1</v>
      </c>
      <c r="H490" s="16">
        <v>0</v>
      </c>
      <c r="I490" s="17">
        <f>'12-2016'!I488+H490</f>
        <v>2510000</v>
      </c>
      <c r="M490" s="31"/>
    </row>
    <row r="491" spans="2:13" s="3" customFormat="1" ht="18.55" outlineLevel="1">
      <c r="B491" s="575"/>
      <c r="C491" s="85" t="s">
        <v>39</v>
      </c>
      <c r="D491" s="79" t="s">
        <v>24</v>
      </c>
      <c r="E491" s="19" t="s">
        <v>1</v>
      </c>
      <c r="F491" s="587"/>
      <c r="G491" s="587"/>
      <c r="H491" s="20">
        <v>0</v>
      </c>
      <c r="I491" s="17">
        <f t="shared" ref="I491:I509" si="18">I490+H491</f>
        <v>2510000</v>
      </c>
      <c r="M491" s="31"/>
    </row>
    <row r="492" spans="2:13" s="3" customFormat="1" ht="18.55" outlineLevel="1">
      <c r="B492" s="575"/>
      <c r="C492" s="85" t="s">
        <v>39</v>
      </c>
      <c r="D492" s="79" t="s">
        <v>13</v>
      </c>
      <c r="E492" s="19" t="s">
        <v>17</v>
      </c>
      <c r="F492" s="587"/>
      <c r="G492" s="587"/>
      <c r="H492" s="20">
        <v>10000</v>
      </c>
      <c r="I492" s="17">
        <f t="shared" si="18"/>
        <v>2520000</v>
      </c>
      <c r="M492" s="31"/>
    </row>
    <row r="493" spans="2:13" s="3" customFormat="1" ht="18.55" outlineLevel="1">
      <c r="B493" s="575"/>
      <c r="C493" s="85" t="s">
        <v>39</v>
      </c>
      <c r="D493" s="79" t="s">
        <v>0</v>
      </c>
      <c r="E493" s="19" t="s">
        <v>17</v>
      </c>
      <c r="F493" s="587"/>
      <c r="G493" s="587"/>
      <c r="H493" s="20">
        <v>10000</v>
      </c>
      <c r="I493" s="17">
        <f t="shared" si="18"/>
        <v>2530000</v>
      </c>
      <c r="M493" s="31"/>
    </row>
    <row r="494" spans="2:13" s="3" customFormat="1" ht="18.55" outlineLevel="1">
      <c r="B494" s="576" t="s">
        <v>3</v>
      </c>
      <c r="C494" s="85" t="s">
        <v>39</v>
      </c>
      <c r="D494" s="32" t="s">
        <v>14</v>
      </c>
      <c r="E494" s="23" t="str">
        <f>E490</f>
        <v>Thắng</v>
      </c>
      <c r="F494" s="585">
        <v>3</v>
      </c>
      <c r="G494" s="585">
        <v>2</v>
      </c>
      <c r="H494" s="24">
        <v>0</v>
      </c>
      <c r="I494" s="17">
        <f t="shared" si="18"/>
        <v>2530000</v>
      </c>
      <c r="M494" s="31"/>
    </row>
    <row r="495" spans="2:13" s="3" customFormat="1" ht="18.55" outlineLevel="1">
      <c r="B495" s="576"/>
      <c r="C495" s="85" t="s">
        <v>39</v>
      </c>
      <c r="D495" s="32" t="s">
        <v>13</v>
      </c>
      <c r="E495" s="23" t="s">
        <v>1</v>
      </c>
      <c r="F495" s="585"/>
      <c r="G495" s="585"/>
      <c r="H495" s="24">
        <v>0</v>
      </c>
      <c r="I495" s="17">
        <f t="shared" si="18"/>
        <v>2530000</v>
      </c>
      <c r="M495" s="31"/>
    </row>
    <row r="496" spans="2:13" s="3" customFormat="1" ht="18.55" outlineLevel="1">
      <c r="B496" s="576"/>
      <c r="C496" s="85" t="s">
        <v>39</v>
      </c>
      <c r="D496" s="32" t="s">
        <v>4</v>
      </c>
      <c r="E496" s="23" t="s">
        <v>17</v>
      </c>
      <c r="F496" s="585"/>
      <c r="G496" s="585"/>
      <c r="H496" s="24">
        <v>10000</v>
      </c>
      <c r="I496" s="17">
        <f t="shared" si="18"/>
        <v>2540000</v>
      </c>
      <c r="M496" s="31"/>
    </row>
    <row r="497" spans="2:13" s="3" customFormat="1" ht="18.55" outlineLevel="1">
      <c r="B497" s="576"/>
      <c r="C497" s="85" t="s">
        <v>39</v>
      </c>
      <c r="D497" s="32" t="s">
        <v>24</v>
      </c>
      <c r="E497" s="23" t="s">
        <v>17</v>
      </c>
      <c r="F497" s="585"/>
      <c r="G497" s="585"/>
      <c r="H497" s="24">
        <v>10000</v>
      </c>
      <c r="I497" s="17">
        <f t="shared" si="18"/>
        <v>2550000</v>
      </c>
      <c r="M497" s="31"/>
    </row>
    <row r="498" spans="2:13" s="3" customFormat="1" ht="18.55" outlineLevel="1">
      <c r="B498" s="574" t="s">
        <v>6</v>
      </c>
      <c r="C498" s="85" t="s">
        <v>39</v>
      </c>
      <c r="D498" s="78" t="s">
        <v>23</v>
      </c>
      <c r="E498" s="15" t="s">
        <v>1</v>
      </c>
      <c r="F498" s="586">
        <v>3</v>
      </c>
      <c r="G498" s="586">
        <v>0</v>
      </c>
      <c r="H498" s="16">
        <v>0</v>
      </c>
      <c r="I498" s="17">
        <f t="shared" si="18"/>
        <v>2550000</v>
      </c>
      <c r="M498" s="31"/>
    </row>
    <row r="499" spans="2:13" s="3" customFormat="1" ht="18.55" outlineLevel="1">
      <c r="B499" s="575"/>
      <c r="C499" s="85" t="s">
        <v>39</v>
      </c>
      <c r="D499" s="79" t="s">
        <v>13</v>
      </c>
      <c r="E499" s="19" t="s">
        <v>1</v>
      </c>
      <c r="F499" s="587"/>
      <c r="G499" s="587"/>
      <c r="H499" s="20">
        <v>0</v>
      </c>
      <c r="I499" s="17">
        <f t="shared" si="18"/>
        <v>2550000</v>
      </c>
      <c r="M499" s="31"/>
    </row>
    <row r="500" spans="2:13" s="3" customFormat="1" ht="18.55" outlineLevel="1">
      <c r="B500" s="575"/>
      <c r="C500" s="85" t="s">
        <v>39</v>
      </c>
      <c r="D500" s="79" t="s">
        <v>15</v>
      </c>
      <c r="E500" s="19" t="s">
        <v>17</v>
      </c>
      <c r="F500" s="587"/>
      <c r="G500" s="587"/>
      <c r="H500" s="20">
        <v>10000</v>
      </c>
      <c r="I500" s="17">
        <f t="shared" si="18"/>
        <v>2560000</v>
      </c>
      <c r="M500" s="31"/>
    </row>
    <row r="501" spans="2:13" s="3" customFormat="1" ht="18.55" outlineLevel="1">
      <c r="B501" s="575"/>
      <c r="C501" s="85" t="s">
        <v>39</v>
      </c>
      <c r="D501" s="79" t="s">
        <v>0</v>
      </c>
      <c r="E501" s="19" t="s">
        <v>17</v>
      </c>
      <c r="F501" s="587"/>
      <c r="G501" s="587"/>
      <c r="H501" s="20">
        <v>10000</v>
      </c>
      <c r="I501" s="17">
        <f t="shared" si="18"/>
        <v>2570000</v>
      </c>
      <c r="M501" s="31"/>
    </row>
    <row r="502" spans="2:13" s="3" customFormat="1" ht="18.55" outlineLevel="1">
      <c r="B502" s="576" t="s">
        <v>7</v>
      </c>
      <c r="C502" s="85" t="s">
        <v>39</v>
      </c>
      <c r="D502" s="32" t="s">
        <v>14</v>
      </c>
      <c r="E502" s="23" t="str">
        <f>E498</f>
        <v>Thắng</v>
      </c>
      <c r="F502" s="585">
        <v>3</v>
      </c>
      <c r="G502" s="585">
        <v>2</v>
      </c>
      <c r="H502" s="24">
        <v>0</v>
      </c>
      <c r="I502" s="17">
        <f t="shared" si="18"/>
        <v>2570000</v>
      </c>
      <c r="M502" s="31"/>
    </row>
    <row r="503" spans="2:13" s="3" customFormat="1" ht="18.55" outlineLevel="1">
      <c r="B503" s="576"/>
      <c r="C503" s="85" t="s">
        <v>39</v>
      </c>
      <c r="D503" s="32" t="s">
        <v>23</v>
      </c>
      <c r="E503" s="23" t="s">
        <v>1</v>
      </c>
      <c r="F503" s="585"/>
      <c r="G503" s="585"/>
      <c r="H503" s="24">
        <v>0</v>
      </c>
      <c r="I503" s="17">
        <f t="shared" si="18"/>
        <v>2570000</v>
      </c>
      <c r="M503" s="31"/>
    </row>
    <row r="504" spans="2:13" s="3" customFormat="1" ht="18.55" outlineLevel="1">
      <c r="B504" s="576"/>
      <c r="C504" s="85" t="s">
        <v>39</v>
      </c>
      <c r="D504" s="32" t="s">
        <v>13</v>
      </c>
      <c r="E504" s="23" t="s">
        <v>17</v>
      </c>
      <c r="F504" s="585"/>
      <c r="G504" s="585"/>
      <c r="H504" s="24">
        <v>10000</v>
      </c>
      <c r="I504" s="17">
        <f t="shared" si="18"/>
        <v>2580000</v>
      </c>
      <c r="M504" s="31"/>
    </row>
    <row r="505" spans="2:13" s="3" customFormat="1" ht="18.55" outlineLevel="1">
      <c r="B505" s="576"/>
      <c r="C505" s="85" t="s">
        <v>39</v>
      </c>
      <c r="D505" s="32" t="s">
        <v>15</v>
      </c>
      <c r="E505" s="23" t="s">
        <v>17</v>
      </c>
      <c r="F505" s="585"/>
      <c r="G505" s="585"/>
      <c r="H505" s="24">
        <v>10000</v>
      </c>
      <c r="I505" s="17">
        <f t="shared" si="18"/>
        <v>2590000</v>
      </c>
      <c r="M505" s="31"/>
    </row>
    <row r="506" spans="2:13" s="3" customFormat="1" ht="18.55" outlineLevel="1">
      <c r="B506" s="574" t="s">
        <v>8</v>
      </c>
      <c r="C506" s="85" t="s">
        <v>39</v>
      </c>
      <c r="D506" s="78" t="s">
        <v>14</v>
      </c>
      <c r="E506" s="15" t="s">
        <v>1</v>
      </c>
      <c r="F506" s="586">
        <v>3</v>
      </c>
      <c r="G506" s="586">
        <v>2</v>
      </c>
      <c r="H506" s="16">
        <v>0</v>
      </c>
      <c r="I506" s="17">
        <f t="shared" si="18"/>
        <v>2590000</v>
      </c>
      <c r="M506" s="31"/>
    </row>
    <row r="507" spans="2:13" s="3" customFormat="1" ht="18.55" outlineLevel="1">
      <c r="B507" s="575"/>
      <c r="C507" s="85" t="s">
        <v>39</v>
      </c>
      <c r="D507" s="79" t="s">
        <v>15</v>
      </c>
      <c r="E507" s="19" t="s">
        <v>1</v>
      </c>
      <c r="F507" s="587"/>
      <c r="G507" s="587"/>
      <c r="H507" s="20">
        <v>0</v>
      </c>
      <c r="I507" s="17">
        <f t="shared" si="18"/>
        <v>2590000</v>
      </c>
      <c r="M507" s="31"/>
    </row>
    <row r="508" spans="2:13" s="3" customFormat="1" ht="18.55" outlineLevel="1">
      <c r="B508" s="575"/>
      <c r="C508" s="85" t="s">
        <v>39</v>
      </c>
      <c r="D508" s="79" t="s">
        <v>13</v>
      </c>
      <c r="E508" s="19" t="s">
        <v>17</v>
      </c>
      <c r="F508" s="587"/>
      <c r="G508" s="587"/>
      <c r="H508" s="20">
        <v>10000</v>
      </c>
      <c r="I508" s="17">
        <f t="shared" si="18"/>
        <v>2600000</v>
      </c>
      <c r="M508" s="31"/>
    </row>
    <row r="509" spans="2:13" s="3" customFormat="1" ht="18.55" outlineLevel="1">
      <c r="B509" s="575"/>
      <c r="C509" s="85" t="s">
        <v>39</v>
      </c>
      <c r="D509" s="79" t="s">
        <v>23</v>
      </c>
      <c r="E509" s="19" t="s">
        <v>17</v>
      </c>
      <c r="F509" s="587"/>
      <c r="G509" s="587"/>
      <c r="H509" s="20">
        <v>10000</v>
      </c>
      <c r="I509" s="17">
        <f t="shared" si="18"/>
        <v>2610000</v>
      </c>
      <c r="M509" s="31"/>
    </row>
    <row r="510" spans="2:13" s="3" customFormat="1" ht="18.55" outlineLevel="1">
      <c r="B510" s="576" t="s">
        <v>10</v>
      </c>
      <c r="C510" s="85" t="s">
        <v>39</v>
      </c>
      <c r="D510" s="32" t="s">
        <v>15</v>
      </c>
      <c r="E510" s="23" t="str">
        <f>E506</f>
        <v>Thắng</v>
      </c>
      <c r="F510" s="585">
        <v>3</v>
      </c>
      <c r="G510" s="585">
        <v>2</v>
      </c>
      <c r="H510" s="24">
        <v>0</v>
      </c>
      <c r="I510" s="17">
        <f t="shared" ref="I510:I517" si="19">I509+H510</f>
        <v>2610000</v>
      </c>
      <c r="M510" s="31"/>
    </row>
    <row r="511" spans="2:13" s="3" customFormat="1" ht="18.55" outlineLevel="1">
      <c r="B511" s="576"/>
      <c r="C511" s="85" t="s">
        <v>39</v>
      </c>
      <c r="D511" s="32" t="s">
        <v>23</v>
      </c>
      <c r="E511" s="23" t="s">
        <v>1</v>
      </c>
      <c r="F511" s="585"/>
      <c r="G511" s="585"/>
      <c r="H511" s="24">
        <v>0</v>
      </c>
      <c r="I511" s="17">
        <f t="shared" si="19"/>
        <v>2610000</v>
      </c>
      <c r="M511" s="31"/>
    </row>
    <row r="512" spans="2:13" s="3" customFormat="1" ht="18.55" outlineLevel="1">
      <c r="B512" s="576"/>
      <c r="C512" s="85" t="s">
        <v>39</v>
      </c>
      <c r="D512" s="32" t="s">
        <v>13</v>
      </c>
      <c r="E512" s="23" t="s">
        <v>17</v>
      </c>
      <c r="F512" s="585"/>
      <c r="G512" s="585"/>
      <c r="H512" s="24">
        <v>10000</v>
      </c>
      <c r="I512" s="17">
        <f t="shared" si="19"/>
        <v>2620000</v>
      </c>
      <c r="M512" s="31"/>
    </row>
    <row r="513" spans="2:13" s="3" customFormat="1" ht="18.55" outlineLevel="1">
      <c r="B513" s="576"/>
      <c r="C513" s="85" t="s">
        <v>39</v>
      </c>
      <c r="D513" s="32" t="s">
        <v>14</v>
      </c>
      <c r="E513" s="23" t="s">
        <v>17</v>
      </c>
      <c r="F513" s="585"/>
      <c r="G513" s="585"/>
      <c r="H513" s="24">
        <v>10000</v>
      </c>
      <c r="I513" s="17">
        <f t="shared" si="19"/>
        <v>2630000</v>
      </c>
      <c r="M513" s="31"/>
    </row>
    <row r="514" spans="2:13" s="3" customFormat="1" ht="18.55" outlineLevel="1">
      <c r="B514" s="574" t="s">
        <v>31</v>
      </c>
      <c r="C514" s="85" t="s">
        <v>39</v>
      </c>
      <c r="D514" s="78" t="s">
        <v>4</v>
      </c>
      <c r="E514" s="15" t="s">
        <v>1</v>
      </c>
      <c r="F514" s="586">
        <v>3</v>
      </c>
      <c r="G514" s="586">
        <v>1</v>
      </c>
      <c r="H514" s="16">
        <v>0</v>
      </c>
      <c r="I514" s="17">
        <f t="shared" si="19"/>
        <v>2630000</v>
      </c>
      <c r="M514" s="31"/>
    </row>
    <row r="515" spans="2:13" s="3" customFormat="1" ht="18.55" outlineLevel="1">
      <c r="B515" s="575"/>
      <c r="C515" s="85" t="s">
        <v>39</v>
      </c>
      <c r="D515" s="79" t="s">
        <v>24</v>
      </c>
      <c r="E515" s="19" t="s">
        <v>1</v>
      </c>
      <c r="F515" s="587"/>
      <c r="G515" s="587"/>
      <c r="H515" s="20">
        <v>0</v>
      </c>
      <c r="I515" s="17">
        <f t="shared" si="19"/>
        <v>2630000</v>
      </c>
      <c r="M515" s="31"/>
    </row>
    <row r="516" spans="2:13" s="3" customFormat="1" ht="18.55" outlineLevel="1">
      <c r="B516" s="575"/>
      <c r="C516" s="85" t="s">
        <v>39</v>
      </c>
      <c r="D516" s="79" t="s">
        <v>0</v>
      </c>
      <c r="E516" s="19" t="s">
        <v>17</v>
      </c>
      <c r="F516" s="587"/>
      <c r="G516" s="587"/>
      <c r="H516" s="20">
        <v>10000</v>
      </c>
      <c r="I516" s="17">
        <f t="shared" si="19"/>
        <v>2640000</v>
      </c>
      <c r="M516" s="31"/>
    </row>
    <row r="517" spans="2:13" s="3" customFormat="1" ht="18.55" outlineLevel="1">
      <c r="B517" s="575"/>
      <c r="C517" s="85" t="s">
        <v>39</v>
      </c>
      <c r="D517" s="79" t="s">
        <v>23</v>
      </c>
      <c r="E517" s="19" t="s">
        <v>17</v>
      </c>
      <c r="F517" s="587"/>
      <c r="G517" s="587"/>
      <c r="H517" s="20">
        <v>10000</v>
      </c>
      <c r="I517" s="17">
        <f t="shared" si="19"/>
        <v>2650000</v>
      </c>
      <c r="M517" s="31"/>
    </row>
    <row r="518" spans="2:13" s="3" customFormat="1" ht="18.55">
      <c r="B518" s="6" t="s">
        <v>88</v>
      </c>
      <c r="C518" s="7"/>
      <c r="D518" s="77"/>
      <c r="E518" s="9"/>
      <c r="F518" s="10"/>
      <c r="G518" s="10"/>
      <c r="H518" s="11">
        <f>SUM(H519:H542)</f>
        <v>120000</v>
      </c>
      <c r="I518" s="12">
        <v>0</v>
      </c>
      <c r="M518" s="31"/>
    </row>
    <row r="519" spans="2:13" s="3" customFormat="1" ht="18.55" outlineLevel="1">
      <c r="B519" s="574" t="s">
        <v>2</v>
      </c>
      <c r="C519" s="86" t="s">
        <v>39</v>
      </c>
      <c r="D519" s="78" t="s">
        <v>13</v>
      </c>
      <c r="E519" s="15" t="s">
        <v>1</v>
      </c>
      <c r="F519" s="586">
        <v>3</v>
      </c>
      <c r="G519" s="586">
        <v>0</v>
      </c>
      <c r="H519" s="16">
        <v>0</v>
      </c>
      <c r="I519" s="17">
        <f>'12-2016'!I517+H519</f>
        <v>2650000</v>
      </c>
      <c r="M519" s="31"/>
    </row>
    <row r="520" spans="2:13" s="3" customFormat="1" ht="18.55" outlineLevel="1">
      <c r="B520" s="575"/>
      <c r="C520" s="86" t="s">
        <v>39</v>
      </c>
      <c r="D520" s="79" t="s">
        <v>15</v>
      </c>
      <c r="E520" s="19" t="s">
        <v>1</v>
      </c>
      <c r="F520" s="587"/>
      <c r="G520" s="587"/>
      <c r="H520" s="20">
        <v>0</v>
      </c>
      <c r="I520" s="17">
        <f t="shared" ref="I520:I542" si="20">I519+H520</f>
        <v>2650000</v>
      </c>
      <c r="M520" s="31"/>
    </row>
    <row r="521" spans="2:13" s="3" customFormat="1" ht="18.55" outlineLevel="1">
      <c r="B521" s="575"/>
      <c r="C521" s="86" t="s">
        <v>39</v>
      </c>
      <c r="D521" s="79" t="s">
        <v>23</v>
      </c>
      <c r="E521" s="19" t="s">
        <v>17</v>
      </c>
      <c r="F521" s="587"/>
      <c r="G521" s="587"/>
      <c r="H521" s="20">
        <v>10000</v>
      </c>
      <c r="I521" s="17">
        <f t="shared" si="20"/>
        <v>2660000</v>
      </c>
      <c r="M521" s="31"/>
    </row>
    <row r="522" spans="2:13" s="3" customFormat="1" ht="18.55" outlineLevel="1">
      <c r="B522" s="575"/>
      <c r="C522" s="86" t="s">
        <v>39</v>
      </c>
      <c r="D522" s="79" t="s">
        <v>24</v>
      </c>
      <c r="E522" s="19" t="s">
        <v>17</v>
      </c>
      <c r="F522" s="587"/>
      <c r="G522" s="587"/>
      <c r="H522" s="20">
        <v>10000</v>
      </c>
      <c r="I522" s="17">
        <f t="shared" si="20"/>
        <v>2670000</v>
      </c>
      <c r="M522" s="31"/>
    </row>
    <row r="523" spans="2:13" s="3" customFormat="1" ht="18.55" outlineLevel="1">
      <c r="B523" s="576" t="s">
        <v>3</v>
      </c>
      <c r="C523" s="86" t="s">
        <v>39</v>
      </c>
      <c r="D523" s="32" t="s">
        <v>25</v>
      </c>
      <c r="E523" s="23" t="str">
        <f>E519</f>
        <v>Thắng</v>
      </c>
      <c r="F523" s="585">
        <v>3</v>
      </c>
      <c r="G523" s="585">
        <v>1</v>
      </c>
      <c r="H523" s="24">
        <v>0</v>
      </c>
      <c r="I523" s="17">
        <f t="shared" si="20"/>
        <v>2670000</v>
      </c>
      <c r="M523" s="31"/>
    </row>
    <row r="524" spans="2:13" s="3" customFormat="1" ht="18.55" outlineLevel="1">
      <c r="B524" s="576"/>
      <c r="C524" s="86" t="s">
        <v>39</v>
      </c>
      <c r="D524" s="32" t="s">
        <v>5</v>
      </c>
      <c r="E524" s="23" t="s">
        <v>1</v>
      </c>
      <c r="F524" s="585"/>
      <c r="G524" s="585"/>
      <c r="H524" s="24">
        <v>0</v>
      </c>
      <c r="I524" s="17">
        <f t="shared" si="20"/>
        <v>2670000</v>
      </c>
      <c r="M524" s="31"/>
    </row>
    <row r="525" spans="2:13" s="3" customFormat="1" ht="18.55" outlineLevel="1">
      <c r="B525" s="576"/>
      <c r="C525" s="86" t="s">
        <v>39</v>
      </c>
      <c r="D525" s="32" t="s">
        <v>0</v>
      </c>
      <c r="E525" s="23" t="s">
        <v>17</v>
      </c>
      <c r="F525" s="585"/>
      <c r="G525" s="585"/>
      <c r="H525" s="24">
        <v>10000</v>
      </c>
      <c r="I525" s="17">
        <f t="shared" si="20"/>
        <v>2680000</v>
      </c>
      <c r="M525" s="31"/>
    </row>
    <row r="526" spans="2:13" s="3" customFormat="1" ht="18.55" outlineLevel="1">
      <c r="B526" s="576"/>
      <c r="C526" s="86" t="s">
        <v>39</v>
      </c>
      <c r="D526" s="32" t="s">
        <v>14</v>
      </c>
      <c r="E526" s="23" t="s">
        <v>17</v>
      </c>
      <c r="F526" s="585"/>
      <c r="G526" s="585"/>
      <c r="H526" s="24">
        <v>10000</v>
      </c>
      <c r="I526" s="17">
        <f t="shared" si="20"/>
        <v>2690000</v>
      </c>
      <c r="M526" s="31"/>
    </row>
    <row r="527" spans="2:13" s="3" customFormat="1" ht="18.55" outlineLevel="1">
      <c r="B527" s="574" t="s">
        <v>6</v>
      </c>
      <c r="C527" s="86" t="s">
        <v>39</v>
      </c>
      <c r="D527" s="78" t="s">
        <v>25</v>
      </c>
      <c r="E527" s="15" t="s">
        <v>1</v>
      </c>
      <c r="F527" s="586">
        <v>3</v>
      </c>
      <c r="G527" s="586">
        <v>2</v>
      </c>
      <c r="H527" s="16">
        <v>0</v>
      </c>
      <c r="I527" s="17">
        <f t="shared" si="20"/>
        <v>2690000</v>
      </c>
      <c r="M527" s="31"/>
    </row>
    <row r="528" spans="2:13" s="3" customFormat="1" ht="18.55" outlineLevel="1">
      <c r="B528" s="575"/>
      <c r="C528" s="86" t="s">
        <v>39</v>
      </c>
      <c r="D528" s="79" t="s">
        <v>9</v>
      </c>
      <c r="E528" s="19" t="s">
        <v>1</v>
      </c>
      <c r="F528" s="587"/>
      <c r="G528" s="587"/>
      <c r="H528" s="20">
        <v>0</v>
      </c>
      <c r="I528" s="17">
        <f t="shared" si="20"/>
        <v>2690000</v>
      </c>
      <c r="M528" s="31"/>
    </row>
    <row r="529" spans="2:13" s="3" customFormat="1" ht="18.55" outlineLevel="1">
      <c r="B529" s="575"/>
      <c r="C529" s="86" t="s">
        <v>39</v>
      </c>
      <c r="D529" s="79" t="s">
        <v>13</v>
      </c>
      <c r="E529" s="19" t="s">
        <v>17</v>
      </c>
      <c r="F529" s="587"/>
      <c r="G529" s="587"/>
      <c r="H529" s="20">
        <v>10000</v>
      </c>
      <c r="I529" s="17">
        <f t="shared" si="20"/>
        <v>2700000</v>
      </c>
      <c r="M529" s="31"/>
    </row>
    <row r="530" spans="2:13" s="3" customFormat="1" ht="18.55" outlineLevel="1">
      <c r="B530" s="575"/>
      <c r="C530" s="86" t="s">
        <v>39</v>
      </c>
      <c r="D530" s="79" t="s">
        <v>23</v>
      </c>
      <c r="E530" s="19" t="s">
        <v>17</v>
      </c>
      <c r="F530" s="587"/>
      <c r="G530" s="587"/>
      <c r="H530" s="20">
        <v>10000</v>
      </c>
      <c r="I530" s="17">
        <f t="shared" si="20"/>
        <v>2710000</v>
      </c>
      <c r="M530" s="31"/>
    </row>
    <row r="531" spans="2:13" s="3" customFormat="1" ht="18.55" outlineLevel="1">
      <c r="B531" s="576" t="s">
        <v>7</v>
      </c>
      <c r="C531" s="86" t="s">
        <v>39</v>
      </c>
      <c r="D531" s="32" t="s">
        <v>25</v>
      </c>
      <c r="E531" s="23" t="str">
        <f>E527</f>
        <v>Thắng</v>
      </c>
      <c r="F531" s="585">
        <v>3</v>
      </c>
      <c r="G531" s="585">
        <v>1</v>
      </c>
      <c r="H531" s="24">
        <v>0</v>
      </c>
      <c r="I531" s="17">
        <f t="shared" si="20"/>
        <v>2710000</v>
      </c>
      <c r="M531" s="31"/>
    </row>
    <row r="532" spans="2:13" s="3" customFormat="1" ht="18.55" outlineLevel="1">
      <c r="B532" s="576"/>
      <c r="C532" s="86" t="s">
        <v>39</v>
      </c>
      <c r="D532" s="32" t="s">
        <v>5</v>
      </c>
      <c r="E532" s="23" t="s">
        <v>1</v>
      </c>
      <c r="F532" s="585"/>
      <c r="G532" s="585"/>
      <c r="H532" s="24">
        <v>0</v>
      </c>
      <c r="I532" s="17">
        <f t="shared" si="20"/>
        <v>2710000</v>
      </c>
      <c r="M532" s="31"/>
    </row>
    <row r="533" spans="2:13" s="3" customFormat="1" ht="18.55" outlineLevel="1">
      <c r="B533" s="576"/>
      <c r="C533" s="86" t="s">
        <v>39</v>
      </c>
      <c r="D533" s="32" t="s">
        <v>13</v>
      </c>
      <c r="E533" s="23" t="s">
        <v>17</v>
      </c>
      <c r="F533" s="585"/>
      <c r="G533" s="585"/>
      <c r="H533" s="24">
        <v>10000</v>
      </c>
      <c r="I533" s="17">
        <f t="shared" si="20"/>
        <v>2720000</v>
      </c>
      <c r="M533" s="31"/>
    </row>
    <row r="534" spans="2:13" s="3" customFormat="1" ht="18.55" outlineLevel="1">
      <c r="B534" s="576"/>
      <c r="C534" s="86" t="s">
        <v>39</v>
      </c>
      <c r="D534" s="32" t="s">
        <v>23</v>
      </c>
      <c r="E534" s="23" t="s">
        <v>17</v>
      </c>
      <c r="F534" s="585"/>
      <c r="G534" s="585"/>
      <c r="H534" s="24">
        <v>10000</v>
      </c>
      <c r="I534" s="17">
        <f t="shared" si="20"/>
        <v>2730000</v>
      </c>
      <c r="M534" s="31"/>
    </row>
    <row r="535" spans="2:13" s="3" customFormat="1" ht="18.55" outlineLevel="1">
      <c r="B535" s="574" t="s">
        <v>8</v>
      </c>
      <c r="C535" s="86" t="s">
        <v>39</v>
      </c>
      <c r="D535" s="78" t="s">
        <v>9</v>
      </c>
      <c r="E535" s="15" t="s">
        <v>1</v>
      </c>
      <c r="F535" s="586">
        <v>3</v>
      </c>
      <c r="G535" s="586">
        <v>1</v>
      </c>
      <c r="H535" s="16">
        <v>0</v>
      </c>
      <c r="I535" s="17">
        <f t="shared" si="20"/>
        <v>2730000</v>
      </c>
      <c r="M535" s="31"/>
    </row>
    <row r="536" spans="2:13" s="3" customFormat="1" ht="18.55" outlineLevel="1">
      <c r="B536" s="575"/>
      <c r="C536" s="86" t="s">
        <v>39</v>
      </c>
      <c r="D536" s="79" t="s">
        <v>24</v>
      </c>
      <c r="E536" s="19" t="s">
        <v>1</v>
      </c>
      <c r="F536" s="587"/>
      <c r="G536" s="587"/>
      <c r="H536" s="20">
        <v>0</v>
      </c>
      <c r="I536" s="17">
        <f t="shared" si="20"/>
        <v>2730000</v>
      </c>
      <c r="M536" s="31"/>
    </row>
    <row r="537" spans="2:13" s="3" customFormat="1" ht="18.55" outlineLevel="1">
      <c r="B537" s="575"/>
      <c r="C537" s="86" t="s">
        <v>39</v>
      </c>
      <c r="D537" s="79" t="s">
        <v>15</v>
      </c>
      <c r="E537" s="19" t="s">
        <v>17</v>
      </c>
      <c r="F537" s="587"/>
      <c r="G537" s="587"/>
      <c r="H537" s="20">
        <v>10000</v>
      </c>
      <c r="I537" s="17">
        <f t="shared" si="20"/>
        <v>2740000</v>
      </c>
      <c r="M537" s="31"/>
    </row>
    <row r="538" spans="2:13" s="3" customFormat="1" ht="18.55" outlineLevel="1">
      <c r="B538" s="575"/>
      <c r="C538" s="86" t="s">
        <v>39</v>
      </c>
      <c r="D538" s="79" t="s">
        <v>5</v>
      </c>
      <c r="E538" s="19" t="s">
        <v>17</v>
      </c>
      <c r="F538" s="587"/>
      <c r="G538" s="587"/>
      <c r="H538" s="20">
        <v>10000</v>
      </c>
      <c r="I538" s="17">
        <f t="shared" si="20"/>
        <v>2750000</v>
      </c>
      <c r="M538" s="31"/>
    </row>
    <row r="539" spans="2:13" s="3" customFormat="1" ht="18.55" outlineLevel="1">
      <c r="B539" s="576" t="s">
        <v>10</v>
      </c>
      <c r="C539" s="86" t="s">
        <v>39</v>
      </c>
      <c r="D539" s="32" t="s">
        <v>4</v>
      </c>
      <c r="E539" s="23" t="str">
        <f>E535</f>
        <v>Thắng</v>
      </c>
      <c r="F539" s="585">
        <v>3</v>
      </c>
      <c r="G539" s="585">
        <v>2</v>
      </c>
      <c r="H539" s="24">
        <v>0</v>
      </c>
      <c r="I539" s="17">
        <f t="shared" si="20"/>
        <v>2750000</v>
      </c>
      <c r="M539" s="31"/>
    </row>
    <row r="540" spans="2:13" s="3" customFormat="1" ht="18.55" outlineLevel="1">
      <c r="B540" s="576"/>
      <c r="C540" s="86" t="s">
        <v>39</v>
      </c>
      <c r="D540" s="32" t="s">
        <v>23</v>
      </c>
      <c r="E540" s="23" t="s">
        <v>1</v>
      </c>
      <c r="F540" s="585"/>
      <c r="G540" s="585"/>
      <c r="H540" s="24">
        <v>0</v>
      </c>
      <c r="I540" s="17">
        <f t="shared" si="20"/>
        <v>2750000</v>
      </c>
      <c r="M540" s="31"/>
    </row>
    <row r="541" spans="2:13" s="3" customFormat="1" ht="18.55" outlineLevel="1">
      <c r="B541" s="576"/>
      <c r="C541" s="86" t="s">
        <v>39</v>
      </c>
      <c r="D541" s="32" t="s">
        <v>13</v>
      </c>
      <c r="E541" s="23" t="s">
        <v>17</v>
      </c>
      <c r="F541" s="585"/>
      <c r="G541" s="585"/>
      <c r="H541" s="24">
        <v>10000</v>
      </c>
      <c r="I541" s="17">
        <f t="shared" si="20"/>
        <v>2760000</v>
      </c>
      <c r="M541" s="31"/>
    </row>
    <row r="542" spans="2:13" s="3" customFormat="1" ht="18.55" outlineLevel="1">
      <c r="B542" s="576"/>
      <c r="C542" s="86" t="s">
        <v>39</v>
      </c>
      <c r="D542" s="32" t="s">
        <v>25</v>
      </c>
      <c r="E542" s="23" t="s">
        <v>17</v>
      </c>
      <c r="F542" s="585"/>
      <c r="G542" s="585"/>
      <c r="H542" s="24">
        <v>10000</v>
      </c>
      <c r="I542" s="17">
        <f t="shared" si="20"/>
        <v>2770000</v>
      </c>
      <c r="M542" s="31"/>
    </row>
    <row r="543" spans="2:13" s="3" customFormat="1" ht="18.55">
      <c r="B543" s="6" t="s">
        <v>89</v>
      </c>
      <c r="C543" s="7"/>
      <c r="D543" s="77"/>
      <c r="E543" s="9"/>
      <c r="F543" s="10"/>
      <c r="G543" s="10"/>
      <c r="H543" s="11">
        <f>SUM(H544:H587)</f>
        <v>220000</v>
      </c>
      <c r="I543" s="12">
        <v>0</v>
      </c>
      <c r="M543" s="31"/>
    </row>
    <row r="544" spans="2:13" s="3" customFormat="1" ht="18.55" outlineLevel="1">
      <c r="B544" s="574" t="s">
        <v>2</v>
      </c>
      <c r="C544" s="86" t="s">
        <v>39</v>
      </c>
      <c r="D544" s="78" t="s">
        <v>23</v>
      </c>
      <c r="E544" s="15" t="s">
        <v>1</v>
      </c>
      <c r="F544" s="586">
        <v>3</v>
      </c>
      <c r="G544" s="586">
        <v>1</v>
      </c>
      <c r="H544" s="16">
        <v>0</v>
      </c>
      <c r="I544" s="17">
        <f>'12-2016'!I542+H544</f>
        <v>2770000</v>
      </c>
      <c r="M544" s="31"/>
    </row>
    <row r="545" spans="2:13" s="3" customFormat="1" ht="18.55" outlineLevel="1">
      <c r="B545" s="575"/>
      <c r="C545" s="86" t="s">
        <v>39</v>
      </c>
      <c r="D545" s="79" t="s">
        <v>16</v>
      </c>
      <c r="E545" s="19" t="s">
        <v>1</v>
      </c>
      <c r="F545" s="587"/>
      <c r="G545" s="587"/>
      <c r="H545" s="20">
        <v>0</v>
      </c>
      <c r="I545" s="17">
        <f t="shared" ref="I545:I567" si="21">I544+H545</f>
        <v>2770000</v>
      </c>
      <c r="M545" s="31"/>
    </row>
    <row r="546" spans="2:13" s="3" customFormat="1" ht="18.55" outlineLevel="1">
      <c r="B546" s="575"/>
      <c r="C546" s="86" t="s">
        <v>39</v>
      </c>
      <c r="D546" s="79" t="s">
        <v>15</v>
      </c>
      <c r="E546" s="19" t="s">
        <v>17</v>
      </c>
      <c r="F546" s="587"/>
      <c r="G546" s="587"/>
      <c r="H546" s="20">
        <v>10000</v>
      </c>
      <c r="I546" s="17">
        <f t="shared" si="21"/>
        <v>2780000</v>
      </c>
      <c r="M546" s="31"/>
    </row>
    <row r="547" spans="2:13" s="3" customFormat="1" ht="18.55" outlineLevel="1">
      <c r="B547" s="575"/>
      <c r="C547" s="86" t="s">
        <v>39</v>
      </c>
      <c r="D547" s="79" t="s">
        <v>0</v>
      </c>
      <c r="E547" s="19" t="s">
        <v>17</v>
      </c>
      <c r="F547" s="587"/>
      <c r="G547" s="587"/>
      <c r="H547" s="20">
        <v>10000</v>
      </c>
      <c r="I547" s="17">
        <f t="shared" si="21"/>
        <v>2790000</v>
      </c>
      <c r="M547" s="31"/>
    </row>
    <row r="548" spans="2:13" s="3" customFormat="1" ht="18.55" outlineLevel="1">
      <c r="B548" s="576" t="s">
        <v>3</v>
      </c>
      <c r="C548" s="86" t="s">
        <v>39</v>
      </c>
      <c r="D548" s="32" t="s">
        <v>14</v>
      </c>
      <c r="E548" s="23" t="str">
        <f>E544</f>
        <v>Thắng</v>
      </c>
      <c r="F548" s="585">
        <v>3</v>
      </c>
      <c r="G548" s="585">
        <v>1</v>
      </c>
      <c r="H548" s="24">
        <v>0</v>
      </c>
      <c r="I548" s="17">
        <f t="shared" si="21"/>
        <v>2790000</v>
      </c>
      <c r="M548" s="31"/>
    </row>
    <row r="549" spans="2:13" s="3" customFormat="1" ht="18.55" outlineLevel="1">
      <c r="B549" s="576"/>
      <c r="C549" s="86" t="s">
        <v>39</v>
      </c>
      <c r="D549" s="32" t="s">
        <v>13</v>
      </c>
      <c r="E549" s="23" t="s">
        <v>1</v>
      </c>
      <c r="F549" s="585"/>
      <c r="G549" s="585"/>
      <c r="H549" s="24">
        <v>0</v>
      </c>
      <c r="I549" s="17">
        <f t="shared" si="21"/>
        <v>2790000</v>
      </c>
      <c r="M549" s="31"/>
    </row>
    <row r="550" spans="2:13" s="3" customFormat="1" ht="18.55" outlineLevel="1">
      <c r="B550" s="576"/>
      <c r="C550" s="86" t="s">
        <v>39</v>
      </c>
      <c r="D550" s="32" t="s">
        <v>23</v>
      </c>
      <c r="E550" s="23" t="s">
        <v>17</v>
      </c>
      <c r="F550" s="585"/>
      <c r="G550" s="585"/>
      <c r="H550" s="24">
        <v>10000</v>
      </c>
      <c r="I550" s="17">
        <f t="shared" si="21"/>
        <v>2800000</v>
      </c>
      <c r="M550" s="31"/>
    </row>
    <row r="551" spans="2:13" s="3" customFormat="1" ht="18.55" outlineLevel="1">
      <c r="B551" s="576"/>
      <c r="C551" s="86" t="s">
        <v>39</v>
      </c>
      <c r="D551" s="32" t="s">
        <v>16</v>
      </c>
      <c r="E551" s="23" t="s">
        <v>17</v>
      </c>
      <c r="F551" s="585"/>
      <c r="G551" s="585"/>
      <c r="H551" s="24">
        <v>10000</v>
      </c>
      <c r="I551" s="17">
        <f t="shared" si="21"/>
        <v>2810000</v>
      </c>
      <c r="M551" s="31"/>
    </row>
    <row r="552" spans="2:13" s="3" customFormat="1" ht="18.55" outlineLevel="1">
      <c r="B552" s="574" t="s">
        <v>6</v>
      </c>
      <c r="C552" s="86" t="s">
        <v>39</v>
      </c>
      <c r="D552" s="78" t="s">
        <v>0</v>
      </c>
      <c r="E552" s="15" t="s">
        <v>1</v>
      </c>
      <c r="F552" s="586">
        <v>3</v>
      </c>
      <c r="G552" s="586">
        <v>0</v>
      </c>
      <c r="H552" s="16">
        <v>0</v>
      </c>
      <c r="I552" s="17">
        <f t="shared" si="21"/>
        <v>2810000</v>
      </c>
      <c r="M552" s="31"/>
    </row>
    <row r="553" spans="2:13" s="3" customFormat="1" ht="18.55" outlineLevel="1">
      <c r="B553" s="575"/>
      <c r="C553" s="86" t="s">
        <v>39</v>
      </c>
      <c r="D553" s="79" t="s">
        <v>15</v>
      </c>
      <c r="E553" s="19" t="s">
        <v>1</v>
      </c>
      <c r="F553" s="587"/>
      <c r="G553" s="587"/>
      <c r="H553" s="20">
        <v>0</v>
      </c>
      <c r="I553" s="17">
        <f t="shared" si="21"/>
        <v>2810000</v>
      </c>
      <c r="M553" s="31"/>
    </row>
    <row r="554" spans="2:13" s="3" customFormat="1" ht="18.55" outlineLevel="1">
      <c r="B554" s="575"/>
      <c r="C554" s="86" t="s">
        <v>39</v>
      </c>
      <c r="D554" s="79" t="s">
        <v>13</v>
      </c>
      <c r="E554" s="19" t="s">
        <v>17</v>
      </c>
      <c r="F554" s="587"/>
      <c r="G554" s="587"/>
      <c r="H554" s="20">
        <v>10000</v>
      </c>
      <c r="I554" s="17">
        <f t="shared" si="21"/>
        <v>2820000</v>
      </c>
      <c r="M554" s="31"/>
    </row>
    <row r="555" spans="2:13" s="3" customFormat="1" ht="18.55" outlineLevel="1">
      <c r="B555" s="575"/>
      <c r="C555" s="86" t="s">
        <v>39</v>
      </c>
      <c r="D555" s="79" t="s">
        <v>14</v>
      </c>
      <c r="E555" s="19" t="s">
        <v>17</v>
      </c>
      <c r="F555" s="587"/>
      <c r="G555" s="587"/>
      <c r="H555" s="20">
        <v>10000</v>
      </c>
      <c r="I555" s="17">
        <f t="shared" si="21"/>
        <v>2830000</v>
      </c>
      <c r="M555" s="31"/>
    </row>
    <row r="556" spans="2:13" s="3" customFormat="1" ht="18.55" outlineLevel="1">
      <c r="B556" s="576" t="s">
        <v>7</v>
      </c>
      <c r="C556" s="86" t="s">
        <v>39</v>
      </c>
      <c r="D556" s="32" t="s">
        <v>25</v>
      </c>
      <c r="E556" s="23" t="str">
        <f>E552</f>
        <v>Thắng</v>
      </c>
      <c r="F556" s="585">
        <v>3</v>
      </c>
      <c r="G556" s="585">
        <v>1</v>
      </c>
      <c r="H556" s="24">
        <v>0</v>
      </c>
      <c r="I556" s="17">
        <f t="shared" si="21"/>
        <v>2830000</v>
      </c>
      <c r="M556" s="31"/>
    </row>
    <row r="557" spans="2:13" s="3" customFormat="1" ht="18.55" outlineLevel="1">
      <c r="B557" s="576"/>
      <c r="C557" s="86" t="s">
        <v>39</v>
      </c>
      <c r="D557" s="32" t="s">
        <v>16</v>
      </c>
      <c r="E557" s="23" t="s">
        <v>1</v>
      </c>
      <c r="F557" s="585"/>
      <c r="G557" s="585"/>
      <c r="H557" s="24">
        <v>0</v>
      </c>
      <c r="I557" s="17">
        <f t="shared" si="21"/>
        <v>2830000</v>
      </c>
      <c r="M557" s="31"/>
    </row>
    <row r="558" spans="2:13" s="3" customFormat="1" ht="18.55" outlineLevel="1">
      <c r="B558" s="576"/>
      <c r="C558" s="86" t="s">
        <v>39</v>
      </c>
      <c r="D558" s="32" t="s">
        <v>0</v>
      </c>
      <c r="E558" s="23" t="s">
        <v>17</v>
      </c>
      <c r="F558" s="585"/>
      <c r="G558" s="585"/>
      <c r="H558" s="24">
        <v>10000</v>
      </c>
      <c r="I558" s="17">
        <f t="shared" si="21"/>
        <v>2840000</v>
      </c>
      <c r="M558" s="31"/>
    </row>
    <row r="559" spans="2:13" s="3" customFormat="1" ht="18.55" outlineLevel="1">
      <c r="B559" s="576"/>
      <c r="C559" s="86" t="s">
        <v>39</v>
      </c>
      <c r="D559" s="32" t="s">
        <v>15</v>
      </c>
      <c r="E559" s="23" t="s">
        <v>17</v>
      </c>
      <c r="F559" s="585"/>
      <c r="G559" s="585"/>
      <c r="H559" s="24">
        <v>10000</v>
      </c>
      <c r="I559" s="17">
        <f t="shared" si="21"/>
        <v>2850000</v>
      </c>
      <c r="M559" s="31"/>
    </row>
    <row r="560" spans="2:13" s="3" customFormat="1" ht="18.55" outlineLevel="1">
      <c r="B560" s="574" t="s">
        <v>8</v>
      </c>
      <c r="C560" s="86" t="s">
        <v>39</v>
      </c>
      <c r="D560" s="78" t="s">
        <v>25</v>
      </c>
      <c r="E560" s="15" t="s">
        <v>1</v>
      </c>
      <c r="F560" s="586">
        <v>3</v>
      </c>
      <c r="G560" s="586">
        <v>1</v>
      </c>
      <c r="H560" s="16">
        <v>0</v>
      </c>
      <c r="I560" s="17">
        <f t="shared" si="21"/>
        <v>2850000</v>
      </c>
      <c r="M560" s="31"/>
    </row>
    <row r="561" spans="2:13" s="3" customFormat="1" ht="18.55" outlineLevel="1">
      <c r="B561" s="575"/>
      <c r="C561" s="86" t="s">
        <v>39</v>
      </c>
      <c r="D561" s="79" t="s">
        <v>13</v>
      </c>
      <c r="E561" s="19" t="s">
        <v>1</v>
      </c>
      <c r="F561" s="587"/>
      <c r="G561" s="587"/>
      <c r="H561" s="20">
        <v>0</v>
      </c>
      <c r="I561" s="17">
        <f t="shared" si="21"/>
        <v>2850000</v>
      </c>
      <c r="M561" s="31"/>
    </row>
    <row r="562" spans="2:13" s="3" customFormat="1" ht="18.55" outlineLevel="1">
      <c r="B562" s="575"/>
      <c r="C562" s="86" t="s">
        <v>39</v>
      </c>
      <c r="D562" s="79" t="s">
        <v>15</v>
      </c>
      <c r="E562" s="19" t="s">
        <v>17</v>
      </c>
      <c r="F562" s="587"/>
      <c r="G562" s="587"/>
      <c r="H562" s="20">
        <v>10000</v>
      </c>
      <c r="I562" s="17">
        <f t="shared" si="21"/>
        <v>2860000</v>
      </c>
      <c r="M562" s="31"/>
    </row>
    <row r="563" spans="2:13" s="3" customFormat="1" ht="18.55" outlineLevel="1">
      <c r="B563" s="575"/>
      <c r="C563" s="86" t="s">
        <v>39</v>
      </c>
      <c r="D563" s="79" t="s">
        <v>14</v>
      </c>
      <c r="E563" s="19" t="s">
        <v>17</v>
      </c>
      <c r="F563" s="587"/>
      <c r="G563" s="587"/>
      <c r="H563" s="20">
        <v>10000</v>
      </c>
      <c r="I563" s="17">
        <f t="shared" si="21"/>
        <v>2870000</v>
      </c>
      <c r="M563" s="31"/>
    </row>
    <row r="564" spans="2:13" s="3" customFormat="1" ht="18.55" outlineLevel="1">
      <c r="B564" s="576" t="s">
        <v>10</v>
      </c>
      <c r="C564" s="86" t="s">
        <v>39</v>
      </c>
      <c r="D564" s="32" t="s">
        <v>4</v>
      </c>
      <c r="E564" s="23" t="str">
        <f>E560</f>
        <v>Thắng</v>
      </c>
      <c r="F564" s="585">
        <v>3</v>
      </c>
      <c r="G564" s="585">
        <v>2</v>
      </c>
      <c r="H564" s="24">
        <v>0</v>
      </c>
      <c r="I564" s="17">
        <f t="shared" si="21"/>
        <v>2870000</v>
      </c>
      <c r="M564" s="31"/>
    </row>
    <row r="565" spans="2:13" s="3" customFormat="1" ht="18.55" outlineLevel="1">
      <c r="B565" s="576"/>
      <c r="C565" s="86" t="s">
        <v>39</v>
      </c>
      <c r="D565" s="32" t="s">
        <v>23</v>
      </c>
      <c r="E565" s="23" t="s">
        <v>1</v>
      </c>
      <c r="F565" s="585"/>
      <c r="G565" s="585"/>
      <c r="H565" s="24">
        <v>0</v>
      </c>
      <c r="I565" s="17">
        <f t="shared" si="21"/>
        <v>2870000</v>
      </c>
      <c r="M565" s="31"/>
    </row>
    <row r="566" spans="2:13" s="3" customFormat="1" ht="18.55" outlineLevel="1">
      <c r="B566" s="576"/>
      <c r="C566" s="86" t="s">
        <v>39</v>
      </c>
      <c r="D566" s="32" t="s">
        <v>13</v>
      </c>
      <c r="E566" s="23" t="s">
        <v>17</v>
      </c>
      <c r="F566" s="585"/>
      <c r="G566" s="585"/>
      <c r="H566" s="24">
        <v>10000</v>
      </c>
      <c r="I566" s="17">
        <f t="shared" si="21"/>
        <v>2880000</v>
      </c>
      <c r="M566" s="31"/>
    </row>
    <row r="567" spans="2:13" s="3" customFormat="1" ht="18.55" outlineLevel="1">
      <c r="B567" s="576"/>
      <c r="C567" s="86" t="s">
        <v>39</v>
      </c>
      <c r="D567" s="32" t="s">
        <v>25</v>
      </c>
      <c r="E567" s="23" t="s">
        <v>17</v>
      </c>
      <c r="F567" s="585"/>
      <c r="G567" s="585"/>
      <c r="H567" s="24">
        <v>10000</v>
      </c>
      <c r="I567" s="17">
        <f t="shared" si="21"/>
        <v>2890000</v>
      </c>
      <c r="M567" s="31"/>
    </row>
    <row r="568" spans="2:13" s="3" customFormat="1" ht="18.55" outlineLevel="1">
      <c r="B568" s="574" t="s">
        <v>31</v>
      </c>
      <c r="C568" s="86" t="s">
        <v>39</v>
      </c>
      <c r="D568" s="78" t="s">
        <v>0</v>
      </c>
      <c r="E568" s="15" t="s">
        <v>1</v>
      </c>
      <c r="F568" s="586">
        <v>3</v>
      </c>
      <c r="G568" s="586">
        <v>1</v>
      </c>
      <c r="H568" s="16">
        <v>0</v>
      </c>
      <c r="I568" s="17">
        <f t="shared" ref="I568:I583" si="22">I567+H568</f>
        <v>2890000</v>
      </c>
      <c r="M568" s="31"/>
    </row>
    <row r="569" spans="2:13" s="3" customFormat="1" ht="18.55" outlineLevel="1">
      <c r="B569" s="575"/>
      <c r="C569" s="86" t="s">
        <v>39</v>
      </c>
      <c r="D569" s="79" t="s">
        <v>15</v>
      </c>
      <c r="E569" s="19" t="s">
        <v>1</v>
      </c>
      <c r="F569" s="587"/>
      <c r="G569" s="587"/>
      <c r="H569" s="20">
        <v>0</v>
      </c>
      <c r="I569" s="17">
        <f t="shared" si="22"/>
        <v>2890000</v>
      </c>
      <c r="M569" s="31"/>
    </row>
    <row r="570" spans="2:13" s="3" customFormat="1" ht="18.55" outlineLevel="1">
      <c r="B570" s="575"/>
      <c r="C570" s="86" t="s">
        <v>39</v>
      </c>
      <c r="D570" s="79" t="s">
        <v>23</v>
      </c>
      <c r="E570" s="19" t="s">
        <v>17</v>
      </c>
      <c r="F570" s="587"/>
      <c r="G570" s="587"/>
      <c r="H570" s="20">
        <v>10000</v>
      </c>
      <c r="I570" s="17">
        <f t="shared" si="22"/>
        <v>2900000</v>
      </c>
      <c r="M570" s="31"/>
    </row>
    <row r="571" spans="2:13" s="3" customFormat="1" ht="18.55" outlineLevel="1">
      <c r="B571" s="575"/>
      <c r="C571" s="86" t="s">
        <v>39</v>
      </c>
      <c r="D571" s="79" t="s">
        <v>16</v>
      </c>
      <c r="E571" s="19" t="s">
        <v>17</v>
      </c>
      <c r="F571" s="587"/>
      <c r="G571" s="587"/>
      <c r="H571" s="20">
        <v>10000</v>
      </c>
      <c r="I571" s="17">
        <f t="shared" si="22"/>
        <v>2910000</v>
      </c>
      <c r="M571" s="31"/>
    </row>
    <row r="572" spans="2:13" s="3" customFormat="1" ht="18.55" outlineLevel="1">
      <c r="B572" s="576" t="s">
        <v>36</v>
      </c>
      <c r="C572" s="86" t="s">
        <v>39</v>
      </c>
      <c r="D572" s="32" t="s">
        <v>0</v>
      </c>
      <c r="E572" s="23" t="str">
        <f>E568</f>
        <v>Thắng</v>
      </c>
      <c r="F572" s="585">
        <v>3</v>
      </c>
      <c r="G572" s="585">
        <v>2</v>
      </c>
      <c r="H572" s="24">
        <v>0</v>
      </c>
      <c r="I572" s="17">
        <f t="shared" si="22"/>
        <v>2910000</v>
      </c>
      <c r="M572" s="31"/>
    </row>
    <row r="573" spans="2:13" s="3" customFormat="1" ht="18.55" outlineLevel="1">
      <c r="B573" s="576"/>
      <c r="C573" s="86" t="s">
        <v>39</v>
      </c>
      <c r="D573" s="32" t="s">
        <v>15</v>
      </c>
      <c r="E573" s="23" t="s">
        <v>1</v>
      </c>
      <c r="F573" s="585"/>
      <c r="G573" s="585"/>
      <c r="H573" s="24">
        <v>0</v>
      </c>
      <c r="I573" s="17">
        <f t="shared" si="22"/>
        <v>2910000</v>
      </c>
      <c r="M573" s="31"/>
    </row>
    <row r="574" spans="2:13" s="3" customFormat="1" ht="18.55" outlineLevel="1">
      <c r="B574" s="576"/>
      <c r="C574" s="86" t="s">
        <v>39</v>
      </c>
      <c r="D574" s="32" t="s">
        <v>13</v>
      </c>
      <c r="E574" s="23" t="s">
        <v>17</v>
      </c>
      <c r="F574" s="585"/>
      <c r="G574" s="585"/>
      <c r="H574" s="24">
        <v>10000</v>
      </c>
      <c r="I574" s="17">
        <f t="shared" si="22"/>
        <v>2920000</v>
      </c>
      <c r="M574" s="31"/>
    </row>
    <row r="575" spans="2:13" s="3" customFormat="1" ht="18.55" outlineLevel="1">
      <c r="B575" s="576"/>
      <c r="C575" s="86" t="s">
        <v>39</v>
      </c>
      <c r="D575" s="32" t="s">
        <v>14</v>
      </c>
      <c r="E575" s="23" t="s">
        <v>17</v>
      </c>
      <c r="F575" s="585"/>
      <c r="G575" s="585"/>
      <c r="H575" s="24">
        <v>10000</v>
      </c>
      <c r="I575" s="17">
        <f t="shared" si="22"/>
        <v>2930000</v>
      </c>
      <c r="M575" s="31"/>
    </row>
    <row r="576" spans="2:13" s="3" customFormat="1" ht="18.55" outlineLevel="1">
      <c r="B576" s="574" t="s">
        <v>37</v>
      </c>
      <c r="C576" s="86" t="s">
        <v>39</v>
      </c>
      <c r="D576" s="78" t="s">
        <v>14</v>
      </c>
      <c r="E576" s="15" t="s">
        <v>1</v>
      </c>
      <c r="F576" s="586">
        <v>3</v>
      </c>
      <c r="G576" s="586">
        <v>2</v>
      </c>
      <c r="H576" s="16">
        <v>0</v>
      </c>
      <c r="I576" s="17">
        <f t="shared" si="22"/>
        <v>2930000</v>
      </c>
      <c r="M576" s="31"/>
    </row>
    <row r="577" spans="2:13" s="3" customFormat="1" ht="18.55" outlineLevel="1">
      <c r="B577" s="575"/>
      <c r="C577" s="86" t="s">
        <v>39</v>
      </c>
      <c r="D577" s="79" t="s">
        <v>13</v>
      </c>
      <c r="E577" s="19" t="s">
        <v>1</v>
      </c>
      <c r="F577" s="587"/>
      <c r="G577" s="587"/>
      <c r="H577" s="20">
        <v>0</v>
      </c>
      <c r="I577" s="17">
        <f t="shared" si="22"/>
        <v>2930000</v>
      </c>
      <c r="M577" s="31"/>
    </row>
    <row r="578" spans="2:13" s="3" customFormat="1" ht="18.55" outlineLevel="1">
      <c r="B578" s="575"/>
      <c r="C578" s="86" t="s">
        <v>39</v>
      </c>
      <c r="D578" s="79" t="s">
        <v>23</v>
      </c>
      <c r="E578" s="19" t="s">
        <v>17</v>
      </c>
      <c r="F578" s="587"/>
      <c r="G578" s="587"/>
      <c r="H578" s="20">
        <v>10000</v>
      </c>
      <c r="I578" s="17">
        <f t="shared" si="22"/>
        <v>2940000</v>
      </c>
      <c r="M578" s="31"/>
    </row>
    <row r="579" spans="2:13" s="3" customFormat="1" ht="18.55" outlineLevel="1">
      <c r="B579" s="575"/>
      <c r="C579" s="86" t="s">
        <v>39</v>
      </c>
      <c r="D579" s="79" t="s">
        <v>16</v>
      </c>
      <c r="E579" s="19" t="s">
        <v>17</v>
      </c>
      <c r="F579" s="587"/>
      <c r="G579" s="587"/>
      <c r="H579" s="20">
        <v>10000</v>
      </c>
      <c r="I579" s="17">
        <f t="shared" si="22"/>
        <v>2950000</v>
      </c>
      <c r="M579" s="31"/>
    </row>
    <row r="580" spans="2:13" s="3" customFormat="1" ht="18.55" outlineLevel="1">
      <c r="B580" s="576" t="s">
        <v>41</v>
      </c>
      <c r="C580" s="86" t="s">
        <v>39</v>
      </c>
      <c r="D580" s="32" t="s">
        <v>0</v>
      </c>
      <c r="E580" s="23" t="str">
        <f>E576</f>
        <v>Thắng</v>
      </c>
      <c r="F580" s="585">
        <v>3</v>
      </c>
      <c r="G580" s="585">
        <v>0</v>
      </c>
      <c r="H580" s="24">
        <v>0</v>
      </c>
      <c r="I580" s="17">
        <f t="shared" si="22"/>
        <v>2950000</v>
      </c>
      <c r="M580" s="31"/>
    </row>
    <row r="581" spans="2:13" s="3" customFormat="1" ht="18.55" outlineLevel="1">
      <c r="B581" s="576"/>
      <c r="C581" s="86" t="s">
        <v>39</v>
      </c>
      <c r="D581" s="32" t="s">
        <v>13</v>
      </c>
      <c r="E581" s="23" t="s">
        <v>1</v>
      </c>
      <c r="F581" s="585"/>
      <c r="G581" s="585"/>
      <c r="H581" s="24">
        <v>0</v>
      </c>
      <c r="I581" s="17">
        <f t="shared" si="22"/>
        <v>2950000</v>
      </c>
      <c r="M581" s="31"/>
    </row>
    <row r="582" spans="2:13" s="3" customFormat="1" ht="18.55" outlineLevel="1">
      <c r="B582" s="576"/>
      <c r="C582" s="86" t="s">
        <v>39</v>
      </c>
      <c r="D582" s="32" t="s">
        <v>15</v>
      </c>
      <c r="E582" s="23" t="s">
        <v>17</v>
      </c>
      <c r="F582" s="585"/>
      <c r="G582" s="585"/>
      <c r="H582" s="24">
        <v>10000</v>
      </c>
      <c r="I582" s="17">
        <f t="shared" si="22"/>
        <v>2960000</v>
      </c>
      <c r="M582" s="31"/>
    </row>
    <row r="583" spans="2:13" s="3" customFormat="1" ht="18.55" outlineLevel="1">
      <c r="B583" s="576"/>
      <c r="C583" s="86" t="s">
        <v>39</v>
      </c>
      <c r="D583" s="32" t="s">
        <v>16</v>
      </c>
      <c r="E583" s="23" t="s">
        <v>17</v>
      </c>
      <c r="F583" s="585"/>
      <c r="G583" s="585"/>
      <c r="H583" s="24">
        <v>10000</v>
      </c>
      <c r="I583" s="17">
        <f t="shared" si="22"/>
        <v>2970000</v>
      </c>
      <c r="M583" s="31"/>
    </row>
    <row r="584" spans="2:13" s="3" customFormat="1" ht="18.55" outlineLevel="1">
      <c r="B584" s="574" t="s">
        <v>48</v>
      </c>
      <c r="C584" s="86" t="s">
        <v>39</v>
      </c>
      <c r="D584" s="78" t="s">
        <v>14</v>
      </c>
      <c r="E584" s="15" t="s">
        <v>1</v>
      </c>
      <c r="F584" s="586">
        <v>3</v>
      </c>
      <c r="G584" s="586">
        <v>1</v>
      </c>
      <c r="H584" s="16">
        <v>0</v>
      </c>
      <c r="I584" s="17">
        <f>I583+H584</f>
        <v>2970000</v>
      </c>
      <c r="M584" s="31"/>
    </row>
    <row r="585" spans="2:13" s="3" customFormat="1" ht="18.55" outlineLevel="1">
      <c r="B585" s="575"/>
      <c r="C585" s="86" t="s">
        <v>39</v>
      </c>
      <c r="D585" s="79" t="s">
        <v>16</v>
      </c>
      <c r="E585" s="19" t="s">
        <v>1</v>
      </c>
      <c r="F585" s="587"/>
      <c r="G585" s="587"/>
      <c r="H585" s="20">
        <v>0</v>
      </c>
      <c r="I585" s="17">
        <f>I584+H585</f>
        <v>2970000</v>
      </c>
      <c r="M585" s="31"/>
    </row>
    <row r="586" spans="2:13" s="3" customFormat="1" ht="18.55" outlineLevel="1">
      <c r="B586" s="575"/>
      <c r="C586" s="86" t="s">
        <v>39</v>
      </c>
      <c r="D586" s="79" t="s">
        <v>0</v>
      </c>
      <c r="E586" s="19" t="s">
        <v>17</v>
      </c>
      <c r="F586" s="587"/>
      <c r="G586" s="587"/>
      <c r="H586" s="20">
        <v>10000</v>
      </c>
      <c r="I586" s="17">
        <f>I585+H586</f>
        <v>2980000</v>
      </c>
      <c r="M586" s="31"/>
    </row>
    <row r="587" spans="2:13" s="3" customFormat="1" ht="18.55" outlineLevel="1">
      <c r="B587" s="575"/>
      <c r="C587" s="86" t="s">
        <v>39</v>
      </c>
      <c r="D587" s="79" t="s">
        <v>15</v>
      </c>
      <c r="E587" s="19" t="s">
        <v>17</v>
      </c>
      <c r="F587" s="587"/>
      <c r="G587" s="587"/>
      <c r="H587" s="20">
        <v>10000</v>
      </c>
      <c r="I587" s="17">
        <f>I586+H587</f>
        <v>2990000</v>
      </c>
      <c r="M587" s="31"/>
    </row>
    <row r="588" spans="2:13" s="3" customFormat="1" ht="18.55">
      <c r="B588" s="6" t="s">
        <v>90</v>
      </c>
      <c r="C588" s="7"/>
      <c r="D588" s="77"/>
      <c r="E588" s="9"/>
      <c r="F588" s="10"/>
      <c r="G588" s="10"/>
      <c r="H588" s="11">
        <f>SUM(H589:H620)</f>
        <v>160000</v>
      </c>
      <c r="I588" s="12">
        <v>0</v>
      </c>
      <c r="M588" s="31"/>
    </row>
    <row r="589" spans="2:13" s="3" customFormat="1" ht="18.55" outlineLevel="1">
      <c r="B589" s="574" t="s">
        <v>2</v>
      </c>
      <c r="C589" s="86" t="s">
        <v>39</v>
      </c>
      <c r="D589" s="78" t="s">
        <v>23</v>
      </c>
      <c r="E589" s="15" t="s">
        <v>1</v>
      </c>
      <c r="F589" s="586">
        <v>3</v>
      </c>
      <c r="G589" s="586">
        <v>2</v>
      </c>
      <c r="H589" s="16">
        <v>0</v>
      </c>
      <c r="I589" s="17">
        <f>'12-2016'!I587+H589</f>
        <v>2990000</v>
      </c>
      <c r="M589" s="31"/>
    </row>
    <row r="590" spans="2:13" s="3" customFormat="1" ht="18.55" outlineLevel="1">
      <c r="B590" s="575"/>
      <c r="C590" s="86" t="s">
        <v>39</v>
      </c>
      <c r="D590" s="79" t="s">
        <v>5</v>
      </c>
      <c r="E590" s="19" t="s">
        <v>1</v>
      </c>
      <c r="F590" s="587"/>
      <c r="G590" s="587"/>
      <c r="H590" s="20">
        <v>0</v>
      </c>
      <c r="I590" s="17">
        <f t="shared" ref="I590:I620" si="23">I589+H590</f>
        <v>2990000</v>
      </c>
      <c r="M590" s="31"/>
    </row>
    <row r="591" spans="2:13" s="3" customFormat="1" ht="18.55" outlineLevel="1">
      <c r="B591" s="575"/>
      <c r="C591" s="86" t="s">
        <v>39</v>
      </c>
      <c r="D591" s="79" t="s">
        <v>4</v>
      </c>
      <c r="E591" s="19" t="s">
        <v>17</v>
      </c>
      <c r="F591" s="587"/>
      <c r="G591" s="587"/>
      <c r="H591" s="20">
        <v>10000</v>
      </c>
      <c r="I591" s="17">
        <f t="shared" si="23"/>
        <v>3000000</v>
      </c>
      <c r="M591" s="31"/>
    </row>
    <row r="592" spans="2:13" s="3" customFormat="1" ht="18.55" outlineLevel="1">
      <c r="B592" s="575"/>
      <c r="C592" s="86" t="s">
        <v>39</v>
      </c>
      <c r="D592" s="79" t="s">
        <v>24</v>
      </c>
      <c r="E592" s="19" t="s">
        <v>17</v>
      </c>
      <c r="F592" s="587"/>
      <c r="G592" s="587"/>
      <c r="H592" s="20">
        <v>10000</v>
      </c>
      <c r="I592" s="17">
        <f t="shared" si="23"/>
        <v>3010000</v>
      </c>
      <c r="M592" s="31"/>
    </row>
    <row r="593" spans="2:13" s="3" customFormat="1" ht="18.55" outlineLevel="1">
      <c r="B593" s="576" t="s">
        <v>3</v>
      </c>
      <c r="C593" s="86" t="s">
        <v>39</v>
      </c>
      <c r="D593" s="32" t="s">
        <v>15</v>
      </c>
      <c r="E593" s="23" t="str">
        <f>E589</f>
        <v>Thắng</v>
      </c>
      <c r="F593" s="585">
        <v>3</v>
      </c>
      <c r="G593" s="585">
        <v>1</v>
      </c>
      <c r="H593" s="24">
        <v>0</v>
      </c>
      <c r="I593" s="17">
        <f t="shared" si="23"/>
        <v>3010000</v>
      </c>
      <c r="M593" s="31"/>
    </row>
    <row r="594" spans="2:13" s="3" customFormat="1" ht="18.55" outlineLevel="1">
      <c r="B594" s="576"/>
      <c r="C594" s="86" t="s">
        <v>39</v>
      </c>
      <c r="D594" s="32" t="s">
        <v>25</v>
      </c>
      <c r="E594" s="23" t="s">
        <v>1</v>
      </c>
      <c r="F594" s="585"/>
      <c r="G594" s="585"/>
      <c r="H594" s="24">
        <v>0</v>
      </c>
      <c r="I594" s="17">
        <f t="shared" si="23"/>
        <v>3010000</v>
      </c>
      <c r="M594" s="31"/>
    </row>
    <row r="595" spans="2:13" s="3" customFormat="1" ht="18.55" outlineLevel="1">
      <c r="B595" s="576"/>
      <c r="C595" s="86" t="s">
        <v>39</v>
      </c>
      <c r="D595" s="32" t="s">
        <v>4</v>
      </c>
      <c r="E595" s="23" t="s">
        <v>17</v>
      </c>
      <c r="F595" s="585"/>
      <c r="G595" s="585"/>
      <c r="H595" s="24">
        <v>10000</v>
      </c>
      <c r="I595" s="17">
        <f t="shared" si="23"/>
        <v>3020000</v>
      </c>
      <c r="M595" s="31"/>
    </row>
    <row r="596" spans="2:13" s="3" customFormat="1" ht="18.55" outlineLevel="1">
      <c r="B596" s="576"/>
      <c r="C596" s="86" t="s">
        <v>39</v>
      </c>
      <c r="D596" s="32" t="s">
        <v>24</v>
      </c>
      <c r="E596" s="23" t="s">
        <v>17</v>
      </c>
      <c r="F596" s="585"/>
      <c r="G596" s="585"/>
      <c r="H596" s="24">
        <v>10000</v>
      </c>
      <c r="I596" s="17">
        <f t="shared" si="23"/>
        <v>3030000</v>
      </c>
      <c r="M596" s="31"/>
    </row>
    <row r="597" spans="2:13" s="3" customFormat="1" ht="18.55" outlineLevel="1">
      <c r="B597" s="574" t="s">
        <v>6</v>
      </c>
      <c r="C597" s="86" t="s">
        <v>39</v>
      </c>
      <c r="D597" s="78" t="s">
        <v>4</v>
      </c>
      <c r="E597" s="15" t="s">
        <v>1</v>
      </c>
      <c r="F597" s="586">
        <v>3</v>
      </c>
      <c r="G597" s="586">
        <v>0</v>
      </c>
      <c r="H597" s="16">
        <v>0</v>
      </c>
      <c r="I597" s="17">
        <f t="shared" si="23"/>
        <v>3030000</v>
      </c>
      <c r="M597" s="31"/>
    </row>
    <row r="598" spans="2:13" s="3" customFormat="1" ht="18.55" outlineLevel="1">
      <c r="B598" s="575"/>
      <c r="C598" s="86" t="s">
        <v>39</v>
      </c>
      <c r="D598" s="79" t="s">
        <v>24</v>
      </c>
      <c r="E598" s="19" t="s">
        <v>1</v>
      </c>
      <c r="F598" s="587"/>
      <c r="G598" s="587"/>
      <c r="H598" s="20">
        <v>0</v>
      </c>
      <c r="I598" s="17">
        <f t="shared" si="23"/>
        <v>3030000</v>
      </c>
      <c r="M598" s="31"/>
    </row>
    <row r="599" spans="2:13" s="3" customFormat="1" ht="18.55" outlineLevel="1">
      <c r="B599" s="575"/>
      <c r="C599" s="86" t="s">
        <v>39</v>
      </c>
      <c r="D599" s="79" t="s">
        <v>9</v>
      </c>
      <c r="E599" s="19" t="s">
        <v>17</v>
      </c>
      <c r="F599" s="587"/>
      <c r="G599" s="587"/>
      <c r="H599" s="20">
        <v>10000</v>
      </c>
      <c r="I599" s="17">
        <f t="shared" si="23"/>
        <v>3040000</v>
      </c>
      <c r="M599" s="31"/>
    </row>
    <row r="600" spans="2:13" s="3" customFormat="1" ht="18.55" outlineLevel="1">
      <c r="B600" s="575"/>
      <c r="C600" s="86" t="s">
        <v>39</v>
      </c>
      <c r="D600" s="79" t="s">
        <v>25</v>
      </c>
      <c r="E600" s="19" t="s">
        <v>17</v>
      </c>
      <c r="F600" s="587"/>
      <c r="G600" s="587"/>
      <c r="H600" s="20">
        <v>10000</v>
      </c>
      <c r="I600" s="17">
        <f t="shared" si="23"/>
        <v>3050000</v>
      </c>
      <c r="M600" s="31"/>
    </row>
    <row r="601" spans="2:13" s="3" customFormat="1" ht="18.55" outlineLevel="1">
      <c r="B601" s="576" t="s">
        <v>7</v>
      </c>
      <c r="C601" s="86" t="s">
        <v>39</v>
      </c>
      <c r="D601" s="32" t="s">
        <v>15</v>
      </c>
      <c r="E601" s="23" t="str">
        <f>E597</f>
        <v>Thắng</v>
      </c>
      <c r="F601" s="585">
        <v>3</v>
      </c>
      <c r="G601" s="585">
        <v>0</v>
      </c>
      <c r="H601" s="24">
        <v>0</v>
      </c>
      <c r="I601" s="17">
        <f t="shared" si="23"/>
        <v>3050000</v>
      </c>
      <c r="M601" s="31"/>
    </row>
    <row r="602" spans="2:13" s="3" customFormat="1" ht="18.55" outlineLevel="1">
      <c r="B602" s="576"/>
      <c r="C602" s="86" t="s">
        <v>39</v>
      </c>
      <c r="D602" s="32" t="s">
        <v>9</v>
      </c>
      <c r="E602" s="23" t="s">
        <v>1</v>
      </c>
      <c r="F602" s="585"/>
      <c r="G602" s="585"/>
      <c r="H602" s="24">
        <v>0</v>
      </c>
      <c r="I602" s="17">
        <f t="shared" si="23"/>
        <v>3050000</v>
      </c>
      <c r="M602" s="31"/>
    </row>
    <row r="603" spans="2:13" s="3" customFormat="1" ht="18.55" outlineLevel="1">
      <c r="B603" s="576"/>
      <c r="C603" s="86" t="s">
        <v>39</v>
      </c>
      <c r="D603" s="32" t="s">
        <v>16</v>
      </c>
      <c r="E603" s="23" t="s">
        <v>17</v>
      </c>
      <c r="F603" s="585"/>
      <c r="G603" s="585"/>
      <c r="H603" s="24">
        <v>10000</v>
      </c>
      <c r="I603" s="17">
        <f t="shared" si="23"/>
        <v>3060000</v>
      </c>
      <c r="M603" s="31"/>
    </row>
    <row r="604" spans="2:13" s="3" customFormat="1" ht="18.55" outlineLevel="1">
      <c r="B604" s="576"/>
      <c r="C604" s="86" t="s">
        <v>39</v>
      </c>
      <c r="D604" s="32" t="s">
        <v>25</v>
      </c>
      <c r="E604" s="23" t="s">
        <v>17</v>
      </c>
      <c r="F604" s="585"/>
      <c r="G604" s="585"/>
      <c r="H604" s="24">
        <v>10000</v>
      </c>
      <c r="I604" s="17">
        <f t="shared" si="23"/>
        <v>3070000</v>
      </c>
      <c r="M604" s="31"/>
    </row>
    <row r="605" spans="2:13" s="3" customFormat="1" ht="18.55" outlineLevel="1">
      <c r="B605" s="574" t="s">
        <v>8</v>
      </c>
      <c r="C605" s="86" t="s">
        <v>39</v>
      </c>
      <c r="D605" s="78" t="s">
        <v>25</v>
      </c>
      <c r="E605" s="15" t="s">
        <v>1</v>
      </c>
      <c r="F605" s="586">
        <v>3</v>
      </c>
      <c r="G605" s="586">
        <v>1</v>
      </c>
      <c r="H605" s="16">
        <v>0</v>
      </c>
      <c r="I605" s="17">
        <f t="shared" si="23"/>
        <v>3070000</v>
      </c>
      <c r="M605" s="31"/>
    </row>
    <row r="606" spans="2:13" s="3" customFormat="1" ht="18.55" outlineLevel="1">
      <c r="B606" s="575"/>
      <c r="C606" s="86" t="s">
        <v>39</v>
      </c>
      <c r="D606" s="79" t="s">
        <v>5</v>
      </c>
      <c r="E606" s="19" t="s">
        <v>1</v>
      </c>
      <c r="F606" s="587"/>
      <c r="G606" s="587"/>
      <c r="H606" s="20">
        <v>0</v>
      </c>
      <c r="I606" s="17">
        <f t="shared" si="23"/>
        <v>3070000</v>
      </c>
      <c r="M606" s="31"/>
    </row>
    <row r="607" spans="2:13" s="3" customFormat="1" ht="18.55" outlineLevel="1">
      <c r="B607" s="575"/>
      <c r="C607" s="86" t="s">
        <v>39</v>
      </c>
      <c r="D607" s="79" t="s">
        <v>15</v>
      </c>
      <c r="E607" s="19" t="s">
        <v>17</v>
      </c>
      <c r="F607" s="587"/>
      <c r="G607" s="587"/>
      <c r="H607" s="20">
        <v>10000</v>
      </c>
      <c r="I607" s="17">
        <f t="shared" si="23"/>
        <v>3080000</v>
      </c>
      <c r="M607" s="31"/>
    </row>
    <row r="608" spans="2:13" s="3" customFormat="1" ht="18.55" outlineLevel="1">
      <c r="B608" s="575"/>
      <c r="C608" s="86" t="s">
        <v>39</v>
      </c>
      <c r="D608" s="79" t="s">
        <v>16</v>
      </c>
      <c r="E608" s="19" t="s">
        <v>17</v>
      </c>
      <c r="F608" s="587"/>
      <c r="G608" s="587"/>
      <c r="H608" s="20">
        <v>10000</v>
      </c>
      <c r="I608" s="17">
        <f t="shared" si="23"/>
        <v>3090000</v>
      </c>
      <c r="M608" s="31"/>
    </row>
    <row r="609" spans="2:13" s="3" customFormat="1" ht="18.55" outlineLevel="1">
      <c r="B609" s="576" t="s">
        <v>10</v>
      </c>
      <c r="C609" s="86" t="s">
        <v>39</v>
      </c>
      <c r="D609" s="32" t="s">
        <v>15</v>
      </c>
      <c r="E609" s="23" t="str">
        <f>E605</f>
        <v>Thắng</v>
      </c>
      <c r="F609" s="585">
        <v>3</v>
      </c>
      <c r="G609" s="585">
        <v>1</v>
      </c>
      <c r="H609" s="24">
        <v>0</v>
      </c>
      <c r="I609" s="17">
        <f t="shared" si="23"/>
        <v>3090000</v>
      </c>
      <c r="M609" s="31"/>
    </row>
    <row r="610" spans="2:13" s="3" customFormat="1" ht="18.55" outlineLevel="1">
      <c r="B610" s="576"/>
      <c r="C610" s="86" t="s">
        <v>39</v>
      </c>
      <c r="D610" s="32" t="s">
        <v>0</v>
      </c>
      <c r="E610" s="23" t="s">
        <v>1</v>
      </c>
      <c r="F610" s="585"/>
      <c r="G610" s="585"/>
      <c r="H610" s="24">
        <v>0</v>
      </c>
      <c r="I610" s="17">
        <f t="shared" si="23"/>
        <v>3090000</v>
      </c>
      <c r="M610" s="31"/>
    </row>
    <row r="611" spans="2:13" s="3" customFormat="1" ht="18.55" outlineLevel="1">
      <c r="B611" s="576"/>
      <c r="C611" s="86" t="s">
        <v>39</v>
      </c>
      <c r="D611" s="32" t="s">
        <v>5</v>
      </c>
      <c r="E611" s="23" t="s">
        <v>17</v>
      </c>
      <c r="F611" s="585"/>
      <c r="G611" s="585"/>
      <c r="H611" s="24">
        <v>10000</v>
      </c>
      <c r="I611" s="17">
        <f t="shared" si="23"/>
        <v>3100000</v>
      </c>
      <c r="M611" s="31"/>
    </row>
    <row r="612" spans="2:13" s="3" customFormat="1" ht="18.55" outlineLevel="1">
      <c r="B612" s="576"/>
      <c r="C612" s="86" t="s">
        <v>39</v>
      </c>
      <c r="D612" s="32" t="s">
        <v>23</v>
      </c>
      <c r="E612" s="23" t="s">
        <v>17</v>
      </c>
      <c r="F612" s="585"/>
      <c r="G612" s="585"/>
      <c r="H612" s="24">
        <v>10000</v>
      </c>
      <c r="I612" s="17">
        <f t="shared" si="23"/>
        <v>3110000</v>
      </c>
      <c r="M612" s="31"/>
    </row>
    <row r="613" spans="2:13" s="3" customFormat="1" ht="18.55" outlineLevel="1">
      <c r="B613" s="574" t="s">
        <v>31</v>
      </c>
      <c r="C613" s="86" t="s">
        <v>39</v>
      </c>
      <c r="D613" s="78" t="s">
        <v>5</v>
      </c>
      <c r="E613" s="15" t="s">
        <v>1</v>
      </c>
      <c r="F613" s="586">
        <v>3</v>
      </c>
      <c r="G613" s="586">
        <v>0</v>
      </c>
      <c r="H613" s="16">
        <v>0</v>
      </c>
      <c r="I613" s="17">
        <f t="shared" si="23"/>
        <v>3110000</v>
      </c>
      <c r="M613" s="31"/>
    </row>
    <row r="614" spans="2:13" s="3" customFormat="1" ht="18.55" outlineLevel="1">
      <c r="B614" s="575"/>
      <c r="C614" s="86" t="s">
        <v>39</v>
      </c>
      <c r="D614" s="79" t="s">
        <v>23</v>
      </c>
      <c r="E614" s="19" t="s">
        <v>1</v>
      </c>
      <c r="F614" s="587"/>
      <c r="G614" s="587"/>
      <c r="H614" s="20">
        <v>0</v>
      </c>
      <c r="I614" s="17">
        <f t="shared" si="23"/>
        <v>3110000</v>
      </c>
      <c r="M614" s="31"/>
    </row>
    <row r="615" spans="2:13" s="3" customFormat="1" ht="18.55" outlineLevel="1">
      <c r="B615" s="575"/>
      <c r="C615" s="86" t="s">
        <v>39</v>
      </c>
      <c r="D615" s="79" t="s">
        <v>0</v>
      </c>
      <c r="E615" s="19" t="s">
        <v>17</v>
      </c>
      <c r="F615" s="587"/>
      <c r="G615" s="587"/>
      <c r="H615" s="20">
        <v>10000</v>
      </c>
      <c r="I615" s="17">
        <f t="shared" si="23"/>
        <v>3120000</v>
      </c>
      <c r="M615" s="31"/>
    </row>
    <row r="616" spans="2:13" s="3" customFormat="1" ht="18.55" outlineLevel="1">
      <c r="B616" s="575"/>
      <c r="C616" s="86" t="s">
        <v>39</v>
      </c>
      <c r="D616" s="79" t="s">
        <v>24</v>
      </c>
      <c r="E616" s="19" t="s">
        <v>17</v>
      </c>
      <c r="F616" s="587"/>
      <c r="G616" s="587"/>
      <c r="H616" s="20">
        <v>10000</v>
      </c>
      <c r="I616" s="17">
        <f t="shared" si="23"/>
        <v>3130000</v>
      </c>
      <c r="M616" s="31"/>
    </row>
    <row r="617" spans="2:13" s="3" customFormat="1" ht="18.55" outlineLevel="1">
      <c r="B617" s="576" t="s">
        <v>36</v>
      </c>
      <c r="C617" s="86" t="s">
        <v>39</v>
      </c>
      <c r="D617" s="32" t="s">
        <v>5</v>
      </c>
      <c r="E617" s="23" t="str">
        <f>E613</f>
        <v>Thắng</v>
      </c>
      <c r="F617" s="585">
        <v>3</v>
      </c>
      <c r="G617" s="585">
        <v>0</v>
      </c>
      <c r="H617" s="24">
        <v>0</v>
      </c>
      <c r="I617" s="17">
        <f t="shared" si="23"/>
        <v>3130000</v>
      </c>
      <c r="M617" s="31"/>
    </row>
    <row r="618" spans="2:13" s="3" customFormat="1" ht="18.55" outlineLevel="1">
      <c r="B618" s="576"/>
      <c r="C618" s="86" t="s">
        <v>39</v>
      </c>
      <c r="D618" s="32" t="s">
        <v>23</v>
      </c>
      <c r="E618" s="23" t="s">
        <v>1</v>
      </c>
      <c r="F618" s="585"/>
      <c r="G618" s="585"/>
      <c r="H618" s="24">
        <v>0</v>
      </c>
      <c r="I618" s="17">
        <f t="shared" si="23"/>
        <v>3130000</v>
      </c>
      <c r="M618" s="31"/>
    </row>
    <row r="619" spans="2:13" s="3" customFormat="1" ht="18.55" outlineLevel="1">
      <c r="B619" s="576"/>
      <c r="C619" s="86" t="s">
        <v>39</v>
      </c>
      <c r="D619" s="32" t="s">
        <v>0</v>
      </c>
      <c r="E619" s="23" t="s">
        <v>17</v>
      </c>
      <c r="F619" s="585"/>
      <c r="G619" s="585"/>
      <c r="H619" s="24">
        <v>10000</v>
      </c>
      <c r="I619" s="17">
        <f t="shared" si="23"/>
        <v>3140000</v>
      </c>
      <c r="M619" s="31"/>
    </row>
    <row r="620" spans="2:13" s="3" customFormat="1" ht="18.55" outlineLevel="1">
      <c r="B620" s="576"/>
      <c r="C620" s="86" t="s">
        <v>39</v>
      </c>
      <c r="D620" s="32" t="s">
        <v>16</v>
      </c>
      <c r="E620" s="23" t="s">
        <v>17</v>
      </c>
      <c r="F620" s="585"/>
      <c r="G620" s="585"/>
      <c r="H620" s="24">
        <v>10000</v>
      </c>
      <c r="I620" s="17">
        <f t="shared" si="23"/>
        <v>3150000</v>
      </c>
      <c r="M620" s="31"/>
    </row>
    <row r="621" spans="2:13" s="3" customFormat="1" ht="18.55">
      <c r="B621" s="6" t="s">
        <v>91</v>
      </c>
      <c r="C621" s="7"/>
      <c r="D621" s="77"/>
      <c r="E621" s="9"/>
      <c r="F621" s="10"/>
      <c r="G621" s="10"/>
      <c r="H621" s="11">
        <f>SUM(H622:H673)</f>
        <v>260000</v>
      </c>
      <c r="I621" s="12">
        <v>0</v>
      </c>
      <c r="M621" s="31"/>
    </row>
    <row r="622" spans="2:13" s="3" customFormat="1" ht="18.55" outlineLevel="1">
      <c r="B622" s="574" t="s">
        <v>2</v>
      </c>
      <c r="C622" s="86" t="s">
        <v>39</v>
      </c>
      <c r="D622" s="78" t="s">
        <v>9</v>
      </c>
      <c r="E622" s="15" t="s">
        <v>1</v>
      </c>
      <c r="F622" s="586">
        <v>3</v>
      </c>
      <c r="G622" s="586">
        <v>1</v>
      </c>
      <c r="H622" s="16">
        <v>0</v>
      </c>
      <c r="I622" s="17">
        <f>'12-2016'!I620+H622</f>
        <v>3150000</v>
      </c>
      <c r="M622" s="31"/>
    </row>
    <row r="623" spans="2:13" s="3" customFormat="1" ht="18.55" outlineLevel="1">
      <c r="B623" s="575"/>
      <c r="C623" s="86" t="s">
        <v>39</v>
      </c>
      <c r="D623" s="79" t="s">
        <v>0</v>
      </c>
      <c r="E623" s="19" t="s">
        <v>1</v>
      </c>
      <c r="F623" s="587"/>
      <c r="G623" s="587"/>
      <c r="H623" s="20">
        <v>0</v>
      </c>
      <c r="I623" s="17">
        <f t="shared" ref="I623:I665" si="24">I622+H623</f>
        <v>3150000</v>
      </c>
      <c r="M623" s="31"/>
    </row>
    <row r="624" spans="2:13" s="3" customFormat="1" ht="18.55" outlineLevel="1">
      <c r="B624" s="575"/>
      <c r="C624" s="86" t="s">
        <v>39</v>
      </c>
      <c r="D624" s="79" t="s">
        <v>15</v>
      </c>
      <c r="E624" s="19" t="s">
        <v>17</v>
      </c>
      <c r="F624" s="587"/>
      <c r="G624" s="587"/>
      <c r="H624" s="20">
        <v>10000</v>
      </c>
      <c r="I624" s="17">
        <f t="shared" si="24"/>
        <v>3160000</v>
      </c>
      <c r="M624" s="31"/>
    </row>
    <row r="625" spans="2:13" s="3" customFormat="1" ht="18.55" outlineLevel="1">
      <c r="B625" s="575"/>
      <c r="C625" s="86" t="s">
        <v>39</v>
      </c>
      <c r="D625" s="79" t="s">
        <v>14</v>
      </c>
      <c r="E625" s="19" t="s">
        <v>17</v>
      </c>
      <c r="F625" s="587"/>
      <c r="G625" s="587"/>
      <c r="H625" s="20">
        <v>10000</v>
      </c>
      <c r="I625" s="17">
        <f t="shared" si="24"/>
        <v>3170000</v>
      </c>
      <c r="M625" s="31"/>
    </row>
    <row r="626" spans="2:13" s="3" customFormat="1" ht="18.55" outlineLevel="1">
      <c r="B626" s="576" t="s">
        <v>3</v>
      </c>
      <c r="C626" s="86" t="s">
        <v>39</v>
      </c>
      <c r="D626" s="32" t="s">
        <v>14</v>
      </c>
      <c r="E626" s="23" t="str">
        <f>E622</f>
        <v>Thắng</v>
      </c>
      <c r="F626" s="585">
        <v>3</v>
      </c>
      <c r="G626" s="585">
        <v>1</v>
      </c>
      <c r="H626" s="24">
        <v>0</v>
      </c>
      <c r="I626" s="17">
        <f t="shared" si="24"/>
        <v>3170000</v>
      </c>
      <c r="M626" s="31"/>
    </row>
    <row r="627" spans="2:13" s="3" customFormat="1" ht="18.55" outlineLevel="1">
      <c r="B627" s="576"/>
      <c r="C627" s="86" t="s">
        <v>39</v>
      </c>
      <c r="D627" s="32" t="s">
        <v>13</v>
      </c>
      <c r="E627" s="23" t="s">
        <v>1</v>
      </c>
      <c r="F627" s="585"/>
      <c r="G627" s="585"/>
      <c r="H627" s="24">
        <v>0</v>
      </c>
      <c r="I627" s="17">
        <f t="shared" si="24"/>
        <v>3170000</v>
      </c>
      <c r="M627" s="31"/>
    </row>
    <row r="628" spans="2:13" s="3" customFormat="1" ht="18.55" outlineLevel="1">
      <c r="B628" s="576"/>
      <c r="C628" s="86" t="s">
        <v>39</v>
      </c>
      <c r="D628" s="32" t="s">
        <v>4</v>
      </c>
      <c r="E628" s="23" t="s">
        <v>17</v>
      </c>
      <c r="F628" s="585"/>
      <c r="G628" s="585"/>
      <c r="H628" s="24">
        <v>10000</v>
      </c>
      <c r="I628" s="17">
        <f t="shared" si="24"/>
        <v>3180000</v>
      </c>
      <c r="M628" s="31"/>
    </row>
    <row r="629" spans="2:13" s="3" customFormat="1" ht="18.55" outlineLevel="1">
      <c r="B629" s="576"/>
      <c r="C629" s="86" t="s">
        <v>39</v>
      </c>
      <c r="D629" s="32" t="s">
        <v>5</v>
      </c>
      <c r="E629" s="23" t="s">
        <v>17</v>
      </c>
      <c r="F629" s="585"/>
      <c r="G629" s="585"/>
      <c r="H629" s="24">
        <v>10000</v>
      </c>
      <c r="I629" s="17">
        <f t="shared" si="24"/>
        <v>3190000</v>
      </c>
      <c r="M629" s="31"/>
    </row>
    <row r="630" spans="2:13" s="3" customFormat="1" ht="18.55" outlineLevel="1">
      <c r="B630" s="574" t="s">
        <v>6</v>
      </c>
      <c r="C630" s="86" t="s">
        <v>39</v>
      </c>
      <c r="D630" s="78" t="s">
        <v>4</v>
      </c>
      <c r="E630" s="15" t="s">
        <v>1</v>
      </c>
      <c r="F630" s="586">
        <v>3</v>
      </c>
      <c r="G630" s="586">
        <v>2</v>
      </c>
      <c r="H630" s="16">
        <v>0</v>
      </c>
      <c r="I630" s="17">
        <f t="shared" si="24"/>
        <v>3190000</v>
      </c>
      <c r="M630" s="31"/>
    </row>
    <row r="631" spans="2:13" s="3" customFormat="1" ht="18.55" outlineLevel="1">
      <c r="B631" s="575"/>
      <c r="C631" s="86" t="s">
        <v>39</v>
      </c>
      <c r="D631" s="79" t="s">
        <v>24</v>
      </c>
      <c r="E631" s="19" t="s">
        <v>1</v>
      </c>
      <c r="F631" s="587"/>
      <c r="G631" s="587"/>
      <c r="H631" s="20">
        <v>0</v>
      </c>
      <c r="I631" s="17">
        <f t="shared" si="24"/>
        <v>3190000</v>
      </c>
      <c r="M631" s="31"/>
    </row>
    <row r="632" spans="2:13" s="3" customFormat="1" ht="18.55" outlineLevel="1">
      <c r="B632" s="575"/>
      <c r="C632" s="86" t="s">
        <v>39</v>
      </c>
      <c r="D632" s="79" t="s">
        <v>9</v>
      </c>
      <c r="E632" s="19" t="s">
        <v>17</v>
      </c>
      <c r="F632" s="587"/>
      <c r="G632" s="587"/>
      <c r="H632" s="20">
        <v>10000</v>
      </c>
      <c r="I632" s="17">
        <f t="shared" si="24"/>
        <v>3200000</v>
      </c>
      <c r="M632" s="31"/>
    </row>
    <row r="633" spans="2:13" s="3" customFormat="1" ht="18.55" outlineLevel="1">
      <c r="B633" s="575"/>
      <c r="C633" s="86" t="s">
        <v>39</v>
      </c>
      <c r="D633" s="79" t="s">
        <v>14</v>
      </c>
      <c r="E633" s="19" t="s">
        <v>17</v>
      </c>
      <c r="F633" s="587"/>
      <c r="G633" s="587"/>
      <c r="H633" s="20">
        <v>10000</v>
      </c>
      <c r="I633" s="17">
        <f t="shared" si="24"/>
        <v>3210000</v>
      </c>
      <c r="M633" s="31"/>
    </row>
    <row r="634" spans="2:13" s="3" customFormat="1" ht="18.55" outlineLevel="1">
      <c r="B634" s="576" t="s">
        <v>7</v>
      </c>
      <c r="C634" s="86" t="s">
        <v>39</v>
      </c>
      <c r="D634" s="32" t="s">
        <v>0</v>
      </c>
      <c r="E634" s="23" t="str">
        <f>E630</f>
        <v>Thắng</v>
      </c>
      <c r="F634" s="585">
        <v>3</v>
      </c>
      <c r="G634" s="585">
        <v>1</v>
      </c>
      <c r="H634" s="24">
        <v>0</v>
      </c>
      <c r="I634" s="17">
        <f t="shared" si="24"/>
        <v>3210000</v>
      </c>
      <c r="M634" s="31"/>
    </row>
    <row r="635" spans="2:13" s="3" customFormat="1" ht="18.55" outlineLevel="1">
      <c r="B635" s="576"/>
      <c r="C635" s="86" t="s">
        <v>39</v>
      </c>
      <c r="D635" s="32" t="s">
        <v>15</v>
      </c>
      <c r="E635" s="23" t="s">
        <v>1</v>
      </c>
      <c r="F635" s="585"/>
      <c r="G635" s="585"/>
      <c r="H635" s="24">
        <v>0</v>
      </c>
      <c r="I635" s="17">
        <f t="shared" si="24"/>
        <v>3210000</v>
      </c>
      <c r="M635" s="31"/>
    </row>
    <row r="636" spans="2:13" s="3" customFormat="1" ht="18.55" outlineLevel="1">
      <c r="B636" s="576"/>
      <c r="C636" s="86" t="s">
        <v>39</v>
      </c>
      <c r="D636" s="32" t="s">
        <v>23</v>
      </c>
      <c r="E636" s="23" t="s">
        <v>17</v>
      </c>
      <c r="F636" s="585"/>
      <c r="G636" s="585"/>
      <c r="H636" s="24">
        <v>10000</v>
      </c>
      <c r="I636" s="17">
        <f t="shared" si="24"/>
        <v>3220000</v>
      </c>
      <c r="M636" s="31"/>
    </row>
    <row r="637" spans="2:13" s="3" customFormat="1" ht="18.55" outlineLevel="1">
      <c r="B637" s="576"/>
      <c r="C637" s="86" t="s">
        <v>39</v>
      </c>
      <c r="D637" s="32" t="s">
        <v>16</v>
      </c>
      <c r="E637" s="23" t="s">
        <v>17</v>
      </c>
      <c r="F637" s="585"/>
      <c r="G637" s="585"/>
      <c r="H637" s="24">
        <v>10000</v>
      </c>
      <c r="I637" s="17">
        <f t="shared" si="24"/>
        <v>3230000</v>
      </c>
      <c r="M637" s="31"/>
    </row>
    <row r="638" spans="2:13" s="3" customFormat="1" ht="18.55" outlineLevel="1">
      <c r="B638" s="574" t="s">
        <v>8</v>
      </c>
      <c r="C638" s="86" t="s">
        <v>39</v>
      </c>
      <c r="D638" s="78" t="s">
        <v>23</v>
      </c>
      <c r="E638" s="15" t="s">
        <v>1</v>
      </c>
      <c r="F638" s="586">
        <v>3</v>
      </c>
      <c r="G638" s="586">
        <v>2</v>
      </c>
      <c r="H638" s="16">
        <v>0</v>
      </c>
      <c r="I638" s="17">
        <f t="shared" si="24"/>
        <v>3230000</v>
      </c>
      <c r="M638" s="31"/>
    </row>
    <row r="639" spans="2:13" s="3" customFormat="1" ht="18.55" outlineLevel="1">
      <c r="B639" s="575"/>
      <c r="C639" s="86" t="s">
        <v>39</v>
      </c>
      <c r="D639" s="79" t="s">
        <v>16</v>
      </c>
      <c r="E639" s="19" t="s">
        <v>1</v>
      </c>
      <c r="F639" s="587"/>
      <c r="G639" s="587"/>
      <c r="H639" s="20">
        <v>0</v>
      </c>
      <c r="I639" s="17">
        <f t="shared" si="24"/>
        <v>3230000</v>
      </c>
      <c r="M639" s="31"/>
    </row>
    <row r="640" spans="2:13" s="3" customFormat="1" ht="18.55" outlineLevel="1">
      <c r="B640" s="575"/>
      <c r="C640" s="86" t="s">
        <v>39</v>
      </c>
      <c r="D640" s="79" t="s">
        <v>0</v>
      </c>
      <c r="E640" s="19" t="s">
        <v>17</v>
      </c>
      <c r="F640" s="587"/>
      <c r="G640" s="587"/>
      <c r="H640" s="20">
        <v>10000</v>
      </c>
      <c r="I640" s="17">
        <f t="shared" si="24"/>
        <v>3240000</v>
      </c>
      <c r="M640" s="31"/>
    </row>
    <row r="641" spans="2:13" s="3" customFormat="1" ht="18.55" outlineLevel="1">
      <c r="B641" s="575"/>
      <c r="C641" s="86" t="s">
        <v>39</v>
      </c>
      <c r="D641" s="79" t="s">
        <v>15</v>
      </c>
      <c r="E641" s="19" t="s">
        <v>17</v>
      </c>
      <c r="F641" s="587"/>
      <c r="G641" s="587"/>
      <c r="H641" s="20">
        <v>10000</v>
      </c>
      <c r="I641" s="17">
        <f t="shared" si="24"/>
        <v>3250000</v>
      </c>
      <c r="M641" s="31"/>
    </row>
    <row r="642" spans="2:13" s="3" customFormat="1" ht="18.55" outlineLevel="1">
      <c r="B642" s="576" t="s">
        <v>10</v>
      </c>
      <c r="C642" s="86" t="s">
        <v>39</v>
      </c>
      <c r="D642" s="32" t="s">
        <v>13</v>
      </c>
      <c r="E642" s="23" t="str">
        <f>E638</f>
        <v>Thắng</v>
      </c>
      <c r="F642" s="585">
        <v>3</v>
      </c>
      <c r="G642" s="585">
        <v>1</v>
      </c>
      <c r="H642" s="24">
        <v>0</v>
      </c>
      <c r="I642" s="17">
        <f t="shared" si="24"/>
        <v>3250000</v>
      </c>
      <c r="M642" s="31"/>
    </row>
    <row r="643" spans="2:13" s="3" customFormat="1" ht="18.55" outlineLevel="1">
      <c r="B643" s="576"/>
      <c r="C643" s="86" t="s">
        <v>39</v>
      </c>
      <c r="D643" s="32" t="s">
        <v>9</v>
      </c>
      <c r="E643" s="23" t="s">
        <v>1</v>
      </c>
      <c r="F643" s="585"/>
      <c r="G643" s="585"/>
      <c r="H643" s="24">
        <v>0</v>
      </c>
      <c r="I643" s="17">
        <f t="shared" si="24"/>
        <v>3250000</v>
      </c>
      <c r="M643" s="31"/>
    </row>
    <row r="644" spans="2:13" s="3" customFormat="1" ht="18.55" outlineLevel="1">
      <c r="B644" s="576"/>
      <c r="C644" s="86" t="s">
        <v>39</v>
      </c>
      <c r="D644" s="32" t="s">
        <v>4</v>
      </c>
      <c r="E644" s="23" t="s">
        <v>17</v>
      </c>
      <c r="F644" s="585"/>
      <c r="G644" s="585"/>
      <c r="H644" s="24">
        <v>10000</v>
      </c>
      <c r="I644" s="17">
        <f t="shared" si="24"/>
        <v>3260000</v>
      </c>
      <c r="M644" s="31"/>
    </row>
    <row r="645" spans="2:13" s="3" customFormat="1" ht="18.55" outlineLevel="1">
      <c r="B645" s="576"/>
      <c r="C645" s="86" t="s">
        <v>39</v>
      </c>
      <c r="D645" s="32" t="s">
        <v>24</v>
      </c>
      <c r="E645" s="23" t="s">
        <v>17</v>
      </c>
      <c r="F645" s="585"/>
      <c r="G645" s="585"/>
      <c r="H645" s="24">
        <v>10000</v>
      </c>
      <c r="I645" s="17">
        <f t="shared" si="24"/>
        <v>3270000</v>
      </c>
      <c r="M645" s="31"/>
    </row>
    <row r="646" spans="2:13" s="3" customFormat="1" ht="18.55" outlineLevel="1">
      <c r="B646" s="574" t="s">
        <v>31</v>
      </c>
      <c r="C646" s="86" t="s">
        <v>39</v>
      </c>
      <c r="D646" s="78" t="s">
        <v>14</v>
      </c>
      <c r="E646" s="15" t="s">
        <v>1</v>
      </c>
      <c r="F646" s="586">
        <v>3</v>
      </c>
      <c r="G646" s="586">
        <v>2</v>
      </c>
      <c r="H646" s="16">
        <v>0</v>
      </c>
      <c r="I646" s="17">
        <f t="shared" si="24"/>
        <v>3270000</v>
      </c>
      <c r="M646" s="31"/>
    </row>
    <row r="647" spans="2:13" s="3" customFormat="1" ht="18.55" outlineLevel="1">
      <c r="B647" s="575"/>
      <c r="C647" s="86" t="s">
        <v>39</v>
      </c>
      <c r="D647" s="79" t="s">
        <v>16</v>
      </c>
      <c r="E647" s="19" t="s">
        <v>1</v>
      </c>
      <c r="F647" s="587"/>
      <c r="G647" s="587"/>
      <c r="H647" s="20">
        <v>0</v>
      </c>
      <c r="I647" s="17">
        <f t="shared" si="24"/>
        <v>3270000</v>
      </c>
      <c r="M647" s="31"/>
    </row>
    <row r="648" spans="2:13" s="3" customFormat="1" ht="18.55" outlineLevel="1">
      <c r="B648" s="575"/>
      <c r="C648" s="86" t="s">
        <v>39</v>
      </c>
      <c r="D648" s="79" t="s">
        <v>0</v>
      </c>
      <c r="E648" s="19" t="s">
        <v>17</v>
      </c>
      <c r="F648" s="587"/>
      <c r="G648" s="587"/>
      <c r="H648" s="20">
        <v>10000</v>
      </c>
      <c r="I648" s="17">
        <f t="shared" si="24"/>
        <v>3280000</v>
      </c>
      <c r="M648" s="31"/>
    </row>
    <row r="649" spans="2:13" s="3" customFormat="1" ht="18.55" outlineLevel="1">
      <c r="B649" s="575"/>
      <c r="C649" s="86" t="s">
        <v>39</v>
      </c>
      <c r="D649" s="79" t="s">
        <v>15</v>
      </c>
      <c r="E649" s="19" t="s">
        <v>17</v>
      </c>
      <c r="F649" s="587"/>
      <c r="G649" s="587"/>
      <c r="H649" s="20">
        <v>10000</v>
      </c>
      <c r="I649" s="17">
        <f t="shared" si="24"/>
        <v>3290000</v>
      </c>
      <c r="M649" s="31"/>
    </row>
    <row r="650" spans="2:13" s="3" customFormat="1" ht="18.55" outlineLevel="1">
      <c r="B650" s="576" t="s">
        <v>36</v>
      </c>
      <c r="C650" s="86" t="s">
        <v>39</v>
      </c>
      <c r="D650" s="32" t="s">
        <v>9</v>
      </c>
      <c r="E650" s="23" t="str">
        <f>E646</f>
        <v>Thắng</v>
      </c>
      <c r="F650" s="585">
        <v>3</v>
      </c>
      <c r="G650" s="585">
        <v>1</v>
      </c>
      <c r="H650" s="24">
        <v>0</v>
      </c>
      <c r="I650" s="17">
        <f t="shared" si="24"/>
        <v>3290000</v>
      </c>
      <c r="M650" s="31"/>
    </row>
    <row r="651" spans="2:13" s="3" customFormat="1" ht="18.55" outlineLevel="1">
      <c r="B651" s="576"/>
      <c r="C651" s="86" t="s">
        <v>39</v>
      </c>
      <c r="D651" s="32" t="s">
        <v>24</v>
      </c>
      <c r="E651" s="23" t="s">
        <v>1</v>
      </c>
      <c r="F651" s="585"/>
      <c r="G651" s="585"/>
      <c r="H651" s="24">
        <v>0</v>
      </c>
      <c r="I651" s="17">
        <f t="shared" si="24"/>
        <v>3290000</v>
      </c>
      <c r="M651" s="31"/>
    </row>
    <row r="652" spans="2:13" s="3" customFormat="1" ht="18.55" outlineLevel="1">
      <c r="B652" s="576"/>
      <c r="C652" s="86" t="s">
        <v>39</v>
      </c>
      <c r="D652" s="32" t="s">
        <v>23</v>
      </c>
      <c r="E652" s="23" t="s">
        <v>17</v>
      </c>
      <c r="F652" s="585"/>
      <c r="G652" s="585"/>
      <c r="H652" s="24">
        <v>10000</v>
      </c>
      <c r="I652" s="17">
        <f t="shared" si="24"/>
        <v>3300000</v>
      </c>
      <c r="M652" s="31"/>
    </row>
    <row r="653" spans="2:13" s="3" customFormat="1" ht="18.55" outlineLevel="1">
      <c r="B653" s="576"/>
      <c r="C653" s="86" t="s">
        <v>39</v>
      </c>
      <c r="D653" s="32" t="s">
        <v>5</v>
      </c>
      <c r="E653" s="23" t="s">
        <v>17</v>
      </c>
      <c r="F653" s="585"/>
      <c r="G653" s="585"/>
      <c r="H653" s="24">
        <v>10000</v>
      </c>
      <c r="I653" s="17">
        <f t="shared" si="24"/>
        <v>3310000</v>
      </c>
      <c r="M653" s="31"/>
    </row>
    <row r="654" spans="2:13" s="3" customFormat="1" ht="18.55" outlineLevel="1">
      <c r="B654" s="574" t="s">
        <v>37</v>
      </c>
      <c r="C654" s="86" t="s">
        <v>39</v>
      </c>
      <c r="D654" s="78" t="s">
        <v>4</v>
      </c>
      <c r="E654" s="15" t="s">
        <v>1</v>
      </c>
      <c r="F654" s="586">
        <v>3</v>
      </c>
      <c r="G654" s="586">
        <v>1</v>
      </c>
      <c r="H654" s="16">
        <v>0</v>
      </c>
      <c r="I654" s="17">
        <f t="shared" si="24"/>
        <v>3310000</v>
      </c>
      <c r="M654" s="31"/>
    </row>
    <row r="655" spans="2:13" s="3" customFormat="1" ht="18.55" outlineLevel="1">
      <c r="B655" s="575"/>
      <c r="C655" s="86" t="s">
        <v>39</v>
      </c>
      <c r="D655" s="79" t="s">
        <v>16</v>
      </c>
      <c r="E655" s="19" t="s">
        <v>1</v>
      </c>
      <c r="F655" s="587"/>
      <c r="G655" s="587"/>
      <c r="H655" s="20">
        <v>0</v>
      </c>
      <c r="I655" s="17">
        <f t="shared" si="24"/>
        <v>3310000</v>
      </c>
      <c r="M655" s="31"/>
    </row>
    <row r="656" spans="2:13" s="3" customFormat="1" ht="18.55" outlineLevel="1">
      <c r="B656" s="575"/>
      <c r="C656" s="86" t="s">
        <v>39</v>
      </c>
      <c r="D656" s="79" t="s">
        <v>13</v>
      </c>
      <c r="E656" s="19" t="s">
        <v>17</v>
      </c>
      <c r="F656" s="587"/>
      <c r="G656" s="587"/>
      <c r="H656" s="20">
        <v>10000</v>
      </c>
      <c r="I656" s="17">
        <f t="shared" si="24"/>
        <v>3320000</v>
      </c>
      <c r="M656" s="31"/>
    </row>
    <row r="657" spans="2:13" s="3" customFormat="1" ht="18.55" outlineLevel="1">
      <c r="B657" s="575"/>
      <c r="C657" s="86" t="s">
        <v>39</v>
      </c>
      <c r="D657" s="79" t="s">
        <v>0</v>
      </c>
      <c r="E657" s="19" t="s">
        <v>17</v>
      </c>
      <c r="F657" s="587"/>
      <c r="G657" s="587"/>
      <c r="H657" s="20">
        <v>10000</v>
      </c>
      <c r="I657" s="17">
        <f t="shared" si="24"/>
        <v>3330000</v>
      </c>
      <c r="M657" s="31"/>
    </row>
    <row r="658" spans="2:13" s="3" customFormat="1" ht="18.55" outlineLevel="1">
      <c r="B658" s="576" t="s">
        <v>41</v>
      </c>
      <c r="C658" s="86" t="s">
        <v>39</v>
      </c>
      <c r="D658" s="32" t="s">
        <v>0</v>
      </c>
      <c r="E658" s="23" t="str">
        <f>E654</f>
        <v>Thắng</v>
      </c>
      <c r="F658" s="585">
        <v>3</v>
      </c>
      <c r="G658" s="585">
        <v>2</v>
      </c>
      <c r="H658" s="24">
        <v>0</v>
      </c>
      <c r="I658" s="17">
        <f t="shared" si="24"/>
        <v>3330000</v>
      </c>
      <c r="M658" s="31"/>
    </row>
    <row r="659" spans="2:13" s="3" customFormat="1" ht="18.55" outlineLevel="1">
      <c r="B659" s="576"/>
      <c r="C659" s="86" t="s">
        <v>39</v>
      </c>
      <c r="D659" s="32" t="s">
        <v>13</v>
      </c>
      <c r="E659" s="23" t="s">
        <v>1</v>
      </c>
      <c r="F659" s="585"/>
      <c r="G659" s="585"/>
      <c r="H659" s="24">
        <v>0</v>
      </c>
      <c r="I659" s="17">
        <f t="shared" si="24"/>
        <v>3330000</v>
      </c>
      <c r="M659" s="31"/>
    </row>
    <row r="660" spans="2:13" s="3" customFormat="1" ht="18.55" outlineLevel="1">
      <c r="B660" s="576"/>
      <c r="C660" s="86" t="s">
        <v>39</v>
      </c>
      <c r="D660" s="32" t="s">
        <v>14</v>
      </c>
      <c r="E660" s="23" t="s">
        <v>17</v>
      </c>
      <c r="F660" s="585"/>
      <c r="G660" s="585"/>
      <c r="H660" s="24">
        <v>10000</v>
      </c>
      <c r="I660" s="17">
        <f t="shared" si="24"/>
        <v>3340000</v>
      </c>
      <c r="M660" s="31"/>
    </row>
    <row r="661" spans="2:13" s="3" customFormat="1" ht="18.55" outlineLevel="1">
      <c r="B661" s="576"/>
      <c r="C661" s="86" t="s">
        <v>39</v>
      </c>
      <c r="D661" s="32" t="s">
        <v>9</v>
      </c>
      <c r="E661" s="23" t="s">
        <v>17</v>
      </c>
      <c r="F661" s="585"/>
      <c r="G661" s="585"/>
      <c r="H661" s="24">
        <v>10000</v>
      </c>
      <c r="I661" s="17">
        <f t="shared" si="24"/>
        <v>3350000</v>
      </c>
      <c r="M661" s="31"/>
    </row>
    <row r="662" spans="2:13" s="3" customFormat="1" ht="18.55" outlineLevel="1">
      <c r="B662" s="574" t="s">
        <v>48</v>
      </c>
      <c r="C662" s="86" t="s">
        <v>39</v>
      </c>
      <c r="D662" s="78" t="s">
        <v>9</v>
      </c>
      <c r="E662" s="15" t="s">
        <v>1</v>
      </c>
      <c r="F662" s="586">
        <v>3</v>
      </c>
      <c r="G662" s="586">
        <v>2</v>
      </c>
      <c r="H662" s="16">
        <v>0</v>
      </c>
      <c r="I662" s="17">
        <f t="shared" si="24"/>
        <v>3350000</v>
      </c>
      <c r="M662" s="31"/>
    </row>
    <row r="663" spans="2:13" s="3" customFormat="1" ht="18.55" outlineLevel="1">
      <c r="B663" s="575"/>
      <c r="C663" s="86" t="s">
        <v>39</v>
      </c>
      <c r="D663" s="79" t="s">
        <v>13</v>
      </c>
      <c r="E663" s="19" t="s">
        <v>1</v>
      </c>
      <c r="F663" s="587"/>
      <c r="G663" s="587"/>
      <c r="H663" s="20">
        <v>0</v>
      </c>
      <c r="I663" s="17">
        <f t="shared" si="24"/>
        <v>3350000</v>
      </c>
      <c r="M663" s="31"/>
    </row>
    <row r="664" spans="2:13" s="3" customFormat="1" ht="18.55" outlineLevel="1">
      <c r="B664" s="575"/>
      <c r="C664" s="86" t="s">
        <v>39</v>
      </c>
      <c r="D664" s="79" t="s">
        <v>4</v>
      </c>
      <c r="E664" s="19" t="s">
        <v>17</v>
      </c>
      <c r="F664" s="587"/>
      <c r="G664" s="587"/>
      <c r="H664" s="20">
        <v>10000</v>
      </c>
      <c r="I664" s="17">
        <f t="shared" si="24"/>
        <v>3360000</v>
      </c>
      <c r="M664" s="31"/>
    </row>
    <row r="665" spans="2:13" s="3" customFormat="1" ht="18.55" outlineLevel="1">
      <c r="B665" s="575"/>
      <c r="C665" s="86" t="s">
        <v>39</v>
      </c>
      <c r="D665" s="79" t="s">
        <v>5</v>
      </c>
      <c r="E665" s="19" t="s">
        <v>17</v>
      </c>
      <c r="F665" s="587"/>
      <c r="G665" s="587"/>
      <c r="H665" s="20">
        <v>10000</v>
      </c>
      <c r="I665" s="17">
        <f t="shared" si="24"/>
        <v>3370000</v>
      </c>
      <c r="M665" s="31"/>
    </row>
    <row r="666" spans="2:13" s="3" customFormat="1" ht="18.55" outlineLevel="1">
      <c r="B666" s="576" t="s">
        <v>92</v>
      </c>
      <c r="C666" s="86" t="s">
        <v>39</v>
      </c>
      <c r="D666" s="32" t="s">
        <v>15</v>
      </c>
      <c r="E666" s="23" t="str">
        <f>E662</f>
        <v>Thắng</v>
      </c>
      <c r="F666" s="585">
        <v>3</v>
      </c>
      <c r="G666" s="585">
        <v>2</v>
      </c>
      <c r="H666" s="24">
        <v>0</v>
      </c>
      <c r="I666" s="17">
        <f t="shared" ref="I666:I673" si="25">I665+H666</f>
        <v>3370000</v>
      </c>
      <c r="M666" s="31"/>
    </row>
    <row r="667" spans="2:13" s="3" customFormat="1" ht="18.55" outlineLevel="1">
      <c r="B667" s="576"/>
      <c r="C667" s="86" t="s">
        <v>39</v>
      </c>
      <c r="D667" s="32" t="s">
        <v>16</v>
      </c>
      <c r="E667" s="23" t="s">
        <v>1</v>
      </c>
      <c r="F667" s="585"/>
      <c r="G667" s="585"/>
      <c r="H667" s="24">
        <v>0</v>
      </c>
      <c r="I667" s="17">
        <f t="shared" si="25"/>
        <v>3370000</v>
      </c>
      <c r="M667" s="31"/>
    </row>
    <row r="668" spans="2:13" s="3" customFormat="1" ht="18.55" outlineLevel="1">
      <c r="B668" s="576"/>
      <c r="C668" s="86" t="s">
        <v>39</v>
      </c>
      <c r="D668" s="32" t="s">
        <v>5</v>
      </c>
      <c r="E668" s="23" t="s">
        <v>17</v>
      </c>
      <c r="F668" s="585"/>
      <c r="G668" s="585"/>
      <c r="H668" s="24">
        <v>10000</v>
      </c>
      <c r="I668" s="17">
        <f t="shared" si="25"/>
        <v>3380000</v>
      </c>
      <c r="M668" s="31"/>
    </row>
    <row r="669" spans="2:13" s="3" customFormat="1" ht="18.55" outlineLevel="1">
      <c r="B669" s="576"/>
      <c r="C669" s="86" t="s">
        <v>39</v>
      </c>
      <c r="D669" s="32" t="s">
        <v>23</v>
      </c>
      <c r="E669" s="23" t="s">
        <v>17</v>
      </c>
      <c r="F669" s="585"/>
      <c r="G669" s="585"/>
      <c r="H669" s="24">
        <v>10000</v>
      </c>
      <c r="I669" s="17">
        <f t="shared" si="25"/>
        <v>3390000</v>
      </c>
      <c r="M669" s="31"/>
    </row>
    <row r="670" spans="2:13" s="3" customFormat="1" ht="18.55" outlineLevel="1">
      <c r="B670" s="574" t="s">
        <v>93</v>
      </c>
      <c r="C670" s="86" t="s">
        <v>39</v>
      </c>
      <c r="D670" s="78" t="s">
        <v>15</v>
      </c>
      <c r="E670" s="15" t="s">
        <v>1</v>
      </c>
      <c r="F670" s="586">
        <v>3</v>
      </c>
      <c r="G670" s="586">
        <v>2</v>
      </c>
      <c r="H670" s="16">
        <v>0</v>
      </c>
      <c r="I670" s="17">
        <f t="shared" si="25"/>
        <v>3390000</v>
      </c>
      <c r="M670" s="31"/>
    </row>
    <row r="671" spans="2:13" s="3" customFormat="1" ht="18.55" outlineLevel="1">
      <c r="B671" s="575"/>
      <c r="C671" s="86" t="s">
        <v>39</v>
      </c>
      <c r="D671" s="79" t="s">
        <v>24</v>
      </c>
      <c r="E671" s="19" t="s">
        <v>1</v>
      </c>
      <c r="F671" s="587"/>
      <c r="G671" s="587"/>
      <c r="H671" s="20">
        <v>0</v>
      </c>
      <c r="I671" s="17">
        <f t="shared" si="25"/>
        <v>3390000</v>
      </c>
      <c r="M671" s="31"/>
    </row>
    <row r="672" spans="2:13" s="3" customFormat="1" ht="18.55" outlineLevel="1">
      <c r="B672" s="575"/>
      <c r="C672" s="86" t="s">
        <v>39</v>
      </c>
      <c r="D672" s="79" t="s">
        <v>5</v>
      </c>
      <c r="E672" s="19" t="s">
        <v>17</v>
      </c>
      <c r="F672" s="587"/>
      <c r="G672" s="587"/>
      <c r="H672" s="20">
        <v>10000</v>
      </c>
      <c r="I672" s="17">
        <f t="shared" si="25"/>
        <v>3400000</v>
      </c>
      <c r="M672" s="31"/>
    </row>
    <row r="673" spans="2:13" s="3" customFormat="1" ht="18.55" outlineLevel="1">
      <c r="B673" s="575"/>
      <c r="C673" s="86" t="s">
        <v>39</v>
      </c>
      <c r="D673" s="79" t="s">
        <v>23</v>
      </c>
      <c r="E673" s="19" t="s">
        <v>17</v>
      </c>
      <c r="F673" s="587"/>
      <c r="G673" s="587"/>
      <c r="H673" s="20">
        <v>10000</v>
      </c>
      <c r="I673" s="17">
        <f t="shared" si="25"/>
        <v>3410000</v>
      </c>
      <c r="M673" s="31"/>
    </row>
    <row r="674" spans="2:13" s="3" customFormat="1" ht="18.55">
      <c r="B674" s="6" t="s">
        <v>94</v>
      </c>
      <c r="C674" s="7"/>
      <c r="D674" s="77"/>
      <c r="E674" s="9"/>
      <c r="F674" s="10"/>
      <c r="G674" s="10"/>
      <c r="H674" s="11">
        <f>SUM(H675:H714)</f>
        <v>200000</v>
      </c>
      <c r="I674" s="12">
        <v>0</v>
      </c>
      <c r="M674" s="31"/>
    </row>
    <row r="675" spans="2:13" s="3" customFormat="1" ht="18.55" outlineLevel="1">
      <c r="B675" s="574" t="s">
        <v>2</v>
      </c>
      <c r="C675" s="87" t="s">
        <v>39</v>
      </c>
      <c r="D675" s="78" t="s">
        <v>14</v>
      </c>
      <c r="E675" s="15" t="s">
        <v>1</v>
      </c>
      <c r="F675" s="586">
        <v>3</v>
      </c>
      <c r="G675" s="586">
        <v>1</v>
      </c>
      <c r="H675" s="16">
        <v>0</v>
      </c>
      <c r="I675" s="17">
        <f>'12-2016'!I673+H675</f>
        <v>3410000</v>
      </c>
      <c r="M675" s="31"/>
    </row>
    <row r="676" spans="2:13" s="3" customFormat="1" ht="18.55" outlineLevel="1">
      <c r="B676" s="575"/>
      <c r="C676" s="87" t="s">
        <v>39</v>
      </c>
      <c r="D676" s="79" t="s">
        <v>16</v>
      </c>
      <c r="E676" s="19" t="s">
        <v>1</v>
      </c>
      <c r="F676" s="587"/>
      <c r="G676" s="587"/>
      <c r="H676" s="20">
        <v>0</v>
      </c>
      <c r="I676" s="17">
        <f t="shared" ref="I676:I714" si="26">I675+H676</f>
        <v>3410000</v>
      </c>
      <c r="M676" s="31"/>
    </row>
    <row r="677" spans="2:13" s="3" customFormat="1" ht="18.55" outlineLevel="1">
      <c r="B677" s="575"/>
      <c r="C677" s="87" t="s">
        <v>39</v>
      </c>
      <c r="D677" s="79" t="s">
        <v>9</v>
      </c>
      <c r="E677" s="19" t="s">
        <v>17</v>
      </c>
      <c r="F677" s="587"/>
      <c r="G677" s="587"/>
      <c r="H677" s="20">
        <v>10000</v>
      </c>
      <c r="I677" s="17">
        <f t="shared" si="26"/>
        <v>3420000</v>
      </c>
      <c r="M677" s="31"/>
    </row>
    <row r="678" spans="2:13" s="3" customFormat="1" ht="18.55" outlineLevel="1">
      <c r="B678" s="575"/>
      <c r="C678" s="87" t="s">
        <v>39</v>
      </c>
      <c r="D678" s="79" t="s">
        <v>23</v>
      </c>
      <c r="E678" s="19" t="s">
        <v>17</v>
      </c>
      <c r="F678" s="587"/>
      <c r="G678" s="587"/>
      <c r="H678" s="20">
        <v>10000</v>
      </c>
      <c r="I678" s="17">
        <f t="shared" si="26"/>
        <v>3430000</v>
      </c>
      <c r="M678" s="31"/>
    </row>
    <row r="679" spans="2:13" s="3" customFormat="1" ht="18.55" outlineLevel="1">
      <c r="B679" s="576" t="s">
        <v>3</v>
      </c>
      <c r="C679" s="87" t="s">
        <v>39</v>
      </c>
      <c r="D679" s="32" t="s">
        <v>14</v>
      </c>
      <c r="E679" s="23" t="str">
        <f>E675</f>
        <v>Thắng</v>
      </c>
      <c r="F679" s="585">
        <v>3</v>
      </c>
      <c r="G679" s="585">
        <v>1</v>
      </c>
      <c r="H679" s="24">
        <v>0</v>
      </c>
      <c r="I679" s="17">
        <f t="shared" si="26"/>
        <v>3430000</v>
      </c>
      <c r="M679" s="31"/>
    </row>
    <row r="680" spans="2:13" s="3" customFormat="1" ht="18.55" outlineLevel="1">
      <c r="B680" s="576"/>
      <c r="C680" s="87" t="s">
        <v>39</v>
      </c>
      <c r="D680" s="32" t="s">
        <v>16</v>
      </c>
      <c r="E680" s="23" t="s">
        <v>1</v>
      </c>
      <c r="F680" s="585"/>
      <c r="G680" s="585"/>
      <c r="H680" s="24">
        <v>0</v>
      </c>
      <c r="I680" s="17">
        <f t="shared" si="26"/>
        <v>3430000</v>
      </c>
      <c r="M680" s="31"/>
    </row>
    <row r="681" spans="2:13" s="3" customFormat="1" ht="18.55" outlineLevel="1">
      <c r="B681" s="576"/>
      <c r="C681" s="87" t="s">
        <v>39</v>
      </c>
      <c r="D681" s="32" t="s">
        <v>25</v>
      </c>
      <c r="E681" s="23" t="s">
        <v>17</v>
      </c>
      <c r="F681" s="585"/>
      <c r="G681" s="585"/>
      <c r="H681" s="24">
        <v>10000</v>
      </c>
      <c r="I681" s="17">
        <f t="shared" si="26"/>
        <v>3440000</v>
      </c>
      <c r="M681" s="31"/>
    </row>
    <row r="682" spans="2:13" s="3" customFormat="1" ht="18.55" outlineLevel="1">
      <c r="B682" s="576"/>
      <c r="C682" s="87" t="s">
        <v>39</v>
      </c>
      <c r="D682" s="32" t="s">
        <v>5</v>
      </c>
      <c r="E682" s="23" t="s">
        <v>17</v>
      </c>
      <c r="F682" s="585"/>
      <c r="G682" s="585"/>
      <c r="H682" s="24">
        <v>10000</v>
      </c>
      <c r="I682" s="17">
        <f t="shared" si="26"/>
        <v>3450000</v>
      </c>
      <c r="M682" s="31"/>
    </row>
    <row r="683" spans="2:13" s="3" customFormat="1" ht="18.55" outlineLevel="1">
      <c r="B683" s="574" t="s">
        <v>6</v>
      </c>
      <c r="C683" s="87" t="s">
        <v>39</v>
      </c>
      <c r="D683" s="78" t="s">
        <v>4</v>
      </c>
      <c r="E683" s="15" t="s">
        <v>1</v>
      </c>
      <c r="F683" s="586">
        <v>3</v>
      </c>
      <c r="G683" s="586">
        <v>1</v>
      </c>
      <c r="H683" s="16">
        <v>0</v>
      </c>
      <c r="I683" s="17">
        <f t="shared" si="26"/>
        <v>3450000</v>
      </c>
      <c r="M683" s="31"/>
    </row>
    <row r="684" spans="2:13" s="3" customFormat="1" ht="18.55" outlineLevel="1">
      <c r="B684" s="575"/>
      <c r="C684" s="87" t="s">
        <v>39</v>
      </c>
      <c r="D684" s="79" t="s">
        <v>24</v>
      </c>
      <c r="E684" s="19" t="s">
        <v>1</v>
      </c>
      <c r="F684" s="587"/>
      <c r="G684" s="587"/>
      <c r="H684" s="20">
        <v>0</v>
      </c>
      <c r="I684" s="17">
        <f t="shared" si="26"/>
        <v>3450000</v>
      </c>
      <c r="M684" s="31"/>
    </row>
    <row r="685" spans="2:13" s="3" customFormat="1" ht="18.55" outlineLevel="1">
      <c r="B685" s="575"/>
      <c r="C685" s="87" t="s">
        <v>39</v>
      </c>
      <c r="D685" s="79" t="s">
        <v>9</v>
      </c>
      <c r="E685" s="19" t="s">
        <v>17</v>
      </c>
      <c r="F685" s="587"/>
      <c r="G685" s="587"/>
      <c r="H685" s="20">
        <v>10000</v>
      </c>
      <c r="I685" s="17">
        <f t="shared" si="26"/>
        <v>3460000</v>
      </c>
      <c r="M685" s="31"/>
    </row>
    <row r="686" spans="2:13" s="3" customFormat="1" ht="18.55" outlineLevel="1">
      <c r="B686" s="575"/>
      <c r="C686" s="87" t="s">
        <v>39</v>
      </c>
      <c r="D686" s="79" t="s">
        <v>13</v>
      </c>
      <c r="E686" s="19" t="s">
        <v>17</v>
      </c>
      <c r="F686" s="587"/>
      <c r="G686" s="587"/>
      <c r="H686" s="20">
        <v>10000</v>
      </c>
      <c r="I686" s="17">
        <f t="shared" si="26"/>
        <v>3470000</v>
      </c>
      <c r="M686" s="31"/>
    </row>
    <row r="687" spans="2:13" s="3" customFormat="1" ht="18.55" outlineLevel="1">
      <c r="B687" s="576" t="s">
        <v>7</v>
      </c>
      <c r="C687" s="87" t="s">
        <v>39</v>
      </c>
      <c r="D687" s="32" t="s">
        <v>25</v>
      </c>
      <c r="E687" s="23" t="str">
        <f>E683</f>
        <v>Thắng</v>
      </c>
      <c r="F687" s="585">
        <v>3</v>
      </c>
      <c r="G687" s="585">
        <v>1</v>
      </c>
      <c r="H687" s="24">
        <v>0</v>
      </c>
      <c r="I687" s="17">
        <f t="shared" si="26"/>
        <v>3470000</v>
      </c>
      <c r="M687" s="31"/>
    </row>
    <row r="688" spans="2:13" s="3" customFormat="1" ht="18.55" outlineLevel="1">
      <c r="B688" s="576"/>
      <c r="C688" s="87" t="s">
        <v>39</v>
      </c>
      <c r="D688" s="32" t="s">
        <v>5</v>
      </c>
      <c r="E688" s="23" t="s">
        <v>1</v>
      </c>
      <c r="F688" s="585"/>
      <c r="G688" s="585"/>
      <c r="H688" s="24">
        <v>0</v>
      </c>
      <c r="I688" s="17">
        <f t="shared" si="26"/>
        <v>3470000</v>
      </c>
      <c r="M688" s="31"/>
    </row>
    <row r="689" spans="2:13" s="3" customFormat="1" ht="18.55" outlineLevel="1">
      <c r="B689" s="576"/>
      <c r="C689" s="87" t="s">
        <v>39</v>
      </c>
      <c r="D689" s="32" t="s">
        <v>23</v>
      </c>
      <c r="E689" s="23" t="s">
        <v>17</v>
      </c>
      <c r="F689" s="585"/>
      <c r="G689" s="585"/>
      <c r="H689" s="24">
        <v>10000</v>
      </c>
      <c r="I689" s="17">
        <f t="shared" si="26"/>
        <v>3480000</v>
      </c>
      <c r="M689" s="31"/>
    </row>
    <row r="690" spans="2:13" s="3" customFormat="1" ht="18.55" outlineLevel="1">
      <c r="B690" s="576"/>
      <c r="C690" s="87" t="s">
        <v>39</v>
      </c>
      <c r="D690" s="32" t="s">
        <v>0</v>
      </c>
      <c r="E690" s="23" t="s">
        <v>17</v>
      </c>
      <c r="F690" s="585"/>
      <c r="G690" s="585"/>
      <c r="H690" s="24">
        <v>10000</v>
      </c>
      <c r="I690" s="17">
        <f t="shared" si="26"/>
        <v>3490000</v>
      </c>
      <c r="M690" s="31"/>
    </row>
    <row r="691" spans="2:13" s="3" customFormat="1" ht="18.55" outlineLevel="1">
      <c r="B691" s="574" t="s">
        <v>8</v>
      </c>
      <c r="C691" s="87" t="s">
        <v>39</v>
      </c>
      <c r="D691" s="78" t="s">
        <v>23</v>
      </c>
      <c r="E691" s="15" t="s">
        <v>1</v>
      </c>
      <c r="F691" s="586">
        <v>3</v>
      </c>
      <c r="G691" s="586">
        <v>0</v>
      </c>
      <c r="H691" s="16">
        <v>0</v>
      </c>
      <c r="I691" s="17">
        <f t="shared" si="26"/>
        <v>3490000</v>
      </c>
      <c r="M691" s="31"/>
    </row>
    <row r="692" spans="2:13" s="3" customFormat="1" ht="18.55" outlineLevel="1">
      <c r="B692" s="575"/>
      <c r="C692" s="87" t="s">
        <v>39</v>
      </c>
      <c r="D692" s="79" t="s">
        <v>0</v>
      </c>
      <c r="E692" s="19" t="s">
        <v>1</v>
      </c>
      <c r="F692" s="587"/>
      <c r="G692" s="587"/>
      <c r="H692" s="20">
        <v>0</v>
      </c>
      <c r="I692" s="17">
        <f t="shared" si="26"/>
        <v>3490000</v>
      </c>
      <c r="M692" s="31"/>
    </row>
    <row r="693" spans="2:13" s="3" customFormat="1" ht="18.55" outlineLevel="1">
      <c r="B693" s="575"/>
      <c r="C693" s="87" t="s">
        <v>39</v>
      </c>
      <c r="D693" s="79" t="s">
        <v>4</v>
      </c>
      <c r="E693" s="19" t="s">
        <v>17</v>
      </c>
      <c r="F693" s="587"/>
      <c r="G693" s="587"/>
      <c r="H693" s="20">
        <v>10000</v>
      </c>
      <c r="I693" s="17">
        <f t="shared" si="26"/>
        <v>3500000</v>
      </c>
      <c r="M693" s="31"/>
    </row>
    <row r="694" spans="2:13" s="3" customFormat="1" ht="18.55" outlineLevel="1">
      <c r="B694" s="575"/>
      <c r="C694" s="87" t="s">
        <v>39</v>
      </c>
      <c r="D694" s="79" t="s">
        <v>5</v>
      </c>
      <c r="E694" s="19" t="s">
        <v>17</v>
      </c>
      <c r="F694" s="587"/>
      <c r="G694" s="587"/>
      <c r="H694" s="20">
        <v>10000</v>
      </c>
      <c r="I694" s="17">
        <f t="shared" si="26"/>
        <v>3510000</v>
      </c>
      <c r="M694" s="31"/>
    </row>
    <row r="695" spans="2:13" s="3" customFormat="1" ht="18.55" outlineLevel="1">
      <c r="B695" s="576" t="s">
        <v>10</v>
      </c>
      <c r="C695" s="87" t="s">
        <v>39</v>
      </c>
      <c r="D695" s="32" t="s">
        <v>4</v>
      </c>
      <c r="E695" s="23" t="str">
        <f>E691</f>
        <v>Thắng</v>
      </c>
      <c r="F695" s="585">
        <v>3</v>
      </c>
      <c r="G695" s="585">
        <v>0</v>
      </c>
      <c r="H695" s="24">
        <v>0</v>
      </c>
      <c r="I695" s="17">
        <f t="shared" si="26"/>
        <v>3510000</v>
      </c>
      <c r="M695" s="31"/>
    </row>
    <row r="696" spans="2:13" s="3" customFormat="1" ht="18.55" outlineLevel="1">
      <c r="B696" s="576"/>
      <c r="C696" s="87" t="s">
        <v>39</v>
      </c>
      <c r="D696" s="32" t="s">
        <v>5</v>
      </c>
      <c r="E696" s="23" t="s">
        <v>1</v>
      </c>
      <c r="F696" s="585"/>
      <c r="G696" s="585"/>
      <c r="H696" s="24">
        <v>0</v>
      </c>
      <c r="I696" s="17">
        <f t="shared" si="26"/>
        <v>3510000</v>
      </c>
      <c r="M696" s="31"/>
    </row>
    <row r="697" spans="2:13" s="3" customFormat="1" ht="18.55" outlineLevel="1">
      <c r="B697" s="576"/>
      <c r="C697" s="87" t="s">
        <v>39</v>
      </c>
      <c r="D697" s="32" t="s">
        <v>0</v>
      </c>
      <c r="E697" s="23" t="s">
        <v>17</v>
      </c>
      <c r="F697" s="585"/>
      <c r="G697" s="585"/>
      <c r="H697" s="24">
        <v>10000</v>
      </c>
      <c r="I697" s="17">
        <f t="shared" si="26"/>
        <v>3520000</v>
      </c>
      <c r="M697" s="31"/>
    </row>
    <row r="698" spans="2:13" s="3" customFormat="1" ht="18.55" outlineLevel="1">
      <c r="B698" s="576"/>
      <c r="C698" s="87" t="s">
        <v>39</v>
      </c>
      <c r="D698" s="32" t="s">
        <v>23</v>
      </c>
      <c r="E698" s="23" t="s">
        <v>17</v>
      </c>
      <c r="F698" s="585"/>
      <c r="G698" s="585"/>
      <c r="H698" s="24">
        <v>10000</v>
      </c>
      <c r="I698" s="17">
        <f t="shared" si="26"/>
        <v>3530000</v>
      </c>
      <c r="M698" s="31"/>
    </row>
    <row r="699" spans="2:13" s="3" customFormat="1" ht="18.55" outlineLevel="1">
      <c r="B699" s="574" t="s">
        <v>31</v>
      </c>
      <c r="C699" s="87" t="s">
        <v>39</v>
      </c>
      <c r="D699" s="78" t="s">
        <v>14</v>
      </c>
      <c r="E699" s="15" t="s">
        <v>1</v>
      </c>
      <c r="F699" s="586">
        <v>3</v>
      </c>
      <c r="G699" s="586">
        <v>1</v>
      </c>
      <c r="H699" s="16">
        <v>0</v>
      </c>
      <c r="I699" s="17">
        <f t="shared" si="26"/>
        <v>3530000</v>
      </c>
      <c r="M699" s="31"/>
    </row>
    <row r="700" spans="2:13" s="3" customFormat="1" ht="18.55" outlineLevel="1">
      <c r="B700" s="575"/>
      <c r="C700" s="87" t="s">
        <v>39</v>
      </c>
      <c r="D700" s="79" t="s">
        <v>24</v>
      </c>
      <c r="E700" s="19" t="s">
        <v>1</v>
      </c>
      <c r="F700" s="587"/>
      <c r="G700" s="587"/>
      <c r="H700" s="20">
        <v>0</v>
      </c>
      <c r="I700" s="17">
        <f t="shared" si="26"/>
        <v>3530000</v>
      </c>
      <c r="M700" s="31"/>
    </row>
    <row r="701" spans="2:13" s="3" customFormat="1" ht="18.55" outlineLevel="1">
      <c r="B701" s="575"/>
      <c r="C701" s="87" t="s">
        <v>39</v>
      </c>
      <c r="D701" s="79" t="s">
        <v>13</v>
      </c>
      <c r="E701" s="19" t="s">
        <v>17</v>
      </c>
      <c r="F701" s="587"/>
      <c r="G701" s="587"/>
      <c r="H701" s="20">
        <v>10000</v>
      </c>
      <c r="I701" s="17">
        <f t="shared" si="26"/>
        <v>3540000</v>
      </c>
      <c r="M701" s="31"/>
    </row>
    <row r="702" spans="2:13" s="3" customFormat="1" ht="18.55" outlineLevel="1">
      <c r="B702" s="575"/>
      <c r="C702" s="87" t="s">
        <v>39</v>
      </c>
      <c r="D702" s="79" t="s">
        <v>16</v>
      </c>
      <c r="E702" s="19" t="s">
        <v>17</v>
      </c>
      <c r="F702" s="587"/>
      <c r="G702" s="587"/>
      <c r="H702" s="20">
        <v>10000</v>
      </c>
      <c r="I702" s="17">
        <f t="shared" si="26"/>
        <v>3550000</v>
      </c>
      <c r="M702" s="31"/>
    </row>
    <row r="703" spans="2:13" s="3" customFormat="1" ht="18.55" outlineLevel="1">
      <c r="B703" s="576" t="s">
        <v>36</v>
      </c>
      <c r="C703" s="87" t="s">
        <v>39</v>
      </c>
      <c r="D703" s="32" t="s">
        <v>0</v>
      </c>
      <c r="E703" s="23" t="str">
        <f>E699</f>
        <v>Thắng</v>
      </c>
      <c r="F703" s="585">
        <v>3</v>
      </c>
      <c r="G703" s="585">
        <v>1</v>
      </c>
      <c r="H703" s="24">
        <v>0</v>
      </c>
      <c r="I703" s="17">
        <f t="shared" si="26"/>
        <v>3550000</v>
      </c>
      <c r="M703" s="31"/>
    </row>
    <row r="704" spans="2:13" s="3" customFormat="1" ht="18.55" outlineLevel="1">
      <c r="B704" s="576"/>
      <c r="C704" s="87" t="s">
        <v>39</v>
      </c>
      <c r="D704" s="32" t="s">
        <v>23</v>
      </c>
      <c r="E704" s="23" t="s">
        <v>1</v>
      </c>
      <c r="F704" s="585"/>
      <c r="G704" s="585"/>
      <c r="H704" s="24">
        <v>0</v>
      </c>
      <c r="I704" s="17">
        <f t="shared" si="26"/>
        <v>3550000</v>
      </c>
      <c r="M704" s="31"/>
    </row>
    <row r="705" spans="2:13" s="3" customFormat="1" ht="18.55" outlineLevel="1">
      <c r="B705" s="576"/>
      <c r="C705" s="87" t="s">
        <v>39</v>
      </c>
      <c r="D705" s="32" t="s">
        <v>4</v>
      </c>
      <c r="E705" s="23" t="s">
        <v>17</v>
      </c>
      <c r="F705" s="585"/>
      <c r="G705" s="585"/>
      <c r="H705" s="24">
        <v>10000</v>
      </c>
      <c r="I705" s="17">
        <f t="shared" si="26"/>
        <v>3560000</v>
      </c>
      <c r="M705" s="31"/>
    </row>
    <row r="706" spans="2:13" s="3" customFormat="1" ht="18.55" outlineLevel="1">
      <c r="B706" s="576"/>
      <c r="C706" s="87" t="s">
        <v>39</v>
      </c>
      <c r="D706" s="32" t="s">
        <v>5</v>
      </c>
      <c r="E706" s="23" t="s">
        <v>17</v>
      </c>
      <c r="F706" s="585"/>
      <c r="G706" s="585"/>
      <c r="H706" s="24">
        <v>10000</v>
      </c>
      <c r="I706" s="17">
        <f t="shared" si="26"/>
        <v>3570000</v>
      </c>
      <c r="M706" s="31"/>
    </row>
    <row r="707" spans="2:13" s="3" customFormat="1" ht="18.55" outlineLevel="1">
      <c r="B707" s="574" t="s">
        <v>37</v>
      </c>
      <c r="C707" s="87" t="s">
        <v>39</v>
      </c>
      <c r="D707" s="78" t="s">
        <v>13</v>
      </c>
      <c r="E707" s="15" t="s">
        <v>1</v>
      </c>
      <c r="F707" s="586">
        <v>3</v>
      </c>
      <c r="G707" s="586">
        <v>2</v>
      </c>
      <c r="H707" s="16">
        <v>0</v>
      </c>
      <c r="I707" s="17">
        <f t="shared" si="26"/>
        <v>3570000</v>
      </c>
      <c r="M707" s="31"/>
    </row>
    <row r="708" spans="2:13" s="3" customFormat="1" ht="18.55" outlineLevel="1">
      <c r="B708" s="575"/>
      <c r="C708" s="87" t="s">
        <v>39</v>
      </c>
      <c r="D708" s="79" t="s">
        <v>16</v>
      </c>
      <c r="E708" s="19" t="s">
        <v>1</v>
      </c>
      <c r="F708" s="587"/>
      <c r="G708" s="587"/>
      <c r="H708" s="20">
        <v>0</v>
      </c>
      <c r="I708" s="17">
        <f t="shared" si="26"/>
        <v>3570000</v>
      </c>
      <c r="M708" s="31"/>
    </row>
    <row r="709" spans="2:13" s="3" customFormat="1" ht="18.55" outlineLevel="1">
      <c r="B709" s="575"/>
      <c r="C709" s="87" t="s">
        <v>39</v>
      </c>
      <c r="D709" s="79" t="s">
        <v>14</v>
      </c>
      <c r="E709" s="19" t="s">
        <v>17</v>
      </c>
      <c r="F709" s="587"/>
      <c r="G709" s="587"/>
      <c r="H709" s="20">
        <v>10000</v>
      </c>
      <c r="I709" s="17">
        <f t="shared" si="26"/>
        <v>3580000</v>
      </c>
      <c r="M709" s="31"/>
    </row>
    <row r="710" spans="2:13" s="3" customFormat="1" ht="18.55" outlineLevel="1">
      <c r="B710" s="575"/>
      <c r="C710" s="87" t="s">
        <v>39</v>
      </c>
      <c r="D710" s="79" t="s">
        <v>24</v>
      </c>
      <c r="E710" s="19" t="s">
        <v>17</v>
      </c>
      <c r="F710" s="587"/>
      <c r="G710" s="587"/>
      <c r="H710" s="20">
        <v>10000</v>
      </c>
      <c r="I710" s="17">
        <f t="shared" si="26"/>
        <v>3590000</v>
      </c>
      <c r="M710" s="31"/>
    </row>
    <row r="711" spans="2:13" s="3" customFormat="1" ht="18.55" outlineLevel="1">
      <c r="B711" s="576" t="s">
        <v>41</v>
      </c>
      <c r="C711" s="87" t="s">
        <v>39</v>
      </c>
      <c r="D711" s="32" t="s">
        <v>14</v>
      </c>
      <c r="E711" s="23" t="str">
        <f>E707</f>
        <v>Thắng</v>
      </c>
      <c r="F711" s="585">
        <v>3</v>
      </c>
      <c r="G711" s="585">
        <v>1</v>
      </c>
      <c r="H711" s="24">
        <v>0</v>
      </c>
      <c r="I711" s="17">
        <f t="shared" si="26"/>
        <v>3590000</v>
      </c>
      <c r="M711" s="31"/>
    </row>
    <row r="712" spans="2:13" s="3" customFormat="1" ht="18.55" outlineLevel="1">
      <c r="B712" s="576"/>
      <c r="C712" s="87" t="s">
        <v>39</v>
      </c>
      <c r="D712" s="32" t="s">
        <v>24</v>
      </c>
      <c r="E712" s="23" t="s">
        <v>1</v>
      </c>
      <c r="F712" s="585"/>
      <c r="G712" s="585"/>
      <c r="H712" s="24">
        <v>0</v>
      </c>
      <c r="I712" s="17">
        <f t="shared" si="26"/>
        <v>3590000</v>
      </c>
      <c r="M712" s="31"/>
    </row>
    <row r="713" spans="2:13" s="3" customFormat="1" ht="18.55" outlineLevel="1">
      <c r="B713" s="576"/>
      <c r="C713" s="87" t="s">
        <v>39</v>
      </c>
      <c r="D713" s="32" t="s">
        <v>13</v>
      </c>
      <c r="E713" s="23" t="s">
        <v>17</v>
      </c>
      <c r="F713" s="585"/>
      <c r="G713" s="585"/>
      <c r="H713" s="24">
        <v>10000</v>
      </c>
      <c r="I713" s="17">
        <f t="shared" si="26"/>
        <v>3600000</v>
      </c>
      <c r="M713" s="31"/>
    </row>
    <row r="714" spans="2:13" s="3" customFormat="1" ht="18.55" outlineLevel="1">
      <c r="B714" s="576"/>
      <c r="C714" s="87" t="s">
        <v>39</v>
      </c>
      <c r="D714" s="32" t="s">
        <v>16</v>
      </c>
      <c r="E714" s="23" t="s">
        <v>17</v>
      </c>
      <c r="F714" s="585"/>
      <c r="G714" s="585"/>
      <c r="H714" s="24">
        <v>10000</v>
      </c>
      <c r="I714" s="17">
        <f t="shared" si="26"/>
        <v>3610000</v>
      </c>
      <c r="M714" s="31"/>
    </row>
    <row r="715" spans="2:13" s="3" customFormat="1" ht="18.55">
      <c r="B715" s="6" t="s">
        <v>95</v>
      </c>
      <c r="C715" s="7"/>
      <c r="D715" s="77"/>
      <c r="E715" s="9"/>
      <c r="F715" s="10"/>
      <c r="G715" s="10"/>
      <c r="H715" s="11">
        <f>SUM(H716:H751)</f>
        <v>180000</v>
      </c>
      <c r="I715" s="12">
        <v>0</v>
      </c>
      <c r="M715" s="31"/>
    </row>
    <row r="716" spans="2:13" s="3" customFormat="1" ht="18.55" outlineLevel="1">
      <c r="B716" s="574" t="s">
        <v>2</v>
      </c>
      <c r="C716" s="88" t="s">
        <v>39</v>
      </c>
      <c r="D716" s="78" t="s">
        <v>14</v>
      </c>
      <c r="E716" s="15" t="s">
        <v>1</v>
      </c>
      <c r="F716" s="586">
        <v>3</v>
      </c>
      <c r="G716" s="586">
        <v>2</v>
      </c>
      <c r="H716" s="16">
        <v>0</v>
      </c>
      <c r="I716" s="17">
        <f>'12-2016'!I714+H716</f>
        <v>3610000</v>
      </c>
      <c r="M716" s="31"/>
    </row>
    <row r="717" spans="2:13" s="3" customFormat="1" ht="18.55" outlineLevel="1">
      <c r="B717" s="575"/>
      <c r="C717" s="88" t="s">
        <v>39</v>
      </c>
      <c r="D717" s="79" t="s">
        <v>24</v>
      </c>
      <c r="E717" s="19" t="s">
        <v>1</v>
      </c>
      <c r="F717" s="587"/>
      <c r="G717" s="587"/>
      <c r="H717" s="20">
        <v>0</v>
      </c>
      <c r="I717" s="17">
        <f t="shared" ref="I717:I751" si="27">I716+H717</f>
        <v>3610000</v>
      </c>
      <c r="M717" s="31"/>
    </row>
    <row r="718" spans="2:13" s="3" customFormat="1" ht="18.55" outlineLevel="1">
      <c r="B718" s="575"/>
      <c r="C718" s="88" t="s">
        <v>39</v>
      </c>
      <c r="D718" s="79" t="s">
        <v>0</v>
      </c>
      <c r="E718" s="19" t="s">
        <v>17</v>
      </c>
      <c r="F718" s="587"/>
      <c r="G718" s="587"/>
      <c r="H718" s="20">
        <v>10000</v>
      </c>
      <c r="I718" s="17">
        <f t="shared" si="27"/>
        <v>3620000</v>
      </c>
      <c r="M718" s="31"/>
    </row>
    <row r="719" spans="2:13" s="3" customFormat="1" ht="18.55" outlineLevel="1">
      <c r="B719" s="575"/>
      <c r="C719" s="88" t="s">
        <v>39</v>
      </c>
      <c r="D719" s="79" t="s">
        <v>16</v>
      </c>
      <c r="E719" s="19" t="s">
        <v>17</v>
      </c>
      <c r="F719" s="587"/>
      <c r="G719" s="587"/>
      <c r="H719" s="20">
        <v>10000</v>
      </c>
      <c r="I719" s="17">
        <f t="shared" si="27"/>
        <v>3630000</v>
      </c>
      <c r="M719" s="31"/>
    </row>
    <row r="720" spans="2:13" s="3" customFormat="1" ht="18.55" outlineLevel="1">
      <c r="B720" s="576" t="s">
        <v>3</v>
      </c>
      <c r="C720" s="88" t="s">
        <v>39</v>
      </c>
      <c r="D720" s="32" t="s">
        <v>24</v>
      </c>
      <c r="E720" s="23" t="str">
        <f>E716</f>
        <v>Thắng</v>
      </c>
      <c r="F720" s="585">
        <v>3</v>
      </c>
      <c r="G720" s="585">
        <v>2</v>
      </c>
      <c r="H720" s="24">
        <v>0</v>
      </c>
      <c r="I720" s="17">
        <f t="shared" si="27"/>
        <v>3630000</v>
      </c>
      <c r="M720" s="31"/>
    </row>
    <row r="721" spans="2:13" s="3" customFormat="1" ht="18.55" outlineLevel="1">
      <c r="B721" s="576"/>
      <c r="C721" s="88" t="s">
        <v>39</v>
      </c>
      <c r="D721" s="32" t="s">
        <v>16</v>
      </c>
      <c r="E721" s="23" t="s">
        <v>1</v>
      </c>
      <c r="F721" s="585"/>
      <c r="G721" s="585"/>
      <c r="H721" s="24">
        <v>0</v>
      </c>
      <c r="I721" s="17">
        <f t="shared" si="27"/>
        <v>3630000</v>
      </c>
      <c r="M721" s="31"/>
    </row>
    <row r="722" spans="2:13" s="3" customFormat="1" ht="18.55" outlineLevel="1">
      <c r="B722" s="576"/>
      <c r="C722" s="88" t="s">
        <v>39</v>
      </c>
      <c r="D722" s="32" t="s">
        <v>0</v>
      </c>
      <c r="E722" s="23" t="s">
        <v>17</v>
      </c>
      <c r="F722" s="585"/>
      <c r="G722" s="585"/>
      <c r="H722" s="24">
        <v>10000</v>
      </c>
      <c r="I722" s="17">
        <f t="shared" si="27"/>
        <v>3640000</v>
      </c>
      <c r="M722" s="31"/>
    </row>
    <row r="723" spans="2:13" s="3" customFormat="1" ht="18.55" outlineLevel="1">
      <c r="B723" s="576"/>
      <c r="C723" s="88" t="s">
        <v>39</v>
      </c>
      <c r="D723" s="32" t="s">
        <v>5</v>
      </c>
      <c r="E723" s="23" t="s">
        <v>17</v>
      </c>
      <c r="F723" s="585"/>
      <c r="G723" s="585"/>
      <c r="H723" s="24">
        <v>10000</v>
      </c>
      <c r="I723" s="17">
        <f t="shared" si="27"/>
        <v>3650000</v>
      </c>
      <c r="M723" s="31"/>
    </row>
    <row r="724" spans="2:13" s="3" customFormat="1" ht="18.55" outlineLevel="1">
      <c r="B724" s="574" t="s">
        <v>6</v>
      </c>
      <c r="C724" s="88" t="s">
        <v>39</v>
      </c>
      <c r="D724" s="78" t="s">
        <v>14</v>
      </c>
      <c r="E724" s="15" t="s">
        <v>1</v>
      </c>
      <c r="F724" s="586">
        <v>3</v>
      </c>
      <c r="G724" s="586">
        <v>1</v>
      </c>
      <c r="H724" s="16">
        <v>0</v>
      </c>
      <c r="I724" s="17">
        <f t="shared" si="27"/>
        <v>3650000</v>
      </c>
      <c r="M724" s="31"/>
    </row>
    <row r="725" spans="2:13" s="3" customFormat="1" ht="18.55" outlineLevel="1">
      <c r="B725" s="575"/>
      <c r="C725" s="88" t="s">
        <v>39</v>
      </c>
      <c r="D725" s="79" t="s">
        <v>24</v>
      </c>
      <c r="E725" s="19" t="s">
        <v>1</v>
      </c>
      <c r="F725" s="587"/>
      <c r="G725" s="587"/>
      <c r="H725" s="20">
        <v>0</v>
      </c>
      <c r="I725" s="17">
        <f t="shared" si="27"/>
        <v>3650000</v>
      </c>
      <c r="M725" s="31"/>
    </row>
    <row r="726" spans="2:13" s="3" customFormat="1" ht="18.55" outlineLevel="1">
      <c r="B726" s="575"/>
      <c r="C726" s="88" t="s">
        <v>39</v>
      </c>
      <c r="D726" s="79" t="s">
        <v>5</v>
      </c>
      <c r="E726" s="19" t="s">
        <v>17</v>
      </c>
      <c r="F726" s="587"/>
      <c r="G726" s="587"/>
      <c r="H726" s="20">
        <v>10000</v>
      </c>
      <c r="I726" s="17">
        <f t="shared" si="27"/>
        <v>3660000</v>
      </c>
      <c r="M726" s="31"/>
    </row>
    <row r="727" spans="2:13" s="3" customFormat="1" ht="18.55" outlineLevel="1">
      <c r="B727" s="575"/>
      <c r="C727" s="88" t="s">
        <v>39</v>
      </c>
      <c r="D727" s="79" t="s">
        <v>23</v>
      </c>
      <c r="E727" s="19" t="s">
        <v>17</v>
      </c>
      <c r="F727" s="587"/>
      <c r="G727" s="587"/>
      <c r="H727" s="20">
        <v>10000</v>
      </c>
      <c r="I727" s="17">
        <f t="shared" si="27"/>
        <v>3670000</v>
      </c>
      <c r="M727" s="31"/>
    </row>
    <row r="728" spans="2:13" s="3" customFormat="1" ht="18.55" outlineLevel="1">
      <c r="B728" s="576" t="s">
        <v>7</v>
      </c>
      <c r="C728" s="88" t="s">
        <v>39</v>
      </c>
      <c r="D728" s="32" t="s">
        <v>14</v>
      </c>
      <c r="E728" s="23" t="str">
        <f>E724</f>
        <v>Thắng</v>
      </c>
      <c r="F728" s="585">
        <v>3</v>
      </c>
      <c r="G728" s="585">
        <v>2</v>
      </c>
      <c r="H728" s="24">
        <v>0</v>
      </c>
      <c r="I728" s="17">
        <f t="shared" si="27"/>
        <v>3670000</v>
      </c>
      <c r="M728" s="31"/>
    </row>
    <row r="729" spans="2:13" s="3" customFormat="1" ht="18.55" outlineLevel="1">
      <c r="B729" s="576"/>
      <c r="C729" s="88" t="s">
        <v>39</v>
      </c>
      <c r="D729" s="32" t="s">
        <v>16</v>
      </c>
      <c r="E729" s="23" t="s">
        <v>1</v>
      </c>
      <c r="F729" s="585"/>
      <c r="G729" s="585"/>
      <c r="H729" s="24">
        <v>0</v>
      </c>
      <c r="I729" s="17">
        <f t="shared" si="27"/>
        <v>3670000</v>
      </c>
      <c r="M729" s="31"/>
    </row>
    <row r="730" spans="2:13" s="3" customFormat="1" ht="18.55" outlineLevel="1">
      <c r="B730" s="576"/>
      <c r="C730" s="88" t="s">
        <v>39</v>
      </c>
      <c r="D730" s="32" t="s">
        <v>23</v>
      </c>
      <c r="E730" s="23" t="s">
        <v>17</v>
      </c>
      <c r="F730" s="585"/>
      <c r="G730" s="585"/>
      <c r="H730" s="24">
        <v>10000</v>
      </c>
      <c r="I730" s="17">
        <f t="shared" si="27"/>
        <v>3680000</v>
      </c>
      <c r="M730" s="31"/>
    </row>
    <row r="731" spans="2:13" s="3" customFormat="1" ht="18.55" outlineLevel="1">
      <c r="B731" s="576"/>
      <c r="C731" s="88" t="s">
        <v>39</v>
      </c>
      <c r="D731" s="32" t="s">
        <v>0</v>
      </c>
      <c r="E731" s="23" t="s">
        <v>17</v>
      </c>
      <c r="F731" s="585"/>
      <c r="G731" s="585"/>
      <c r="H731" s="24">
        <v>10000</v>
      </c>
      <c r="I731" s="17">
        <f t="shared" si="27"/>
        <v>3690000</v>
      </c>
      <c r="M731" s="31"/>
    </row>
    <row r="732" spans="2:13" s="3" customFormat="1" ht="18.55" outlineLevel="1">
      <c r="B732" s="574" t="s">
        <v>8</v>
      </c>
      <c r="C732" s="88" t="s">
        <v>39</v>
      </c>
      <c r="D732" s="78" t="s">
        <v>5</v>
      </c>
      <c r="E732" s="15" t="s">
        <v>1</v>
      </c>
      <c r="F732" s="586">
        <v>3</v>
      </c>
      <c r="G732" s="586">
        <v>2</v>
      </c>
      <c r="H732" s="16">
        <v>0</v>
      </c>
      <c r="I732" s="17">
        <f t="shared" si="27"/>
        <v>3690000</v>
      </c>
      <c r="M732" s="31"/>
    </row>
    <row r="733" spans="2:13" s="3" customFormat="1" ht="18.55" outlineLevel="1">
      <c r="B733" s="575"/>
      <c r="C733" s="88" t="s">
        <v>39</v>
      </c>
      <c r="D733" s="79" t="s">
        <v>0</v>
      </c>
      <c r="E733" s="19" t="s">
        <v>1</v>
      </c>
      <c r="F733" s="587"/>
      <c r="G733" s="587"/>
      <c r="H733" s="20">
        <v>0</v>
      </c>
      <c r="I733" s="17">
        <f t="shared" si="27"/>
        <v>3690000</v>
      </c>
      <c r="M733" s="31"/>
    </row>
    <row r="734" spans="2:13" s="3" customFormat="1" ht="18.55" outlineLevel="1">
      <c r="B734" s="575"/>
      <c r="C734" s="88" t="s">
        <v>39</v>
      </c>
      <c r="D734" s="79" t="s">
        <v>23</v>
      </c>
      <c r="E734" s="19" t="s">
        <v>17</v>
      </c>
      <c r="F734" s="587"/>
      <c r="G734" s="587"/>
      <c r="H734" s="20">
        <v>10000</v>
      </c>
      <c r="I734" s="17">
        <f t="shared" si="27"/>
        <v>3700000</v>
      </c>
      <c r="M734" s="31"/>
    </row>
    <row r="735" spans="2:13" s="3" customFormat="1" ht="18.55" outlineLevel="1">
      <c r="B735" s="575"/>
      <c r="C735" s="88" t="s">
        <v>39</v>
      </c>
      <c r="D735" s="79" t="s">
        <v>16</v>
      </c>
      <c r="E735" s="19" t="s">
        <v>17</v>
      </c>
      <c r="F735" s="587"/>
      <c r="G735" s="587"/>
      <c r="H735" s="20">
        <v>10000</v>
      </c>
      <c r="I735" s="17">
        <f t="shared" si="27"/>
        <v>3710000</v>
      </c>
      <c r="M735" s="31"/>
    </row>
    <row r="736" spans="2:13" s="3" customFormat="1" ht="18.55" outlineLevel="1">
      <c r="B736" s="576" t="s">
        <v>10</v>
      </c>
      <c r="C736" s="88" t="s">
        <v>39</v>
      </c>
      <c r="D736" s="32" t="s">
        <v>14</v>
      </c>
      <c r="E736" s="23" t="str">
        <f>E732</f>
        <v>Thắng</v>
      </c>
      <c r="F736" s="585">
        <v>3</v>
      </c>
      <c r="G736" s="585">
        <v>2</v>
      </c>
      <c r="H736" s="24">
        <v>0</v>
      </c>
      <c r="I736" s="17">
        <f t="shared" si="27"/>
        <v>3710000</v>
      </c>
      <c r="M736" s="31"/>
    </row>
    <row r="737" spans="2:13" s="3" customFormat="1" ht="18.55" outlineLevel="1">
      <c r="B737" s="576"/>
      <c r="C737" s="88" t="s">
        <v>39</v>
      </c>
      <c r="D737" s="32" t="s">
        <v>5</v>
      </c>
      <c r="E737" s="23" t="s">
        <v>1</v>
      </c>
      <c r="F737" s="585"/>
      <c r="G737" s="585"/>
      <c r="H737" s="24">
        <v>0</v>
      </c>
      <c r="I737" s="17">
        <f t="shared" si="27"/>
        <v>3710000</v>
      </c>
      <c r="M737" s="31"/>
    </row>
    <row r="738" spans="2:13" s="3" customFormat="1" ht="18.55" outlineLevel="1">
      <c r="B738" s="576"/>
      <c r="C738" s="88" t="s">
        <v>39</v>
      </c>
      <c r="D738" s="32" t="s">
        <v>0</v>
      </c>
      <c r="E738" s="23" t="s">
        <v>17</v>
      </c>
      <c r="F738" s="585"/>
      <c r="G738" s="585"/>
      <c r="H738" s="24">
        <v>10000</v>
      </c>
      <c r="I738" s="17">
        <f t="shared" si="27"/>
        <v>3720000</v>
      </c>
      <c r="M738" s="31"/>
    </row>
    <row r="739" spans="2:13" s="3" customFormat="1" ht="18.55" outlineLevel="1">
      <c r="B739" s="576"/>
      <c r="C739" s="88" t="s">
        <v>39</v>
      </c>
      <c r="D739" s="32" t="s">
        <v>16</v>
      </c>
      <c r="E739" s="23" t="s">
        <v>17</v>
      </c>
      <c r="F739" s="585"/>
      <c r="G739" s="585"/>
      <c r="H739" s="24">
        <v>10000</v>
      </c>
      <c r="I739" s="17">
        <f t="shared" si="27"/>
        <v>3730000</v>
      </c>
      <c r="M739" s="31"/>
    </row>
    <row r="740" spans="2:13" s="3" customFormat="1" ht="18.55" outlineLevel="1">
      <c r="B740" s="574" t="s">
        <v>31</v>
      </c>
      <c r="C740" s="88" t="s">
        <v>39</v>
      </c>
      <c r="D740" s="78" t="s">
        <v>14</v>
      </c>
      <c r="E740" s="15" t="s">
        <v>1</v>
      </c>
      <c r="F740" s="586">
        <v>3</v>
      </c>
      <c r="G740" s="586">
        <v>1</v>
      </c>
      <c r="H740" s="16">
        <v>0</v>
      </c>
      <c r="I740" s="17">
        <f t="shared" si="27"/>
        <v>3730000</v>
      </c>
      <c r="M740" s="31"/>
    </row>
    <row r="741" spans="2:13" s="3" customFormat="1" ht="18.55" outlineLevel="1">
      <c r="B741" s="575"/>
      <c r="C741" s="88" t="s">
        <v>39</v>
      </c>
      <c r="D741" s="79" t="s">
        <v>16</v>
      </c>
      <c r="E741" s="19" t="s">
        <v>1</v>
      </c>
      <c r="F741" s="587"/>
      <c r="G741" s="587"/>
      <c r="H741" s="20">
        <v>0</v>
      </c>
      <c r="I741" s="17">
        <f t="shared" si="27"/>
        <v>3730000</v>
      </c>
      <c r="M741" s="31"/>
    </row>
    <row r="742" spans="2:13" s="3" customFormat="1" ht="18.55" outlineLevel="1">
      <c r="B742" s="575"/>
      <c r="C742" s="88" t="s">
        <v>39</v>
      </c>
      <c r="D742" s="79" t="s">
        <v>0</v>
      </c>
      <c r="E742" s="19" t="s">
        <v>17</v>
      </c>
      <c r="F742" s="587"/>
      <c r="G742" s="587"/>
      <c r="H742" s="20">
        <v>10000</v>
      </c>
      <c r="I742" s="17">
        <f t="shared" si="27"/>
        <v>3740000</v>
      </c>
      <c r="M742" s="31"/>
    </row>
    <row r="743" spans="2:13" s="3" customFormat="1" ht="18.55" outlineLevel="1">
      <c r="B743" s="575"/>
      <c r="C743" s="88" t="s">
        <v>39</v>
      </c>
      <c r="D743" s="79" t="s">
        <v>23</v>
      </c>
      <c r="E743" s="19" t="s">
        <v>17</v>
      </c>
      <c r="F743" s="587"/>
      <c r="G743" s="587"/>
      <c r="H743" s="20">
        <v>10000</v>
      </c>
      <c r="I743" s="17">
        <f t="shared" si="27"/>
        <v>3750000</v>
      </c>
      <c r="M743" s="31"/>
    </row>
    <row r="744" spans="2:13" s="3" customFormat="1" ht="18.55" outlineLevel="1">
      <c r="B744" s="576" t="s">
        <v>36</v>
      </c>
      <c r="C744" s="88" t="s">
        <v>39</v>
      </c>
      <c r="D744" s="32" t="s">
        <v>16</v>
      </c>
      <c r="E744" s="23" t="str">
        <f>E740</f>
        <v>Thắng</v>
      </c>
      <c r="F744" s="585">
        <v>3</v>
      </c>
      <c r="G744" s="585">
        <v>1</v>
      </c>
      <c r="H744" s="24">
        <v>0</v>
      </c>
      <c r="I744" s="17">
        <f t="shared" si="27"/>
        <v>3750000</v>
      </c>
      <c r="M744" s="31"/>
    </row>
    <row r="745" spans="2:13" s="3" customFormat="1" ht="18.55" outlineLevel="1">
      <c r="B745" s="576"/>
      <c r="C745" s="88" t="s">
        <v>39</v>
      </c>
      <c r="D745" s="32" t="s">
        <v>23</v>
      </c>
      <c r="E745" s="23" t="s">
        <v>1</v>
      </c>
      <c r="F745" s="585"/>
      <c r="G745" s="585"/>
      <c r="H745" s="24">
        <v>0</v>
      </c>
      <c r="I745" s="17">
        <f t="shared" si="27"/>
        <v>3750000</v>
      </c>
      <c r="M745" s="31"/>
    </row>
    <row r="746" spans="2:13" s="3" customFormat="1" ht="18.55" outlineLevel="1">
      <c r="B746" s="576"/>
      <c r="C746" s="88" t="s">
        <v>39</v>
      </c>
      <c r="D746" s="32" t="s">
        <v>0</v>
      </c>
      <c r="E746" s="23" t="s">
        <v>17</v>
      </c>
      <c r="F746" s="585"/>
      <c r="G746" s="585"/>
      <c r="H746" s="24">
        <v>10000</v>
      </c>
      <c r="I746" s="17">
        <f t="shared" si="27"/>
        <v>3760000</v>
      </c>
      <c r="M746" s="31"/>
    </row>
    <row r="747" spans="2:13" s="3" customFormat="1" ht="18.55" outlineLevel="1">
      <c r="B747" s="576"/>
      <c r="C747" s="88" t="s">
        <v>39</v>
      </c>
      <c r="D747" s="32" t="s">
        <v>5</v>
      </c>
      <c r="E747" s="23" t="s">
        <v>17</v>
      </c>
      <c r="F747" s="585"/>
      <c r="G747" s="585"/>
      <c r="H747" s="24">
        <v>10000</v>
      </c>
      <c r="I747" s="17">
        <f t="shared" si="27"/>
        <v>3770000</v>
      </c>
      <c r="M747" s="31"/>
    </row>
    <row r="748" spans="2:13" s="3" customFormat="1" ht="18.55" outlineLevel="1">
      <c r="B748" s="574" t="s">
        <v>37</v>
      </c>
      <c r="C748" s="88" t="s">
        <v>39</v>
      </c>
      <c r="D748" s="78" t="s">
        <v>0</v>
      </c>
      <c r="E748" s="15" t="s">
        <v>1</v>
      </c>
      <c r="F748" s="586">
        <v>3</v>
      </c>
      <c r="G748" s="586">
        <v>1</v>
      </c>
      <c r="H748" s="16">
        <v>0</v>
      </c>
      <c r="I748" s="17">
        <f t="shared" si="27"/>
        <v>3770000</v>
      </c>
      <c r="M748" s="31"/>
    </row>
    <row r="749" spans="2:13" s="3" customFormat="1" ht="18.55" outlineLevel="1">
      <c r="B749" s="575"/>
      <c r="C749" s="88" t="s">
        <v>39</v>
      </c>
      <c r="D749" s="79" t="s">
        <v>23</v>
      </c>
      <c r="E749" s="19" t="s">
        <v>1</v>
      </c>
      <c r="F749" s="587"/>
      <c r="G749" s="587"/>
      <c r="H749" s="20">
        <v>0</v>
      </c>
      <c r="I749" s="17">
        <f t="shared" si="27"/>
        <v>3770000</v>
      </c>
      <c r="M749" s="31"/>
    </row>
    <row r="750" spans="2:13" s="3" customFormat="1" ht="18.55" outlineLevel="1">
      <c r="B750" s="575"/>
      <c r="C750" s="88" t="s">
        <v>39</v>
      </c>
      <c r="D750" s="79" t="s">
        <v>14</v>
      </c>
      <c r="E750" s="19" t="s">
        <v>17</v>
      </c>
      <c r="F750" s="587"/>
      <c r="G750" s="587"/>
      <c r="H750" s="20">
        <v>10000</v>
      </c>
      <c r="I750" s="17">
        <f t="shared" si="27"/>
        <v>3780000</v>
      </c>
      <c r="M750" s="31"/>
    </row>
    <row r="751" spans="2:13" s="3" customFormat="1" ht="18.55" outlineLevel="1">
      <c r="B751" s="575"/>
      <c r="C751" s="88" t="s">
        <v>39</v>
      </c>
      <c r="D751" s="79" t="s">
        <v>5</v>
      </c>
      <c r="E751" s="19" t="s">
        <v>17</v>
      </c>
      <c r="F751" s="587"/>
      <c r="G751" s="587"/>
      <c r="H751" s="20">
        <v>10000</v>
      </c>
      <c r="I751" s="17">
        <f t="shared" si="27"/>
        <v>3790000</v>
      </c>
      <c r="M751" s="31"/>
    </row>
    <row r="752" spans="2:13" s="3" customFormat="1" ht="18.55">
      <c r="B752" s="6" t="s">
        <v>96</v>
      </c>
      <c r="C752" s="7"/>
      <c r="D752" s="77"/>
      <c r="E752" s="9"/>
      <c r="F752" s="10"/>
      <c r="G752" s="10"/>
      <c r="H752" s="11">
        <f>SUM(H753:H780)</f>
        <v>140000</v>
      </c>
      <c r="I752" s="12">
        <v>0</v>
      </c>
      <c r="M752" s="31"/>
    </row>
    <row r="753" spans="2:13" s="3" customFormat="1" ht="18.55" outlineLevel="1">
      <c r="B753" s="574" t="s">
        <v>2</v>
      </c>
      <c r="C753" s="89" t="s">
        <v>39</v>
      </c>
      <c r="D753" s="78" t="s">
        <v>5</v>
      </c>
      <c r="E753" s="15" t="s">
        <v>1</v>
      </c>
      <c r="F753" s="586">
        <v>3</v>
      </c>
      <c r="G753" s="586">
        <v>2</v>
      </c>
      <c r="H753" s="16">
        <v>0</v>
      </c>
      <c r="I753" s="17">
        <f>'12-2016'!I751+H753</f>
        <v>3790000</v>
      </c>
      <c r="M753" s="31"/>
    </row>
    <row r="754" spans="2:13" s="3" customFormat="1" ht="18.55" outlineLevel="1">
      <c r="B754" s="575"/>
      <c r="C754" s="89" t="s">
        <v>39</v>
      </c>
      <c r="D754" s="79" t="s">
        <v>0</v>
      </c>
      <c r="E754" s="19" t="s">
        <v>1</v>
      </c>
      <c r="F754" s="587"/>
      <c r="G754" s="587"/>
      <c r="H754" s="20">
        <v>0</v>
      </c>
      <c r="I754" s="17">
        <f t="shared" ref="I754:I780" si="28">I753+H754</f>
        <v>3790000</v>
      </c>
      <c r="M754" s="31"/>
    </row>
    <row r="755" spans="2:13" s="3" customFormat="1" ht="18.55" outlineLevel="1">
      <c r="B755" s="575"/>
      <c r="C755" s="89" t="s">
        <v>39</v>
      </c>
      <c r="D755" s="79" t="s">
        <v>13</v>
      </c>
      <c r="E755" s="19" t="s">
        <v>17</v>
      </c>
      <c r="F755" s="587"/>
      <c r="G755" s="587"/>
      <c r="H755" s="20">
        <v>10000</v>
      </c>
      <c r="I755" s="17">
        <f t="shared" si="28"/>
        <v>3800000</v>
      </c>
      <c r="M755" s="31"/>
    </row>
    <row r="756" spans="2:13" s="3" customFormat="1" ht="18.55" outlineLevel="1">
      <c r="B756" s="575"/>
      <c r="C756" s="89" t="s">
        <v>39</v>
      </c>
      <c r="D756" s="79" t="s">
        <v>24</v>
      </c>
      <c r="E756" s="19" t="s">
        <v>17</v>
      </c>
      <c r="F756" s="587"/>
      <c r="G756" s="587"/>
      <c r="H756" s="20">
        <v>10000</v>
      </c>
      <c r="I756" s="17">
        <f t="shared" si="28"/>
        <v>3810000</v>
      </c>
      <c r="M756" s="31"/>
    </row>
    <row r="757" spans="2:13" s="3" customFormat="1" ht="18.55" outlineLevel="1">
      <c r="B757" s="576" t="s">
        <v>3</v>
      </c>
      <c r="C757" s="89" t="s">
        <v>39</v>
      </c>
      <c r="D757" s="32" t="s">
        <v>4</v>
      </c>
      <c r="E757" s="23" t="str">
        <f>E753</f>
        <v>Thắng</v>
      </c>
      <c r="F757" s="585">
        <v>3</v>
      </c>
      <c r="G757" s="585">
        <v>2</v>
      </c>
      <c r="H757" s="24">
        <v>0</v>
      </c>
      <c r="I757" s="17">
        <f t="shared" si="28"/>
        <v>3810000</v>
      </c>
      <c r="M757" s="31"/>
    </row>
    <row r="758" spans="2:13" s="3" customFormat="1" ht="18.55" outlineLevel="1">
      <c r="B758" s="576"/>
      <c r="C758" s="89" t="s">
        <v>39</v>
      </c>
      <c r="D758" s="32" t="s">
        <v>24</v>
      </c>
      <c r="E758" s="23" t="s">
        <v>1</v>
      </c>
      <c r="F758" s="585"/>
      <c r="G758" s="585"/>
      <c r="H758" s="24">
        <v>0</v>
      </c>
      <c r="I758" s="17">
        <f t="shared" si="28"/>
        <v>3810000</v>
      </c>
      <c r="M758" s="31"/>
    </row>
    <row r="759" spans="2:13" s="3" customFormat="1" ht="18.55" outlineLevel="1">
      <c r="B759" s="576"/>
      <c r="C759" s="89" t="s">
        <v>39</v>
      </c>
      <c r="D759" s="32" t="s">
        <v>13</v>
      </c>
      <c r="E759" s="23" t="s">
        <v>17</v>
      </c>
      <c r="F759" s="585"/>
      <c r="G759" s="585"/>
      <c r="H759" s="24">
        <v>10000</v>
      </c>
      <c r="I759" s="17">
        <f t="shared" si="28"/>
        <v>3820000</v>
      </c>
      <c r="M759" s="31"/>
    </row>
    <row r="760" spans="2:13" s="3" customFormat="1" ht="18.55" outlineLevel="1">
      <c r="B760" s="576"/>
      <c r="C760" s="89" t="s">
        <v>39</v>
      </c>
      <c r="D760" s="32" t="s">
        <v>0</v>
      </c>
      <c r="E760" s="23" t="s">
        <v>17</v>
      </c>
      <c r="F760" s="585"/>
      <c r="G760" s="585"/>
      <c r="H760" s="24">
        <v>10000</v>
      </c>
      <c r="I760" s="17">
        <f t="shared" si="28"/>
        <v>3830000</v>
      </c>
      <c r="M760" s="31"/>
    </row>
    <row r="761" spans="2:13" s="3" customFormat="1" ht="18.55" outlineLevel="1">
      <c r="B761" s="574" t="s">
        <v>6</v>
      </c>
      <c r="C761" s="89" t="s">
        <v>39</v>
      </c>
      <c r="D761" s="78" t="s">
        <v>4</v>
      </c>
      <c r="E761" s="15" t="s">
        <v>1</v>
      </c>
      <c r="F761" s="586">
        <v>3</v>
      </c>
      <c r="G761" s="586">
        <v>2</v>
      </c>
      <c r="H761" s="16">
        <v>0</v>
      </c>
      <c r="I761" s="17">
        <f t="shared" si="28"/>
        <v>3830000</v>
      </c>
      <c r="M761" s="31"/>
    </row>
    <row r="762" spans="2:13" s="3" customFormat="1" ht="18.55" outlineLevel="1">
      <c r="B762" s="575"/>
      <c r="C762" s="89" t="s">
        <v>39</v>
      </c>
      <c r="D762" s="79" t="s">
        <v>5</v>
      </c>
      <c r="E762" s="19" t="s">
        <v>1</v>
      </c>
      <c r="F762" s="587"/>
      <c r="G762" s="587"/>
      <c r="H762" s="20">
        <v>0</v>
      </c>
      <c r="I762" s="17">
        <f t="shared" si="28"/>
        <v>3830000</v>
      </c>
      <c r="M762" s="31"/>
    </row>
    <row r="763" spans="2:13" s="3" customFormat="1" ht="18.55" outlineLevel="1">
      <c r="B763" s="575"/>
      <c r="C763" s="89" t="s">
        <v>39</v>
      </c>
      <c r="D763" s="79" t="s">
        <v>0</v>
      </c>
      <c r="E763" s="19" t="s">
        <v>17</v>
      </c>
      <c r="F763" s="587"/>
      <c r="G763" s="587"/>
      <c r="H763" s="20">
        <v>10000</v>
      </c>
      <c r="I763" s="17">
        <f t="shared" si="28"/>
        <v>3840000</v>
      </c>
      <c r="M763" s="31"/>
    </row>
    <row r="764" spans="2:13" s="3" customFormat="1" ht="18.55" outlineLevel="1">
      <c r="B764" s="575"/>
      <c r="C764" s="89" t="s">
        <v>39</v>
      </c>
      <c r="D764" s="79" t="s">
        <v>16</v>
      </c>
      <c r="E764" s="19" t="s">
        <v>17</v>
      </c>
      <c r="F764" s="587"/>
      <c r="G764" s="587"/>
      <c r="H764" s="20">
        <v>10000</v>
      </c>
      <c r="I764" s="17">
        <f t="shared" si="28"/>
        <v>3850000</v>
      </c>
      <c r="M764" s="31"/>
    </row>
    <row r="765" spans="2:13" s="3" customFormat="1" ht="18.55" outlineLevel="1">
      <c r="B765" s="576" t="s">
        <v>7</v>
      </c>
      <c r="C765" s="89" t="s">
        <v>39</v>
      </c>
      <c r="D765" s="32" t="s">
        <v>4</v>
      </c>
      <c r="E765" s="23" t="str">
        <f>E761</f>
        <v>Thắng</v>
      </c>
      <c r="F765" s="585">
        <v>3</v>
      </c>
      <c r="G765" s="585">
        <v>0</v>
      </c>
      <c r="H765" s="24">
        <v>0</v>
      </c>
      <c r="I765" s="17">
        <f t="shared" si="28"/>
        <v>3850000</v>
      </c>
      <c r="M765" s="31"/>
    </row>
    <row r="766" spans="2:13" s="3" customFormat="1" ht="18.55" outlineLevel="1">
      <c r="B766" s="576"/>
      <c r="C766" s="89" t="s">
        <v>39</v>
      </c>
      <c r="D766" s="32" t="s">
        <v>5</v>
      </c>
      <c r="E766" s="23" t="s">
        <v>1</v>
      </c>
      <c r="F766" s="585"/>
      <c r="G766" s="585"/>
      <c r="H766" s="24">
        <v>0</v>
      </c>
      <c r="I766" s="17">
        <f t="shared" si="28"/>
        <v>3850000</v>
      </c>
      <c r="M766" s="31"/>
    </row>
    <row r="767" spans="2:13" s="3" customFormat="1" ht="18.55" outlineLevel="1">
      <c r="B767" s="576"/>
      <c r="C767" s="89" t="s">
        <v>39</v>
      </c>
      <c r="D767" s="32" t="s">
        <v>13</v>
      </c>
      <c r="E767" s="23" t="s">
        <v>17</v>
      </c>
      <c r="F767" s="585"/>
      <c r="G767" s="585"/>
      <c r="H767" s="24">
        <v>10000</v>
      </c>
      <c r="I767" s="17">
        <f t="shared" si="28"/>
        <v>3860000</v>
      </c>
      <c r="M767" s="31"/>
    </row>
    <row r="768" spans="2:13" s="3" customFormat="1" ht="18.55" outlineLevel="1">
      <c r="B768" s="576"/>
      <c r="C768" s="89" t="s">
        <v>39</v>
      </c>
      <c r="D768" s="32" t="s">
        <v>24</v>
      </c>
      <c r="E768" s="23" t="s">
        <v>17</v>
      </c>
      <c r="F768" s="585"/>
      <c r="G768" s="585"/>
      <c r="H768" s="24">
        <v>10000</v>
      </c>
      <c r="I768" s="17">
        <f t="shared" si="28"/>
        <v>3870000</v>
      </c>
      <c r="M768" s="31"/>
    </row>
    <row r="769" spans="2:13" s="3" customFormat="1" ht="18.55" outlineLevel="1">
      <c r="B769" s="574" t="s">
        <v>8</v>
      </c>
      <c r="C769" s="89" t="s">
        <v>39</v>
      </c>
      <c r="D769" s="78" t="s">
        <v>13</v>
      </c>
      <c r="E769" s="15" t="s">
        <v>1</v>
      </c>
      <c r="F769" s="586">
        <v>3</v>
      </c>
      <c r="G769" s="586">
        <v>0</v>
      </c>
      <c r="H769" s="16">
        <v>0</v>
      </c>
      <c r="I769" s="17">
        <f t="shared" si="28"/>
        <v>3870000</v>
      </c>
      <c r="M769" s="31"/>
    </row>
    <row r="770" spans="2:13" s="3" customFormat="1" ht="18.55" outlineLevel="1">
      <c r="B770" s="575"/>
      <c r="C770" s="89" t="s">
        <v>39</v>
      </c>
      <c r="D770" s="79" t="s">
        <v>24</v>
      </c>
      <c r="E770" s="19" t="s">
        <v>1</v>
      </c>
      <c r="F770" s="587"/>
      <c r="G770" s="587"/>
      <c r="H770" s="20">
        <v>0</v>
      </c>
      <c r="I770" s="17">
        <f t="shared" si="28"/>
        <v>3870000</v>
      </c>
      <c r="M770" s="31"/>
    </row>
    <row r="771" spans="2:13" s="3" customFormat="1" ht="18.55" outlineLevel="1">
      <c r="B771" s="575"/>
      <c r="C771" s="89" t="s">
        <v>39</v>
      </c>
      <c r="D771" s="79" t="s">
        <v>16</v>
      </c>
      <c r="E771" s="19" t="s">
        <v>17</v>
      </c>
      <c r="F771" s="587"/>
      <c r="G771" s="587"/>
      <c r="H771" s="20">
        <v>10000</v>
      </c>
      <c r="I771" s="17">
        <f t="shared" si="28"/>
        <v>3880000</v>
      </c>
      <c r="M771" s="31"/>
    </row>
    <row r="772" spans="2:13" s="3" customFormat="1" ht="18.55" outlineLevel="1">
      <c r="B772" s="575"/>
      <c r="C772" s="89" t="s">
        <v>39</v>
      </c>
      <c r="D772" s="79" t="s">
        <v>5</v>
      </c>
      <c r="E772" s="19" t="s">
        <v>17</v>
      </c>
      <c r="F772" s="587"/>
      <c r="G772" s="587"/>
      <c r="H772" s="20">
        <v>10000</v>
      </c>
      <c r="I772" s="17">
        <f t="shared" si="28"/>
        <v>3890000</v>
      </c>
      <c r="M772" s="31"/>
    </row>
    <row r="773" spans="2:13" s="3" customFormat="1" ht="18.55" outlineLevel="1">
      <c r="B773" s="576" t="s">
        <v>10</v>
      </c>
      <c r="C773" s="89" t="s">
        <v>39</v>
      </c>
      <c r="D773" s="32" t="s">
        <v>4</v>
      </c>
      <c r="E773" s="23" t="str">
        <f>E769</f>
        <v>Thắng</v>
      </c>
      <c r="F773" s="585">
        <v>3</v>
      </c>
      <c r="G773" s="585">
        <v>2</v>
      </c>
      <c r="H773" s="24">
        <v>0</v>
      </c>
      <c r="I773" s="17">
        <f t="shared" si="28"/>
        <v>3890000</v>
      </c>
      <c r="M773" s="31"/>
    </row>
    <row r="774" spans="2:13" s="3" customFormat="1" ht="18.55" outlineLevel="1">
      <c r="B774" s="576"/>
      <c r="C774" s="89" t="s">
        <v>39</v>
      </c>
      <c r="D774" s="32" t="s">
        <v>24</v>
      </c>
      <c r="E774" s="23" t="s">
        <v>1</v>
      </c>
      <c r="F774" s="585"/>
      <c r="G774" s="585"/>
      <c r="H774" s="24">
        <v>0</v>
      </c>
      <c r="I774" s="17">
        <f t="shared" si="28"/>
        <v>3890000</v>
      </c>
      <c r="M774" s="31"/>
    </row>
    <row r="775" spans="2:13" s="3" customFormat="1" ht="18.55" outlineLevel="1">
      <c r="B775" s="576"/>
      <c r="C775" s="89" t="s">
        <v>39</v>
      </c>
      <c r="D775" s="32" t="s">
        <v>15</v>
      </c>
      <c r="E775" s="23" t="s">
        <v>17</v>
      </c>
      <c r="F775" s="585"/>
      <c r="G775" s="585"/>
      <c r="H775" s="24">
        <v>10000</v>
      </c>
      <c r="I775" s="17">
        <f t="shared" si="28"/>
        <v>3900000</v>
      </c>
      <c r="M775" s="31"/>
    </row>
    <row r="776" spans="2:13" s="3" customFormat="1" ht="18.55" outlineLevel="1">
      <c r="B776" s="576"/>
      <c r="C776" s="89" t="s">
        <v>39</v>
      </c>
      <c r="D776" s="32" t="s">
        <v>16</v>
      </c>
      <c r="E776" s="23" t="s">
        <v>17</v>
      </c>
      <c r="F776" s="585"/>
      <c r="G776" s="585"/>
      <c r="H776" s="24">
        <v>10000</v>
      </c>
      <c r="I776" s="17">
        <f t="shared" si="28"/>
        <v>3910000</v>
      </c>
      <c r="M776" s="31"/>
    </row>
    <row r="777" spans="2:13" s="3" customFormat="1" ht="18.55" outlineLevel="1">
      <c r="B777" s="574" t="s">
        <v>31</v>
      </c>
      <c r="C777" s="89" t="s">
        <v>39</v>
      </c>
      <c r="D777" s="78" t="s">
        <v>15</v>
      </c>
      <c r="E777" s="15" t="s">
        <v>1</v>
      </c>
      <c r="F777" s="586">
        <v>3</v>
      </c>
      <c r="G777" s="586">
        <v>1</v>
      </c>
      <c r="H777" s="16">
        <v>0</v>
      </c>
      <c r="I777" s="17">
        <f t="shared" si="28"/>
        <v>3910000</v>
      </c>
      <c r="M777" s="31"/>
    </row>
    <row r="778" spans="2:13" s="3" customFormat="1" ht="18.55" outlineLevel="1">
      <c r="B778" s="575"/>
      <c r="C778" s="89" t="s">
        <v>39</v>
      </c>
      <c r="D778" s="79" t="s">
        <v>16</v>
      </c>
      <c r="E778" s="19" t="s">
        <v>1</v>
      </c>
      <c r="F778" s="587"/>
      <c r="G778" s="587"/>
      <c r="H778" s="20">
        <v>0</v>
      </c>
      <c r="I778" s="17">
        <f t="shared" si="28"/>
        <v>3910000</v>
      </c>
      <c r="M778" s="31"/>
    </row>
    <row r="779" spans="2:13" s="3" customFormat="1" ht="18.55" outlineLevel="1">
      <c r="B779" s="575"/>
      <c r="C779" s="89" t="s">
        <v>39</v>
      </c>
      <c r="D779" s="79" t="s">
        <v>13</v>
      </c>
      <c r="E779" s="19" t="s">
        <v>17</v>
      </c>
      <c r="F779" s="587"/>
      <c r="G779" s="587"/>
      <c r="H779" s="20">
        <v>10000</v>
      </c>
      <c r="I779" s="17">
        <f t="shared" si="28"/>
        <v>3920000</v>
      </c>
      <c r="M779" s="31"/>
    </row>
    <row r="780" spans="2:13" s="3" customFormat="1" ht="18.55" outlineLevel="1">
      <c r="B780" s="575"/>
      <c r="C780" s="89" t="s">
        <v>39</v>
      </c>
      <c r="D780" s="79" t="s">
        <v>24</v>
      </c>
      <c r="E780" s="19" t="s">
        <v>17</v>
      </c>
      <c r="F780" s="587"/>
      <c r="G780" s="587"/>
      <c r="H780" s="20">
        <v>10000</v>
      </c>
      <c r="I780" s="17">
        <f t="shared" si="28"/>
        <v>3930000</v>
      </c>
      <c r="M780" s="31"/>
    </row>
    <row r="781" spans="2:13" s="3" customFormat="1" ht="18.55">
      <c r="B781" s="6" t="s">
        <v>97</v>
      </c>
      <c r="C781" s="7"/>
      <c r="D781" s="77"/>
      <c r="E781" s="9"/>
      <c r="F781" s="10"/>
      <c r="G781" s="10"/>
      <c r="H781" s="11">
        <f>SUM(H782:H813)</f>
        <v>160000</v>
      </c>
      <c r="I781" s="12">
        <v>0</v>
      </c>
      <c r="M781" s="31"/>
    </row>
    <row r="782" spans="2:13" s="3" customFormat="1" ht="18.55" outlineLevel="1">
      <c r="B782" s="574" t="s">
        <v>2</v>
      </c>
      <c r="C782" s="89" t="s">
        <v>39</v>
      </c>
      <c r="D782" s="78" t="s">
        <v>25</v>
      </c>
      <c r="E782" s="15" t="s">
        <v>1</v>
      </c>
      <c r="F782" s="586">
        <v>3</v>
      </c>
      <c r="G782" s="586">
        <v>1</v>
      </c>
      <c r="H782" s="16">
        <v>0</v>
      </c>
      <c r="I782" s="17">
        <f>'12-2016'!I780+H782</f>
        <v>3930000</v>
      </c>
      <c r="M782" s="31"/>
    </row>
    <row r="783" spans="2:13" s="3" customFormat="1" ht="18.55" outlineLevel="1">
      <c r="B783" s="575"/>
      <c r="C783" s="89" t="s">
        <v>39</v>
      </c>
      <c r="D783" s="79" t="s">
        <v>13</v>
      </c>
      <c r="E783" s="19" t="s">
        <v>1</v>
      </c>
      <c r="F783" s="587"/>
      <c r="G783" s="587"/>
      <c r="H783" s="20">
        <v>0</v>
      </c>
      <c r="I783" s="17">
        <f t="shared" ref="I783:I813" si="29">I782+H783</f>
        <v>3930000</v>
      </c>
      <c r="M783" s="31"/>
    </row>
    <row r="784" spans="2:13" s="3" customFormat="1" ht="18.55" outlineLevel="1">
      <c r="B784" s="575"/>
      <c r="C784" s="89" t="s">
        <v>39</v>
      </c>
      <c r="D784" s="79" t="s">
        <v>0</v>
      </c>
      <c r="E784" s="19" t="s">
        <v>17</v>
      </c>
      <c r="F784" s="587"/>
      <c r="G784" s="587"/>
      <c r="H784" s="20">
        <v>10000</v>
      </c>
      <c r="I784" s="17">
        <f t="shared" si="29"/>
        <v>3940000</v>
      </c>
      <c r="M784" s="31"/>
    </row>
    <row r="785" spans="2:13" s="3" customFormat="1" ht="18.55" outlineLevel="1">
      <c r="B785" s="575"/>
      <c r="C785" s="89" t="s">
        <v>39</v>
      </c>
      <c r="D785" s="79" t="s">
        <v>14</v>
      </c>
      <c r="E785" s="19" t="s">
        <v>17</v>
      </c>
      <c r="F785" s="587"/>
      <c r="G785" s="587"/>
      <c r="H785" s="20">
        <v>10000</v>
      </c>
      <c r="I785" s="17">
        <f t="shared" si="29"/>
        <v>3950000</v>
      </c>
      <c r="M785" s="31"/>
    </row>
    <row r="786" spans="2:13" s="3" customFormat="1" ht="18.55" outlineLevel="1">
      <c r="B786" s="576" t="s">
        <v>3</v>
      </c>
      <c r="C786" s="89" t="s">
        <v>39</v>
      </c>
      <c r="D786" s="32" t="s">
        <v>25</v>
      </c>
      <c r="E786" s="23" t="str">
        <f>E782</f>
        <v>Thắng</v>
      </c>
      <c r="F786" s="585">
        <v>3</v>
      </c>
      <c r="G786" s="585">
        <v>0</v>
      </c>
      <c r="H786" s="24">
        <v>0</v>
      </c>
      <c r="I786" s="17">
        <f t="shared" si="29"/>
        <v>3950000</v>
      </c>
      <c r="M786" s="31"/>
    </row>
    <row r="787" spans="2:13" s="3" customFormat="1" ht="18.55" outlineLevel="1">
      <c r="B787" s="576"/>
      <c r="C787" s="89" t="s">
        <v>39</v>
      </c>
      <c r="D787" s="32" t="s">
        <v>15</v>
      </c>
      <c r="E787" s="23" t="s">
        <v>1</v>
      </c>
      <c r="F787" s="585"/>
      <c r="G787" s="585"/>
      <c r="H787" s="24">
        <v>0</v>
      </c>
      <c r="I787" s="17">
        <f t="shared" si="29"/>
        <v>3950000</v>
      </c>
      <c r="M787" s="31"/>
    </row>
    <row r="788" spans="2:13" s="3" customFormat="1" ht="18.55" outlineLevel="1">
      <c r="B788" s="576"/>
      <c r="C788" s="89" t="s">
        <v>39</v>
      </c>
      <c r="D788" s="32" t="s">
        <v>16</v>
      </c>
      <c r="E788" s="23" t="s">
        <v>17</v>
      </c>
      <c r="F788" s="585"/>
      <c r="G788" s="585"/>
      <c r="H788" s="24">
        <v>10000</v>
      </c>
      <c r="I788" s="17">
        <f t="shared" si="29"/>
        <v>3960000</v>
      </c>
      <c r="M788" s="31"/>
    </row>
    <row r="789" spans="2:13" s="3" customFormat="1" ht="18.55" outlineLevel="1">
      <c r="B789" s="576"/>
      <c r="C789" s="89" t="s">
        <v>39</v>
      </c>
      <c r="D789" s="32" t="s">
        <v>15</v>
      </c>
      <c r="E789" s="23" t="s">
        <v>17</v>
      </c>
      <c r="F789" s="585"/>
      <c r="G789" s="585"/>
      <c r="H789" s="24">
        <v>10000</v>
      </c>
      <c r="I789" s="17">
        <f t="shared" si="29"/>
        <v>3970000</v>
      </c>
      <c r="M789" s="31"/>
    </row>
    <row r="790" spans="2:13" s="3" customFormat="1" ht="18.55" outlineLevel="1">
      <c r="B790" s="574" t="s">
        <v>6</v>
      </c>
      <c r="C790" s="89" t="s">
        <v>39</v>
      </c>
      <c r="D790" s="78" t="s">
        <v>14</v>
      </c>
      <c r="E790" s="15" t="s">
        <v>1</v>
      </c>
      <c r="F790" s="586">
        <v>3</v>
      </c>
      <c r="G790" s="586">
        <v>0</v>
      </c>
      <c r="H790" s="16">
        <v>0</v>
      </c>
      <c r="I790" s="17">
        <f t="shared" si="29"/>
        <v>3970000</v>
      </c>
      <c r="M790" s="31"/>
    </row>
    <row r="791" spans="2:13" s="3" customFormat="1" ht="18.55" outlineLevel="1">
      <c r="B791" s="575"/>
      <c r="C791" s="89" t="s">
        <v>39</v>
      </c>
      <c r="D791" s="79" t="s">
        <v>9</v>
      </c>
      <c r="E791" s="19" t="s">
        <v>1</v>
      </c>
      <c r="F791" s="587"/>
      <c r="G791" s="587"/>
      <c r="H791" s="20">
        <v>0</v>
      </c>
      <c r="I791" s="17">
        <f t="shared" si="29"/>
        <v>3970000</v>
      </c>
      <c r="M791" s="31"/>
    </row>
    <row r="792" spans="2:13" s="3" customFormat="1" ht="18.55" outlineLevel="1">
      <c r="B792" s="575"/>
      <c r="C792" s="89" t="s">
        <v>39</v>
      </c>
      <c r="D792" s="79" t="s">
        <v>15</v>
      </c>
      <c r="E792" s="19" t="s">
        <v>17</v>
      </c>
      <c r="F792" s="587"/>
      <c r="G792" s="587"/>
      <c r="H792" s="20">
        <v>10000</v>
      </c>
      <c r="I792" s="17">
        <f t="shared" si="29"/>
        <v>3980000</v>
      </c>
      <c r="M792" s="31"/>
    </row>
    <row r="793" spans="2:13" s="3" customFormat="1" ht="18.55" outlineLevel="1">
      <c r="B793" s="575"/>
      <c r="C793" s="89" t="s">
        <v>39</v>
      </c>
      <c r="D793" s="79" t="s">
        <v>16</v>
      </c>
      <c r="E793" s="19" t="s">
        <v>17</v>
      </c>
      <c r="F793" s="587"/>
      <c r="G793" s="587"/>
      <c r="H793" s="20">
        <v>10000</v>
      </c>
      <c r="I793" s="17">
        <f t="shared" si="29"/>
        <v>3990000</v>
      </c>
      <c r="M793" s="31"/>
    </row>
    <row r="794" spans="2:13" s="3" customFormat="1" ht="18.55" outlineLevel="1">
      <c r="B794" s="576" t="s">
        <v>7</v>
      </c>
      <c r="C794" s="89" t="s">
        <v>39</v>
      </c>
      <c r="D794" s="32" t="s">
        <v>13</v>
      </c>
      <c r="E794" s="23" t="str">
        <f>E790</f>
        <v>Thắng</v>
      </c>
      <c r="F794" s="585">
        <v>3</v>
      </c>
      <c r="G794" s="585">
        <v>2</v>
      </c>
      <c r="H794" s="24">
        <v>0</v>
      </c>
      <c r="I794" s="17">
        <f t="shared" si="29"/>
        <v>3990000</v>
      </c>
      <c r="M794" s="31"/>
    </row>
    <row r="795" spans="2:13" s="3" customFormat="1" ht="18.55" outlineLevel="1">
      <c r="B795" s="576"/>
      <c r="C795" s="89" t="s">
        <v>39</v>
      </c>
      <c r="D795" s="32" t="s">
        <v>0</v>
      </c>
      <c r="E795" s="23" t="s">
        <v>1</v>
      </c>
      <c r="F795" s="585"/>
      <c r="G795" s="585"/>
      <c r="H795" s="24">
        <v>0</v>
      </c>
      <c r="I795" s="17">
        <f t="shared" si="29"/>
        <v>3990000</v>
      </c>
      <c r="M795" s="31"/>
    </row>
    <row r="796" spans="2:13" s="3" customFormat="1" ht="18.55" outlineLevel="1">
      <c r="B796" s="576"/>
      <c r="C796" s="89" t="s">
        <v>39</v>
      </c>
      <c r="D796" s="32" t="s">
        <v>14</v>
      </c>
      <c r="E796" s="23" t="s">
        <v>17</v>
      </c>
      <c r="F796" s="585"/>
      <c r="G796" s="585"/>
      <c r="H796" s="24">
        <v>10000</v>
      </c>
      <c r="I796" s="17">
        <f t="shared" si="29"/>
        <v>4000000</v>
      </c>
      <c r="M796" s="31"/>
    </row>
    <row r="797" spans="2:13" s="3" customFormat="1" ht="18.55" outlineLevel="1">
      <c r="B797" s="576"/>
      <c r="C797" s="89" t="s">
        <v>39</v>
      </c>
      <c r="D797" s="32" t="s">
        <v>9</v>
      </c>
      <c r="E797" s="23" t="s">
        <v>17</v>
      </c>
      <c r="F797" s="585"/>
      <c r="G797" s="585"/>
      <c r="H797" s="24">
        <v>10000</v>
      </c>
      <c r="I797" s="17">
        <f t="shared" si="29"/>
        <v>4010000</v>
      </c>
      <c r="M797" s="31"/>
    </row>
    <row r="798" spans="2:13" s="3" customFormat="1" ht="18.55" outlineLevel="1">
      <c r="B798" s="574" t="s">
        <v>8</v>
      </c>
      <c r="C798" s="89" t="s">
        <v>39</v>
      </c>
      <c r="D798" s="78" t="s">
        <v>16</v>
      </c>
      <c r="E798" s="15" t="s">
        <v>1</v>
      </c>
      <c r="F798" s="586">
        <v>3</v>
      </c>
      <c r="G798" s="586">
        <v>1</v>
      </c>
      <c r="H798" s="16">
        <v>0</v>
      </c>
      <c r="I798" s="17">
        <f t="shared" si="29"/>
        <v>4010000</v>
      </c>
      <c r="M798" s="31"/>
    </row>
    <row r="799" spans="2:13" s="3" customFormat="1" ht="18.55" outlineLevel="1">
      <c r="B799" s="575"/>
      <c r="C799" s="89" t="s">
        <v>39</v>
      </c>
      <c r="D799" s="79" t="s">
        <v>0</v>
      </c>
      <c r="E799" s="19" t="s">
        <v>1</v>
      </c>
      <c r="F799" s="587"/>
      <c r="G799" s="587"/>
      <c r="H799" s="20">
        <v>0</v>
      </c>
      <c r="I799" s="17">
        <f t="shared" si="29"/>
        <v>4010000</v>
      </c>
      <c r="M799" s="31"/>
    </row>
    <row r="800" spans="2:13" s="3" customFormat="1" ht="18.55" outlineLevel="1">
      <c r="B800" s="575"/>
      <c r="C800" s="89" t="s">
        <v>39</v>
      </c>
      <c r="D800" s="79" t="s">
        <v>15</v>
      </c>
      <c r="E800" s="19" t="s">
        <v>17</v>
      </c>
      <c r="F800" s="587"/>
      <c r="G800" s="587"/>
      <c r="H800" s="20">
        <v>10000</v>
      </c>
      <c r="I800" s="17">
        <f t="shared" si="29"/>
        <v>4020000</v>
      </c>
      <c r="M800" s="31"/>
    </row>
    <row r="801" spans="2:13" s="3" customFormat="1" ht="18.55" outlineLevel="1">
      <c r="B801" s="575"/>
      <c r="C801" s="89" t="s">
        <v>39</v>
      </c>
      <c r="D801" s="79" t="s">
        <v>5</v>
      </c>
      <c r="E801" s="19" t="s">
        <v>17</v>
      </c>
      <c r="F801" s="587"/>
      <c r="G801" s="587"/>
      <c r="H801" s="20">
        <v>10000</v>
      </c>
      <c r="I801" s="17">
        <f t="shared" si="29"/>
        <v>4030000</v>
      </c>
      <c r="M801" s="31"/>
    </row>
    <row r="802" spans="2:13" s="3" customFormat="1" ht="18.55" outlineLevel="1">
      <c r="B802" s="576" t="s">
        <v>10</v>
      </c>
      <c r="C802" s="89" t="s">
        <v>39</v>
      </c>
      <c r="D802" s="32" t="s">
        <v>13</v>
      </c>
      <c r="E802" s="23" t="str">
        <f>E798</f>
        <v>Thắng</v>
      </c>
      <c r="F802" s="585">
        <v>3</v>
      </c>
      <c r="G802" s="585">
        <v>1</v>
      </c>
      <c r="H802" s="24">
        <v>0</v>
      </c>
      <c r="I802" s="17">
        <f t="shared" si="29"/>
        <v>4030000</v>
      </c>
      <c r="M802" s="31"/>
    </row>
    <row r="803" spans="2:13" s="3" customFormat="1" ht="18.55" outlineLevel="1">
      <c r="B803" s="576"/>
      <c r="C803" s="89" t="s">
        <v>39</v>
      </c>
      <c r="D803" s="32" t="s">
        <v>9</v>
      </c>
      <c r="E803" s="23" t="s">
        <v>1</v>
      </c>
      <c r="F803" s="585"/>
      <c r="G803" s="585"/>
      <c r="H803" s="24">
        <v>0</v>
      </c>
      <c r="I803" s="17">
        <f t="shared" si="29"/>
        <v>4030000</v>
      </c>
      <c r="M803" s="31"/>
    </row>
    <row r="804" spans="2:13" s="3" customFormat="1" ht="18.55" outlineLevel="1">
      <c r="B804" s="576"/>
      <c r="C804" s="89" t="s">
        <v>39</v>
      </c>
      <c r="D804" s="32" t="s">
        <v>14</v>
      </c>
      <c r="E804" s="23" t="s">
        <v>17</v>
      </c>
      <c r="F804" s="585"/>
      <c r="G804" s="585"/>
      <c r="H804" s="24">
        <v>10000</v>
      </c>
      <c r="I804" s="17">
        <f t="shared" si="29"/>
        <v>4040000</v>
      </c>
      <c r="M804" s="31"/>
    </row>
    <row r="805" spans="2:13" s="3" customFormat="1" ht="18.55" outlineLevel="1">
      <c r="B805" s="576"/>
      <c r="C805" s="89" t="s">
        <v>39</v>
      </c>
      <c r="D805" s="32" t="s">
        <v>5</v>
      </c>
      <c r="E805" s="23" t="s">
        <v>17</v>
      </c>
      <c r="F805" s="585"/>
      <c r="G805" s="585"/>
      <c r="H805" s="24">
        <v>10000</v>
      </c>
      <c r="I805" s="17">
        <f t="shared" si="29"/>
        <v>4050000</v>
      </c>
      <c r="M805" s="31"/>
    </row>
    <row r="806" spans="2:13" s="3" customFormat="1" ht="18.55" outlineLevel="1">
      <c r="B806" s="574" t="s">
        <v>31</v>
      </c>
      <c r="C806" s="89" t="s">
        <v>39</v>
      </c>
      <c r="D806" s="78" t="s">
        <v>15</v>
      </c>
      <c r="E806" s="15" t="s">
        <v>1</v>
      </c>
      <c r="F806" s="586">
        <v>3</v>
      </c>
      <c r="G806" s="586">
        <v>0</v>
      </c>
      <c r="H806" s="16">
        <v>0</v>
      </c>
      <c r="I806" s="17">
        <f t="shared" si="29"/>
        <v>4050000</v>
      </c>
      <c r="M806" s="31"/>
    </row>
    <row r="807" spans="2:13" s="3" customFormat="1" ht="18.55" outlineLevel="1">
      <c r="B807" s="575"/>
      <c r="C807" s="89" t="s">
        <v>39</v>
      </c>
      <c r="D807" s="79" t="s">
        <v>0</v>
      </c>
      <c r="E807" s="19" t="s">
        <v>1</v>
      </c>
      <c r="F807" s="587"/>
      <c r="G807" s="587"/>
      <c r="H807" s="20">
        <v>0</v>
      </c>
      <c r="I807" s="17">
        <f t="shared" si="29"/>
        <v>4050000</v>
      </c>
      <c r="M807" s="31"/>
    </row>
    <row r="808" spans="2:13" s="3" customFormat="1" ht="18.55" outlineLevel="1">
      <c r="B808" s="575"/>
      <c r="C808" s="89" t="s">
        <v>39</v>
      </c>
      <c r="D808" s="79" t="s">
        <v>14</v>
      </c>
      <c r="E808" s="19" t="s">
        <v>17</v>
      </c>
      <c r="F808" s="587"/>
      <c r="G808" s="587"/>
      <c r="H808" s="20">
        <v>10000</v>
      </c>
      <c r="I808" s="17">
        <f t="shared" si="29"/>
        <v>4060000</v>
      </c>
      <c r="M808" s="31"/>
    </row>
    <row r="809" spans="2:13" s="3" customFormat="1" ht="18.55" outlineLevel="1">
      <c r="B809" s="575"/>
      <c r="C809" s="89" t="s">
        <v>39</v>
      </c>
      <c r="D809" s="79" t="s">
        <v>23</v>
      </c>
      <c r="E809" s="19" t="s">
        <v>17</v>
      </c>
      <c r="F809" s="587"/>
      <c r="G809" s="587"/>
      <c r="H809" s="20">
        <v>10000</v>
      </c>
      <c r="I809" s="17">
        <f t="shared" si="29"/>
        <v>4070000</v>
      </c>
      <c r="M809" s="31"/>
    </row>
    <row r="810" spans="2:13" s="3" customFormat="1" ht="18.55" outlineLevel="1">
      <c r="B810" s="576" t="s">
        <v>36</v>
      </c>
      <c r="C810" s="89" t="s">
        <v>39</v>
      </c>
      <c r="D810" s="32" t="s">
        <v>15</v>
      </c>
      <c r="E810" s="23" t="str">
        <f>E806</f>
        <v>Thắng</v>
      </c>
      <c r="F810" s="585">
        <v>3</v>
      </c>
      <c r="G810" s="585">
        <v>2</v>
      </c>
      <c r="H810" s="24">
        <v>0</v>
      </c>
      <c r="I810" s="17">
        <f t="shared" si="29"/>
        <v>4070000</v>
      </c>
      <c r="M810" s="31"/>
    </row>
    <row r="811" spans="2:13" s="3" customFormat="1" ht="18.55" outlineLevel="1">
      <c r="B811" s="576"/>
      <c r="C811" s="89" t="s">
        <v>39</v>
      </c>
      <c r="D811" s="32" t="s">
        <v>0</v>
      </c>
      <c r="E811" s="23" t="s">
        <v>1</v>
      </c>
      <c r="F811" s="585"/>
      <c r="G811" s="585"/>
      <c r="H811" s="24">
        <v>0</v>
      </c>
      <c r="I811" s="17">
        <f t="shared" si="29"/>
        <v>4070000</v>
      </c>
      <c r="M811" s="31"/>
    </row>
    <row r="812" spans="2:13" s="3" customFormat="1" ht="18.55" outlineLevel="1">
      <c r="B812" s="576"/>
      <c r="C812" s="89" t="s">
        <v>39</v>
      </c>
      <c r="D812" s="32" t="s">
        <v>13</v>
      </c>
      <c r="E812" s="23" t="s">
        <v>17</v>
      </c>
      <c r="F812" s="585"/>
      <c r="G812" s="585"/>
      <c r="H812" s="24">
        <v>10000</v>
      </c>
      <c r="I812" s="17">
        <f t="shared" si="29"/>
        <v>4080000</v>
      </c>
      <c r="M812" s="31"/>
    </row>
    <row r="813" spans="2:13" s="3" customFormat="1" ht="18.55" outlineLevel="1">
      <c r="B813" s="576"/>
      <c r="C813" s="89" t="s">
        <v>39</v>
      </c>
      <c r="D813" s="32" t="s">
        <v>14</v>
      </c>
      <c r="E813" s="23" t="s">
        <v>17</v>
      </c>
      <c r="F813" s="585"/>
      <c r="G813" s="585"/>
      <c r="H813" s="24">
        <v>10000</v>
      </c>
      <c r="I813" s="17">
        <f t="shared" si="29"/>
        <v>4090000</v>
      </c>
      <c r="M813" s="31"/>
    </row>
    <row r="814" spans="2:13" s="3" customFormat="1" ht="18.55">
      <c r="B814" s="6" t="s">
        <v>98</v>
      </c>
      <c r="C814" s="7"/>
      <c r="D814" s="77"/>
      <c r="E814" s="9"/>
      <c r="F814" s="10"/>
      <c r="G814" s="10"/>
      <c r="H814" s="11">
        <f>SUM(H815:H854)</f>
        <v>200000</v>
      </c>
      <c r="I814" s="12">
        <v>0</v>
      </c>
      <c r="M814" s="31"/>
    </row>
    <row r="815" spans="2:13" s="3" customFormat="1" ht="18.55" outlineLevel="1">
      <c r="B815" s="574" t="s">
        <v>2</v>
      </c>
      <c r="C815" s="89" t="s">
        <v>39</v>
      </c>
      <c r="D815" s="78" t="s">
        <v>25</v>
      </c>
      <c r="E815" s="15" t="s">
        <v>1</v>
      </c>
      <c r="F815" s="586">
        <v>3</v>
      </c>
      <c r="G815" s="586">
        <v>1</v>
      </c>
      <c r="H815" s="16">
        <v>0</v>
      </c>
      <c r="I815" s="17">
        <f>'12-2016'!I813+H815</f>
        <v>4090000</v>
      </c>
      <c r="M815" s="31"/>
    </row>
    <row r="816" spans="2:13" s="3" customFormat="1" ht="18.55" outlineLevel="1">
      <c r="B816" s="575"/>
      <c r="C816" s="89" t="s">
        <v>39</v>
      </c>
      <c r="D816" s="79" t="s">
        <v>5</v>
      </c>
      <c r="E816" s="19" t="s">
        <v>1</v>
      </c>
      <c r="F816" s="587"/>
      <c r="G816" s="587"/>
      <c r="H816" s="20">
        <v>0</v>
      </c>
      <c r="I816" s="17">
        <f t="shared" ref="I816:I846" si="30">I815+H816</f>
        <v>4090000</v>
      </c>
      <c r="M816" s="31"/>
    </row>
    <row r="817" spans="2:13" s="3" customFormat="1" ht="18.55" outlineLevel="1">
      <c r="B817" s="575"/>
      <c r="C817" s="89" t="s">
        <v>39</v>
      </c>
      <c r="D817" s="79" t="s">
        <v>14</v>
      </c>
      <c r="E817" s="19" t="s">
        <v>17</v>
      </c>
      <c r="F817" s="587"/>
      <c r="G817" s="587"/>
      <c r="H817" s="20">
        <v>10000</v>
      </c>
      <c r="I817" s="17">
        <f t="shared" si="30"/>
        <v>4100000</v>
      </c>
      <c r="M817" s="31"/>
    </row>
    <row r="818" spans="2:13" s="3" customFormat="1" ht="18.55" outlineLevel="1">
      <c r="B818" s="575"/>
      <c r="C818" s="89" t="s">
        <v>39</v>
      </c>
      <c r="D818" s="79" t="s">
        <v>9</v>
      </c>
      <c r="E818" s="19" t="s">
        <v>17</v>
      </c>
      <c r="F818" s="587"/>
      <c r="G818" s="587"/>
      <c r="H818" s="20">
        <v>10000</v>
      </c>
      <c r="I818" s="17">
        <f t="shared" si="30"/>
        <v>4110000</v>
      </c>
      <c r="M818" s="31"/>
    </row>
    <row r="819" spans="2:13" s="3" customFormat="1" ht="18.55" outlineLevel="1">
      <c r="B819" s="576" t="s">
        <v>3</v>
      </c>
      <c r="C819" s="89" t="s">
        <v>39</v>
      </c>
      <c r="D819" s="32" t="s">
        <v>13</v>
      </c>
      <c r="E819" s="23" t="str">
        <f>E815</f>
        <v>Thắng</v>
      </c>
      <c r="F819" s="585">
        <v>3</v>
      </c>
      <c r="G819" s="585">
        <v>2</v>
      </c>
      <c r="H819" s="24">
        <v>0</v>
      </c>
      <c r="I819" s="17">
        <f t="shared" si="30"/>
        <v>4110000</v>
      </c>
      <c r="M819" s="31"/>
    </row>
    <row r="820" spans="2:13" s="3" customFormat="1" ht="18.55" outlineLevel="1">
      <c r="B820" s="576"/>
      <c r="C820" s="89" t="s">
        <v>39</v>
      </c>
      <c r="D820" s="32" t="s">
        <v>24</v>
      </c>
      <c r="E820" s="23" t="s">
        <v>1</v>
      </c>
      <c r="F820" s="585"/>
      <c r="G820" s="585"/>
      <c r="H820" s="24">
        <v>0</v>
      </c>
      <c r="I820" s="17">
        <f t="shared" si="30"/>
        <v>4110000</v>
      </c>
      <c r="M820" s="31"/>
    </row>
    <row r="821" spans="2:13" s="3" customFormat="1" ht="18.55" outlineLevel="1">
      <c r="B821" s="576"/>
      <c r="C821" s="89" t="s">
        <v>39</v>
      </c>
      <c r="D821" s="32" t="s">
        <v>16</v>
      </c>
      <c r="E821" s="23" t="s">
        <v>17</v>
      </c>
      <c r="F821" s="585"/>
      <c r="G821" s="585"/>
      <c r="H821" s="24">
        <v>10000</v>
      </c>
      <c r="I821" s="17">
        <f t="shared" si="30"/>
        <v>4120000</v>
      </c>
      <c r="M821" s="31"/>
    </row>
    <row r="822" spans="2:13" s="3" customFormat="1" ht="18.55" outlineLevel="1">
      <c r="B822" s="576"/>
      <c r="C822" s="89" t="s">
        <v>39</v>
      </c>
      <c r="D822" s="32" t="s">
        <v>23</v>
      </c>
      <c r="E822" s="23" t="s">
        <v>17</v>
      </c>
      <c r="F822" s="585"/>
      <c r="G822" s="585"/>
      <c r="H822" s="24">
        <v>10000</v>
      </c>
      <c r="I822" s="17">
        <f t="shared" si="30"/>
        <v>4130000</v>
      </c>
      <c r="M822" s="31"/>
    </row>
    <row r="823" spans="2:13" s="3" customFormat="1" ht="18.55" outlineLevel="1">
      <c r="B823" s="574" t="s">
        <v>6</v>
      </c>
      <c r="C823" s="89" t="s">
        <v>39</v>
      </c>
      <c r="D823" s="78" t="s">
        <v>25</v>
      </c>
      <c r="E823" s="15" t="s">
        <v>1</v>
      </c>
      <c r="F823" s="586">
        <v>3</v>
      </c>
      <c r="G823" s="586">
        <v>1</v>
      </c>
      <c r="H823" s="16">
        <v>0</v>
      </c>
      <c r="I823" s="17">
        <f t="shared" si="30"/>
        <v>4130000</v>
      </c>
      <c r="M823" s="31"/>
    </row>
    <row r="824" spans="2:13" s="3" customFormat="1" ht="18.55" outlineLevel="1">
      <c r="B824" s="575"/>
      <c r="C824" s="89" t="s">
        <v>39</v>
      </c>
      <c r="D824" s="79" t="s">
        <v>5</v>
      </c>
      <c r="E824" s="19" t="s">
        <v>1</v>
      </c>
      <c r="F824" s="587"/>
      <c r="G824" s="587"/>
      <c r="H824" s="20">
        <v>0</v>
      </c>
      <c r="I824" s="17">
        <f t="shared" si="30"/>
        <v>4130000</v>
      </c>
      <c r="M824" s="31"/>
    </row>
    <row r="825" spans="2:13" s="3" customFormat="1" ht="18.55" outlineLevel="1">
      <c r="B825" s="575"/>
      <c r="C825" s="89" t="s">
        <v>39</v>
      </c>
      <c r="D825" s="79" t="s">
        <v>9</v>
      </c>
      <c r="E825" s="19" t="s">
        <v>17</v>
      </c>
      <c r="F825" s="587"/>
      <c r="G825" s="587"/>
      <c r="H825" s="20">
        <v>10000</v>
      </c>
      <c r="I825" s="17">
        <f t="shared" si="30"/>
        <v>4140000</v>
      </c>
      <c r="M825" s="31"/>
    </row>
    <row r="826" spans="2:13" s="3" customFormat="1" ht="18.55" outlineLevel="1">
      <c r="B826" s="575"/>
      <c r="C826" s="89" t="s">
        <v>39</v>
      </c>
      <c r="D826" s="79" t="s">
        <v>23</v>
      </c>
      <c r="E826" s="19" t="s">
        <v>17</v>
      </c>
      <c r="F826" s="587"/>
      <c r="G826" s="587"/>
      <c r="H826" s="20">
        <v>10000</v>
      </c>
      <c r="I826" s="17">
        <f t="shared" si="30"/>
        <v>4150000</v>
      </c>
      <c r="M826" s="31"/>
    </row>
    <row r="827" spans="2:13" s="3" customFormat="1" ht="18.55" outlineLevel="1">
      <c r="B827" s="576" t="s">
        <v>7</v>
      </c>
      <c r="C827" s="89" t="s">
        <v>39</v>
      </c>
      <c r="D827" s="32" t="s">
        <v>13</v>
      </c>
      <c r="E827" s="23" t="str">
        <f>E823</f>
        <v>Thắng</v>
      </c>
      <c r="F827" s="585">
        <v>3</v>
      </c>
      <c r="G827" s="585">
        <v>1</v>
      </c>
      <c r="H827" s="24">
        <v>0</v>
      </c>
      <c r="I827" s="17">
        <f t="shared" si="30"/>
        <v>4150000</v>
      </c>
      <c r="M827" s="31"/>
    </row>
    <row r="828" spans="2:13" s="3" customFormat="1" ht="18.55" outlineLevel="1">
      <c r="B828" s="576"/>
      <c r="C828" s="89" t="s">
        <v>39</v>
      </c>
      <c r="D828" s="32" t="s">
        <v>23</v>
      </c>
      <c r="E828" s="23" t="s">
        <v>1</v>
      </c>
      <c r="F828" s="585"/>
      <c r="G828" s="585"/>
      <c r="H828" s="24">
        <v>0</v>
      </c>
      <c r="I828" s="17">
        <f t="shared" si="30"/>
        <v>4150000</v>
      </c>
      <c r="M828" s="31"/>
    </row>
    <row r="829" spans="2:13" s="3" customFormat="1" ht="18.55" outlineLevel="1">
      <c r="B829" s="576"/>
      <c r="C829" s="89" t="s">
        <v>39</v>
      </c>
      <c r="D829" s="32" t="s">
        <v>25</v>
      </c>
      <c r="E829" s="23" t="s">
        <v>17</v>
      </c>
      <c r="F829" s="585"/>
      <c r="G829" s="585"/>
      <c r="H829" s="24">
        <v>10000</v>
      </c>
      <c r="I829" s="17">
        <f t="shared" si="30"/>
        <v>4160000</v>
      </c>
      <c r="M829" s="31"/>
    </row>
    <row r="830" spans="2:13" s="3" customFormat="1" ht="18.55" outlineLevel="1">
      <c r="B830" s="576"/>
      <c r="C830" s="89" t="s">
        <v>39</v>
      </c>
      <c r="D830" s="32" t="s">
        <v>5</v>
      </c>
      <c r="E830" s="23" t="s">
        <v>17</v>
      </c>
      <c r="F830" s="585"/>
      <c r="G830" s="585"/>
      <c r="H830" s="24">
        <v>10000</v>
      </c>
      <c r="I830" s="17">
        <f t="shared" si="30"/>
        <v>4170000</v>
      </c>
      <c r="M830" s="31"/>
    </row>
    <row r="831" spans="2:13" s="3" customFormat="1" ht="18.55" outlineLevel="1">
      <c r="B831" s="574" t="s">
        <v>8</v>
      </c>
      <c r="C831" s="89" t="s">
        <v>39</v>
      </c>
      <c r="D831" s="78" t="s">
        <v>15</v>
      </c>
      <c r="E831" s="15" t="s">
        <v>1</v>
      </c>
      <c r="F831" s="586">
        <v>3</v>
      </c>
      <c r="G831" s="586">
        <v>2</v>
      </c>
      <c r="H831" s="16">
        <v>0</v>
      </c>
      <c r="I831" s="17">
        <f t="shared" si="30"/>
        <v>4170000</v>
      </c>
      <c r="M831" s="31"/>
    </row>
    <row r="832" spans="2:13" s="3" customFormat="1" ht="18.55" outlineLevel="1">
      <c r="B832" s="575"/>
      <c r="C832" s="89" t="s">
        <v>39</v>
      </c>
      <c r="D832" s="79" t="s">
        <v>0</v>
      </c>
      <c r="E832" s="19" t="s">
        <v>1</v>
      </c>
      <c r="F832" s="587"/>
      <c r="G832" s="587"/>
      <c r="H832" s="20">
        <v>0</v>
      </c>
      <c r="I832" s="17">
        <f t="shared" si="30"/>
        <v>4170000</v>
      </c>
      <c r="M832" s="31"/>
    </row>
    <row r="833" spans="2:13" s="3" customFormat="1" ht="18.55" outlineLevel="1">
      <c r="B833" s="575"/>
      <c r="C833" s="89" t="s">
        <v>39</v>
      </c>
      <c r="D833" s="79" t="s">
        <v>16</v>
      </c>
      <c r="E833" s="19" t="s">
        <v>17</v>
      </c>
      <c r="F833" s="587"/>
      <c r="G833" s="587"/>
      <c r="H833" s="20">
        <v>10000</v>
      </c>
      <c r="I833" s="17">
        <f t="shared" si="30"/>
        <v>4180000</v>
      </c>
      <c r="M833" s="31"/>
    </row>
    <row r="834" spans="2:13" s="3" customFormat="1" ht="18.55" outlineLevel="1">
      <c r="B834" s="575"/>
      <c r="C834" s="89" t="s">
        <v>39</v>
      </c>
      <c r="D834" s="79" t="s">
        <v>24</v>
      </c>
      <c r="E834" s="19" t="s">
        <v>17</v>
      </c>
      <c r="F834" s="587"/>
      <c r="G834" s="587"/>
      <c r="H834" s="20">
        <v>10000</v>
      </c>
      <c r="I834" s="17">
        <f t="shared" si="30"/>
        <v>4190000</v>
      </c>
      <c r="M834" s="31"/>
    </row>
    <row r="835" spans="2:13" s="3" customFormat="1" ht="18.55" outlineLevel="1">
      <c r="B835" s="576" t="s">
        <v>10</v>
      </c>
      <c r="C835" s="89" t="s">
        <v>39</v>
      </c>
      <c r="D835" s="32" t="s">
        <v>13</v>
      </c>
      <c r="E835" s="23" t="str">
        <f>E831</f>
        <v>Thắng</v>
      </c>
      <c r="F835" s="585">
        <v>3</v>
      </c>
      <c r="G835" s="585">
        <v>0</v>
      </c>
      <c r="H835" s="24">
        <v>0</v>
      </c>
      <c r="I835" s="17">
        <f t="shared" si="30"/>
        <v>4190000</v>
      </c>
      <c r="M835" s="31"/>
    </row>
    <row r="836" spans="2:13" s="3" customFormat="1" ht="18.55" outlineLevel="1">
      <c r="B836" s="576"/>
      <c r="C836" s="89" t="s">
        <v>39</v>
      </c>
      <c r="D836" s="32" t="s">
        <v>9</v>
      </c>
      <c r="E836" s="23" t="s">
        <v>1</v>
      </c>
      <c r="F836" s="585"/>
      <c r="G836" s="585"/>
      <c r="H836" s="24">
        <v>0</v>
      </c>
      <c r="I836" s="17">
        <f t="shared" si="30"/>
        <v>4190000</v>
      </c>
      <c r="M836" s="31"/>
    </row>
    <row r="837" spans="2:13" s="3" customFormat="1" ht="18.55" outlineLevel="1">
      <c r="B837" s="576"/>
      <c r="C837" s="89" t="s">
        <v>39</v>
      </c>
      <c r="D837" s="32" t="s">
        <v>23</v>
      </c>
      <c r="E837" s="23" t="s">
        <v>17</v>
      </c>
      <c r="F837" s="585"/>
      <c r="G837" s="585"/>
      <c r="H837" s="24">
        <v>10000</v>
      </c>
      <c r="I837" s="17">
        <f t="shared" si="30"/>
        <v>4200000</v>
      </c>
      <c r="M837" s="31"/>
    </row>
    <row r="838" spans="2:13" s="3" customFormat="1" ht="18.55" outlineLevel="1">
      <c r="B838" s="576"/>
      <c r="C838" s="89" t="s">
        <v>39</v>
      </c>
      <c r="D838" s="32" t="s">
        <v>5</v>
      </c>
      <c r="E838" s="23" t="s">
        <v>17</v>
      </c>
      <c r="F838" s="585"/>
      <c r="G838" s="585"/>
      <c r="H838" s="24">
        <v>10000</v>
      </c>
      <c r="I838" s="17">
        <f t="shared" si="30"/>
        <v>4210000</v>
      </c>
      <c r="M838" s="31"/>
    </row>
    <row r="839" spans="2:13" s="3" customFormat="1" ht="18.55" outlineLevel="1">
      <c r="B839" s="574" t="s">
        <v>31</v>
      </c>
      <c r="C839" s="89" t="s">
        <v>39</v>
      </c>
      <c r="D839" s="78" t="s">
        <v>13</v>
      </c>
      <c r="E839" s="15" t="s">
        <v>1</v>
      </c>
      <c r="F839" s="586">
        <v>3</v>
      </c>
      <c r="G839" s="586">
        <v>2</v>
      </c>
      <c r="H839" s="16">
        <v>0</v>
      </c>
      <c r="I839" s="17">
        <f t="shared" si="30"/>
        <v>4210000</v>
      </c>
      <c r="M839" s="31"/>
    </row>
    <row r="840" spans="2:13" s="3" customFormat="1" ht="18.55" outlineLevel="1">
      <c r="B840" s="575"/>
      <c r="C840" s="89" t="s">
        <v>39</v>
      </c>
      <c r="D840" s="79" t="s">
        <v>0</v>
      </c>
      <c r="E840" s="19" t="s">
        <v>1</v>
      </c>
      <c r="F840" s="587"/>
      <c r="G840" s="587"/>
      <c r="H840" s="20">
        <v>0</v>
      </c>
      <c r="I840" s="17">
        <f t="shared" si="30"/>
        <v>4210000</v>
      </c>
      <c r="M840" s="31"/>
    </row>
    <row r="841" spans="2:13" s="3" customFormat="1" ht="18.55" outlineLevel="1">
      <c r="B841" s="575"/>
      <c r="C841" s="89" t="s">
        <v>39</v>
      </c>
      <c r="D841" s="79" t="s">
        <v>16</v>
      </c>
      <c r="E841" s="19" t="s">
        <v>17</v>
      </c>
      <c r="F841" s="587"/>
      <c r="G841" s="587"/>
      <c r="H841" s="20">
        <v>10000</v>
      </c>
      <c r="I841" s="17">
        <f t="shared" si="30"/>
        <v>4220000</v>
      </c>
      <c r="M841" s="31"/>
    </row>
    <row r="842" spans="2:13" s="3" customFormat="1" ht="18.55" outlineLevel="1">
      <c r="B842" s="575"/>
      <c r="C842" s="89" t="s">
        <v>39</v>
      </c>
      <c r="D842" s="79" t="s">
        <v>23</v>
      </c>
      <c r="E842" s="19" t="s">
        <v>17</v>
      </c>
      <c r="F842" s="587"/>
      <c r="G842" s="587"/>
      <c r="H842" s="20">
        <v>10000</v>
      </c>
      <c r="I842" s="17">
        <f t="shared" si="30"/>
        <v>4230000</v>
      </c>
      <c r="M842" s="31"/>
    </row>
    <row r="843" spans="2:13" s="3" customFormat="1" ht="18.55" outlineLevel="1">
      <c r="B843" s="576" t="s">
        <v>36</v>
      </c>
      <c r="C843" s="89" t="s">
        <v>39</v>
      </c>
      <c r="D843" s="32" t="s">
        <v>9</v>
      </c>
      <c r="E843" s="23" t="str">
        <f>E839</f>
        <v>Thắng</v>
      </c>
      <c r="F843" s="585">
        <v>3</v>
      </c>
      <c r="G843" s="585">
        <v>1</v>
      </c>
      <c r="H843" s="24">
        <v>0</v>
      </c>
      <c r="I843" s="17">
        <f t="shared" si="30"/>
        <v>4230000</v>
      </c>
      <c r="M843" s="31"/>
    </row>
    <row r="844" spans="2:13" s="3" customFormat="1" ht="18.55" outlineLevel="1">
      <c r="B844" s="576"/>
      <c r="C844" s="89" t="s">
        <v>39</v>
      </c>
      <c r="D844" s="32" t="s">
        <v>0</v>
      </c>
      <c r="E844" s="23" t="s">
        <v>1</v>
      </c>
      <c r="F844" s="585"/>
      <c r="G844" s="585"/>
      <c r="H844" s="24">
        <v>0</v>
      </c>
      <c r="I844" s="17">
        <f t="shared" si="30"/>
        <v>4230000</v>
      </c>
      <c r="M844" s="31"/>
    </row>
    <row r="845" spans="2:13" s="3" customFormat="1" ht="18.55" outlineLevel="1">
      <c r="B845" s="576"/>
      <c r="C845" s="89" t="s">
        <v>39</v>
      </c>
      <c r="D845" s="32" t="s">
        <v>16</v>
      </c>
      <c r="E845" s="23" t="s">
        <v>17</v>
      </c>
      <c r="F845" s="585"/>
      <c r="G845" s="585"/>
      <c r="H845" s="24">
        <v>10000</v>
      </c>
      <c r="I845" s="17">
        <f t="shared" si="30"/>
        <v>4240000</v>
      </c>
      <c r="M845" s="31"/>
    </row>
    <row r="846" spans="2:13" s="3" customFormat="1" ht="18.55" outlineLevel="1">
      <c r="B846" s="576"/>
      <c r="C846" s="89" t="s">
        <v>39</v>
      </c>
      <c r="D846" s="32" t="s">
        <v>23</v>
      </c>
      <c r="E846" s="23" t="s">
        <v>17</v>
      </c>
      <c r="F846" s="585"/>
      <c r="G846" s="585"/>
      <c r="H846" s="24">
        <v>10000</v>
      </c>
      <c r="I846" s="17">
        <f t="shared" si="30"/>
        <v>4250000</v>
      </c>
      <c r="M846" s="31"/>
    </row>
    <row r="847" spans="2:13" s="3" customFormat="1" ht="18.55" outlineLevel="1">
      <c r="B847" s="574" t="s">
        <v>37</v>
      </c>
      <c r="C847" s="89" t="s">
        <v>39</v>
      </c>
      <c r="D847" s="78" t="s">
        <v>25</v>
      </c>
      <c r="E847" s="15" t="s">
        <v>1</v>
      </c>
      <c r="F847" s="586">
        <v>3</v>
      </c>
      <c r="G847" s="586">
        <v>1</v>
      </c>
      <c r="H847" s="16">
        <v>0</v>
      </c>
      <c r="I847" s="17">
        <f t="shared" ref="I847:I854" si="31">I846+H847</f>
        <v>4250000</v>
      </c>
      <c r="M847" s="31"/>
    </row>
    <row r="848" spans="2:13" s="3" customFormat="1" ht="18.55" outlineLevel="1">
      <c r="B848" s="575"/>
      <c r="C848" s="89" t="s">
        <v>39</v>
      </c>
      <c r="D848" s="79" t="s">
        <v>5</v>
      </c>
      <c r="E848" s="19" t="s">
        <v>1</v>
      </c>
      <c r="F848" s="587"/>
      <c r="G848" s="587"/>
      <c r="H848" s="20">
        <v>0</v>
      </c>
      <c r="I848" s="17">
        <f t="shared" si="31"/>
        <v>4250000</v>
      </c>
      <c r="M848" s="31"/>
    </row>
    <row r="849" spans="2:13" s="3" customFormat="1" ht="18.55" outlineLevel="1">
      <c r="B849" s="575"/>
      <c r="C849" s="89" t="s">
        <v>39</v>
      </c>
      <c r="D849" s="79" t="s">
        <v>15</v>
      </c>
      <c r="E849" s="19" t="s">
        <v>17</v>
      </c>
      <c r="F849" s="587"/>
      <c r="G849" s="587"/>
      <c r="H849" s="20">
        <v>10000</v>
      </c>
      <c r="I849" s="17">
        <f t="shared" si="31"/>
        <v>4260000</v>
      </c>
      <c r="M849" s="31"/>
    </row>
    <row r="850" spans="2:13" s="3" customFormat="1" ht="18.55" outlineLevel="1">
      <c r="B850" s="575"/>
      <c r="C850" s="89" t="s">
        <v>39</v>
      </c>
      <c r="D850" s="79" t="s">
        <v>24</v>
      </c>
      <c r="E850" s="19" t="s">
        <v>17</v>
      </c>
      <c r="F850" s="587"/>
      <c r="G850" s="587"/>
      <c r="H850" s="20">
        <v>10000</v>
      </c>
      <c r="I850" s="17">
        <f t="shared" si="31"/>
        <v>4270000</v>
      </c>
      <c r="M850" s="31"/>
    </row>
    <row r="851" spans="2:13" s="3" customFormat="1" ht="18.55" outlineLevel="1">
      <c r="B851" s="576" t="s">
        <v>41</v>
      </c>
      <c r="C851" s="89" t="s">
        <v>39</v>
      </c>
      <c r="D851" s="32" t="s">
        <v>9</v>
      </c>
      <c r="E851" s="23" t="str">
        <f>E847</f>
        <v>Thắng</v>
      </c>
      <c r="F851" s="585">
        <v>3</v>
      </c>
      <c r="G851" s="585">
        <v>1</v>
      </c>
      <c r="H851" s="24">
        <v>0</v>
      </c>
      <c r="I851" s="17">
        <f t="shared" si="31"/>
        <v>4270000</v>
      </c>
      <c r="M851" s="31"/>
    </row>
    <row r="852" spans="2:13" s="3" customFormat="1" ht="18.55" outlineLevel="1">
      <c r="B852" s="576"/>
      <c r="C852" s="89" t="s">
        <v>39</v>
      </c>
      <c r="D852" s="32" t="s">
        <v>24</v>
      </c>
      <c r="E852" s="23" t="s">
        <v>1</v>
      </c>
      <c r="F852" s="585"/>
      <c r="G852" s="585"/>
      <c r="H852" s="24">
        <v>0</v>
      </c>
      <c r="I852" s="17">
        <f t="shared" si="31"/>
        <v>4270000</v>
      </c>
      <c r="M852" s="31"/>
    </row>
    <row r="853" spans="2:13" s="3" customFormat="1" ht="18.55" outlineLevel="1">
      <c r="B853" s="576"/>
      <c r="C853" s="89" t="s">
        <v>39</v>
      </c>
      <c r="D853" s="32" t="s">
        <v>15</v>
      </c>
      <c r="E853" s="23" t="s">
        <v>17</v>
      </c>
      <c r="F853" s="585"/>
      <c r="G853" s="585"/>
      <c r="H853" s="24">
        <v>10000</v>
      </c>
      <c r="I853" s="17">
        <f t="shared" si="31"/>
        <v>4280000</v>
      </c>
      <c r="M853" s="31"/>
    </row>
    <row r="854" spans="2:13" s="3" customFormat="1" ht="18.55" outlineLevel="1">
      <c r="B854" s="576"/>
      <c r="C854" s="89" t="s">
        <v>39</v>
      </c>
      <c r="D854" s="32" t="s">
        <v>5</v>
      </c>
      <c r="E854" s="23" t="s">
        <v>17</v>
      </c>
      <c r="F854" s="585"/>
      <c r="G854" s="585"/>
      <c r="H854" s="24">
        <v>10000</v>
      </c>
      <c r="I854" s="17">
        <f t="shared" si="31"/>
        <v>4290000</v>
      </c>
      <c r="M854" s="31"/>
    </row>
  </sheetData>
  <mergeCells count="631">
    <mergeCell ref="B740:B743"/>
    <mergeCell ref="F740:F743"/>
    <mergeCell ref="G740:G743"/>
    <mergeCell ref="B744:B747"/>
    <mergeCell ref="F744:F747"/>
    <mergeCell ref="G744:G747"/>
    <mergeCell ref="B748:B751"/>
    <mergeCell ref="F748:F751"/>
    <mergeCell ref="G748:G751"/>
    <mergeCell ref="B728:B731"/>
    <mergeCell ref="F728:F731"/>
    <mergeCell ref="G728:G731"/>
    <mergeCell ref="B732:B735"/>
    <mergeCell ref="F732:F735"/>
    <mergeCell ref="G732:G735"/>
    <mergeCell ref="B736:B739"/>
    <mergeCell ref="F736:F739"/>
    <mergeCell ref="G736:G739"/>
    <mergeCell ref="B716:B719"/>
    <mergeCell ref="F716:F719"/>
    <mergeCell ref="G716:G719"/>
    <mergeCell ref="B720:B723"/>
    <mergeCell ref="F720:F723"/>
    <mergeCell ref="G720:G723"/>
    <mergeCell ref="B724:B727"/>
    <mergeCell ref="F724:F727"/>
    <mergeCell ref="G724:G727"/>
    <mergeCell ref="B666:B669"/>
    <mergeCell ref="F666:F669"/>
    <mergeCell ref="G666:G669"/>
    <mergeCell ref="B670:B673"/>
    <mergeCell ref="F670:F673"/>
    <mergeCell ref="G670:G673"/>
    <mergeCell ref="B654:B657"/>
    <mergeCell ref="F654:F657"/>
    <mergeCell ref="G654:G657"/>
    <mergeCell ref="B658:B661"/>
    <mergeCell ref="F658:F661"/>
    <mergeCell ref="G658:G661"/>
    <mergeCell ref="B662:B665"/>
    <mergeCell ref="F662:F665"/>
    <mergeCell ref="G662:G665"/>
    <mergeCell ref="B642:B645"/>
    <mergeCell ref="F642:F645"/>
    <mergeCell ref="G642:G645"/>
    <mergeCell ref="B646:B649"/>
    <mergeCell ref="F646:F649"/>
    <mergeCell ref="G646:G649"/>
    <mergeCell ref="B650:B653"/>
    <mergeCell ref="F650:F653"/>
    <mergeCell ref="G650:G653"/>
    <mergeCell ref="B617:B620"/>
    <mergeCell ref="F617:F620"/>
    <mergeCell ref="G617:G620"/>
    <mergeCell ref="B634:B637"/>
    <mergeCell ref="F634:F637"/>
    <mergeCell ref="G634:G637"/>
    <mergeCell ref="B638:B641"/>
    <mergeCell ref="F638:F641"/>
    <mergeCell ref="G638:G641"/>
    <mergeCell ref="B622:B625"/>
    <mergeCell ref="F622:F625"/>
    <mergeCell ref="G622:G625"/>
    <mergeCell ref="B626:B629"/>
    <mergeCell ref="F626:F629"/>
    <mergeCell ref="G626:G629"/>
    <mergeCell ref="B630:B633"/>
    <mergeCell ref="F630:F633"/>
    <mergeCell ref="G630:G633"/>
    <mergeCell ref="B605:B608"/>
    <mergeCell ref="F605:F608"/>
    <mergeCell ref="G605:G608"/>
    <mergeCell ref="B609:B612"/>
    <mergeCell ref="F609:F612"/>
    <mergeCell ref="G609:G612"/>
    <mergeCell ref="B613:B616"/>
    <mergeCell ref="F613:F616"/>
    <mergeCell ref="G613:G616"/>
    <mergeCell ref="B593:B596"/>
    <mergeCell ref="F593:F596"/>
    <mergeCell ref="G593:G596"/>
    <mergeCell ref="B597:B600"/>
    <mergeCell ref="F597:F600"/>
    <mergeCell ref="G597:G600"/>
    <mergeCell ref="B601:B604"/>
    <mergeCell ref="F601:F604"/>
    <mergeCell ref="G601:G604"/>
    <mergeCell ref="B580:B583"/>
    <mergeCell ref="F580:F583"/>
    <mergeCell ref="G580:G583"/>
    <mergeCell ref="B584:B587"/>
    <mergeCell ref="F584:F587"/>
    <mergeCell ref="G584:G587"/>
    <mergeCell ref="B589:B592"/>
    <mergeCell ref="F589:F592"/>
    <mergeCell ref="G589:G592"/>
    <mergeCell ref="B568:B571"/>
    <mergeCell ref="F568:F571"/>
    <mergeCell ref="G568:G571"/>
    <mergeCell ref="B572:B575"/>
    <mergeCell ref="F572:F575"/>
    <mergeCell ref="G572:G575"/>
    <mergeCell ref="B576:B579"/>
    <mergeCell ref="F576:F579"/>
    <mergeCell ref="G576:G579"/>
    <mergeCell ref="B556:B559"/>
    <mergeCell ref="F556:F559"/>
    <mergeCell ref="G556:G559"/>
    <mergeCell ref="B560:B563"/>
    <mergeCell ref="F560:F563"/>
    <mergeCell ref="G560:G563"/>
    <mergeCell ref="B564:B567"/>
    <mergeCell ref="F564:F567"/>
    <mergeCell ref="G564:G567"/>
    <mergeCell ref="B544:B547"/>
    <mergeCell ref="F544:F547"/>
    <mergeCell ref="G544:G547"/>
    <mergeCell ref="B548:B551"/>
    <mergeCell ref="F548:F551"/>
    <mergeCell ref="G548:G551"/>
    <mergeCell ref="B552:B555"/>
    <mergeCell ref="F552:F555"/>
    <mergeCell ref="G552:G555"/>
    <mergeCell ref="B531:B534"/>
    <mergeCell ref="F531:F534"/>
    <mergeCell ref="G531:G534"/>
    <mergeCell ref="B535:B538"/>
    <mergeCell ref="F535:F538"/>
    <mergeCell ref="G535:G538"/>
    <mergeCell ref="B539:B542"/>
    <mergeCell ref="F539:F542"/>
    <mergeCell ref="G539:G542"/>
    <mergeCell ref="B519:B522"/>
    <mergeCell ref="F519:F522"/>
    <mergeCell ref="G519:G522"/>
    <mergeCell ref="B523:B526"/>
    <mergeCell ref="F523:F526"/>
    <mergeCell ref="G523:G526"/>
    <mergeCell ref="B527:B530"/>
    <mergeCell ref="F527:F530"/>
    <mergeCell ref="G527:G530"/>
    <mergeCell ref="B328:B331"/>
    <mergeCell ref="F328:F331"/>
    <mergeCell ref="G328:G331"/>
    <mergeCell ref="B332:B335"/>
    <mergeCell ref="F332:F335"/>
    <mergeCell ref="G332:G335"/>
    <mergeCell ref="B336:B339"/>
    <mergeCell ref="F336:F339"/>
    <mergeCell ref="G336:G339"/>
    <mergeCell ref="B316:B319"/>
    <mergeCell ref="F316:F319"/>
    <mergeCell ref="G316:G319"/>
    <mergeCell ref="B320:B323"/>
    <mergeCell ref="F320:F323"/>
    <mergeCell ref="G320:G323"/>
    <mergeCell ref="B324:B327"/>
    <mergeCell ref="F324:F327"/>
    <mergeCell ref="G324:G327"/>
    <mergeCell ref="B287:B290"/>
    <mergeCell ref="F287:F290"/>
    <mergeCell ref="G287:G290"/>
    <mergeCell ref="B291:B294"/>
    <mergeCell ref="F291:F294"/>
    <mergeCell ref="G291:G294"/>
    <mergeCell ref="B312:B315"/>
    <mergeCell ref="F312:F315"/>
    <mergeCell ref="G312:G315"/>
    <mergeCell ref="B307:B310"/>
    <mergeCell ref="F307:F310"/>
    <mergeCell ref="G307:G310"/>
    <mergeCell ref="B295:B298"/>
    <mergeCell ref="F295:F298"/>
    <mergeCell ref="G295:G298"/>
    <mergeCell ref="B299:B302"/>
    <mergeCell ref="F299:F302"/>
    <mergeCell ref="G299:G302"/>
    <mergeCell ref="B303:B306"/>
    <mergeCell ref="F303:F306"/>
    <mergeCell ref="G303:G306"/>
    <mergeCell ref="B259:B262"/>
    <mergeCell ref="F259:F262"/>
    <mergeCell ref="G259:G262"/>
    <mergeCell ref="B263:B266"/>
    <mergeCell ref="F263:F266"/>
    <mergeCell ref="G263:G266"/>
    <mergeCell ref="B283:B286"/>
    <mergeCell ref="F283:F286"/>
    <mergeCell ref="G283:G286"/>
    <mergeCell ref="B268:B271"/>
    <mergeCell ref="F268:F271"/>
    <mergeCell ref="G268:G271"/>
    <mergeCell ref="B272:B275"/>
    <mergeCell ref="F272:F275"/>
    <mergeCell ref="G272:G275"/>
    <mergeCell ref="B276:B279"/>
    <mergeCell ref="F276:F279"/>
    <mergeCell ref="G276:G279"/>
    <mergeCell ref="B280:B281"/>
    <mergeCell ref="F280:F281"/>
    <mergeCell ref="G280:G281"/>
    <mergeCell ref="B247:B250"/>
    <mergeCell ref="F247:F250"/>
    <mergeCell ref="G247:G250"/>
    <mergeCell ref="B251:B254"/>
    <mergeCell ref="F251:F254"/>
    <mergeCell ref="G251:G254"/>
    <mergeCell ref="B255:B258"/>
    <mergeCell ref="F255:F258"/>
    <mergeCell ref="G255:G258"/>
    <mergeCell ref="B235:B238"/>
    <mergeCell ref="F235:F238"/>
    <mergeCell ref="G235:G238"/>
    <mergeCell ref="B239:B242"/>
    <mergeCell ref="F239:F242"/>
    <mergeCell ref="G239:G242"/>
    <mergeCell ref="B243:B246"/>
    <mergeCell ref="F243:F246"/>
    <mergeCell ref="G243:G246"/>
    <mergeCell ref="B226:B227"/>
    <mergeCell ref="F226:F227"/>
    <mergeCell ref="G226:G227"/>
    <mergeCell ref="B228:B229"/>
    <mergeCell ref="F228:F229"/>
    <mergeCell ref="G228:G229"/>
    <mergeCell ref="B230:B233"/>
    <mergeCell ref="F230:F233"/>
    <mergeCell ref="G230:G233"/>
    <mergeCell ref="B216:B219"/>
    <mergeCell ref="F216:F219"/>
    <mergeCell ref="G216:G219"/>
    <mergeCell ref="B220:B223"/>
    <mergeCell ref="F220:F223"/>
    <mergeCell ref="G220:G223"/>
    <mergeCell ref="B224:B225"/>
    <mergeCell ref="F224:F225"/>
    <mergeCell ref="G224:G225"/>
    <mergeCell ref="B211:B214"/>
    <mergeCell ref="F211:F214"/>
    <mergeCell ref="G211:G214"/>
    <mergeCell ref="B199:B202"/>
    <mergeCell ref="F199:F202"/>
    <mergeCell ref="G199:G202"/>
    <mergeCell ref="B203:B206"/>
    <mergeCell ref="F203:F206"/>
    <mergeCell ref="G203:G206"/>
    <mergeCell ref="B207:B210"/>
    <mergeCell ref="F207:F210"/>
    <mergeCell ref="G207:G210"/>
    <mergeCell ref="B187:B190"/>
    <mergeCell ref="F187:F190"/>
    <mergeCell ref="G187:G190"/>
    <mergeCell ref="B191:B194"/>
    <mergeCell ref="F191:F194"/>
    <mergeCell ref="G191:G194"/>
    <mergeCell ref="B195:B198"/>
    <mergeCell ref="F195:F198"/>
    <mergeCell ref="G195:G198"/>
    <mergeCell ref="B175:B178"/>
    <mergeCell ref="F175:F178"/>
    <mergeCell ref="G175:G178"/>
    <mergeCell ref="B179:B182"/>
    <mergeCell ref="F179:F182"/>
    <mergeCell ref="G179:G182"/>
    <mergeCell ref="B183:B186"/>
    <mergeCell ref="F183:F186"/>
    <mergeCell ref="G183:G186"/>
    <mergeCell ref="B104:B107"/>
    <mergeCell ref="F104:F107"/>
    <mergeCell ref="G104:G107"/>
    <mergeCell ref="B145:B148"/>
    <mergeCell ref="F145:F148"/>
    <mergeCell ref="G145:G148"/>
    <mergeCell ref="B149:B152"/>
    <mergeCell ref="F149:F152"/>
    <mergeCell ref="G149:G152"/>
    <mergeCell ref="B137:B140"/>
    <mergeCell ref="F137:F140"/>
    <mergeCell ref="G137:G140"/>
    <mergeCell ref="B141:B144"/>
    <mergeCell ref="F141:F144"/>
    <mergeCell ref="G141:G144"/>
    <mergeCell ref="B108:B111"/>
    <mergeCell ref="F108:F111"/>
    <mergeCell ref="G108:G111"/>
    <mergeCell ref="B112:B115"/>
    <mergeCell ref="F112:F115"/>
    <mergeCell ref="G112:G115"/>
    <mergeCell ref="B116:B119"/>
    <mergeCell ref="F116:F119"/>
    <mergeCell ref="G116:G119"/>
    <mergeCell ref="B80:B83"/>
    <mergeCell ref="F80:F83"/>
    <mergeCell ref="G80:G83"/>
    <mergeCell ref="B89:B92"/>
    <mergeCell ref="F89:F92"/>
    <mergeCell ref="G89:G92"/>
    <mergeCell ref="B100:B103"/>
    <mergeCell ref="F100:F103"/>
    <mergeCell ref="G100:G103"/>
    <mergeCell ref="B93:B96"/>
    <mergeCell ref="F93:F96"/>
    <mergeCell ref="G93:G96"/>
    <mergeCell ref="B97:B98"/>
    <mergeCell ref="F97:F98"/>
    <mergeCell ref="G97:G98"/>
    <mergeCell ref="B72:B75"/>
    <mergeCell ref="F72:F75"/>
    <mergeCell ref="G72:G75"/>
    <mergeCell ref="B76:B79"/>
    <mergeCell ref="F76:F79"/>
    <mergeCell ref="G76:G79"/>
    <mergeCell ref="B64:B67"/>
    <mergeCell ref="F64:F67"/>
    <mergeCell ref="G64:G67"/>
    <mergeCell ref="B68:B71"/>
    <mergeCell ref="F68:F71"/>
    <mergeCell ref="G68:G71"/>
    <mergeCell ref="B59:B62"/>
    <mergeCell ref="F59:F62"/>
    <mergeCell ref="G59:G62"/>
    <mergeCell ref="B47:B50"/>
    <mergeCell ref="F47:F50"/>
    <mergeCell ref="G47:G50"/>
    <mergeCell ref="B51:B54"/>
    <mergeCell ref="F51:F54"/>
    <mergeCell ref="G51:G54"/>
    <mergeCell ref="B43:B46"/>
    <mergeCell ref="F43:F46"/>
    <mergeCell ref="G43:G46"/>
    <mergeCell ref="B34:B37"/>
    <mergeCell ref="F34:F37"/>
    <mergeCell ref="G34:G37"/>
    <mergeCell ref="B55:B58"/>
    <mergeCell ref="F55:F58"/>
    <mergeCell ref="G55:G58"/>
    <mergeCell ref="G26:G29"/>
    <mergeCell ref="B30:B33"/>
    <mergeCell ref="F30:F33"/>
    <mergeCell ref="G30:G33"/>
    <mergeCell ref="B22:B25"/>
    <mergeCell ref="F22:F25"/>
    <mergeCell ref="G22:G25"/>
    <mergeCell ref="B39:B42"/>
    <mergeCell ref="F39:F42"/>
    <mergeCell ref="G39:G42"/>
    <mergeCell ref="B2:I2"/>
    <mergeCell ref="B3:B4"/>
    <mergeCell ref="C3:C4"/>
    <mergeCell ref="D3:D4"/>
    <mergeCell ref="E3:E4"/>
    <mergeCell ref="F3:G4"/>
    <mergeCell ref="H3:H4"/>
    <mergeCell ref="B85:B88"/>
    <mergeCell ref="F85:F88"/>
    <mergeCell ref="G85:G88"/>
    <mergeCell ref="B14:B17"/>
    <mergeCell ref="F14:F17"/>
    <mergeCell ref="G14:G17"/>
    <mergeCell ref="B18:B21"/>
    <mergeCell ref="F18:F21"/>
    <mergeCell ref="G18:G21"/>
    <mergeCell ref="B6:B9"/>
    <mergeCell ref="F6:F9"/>
    <mergeCell ref="G6:G9"/>
    <mergeCell ref="B10:B13"/>
    <mergeCell ref="F10:F13"/>
    <mergeCell ref="G10:G13"/>
    <mergeCell ref="B26:B29"/>
    <mergeCell ref="F26:F29"/>
    <mergeCell ref="B120:B123"/>
    <mergeCell ref="F120:F123"/>
    <mergeCell ref="G120:G123"/>
    <mergeCell ref="B124:B127"/>
    <mergeCell ref="F124:F127"/>
    <mergeCell ref="G124:G127"/>
    <mergeCell ref="B154:B157"/>
    <mergeCell ref="F154:F157"/>
    <mergeCell ref="G154:G157"/>
    <mergeCell ref="B129:B132"/>
    <mergeCell ref="F129:F132"/>
    <mergeCell ref="G129:G132"/>
    <mergeCell ref="B133:B136"/>
    <mergeCell ref="F133:F136"/>
    <mergeCell ref="G133:G136"/>
    <mergeCell ref="B170:B173"/>
    <mergeCell ref="F170:F173"/>
    <mergeCell ref="G170:G173"/>
    <mergeCell ref="B158:B161"/>
    <mergeCell ref="F158:F161"/>
    <mergeCell ref="G158:G161"/>
    <mergeCell ref="B162:B165"/>
    <mergeCell ref="F162:F165"/>
    <mergeCell ref="G162:G165"/>
    <mergeCell ref="B166:B169"/>
    <mergeCell ref="F166:F169"/>
    <mergeCell ref="G166:G169"/>
    <mergeCell ref="B341:B344"/>
    <mergeCell ref="F341:F344"/>
    <mergeCell ref="G341:G344"/>
    <mergeCell ref="B345:B348"/>
    <mergeCell ref="F345:F348"/>
    <mergeCell ref="G345:G348"/>
    <mergeCell ref="B349:B352"/>
    <mergeCell ref="F349:F352"/>
    <mergeCell ref="G349:G352"/>
    <mergeCell ref="B353:B356"/>
    <mergeCell ref="F353:F356"/>
    <mergeCell ref="G353:G356"/>
    <mergeCell ref="B357:B360"/>
    <mergeCell ref="F357:F360"/>
    <mergeCell ref="G357:G360"/>
    <mergeCell ref="B361:B364"/>
    <mergeCell ref="F361:F364"/>
    <mergeCell ref="G361:G364"/>
    <mergeCell ref="B365:B368"/>
    <mergeCell ref="F365:F368"/>
    <mergeCell ref="G365:G368"/>
    <mergeCell ref="B370:B373"/>
    <mergeCell ref="F370:F373"/>
    <mergeCell ref="G370:G373"/>
    <mergeCell ref="B374:B377"/>
    <mergeCell ref="F374:F377"/>
    <mergeCell ref="G374:G377"/>
    <mergeCell ref="B378:B381"/>
    <mergeCell ref="F378:F381"/>
    <mergeCell ref="G378:G381"/>
    <mergeCell ref="B382:B385"/>
    <mergeCell ref="F382:F385"/>
    <mergeCell ref="G382:G385"/>
    <mergeCell ref="B386:B389"/>
    <mergeCell ref="F386:F389"/>
    <mergeCell ref="G386:G389"/>
    <mergeCell ref="B390:B393"/>
    <mergeCell ref="F390:F393"/>
    <mergeCell ref="G390:G393"/>
    <mergeCell ref="B394:B397"/>
    <mergeCell ref="F394:F397"/>
    <mergeCell ref="G394:G397"/>
    <mergeCell ref="B398:B401"/>
    <mergeCell ref="F398:F401"/>
    <mergeCell ref="G398:G401"/>
    <mergeCell ref="B402:B405"/>
    <mergeCell ref="F402:F405"/>
    <mergeCell ref="G402:G405"/>
    <mergeCell ref="B407:B410"/>
    <mergeCell ref="F407:F410"/>
    <mergeCell ref="G407:G410"/>
    <mergeCell ref="B411:B414"/>
    <mergeCell ref="F411:F414"/>
    <mergeCell ref="G411:G414"/>
    <mergeCell ref="B415:B418"/>
    <mergeCell ref="F415:F418"/>
    <mergeCell ref="G415:G418"/>
    <mergeCell ref="B419:B422"/>
    <mergeCell ref="F419:F422"/>
    <mergeCell ref="G419:G422"/>
    <mergeCell ref="B423:B426"/>
    <mergeCell ref="F423:F426"/>
    <mergeCell ref="G423:G426"/>
    <mergeCell ref="B440:B443"/>
    <mergeCell ref="F440:F443"/>
    <mergeCell ref="G440:G443"/>
    <mergeCell ref="B444:B447"/>
    <mergeCell ref="F444:F447"/>
    <mergeCell ref="G444:G447"/>
    <mergeCell ref="B448:B451"/>
    <mergeCell ref="F448:F451"/>
    <mergeCell ref="G448:G451"/>
    <mergeCell ref="B428:B431"/>
    <mergeCell ref="F428:F431"/>
    <mergeCell ref="G428:G431"/>
    <mergeCell ref="B432:B435"/>
    <mergeCell ref="F432:F435"/>
    <mergeCell ref="G432:G435"/>
    <mergeCell ref="B436:B439"/>
    <mergeCell ref="F436:F439"/>
    <mergeCell ref="G436:G439"/>
    <mergeCell ref="B464:B467"/>
    <mergeCell ref="F464:F467"/>
    <mergeCell ref="G464:G467"/>
    <mergeCell ref="B452:B455"/>
    <mergeCell ref="F452:F455"/>
    <mergeCell ref="G452:G455"/>
    <mergeCell ref="B456:B459"/>
    <mergeCell ref="F456:F459"/>
    <mergeCell ref="G456:G459"/>
    <mergeCell ref="B460:B463"/>
    <mergeCell ref="F460:F463"/>
    <mergeCell ref="G460:G463"/>
    <mergeCell ref="B485:B488"/>
    <mergeCell ref="F485:F488"/>
    <mergeCell ref="G485:G488"/>
    <mergeCell ref="B481:B484"/>
    <mergeCell ref="F481:F484"/>
    <mergeCell ref="G481:G484"/>
    <mergeCell ref="B469:B472"/>
    <mergeCell ref="F469:F472"/>
    <mergeCell ref="G469:G472"/>
    <mergeCell ref="B473:B476"/>
    <mergeCell ref="F473:F476"/>
    <mergeCell ref="G473:G476"/>
    <mergeCell ref="B477:B480"/>
    <mergeCell ref="F477:F480"/>
    <mergeCell ref="G477:G480"/>
    <mergeCell ref="B490:B493"/>
    <mergeCell ref="F490:F493"/>
    <mergeCell ref="G490:G493"/>
    <mergeCell ref="B494:B497"/>
    <mergeCell ref="F494:F497"/>
    <mergeCell ref="G494:G497"/>
    <mergeCell ref="B498:B501"/>
    <mergeCell ref="F498:F501"/>
    <mergeCell ref="G498:G501"/>
    <mergeCell ref="B514:B517"/>
    <mergeCell ref="F514:F517"/>
    <mergeCell ref="G514:G517"/>
    <mergeCell ref="B502:B505"/>
    <mergeCell ref="F502:F505"/>
    <mergeCell ref="G502:G505"/>
    <mergeCell ref="B506:B509"/>
    <mergeCell ref="F506:F509"/>
    <mergeCell ref="G506:G509"/>
    <mergeCell ref="B510:B513"/>
    <mergeCell ref="F510:F513"/>
    <mergeCell ref="G510:G513"/>
    <mergeCell ref="B675:B678"/>
    <mergeCell ref="F675:F678"/>
    <mergeCell ref="G675:G678"/>
    <mergeCell ref="B679:B682"/>
    <mergeCell ref="F679:F682"/>
    <mergeCell ref="G679:G682"/>
    <mergeCell ref="B683:B686"/>
    <mergeCell ref="F683:F686"/>
    <mergeCell ref="G683:G686"/>
    <mergeCell ref="B687:B690"/>
    <mergeCell ref="F687:F690"/>
    <mergeCell ref="G687:G690"/>
    <mergeCell ref="B691:B694"/>
    <mergeCell ref="F691:F694"/>
    <mergeCell ref="G691:G694"/>
    <mergeCell ref="B695:B698"/>
    <mergeCell ref="F695:F698"/>
    <mergeCell ref="G695:G698"/>
    <mergeCell ref="B711:B714"/>
    <mergeCell ref="F711:F714"/>
    <mergeCell ref="G711:G714"/>
    <mergeCell ref="B699:B702"/>
    <mergeCell ref="F699:F702"/>
    <mergeCell ref="G699:G702"/>
    <mergeCell ref="B703:B706"/>
    <mergeCell ref="F703:F706"/>
    <mergeCell ref="G703:G706"/>
    <mergeCell ref="B707:B710"/>
    <mergeCell ref="F707:F710"/>
    <mergeCell ref="G707:G710"/>
    <mergeCell ref="B753:B756"/>
    <mergeCell ref="F753:F756"/>
    <mergeCell ref="G753:G756"/>
    <mergeCell ref="B757:B760"/>
    <mergeCell ref="F757:F760"/>
    <mergeCell ref="G757:G760"/>
    <mergeCell ref="B761:B764"/>
    <mergeCell ref="F761:F764"/>
    <mergeCell ref="G761:G764"/>
    <mergeCell ref="B765:B768"/>
    <mergeCell ref="F765:F768"/>
    <mergeCell ref="G765:G768"/>
    <mergeCell ref="B769:B772"/>
    <mergeCell ref="F769:F772"/>
    <mergeCell ref="G769:G772"/>
    <mergeCell ref="B773:B776"/>
    <mergeCell ref="F773:F776"/>
    <mergeCell ref="G773:G776"/>
    <mergeCell ref="B777:B780"/>
    <mergeCell ref="F777:F780"/>
    <mergeCell ref="G777:G780"/>
    <mergeCell ref="B782:B785"/>
    <mergeCell ref="F782:F785"/>
    <mergeCell ref="G782:G785"/>
    <mergeCell ref="B823:B826"/>
    <mergeCell ref="F823:F826"/>
    <mergeCell ref="G823:G826"/>
    <mergeCell ref="B786:B789"/>
    <mergeCell ref="F786:F789"/>
    <mergeCell ref="G786:G789"/>
    <mergeCell ref="B790:B793"/>
    <mergeCell ref="F790:F793"/>
    <mergeCell ref="G790:G793"/>
    <mergeCell ref="B794:B797"/>
    <mergeCell ref="F794:F797"/>
    <mergeCell ref="G794:G797"/>
    <mergeCell ref="B798:B801"/>
    <mergeCell ref="F798:F801"/>
    <mergeCell ref="G798:G801"/>
    <mergeCell ref="B802:B805"/>
    <mergeCell ref="F802:F805"/>
    <mergeCell ref="G802:G805"/>
    <mergeCell ref="B806:B809"/>
    <mergeCell ref="F806:F809"/>
    <mergeCell ref="G806:G809"/>
    <mergeCell ref="B810:B813"/>
    <mergeCell ref="F810:F813"/>
    <mergeCell ref="G810:G813"/>
    <mergeCell ref="B815:B818"/>
    <mergeCell ref="F815:F818"/>
    <mergeCell ref="G815:G818"/>
    <mergeCell ref="B819:B822"/>
    <mergeCell ref="F819:F822"/>
    <mergeCell ref="G819:G822"/>
    <mergeCell ref="B827:B830"/>
    <mergeCell ref="F827:F830"/>
    <mergeCell ref="G827:G830"/>
    <mergeCell ref="B831:B834"/>
    <mergeCell ref="F831:F834"/>
    <mergeCell ref="G831:G834"/>
    <mergeCell ref="B835:B838"/>
    <mergeCell ref="F835:F838"/>
    <mergeCell ref="G835:G838"/>
    <mergeCell ref="B851:B854"/>
    <mergeCell ref="F851:F854"/>
    <mergeCell ref="G851:G854"/>
    <mergeCell ref="B839:B842"/>
    <mergeCell ref="F839:F842"/>
    <mergeCell ref="G839:G842"/>
    <mergeCell ref="B843:B846"/>
    <mergeCell ref="F843:F846"/>
    <mergeCell ref="G843:G846"/>
    <mergeCell ref="B847:B850"/>
    <mergeCell ref="F847:F850"/>
    <mergeCell ref="G847:G850"/>
  </mergeCells>
  <pageMargins left="0.75" right="0.75" top="1" bottom="1" header="0.5" footer="0.5"/>
  <pageSetup orientation="portrait" horizontalDpi="4294967292" verticalDpi="4294967292"/>
  <ignoredErrors>
    <ignoredError sqref="I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 filterMode="1" enableFormatConditionsCalculation="0">
    <outlinePr summaryBelow="0"/>
  </sheetPr>
  <dimension ref="B2:J872"/>
  <sheetViews>
    <sheetView zoomScale="85" zoomScaleNormal="85" zoomScalePageLayoutView="85" workbookViewId="0">
      <pane ySplit="4" topLeftCell="A5" activePane="bottomLeft" state="frozen"/>
      <selection pane="bottomLeft" activeCell="G576" sqref="G576:G579"/>
    </sheetView>
  </sheetViews>
  <sheetFormatPr defaultColWidth="8.85546875" defaultRowHeight="18.55" outlineLevelRow="1"/>
  <cols>
    <col min="1" max="1" width="6.140625" style="3" customWidth="1"/>
    <col min="2" max="2" width="14.85546875" style="3" customWidth="1"/>
    <col min="3" max="3" width="17.42578125" style="3" customWidth="1"/>
    <col min="4" max="4" width="14.42578125" style="46" customWidth="1"/>
    <col min="5" max="5" width="19.140625" style="47" customWidth="1"/>
    <col min="6" max="7" width="9.140625" style="3" customWidth="1"/>
    <col min="8" max="8" width="16.28515625" style="31" customWidth="1"/>
    <col min="9" max="9" width="19" style="3" customWidth="1"/>
    <col min="10" max="10" width="15.42578125" style="3" bestFit="1" customWidth="1"/>
    <col min="11" max="11" width="8.85546875" style="3"/>
    <col min="12" max="12" width="5.28515625" style="3" customWidth="1"/>
    <col min="13" max="13" width="4.42578125" style="3" bestFit="1" customWidth="1"/>
    <col min="14" max="16384" width="8.85546875" style="3"/>
  </cols>
  <sheetData>
    <row r="2" spans="2:9" ht="28" customHeight="1">
      <c r="B2" s="589" t="s">
        <v>18</v>
      </c>
      <c r="C2" s="590"/>
      <c r="D2" s="590"/>
      <c r="E2" s="590"/>
      <c r="F2" s="590"/>
      <c r="G2" s="590"/>
      <c r="H2" s="590"/>
      <c r="I2" s="591"/>
    </row>
    <row r="3" spans="2:9" ht="24.25" customHeight="1">
      <c r="B3" s="583" t="s">
        <v>21</v>
      </c>
      <c r="C3" s="592" t="s">
        <v>38</v>
      </c>
      <c r="D3" s="594" t="s">
        <v>19</v>
      </c>
      <c r="E3" s="583" t="s">
        <v>27</v>
      </c>
      <c r="F3" s="583" t="s">
        <v>22</v>
      </c>
      <c r="G3" s="583"/>
      <c r="H3" s="595" t="s">
        <v>28</v>
      </c>
      <c r="I3" s="4" t="s">
        <v>20</v>
      </c>
    </row>
    <row r="4" spans="2:9" ht="16.95" customHeight="1">
      <c r="B4" s="583"/>
      <c r="C4" s="593"/>
      <c r="D4" s="594"/>
      <c r="E4" s="583"/>
      <c r="F4" s="583"/>
      <c r="G4" s="583"/>
      <c r="H4" s="595"/>
      <c r="I4" s="5">
        <f>MAX(I$5:I$1048576)</f>
        <v>4200000</v>
      </c>
    </row>
    <row r="5" spans="2:9" collapsed="1">
      <c r="B5" s="6" t="s">
        <v>12</v>
      </c>
      <c r="C5" s="7"/>
      <c r="D5" s="8"/>
      <c r="E5" s="9"/>
      <c r="F5" s="10"/>
      <c r="G5" s="10"/>
      <c r="H5" s="11">
        <f>SUM(H6:H25)</f>
        <v>100000</v>
      </c>
      <c r="I5" s="12">
        <v>0</v>
      </c>
    </row>
    <row r="6" spans="2:9" hidden="1" outlineLevel="1">
      <c r="B6" s="574" t="s">
        <v>2</v>
      </c>
      <c r="C6" s="13" t="s">
        <v>39</v>
      </c>
      <c r="D6" s="14" t="s">
        <v>14</v>
      </c>
      <c r="E6" s="15" t="s">
        <v>1</v>
      </c>
      <c r="F6" s="586">
        <v>3</v>
      </c>
      <c r="G6" s="586">
        <v>1</v>
      </c>
      <c r="H6" s="16">
        <v>0</v>
      </c>
      <c r="I6" s="17">
        <f t="shared" ref="I6:I25" si="0">I5+H6</f>
        <v>0</v>
      </c>
    </row>
    <row r="7" spans="2:9" hidden="1" outlineLevel="1">
      <c r="B7" s="575"/>
      <c r="C7" s="13" t="s">
        <v>39</v>
      </c>
      <c r="D7" s="18" t="s">
        <v>16</v>
      </c>
      <c r="E7" s="19" t="s">
        <v>1</v>
      </c>
      <c r="F7" s="587"/>
      <c r="G7" s="587"/>
      <c r="H7" s="20">
        <v>0</v>
      </c>
      <c r="I7" s="17">
        <f t="shared" si="0"/>
        <v>0</v>
      </c>
    </row>
    <row r="8" spans="2:9" hidden="1" outlineLevel="1">
      <c r="B8" s="575"/>
      <c r="C8" s="13" t="s">
        <v>39</v>
      </c>
      <c r="D8" s="18" t="s">
        <v>15</v>
      </c>
      <c r="E8" s="19" t="s">
        <v>17</v>
      </c>
      <c r="F8" s="587"/>
      <c r="G8" s="587"/>
      <c r="H8" s="20">
        <v>10000</v>
      </c>
      <c r="I8" s="17">
        <f t="shared" si="0"/>
        <v>10000</v>
      </c>
    </row>
    <row r="9" spans="2:9" hidden="1" outlineLevel="1">
      <c r="B9" s="575"/>
      <c r="C9" s="13" t="s">
        <v>39</v>
      </c>
      <c r="D9" s="18" t="s">
        <v>0</v>
      </c>
      <c r="E9" s="19" t="s">
        <v>17</v>
      </c>
      <c r="F9" s="587"/>
      <c r="G9" s="587"/>
      <c r="H9" s="20">
        <v>10000</v>
      </c>
      <c r="I9" s="17">
        <f t="shared" si="0"/>
        <v>20000</v>
      </c>
    </row>
    <row r="10" spans="2:9" hidden="1" outlineLevel="1">
      <c r="B10" s="576" t="s">
        <v>3</v>
      </c>
      <c r="C10" s="21" t="s">
        <v>39</v>
      </c>
      <c r="D10" s="22" t="s">
        <v>0</v>
      </c>
      <c r="E10" s="23" t="str">
        <f>E6</f>
        <v>Thắng</v>
      </c>
      <c r="F10" s="585">
        <v>3</v>
      </c>
      <c r="G10" s="585">
        <v>0</v>
      </c>
      <c r="H10" s="24">
        <v>0</v>
      </c>
      <c r="I10" s="17">
        <f t="shared" si="0"/>
        <v>20000</v>
      </c>
    </row>
    <row r="11" spans="2:9" hidden="1" outlineLevel="1">
      <c r="B11" s="576"/>
      <c r="C11" s="21" t="s">
        <v>39</v>
      </c>
      <c r="D11" s="22" t="s">
        <v>15</v>
      </c>
      <c r="E11" s="23" t="s">
        <v>1</v>
      </c>
      <c r="F11" s="585"/>
      <c r="G11" s="585"/>
      <c r="H11" s="24">
        <v>0</v>
      </c>
      <c r="I11" s="17">
        <f t="shared" si="0"/>
        <v>20000</v>
      </c>
    </row>
    <row r="12" spans="2:9" hidden="1" outlineLevel="1">
      <c r="B12" s="576"/>
      <c r="C12" s="21" t="s">
        <v>39</v>
      </c>
      <c r="D12" s="22" t="s">
        <v>9</v>
      </c>
      <c r="E12" s="23" t="s">
        <v>17</v>
      </c>
      <c r="F12" s="585"/>
      <c r="G12" s="585"/>
      <c r="H12" s="24">
        <v>10000</v>
      </c>
      <c r="I12" s="17">
        <f t="shared" si="0"/>
        <v>30000</v>
      </c>
    </row>
    <row r="13" spans="2:9" hidden="1" outlineLevel="1">
      <c r="B13" s="576"/>
      <c r="C13" s="21" t="s">
        <v>39</v>
      </c>
      <c r="D13" s="22" t="s">
        <v>23</v>
      </c>
      <c r="E13" s="23" t="s">
        <v>17</v>
      </c>
      <c r="F13" s="585"/>
      <c r="G13" s="585"/>
      <c r="H13" s="24">
        <v>10000</v>
      </c>
      <c r="I13" s="17">
        <f t="shared" si="0"/>
        <v>40000</v>
      </c>
    </row>
    <row r="14" spans="2:9" hidden="1" outlineLevel="1">
      <c r="B14" s="575" t="s">
        <v>6</v>
      </c>
      <c r="C14" s="13" t="s">
        <v>39</v>
      </c>
      <c r="D14" s="18" t="s">
        <v>9</v>
      </c>
      <c r="E14" s="19" t="s">
        <v>1</v>
      </c>
      <c r="F14" s="587">
        <v>3</v>
      </c>
      <c r="G14" s="587">
        <v>2</v>
      </c>
      <c r="H14" s="20">
        <v>0</v>
      </c>
      <c r="I14" s="17">
        <f t="shared" si="0"/>
        <v>40000</v>
      </c>
    </row>
    <row r="15" spans="2:9" hidden="1" outlineLevel="1">
      <c r="B15" s="575"/>
      <c r="C15" s="13" t="s">
        <v>39</v>
      </c>
      <c r="D15" s="18" t="s">
        <v>23</v>
      </c>
      <c r="E15" s="19" t="s">
        <v>1</v>
      </c>
      <c r="F15" s="587"/>
      <c r="G15" s="587"/>
      <c r="H15" s="20">
        <v>0</v>
      </c>
      <c r="I15" s="17">
        <f t="shared" si="0"/>
        <v>40000</v>
      </c>
    </row>
    <row r="16" spans="2:9" hidden="1" outlineLevel="1">
      <c r="B16" s="575"/>
      <c r="C16" s="13" t="s">
        <v>39</v>
      </c>
      <c r="D16" s="18" t="s">
        <v>14</v>
      </c>
      <c r="E16" s="19" t="s">
        <v>17</v>
      </c>
      <c r="F16" s="587"/>
      <c r="G16" s="587"/>
      <c r="H16" s="20">
        <v>10000</v>
      </c>
      <c r="I16" s="17">
        <f t="shared" si="0"/>
        <v>50000</v>
      </c>
    </row>
    <row r="17" spans="2:9" hidden="1" outlineLevel="1">
      <c r="B17" s="575"/>
      <c r="C17" s="13" t="s">
        <v>39</v>
      </c>
      <c r="D17" s="18" t="s">
        <v>16</v>
      </c>
      <c r="E17" s="19" t="s">
        <v>17</v>
      </c>
      <c r="F17" s="587"/>
      <c r="G17" s="587"/>
      <c r="H17" s="20">
        <v>10000</v>
      </c>
      <c r="I17" s="17">
        <f t="shared" si="0"/>
        <v>60000</v>
      </c>
    </row>
    <row r="18" spans="2:9" hidden="1" outlineLevel="1">
      <c r="B18" s="576" t="s">
        <v>7</v>
      </c>
      <c r="C18" s="21" t="s">
        <v>39</v>
      </c>
      <c r="D18" s="22" t="s">
        <v>0</v>
      </c>
      <c r="E18" s="23" t="s">
        <v>1</v>
      </c>
      <c r="F18" s="585">
        <v>3</v>
      </c>
      <c r="G18" s="585">
        <v>2</v>
      </c>
      <c r="H18" s="24">
        <v>0</v>
      </c>
      <c r="I18" s="17">
        <f t="shared" si="0"/>
        <v>60000</v>
      </c>
    </row>
    <row r="19" spans="2:9" hidden="1" outlineLevel="1">
      <c r="B19" s="576"/>
      <c r="C19" s="21" t="s">
        <v>39</v>
      </c>
      <c r="D19" s="22" t="s">
        <v>15</v>
      </c>
      <c r="E19" s="23" t="s">
        <v>1</v>
      </c>
      <c r="F19" s="585"/>
      <c r="G19" s="585"/>
      <c r="H19" s="24">
        <v>0</v>
      </c>
      <c r="I19" s="17">
        <f t="shared" si="0"/>
        <v>60000</v>
      </c>
    </row>
    <row r="20" spans="2:9" hidden="1" outlineLevel="1">
      <c r="B20" s="576"/>
      <c r="C20" s="21" t="s">
        <v>39</v>
      </c>
      <c r="D20" s="22" t="s">
        <v>14</v>
      </c>
      <c r="E20" s="23" t="s">
        <v>17</v>
      </c>
      <c r="F20" s="585"/>
      <c r="G20" s="585"/>
      <c r="H20" s="24">
        <v>10000</v>
      </c>
      <c r="I20" s="17">
        <f t="shared" si="0"/>
        <v>70000</v>
      </c>
    </row>
    <row r="21" spans="2:9" hidden="1" outlineLevel="1">
      <c r="B21" s="576"/>
      <c r="C21" s="21" t="s">
        <v>39</v>
      </c>
      <c r="D21" s="22" t="s">
        <v>23</v>
      </c>
      <c r="E21" s="23" t="s">
        <v>17</v>
      </c>
      <c r="F21" s="585"/>
      <c r="G21" s="585"/>
      <c r="H21" s="24">
        <v>10000</v>
      </c>
      <c r="I21" s="17">
        <f t="shared" si="0"/>
        <v>80000</v>
      </c>
    </row>
    <row r="22" spans="2:9" hidden="1" outlineLevel="1">
      <c r="B22" s="575" t="s">
        <v>8</v>
      </c>
      <c r="C22" s="13" t="s">
        <v>39</v>
      </c>
      <c r="D22" s="18" t="str">
        <f>D9</f>
        <v>Luyến</v>
      </c>
      <c r="E22" s="19" t="s">
        <v>1</v>
      </c>
      <c r="F22" s="587">
        <v>3</v>
      </c>
      <c r="G22" s="587">
        <v>2</v>
      </c>
      <c r="H22" s="20">
        <v>0</v>
      </c>
      <c r="I22" s="17">
        <f t="shared" si="0"/>
        <v>80000</v>
      </c>
    </row>
    <row r="23" spans="2:9" hidden="1" outlineLevel="1">
      <c r="B23" s="575"/>
      <c r="C23" s="13" t="s">
        <v>39</v>
      </c>
      <c r="D23" s="18" t="str">
        <f>D8</f>
        <v>Sơn</v>
      </c>
      <c r="E23" s="19" t="s">
        <v>1</v>
      </c>
      <c r="F23" s="587"/>
      <c r="G23" s="587"/>
      <c r="H23" s="20">
        <v>0</v>
      </c>
      <c r="I23" s="17">
        <f t="shared" si="0"/>
        <v>80000</v>
      </c>
    </row>
    <row r="24" spans="2:9" hidden="1" outlineLevel="1">
      <c r="B24" s="575"/>
      <c r="C24" s="13" t="s">
        <v>39</v>
      </c>
      <c r="D24" s="18" t="str">
        <f>D6</f>
        <v>Quân</v>
      </c>
      <c r="E24" s="19" t="s">
        <v>17</v>
      </c>
      <c r="F24" s="587"/>
      <c r="G24" s="587"/>
      <c r="H24" s="20">
        <v>10000</v>
      </c>
      <c r="I24" s="17">
        <f t="shared" si="0"/>
        <v>90000</v>
      </c>
    </row>
    <row r="25" spans="2:9" hidden="1" outlineLevel="1">
      <c r="B25" s="597"/>
      <c r="C25" s="13" t="s">
        <v>39</v>
      </c>
      <c r="D25" s="25" t="str">
        <f>D14</f>
        <v>Cường</v>
      </c>
      <c r="E25" s="19" t="s">
        <v>17</v>
      </c>
      <c r="F25" s="598"/>
      <c r="G25" s="598"/>
      <c r="H25" s="27">
        <v>10000</v>
      </c>
      <c r="I25" s="17">
        <f t="shared" si="0"/>
        <v>100000</v>
      </c>
    </row>
    <row r="26" spans="2:9" hidden="1">
      <c r="B26" s="6" t="s">
        <v>11</v>
      </c>
      <c r="C26" s="7"/>
      <c r="D26" s="8"/>
      <c r="E26" s="9"/>
      <c r="F26" s="10"/>
      <c r="G26" s="10"/>
      <c r="H26" s="11">
        <f>SUM(H27:H50)</f>
        <v>120000</v>
      </c>
      <c r="I26" s="12"/>
    </row>
    <row r="27" spans="2:9" hidden="1" outlineLevel="1">
      <c r="B27" s="580" t="s">
        <v>2</v>
      </c>
      <c r="C27" s="13" t="s">
        <v>39</v>
      </c>
      <c r="D27" s="14" t="str">
        <f>D17</f>
        <v>Thành</v>
      </c>
      <c r="E27" s="19" t="s">
        <v>1</v>
      </c>
      <c r="F27" s="586">
        <v>3</v>
      </c>
      <c r="G27" s="586">
        <v>2</v>
      </c>
      <c r="H27" s="16">
        <v>0</v>
      </c>
      <c r="I27" s="17">
        <f>I25+H27</f>
        <v>100000</v>
      </c>
    </row>
    <row r="28" spans="2:9" hidden="1" outlineLevel="1">
      <c r="B28" s="611"/>
      <c r="C28" s="13" t="s">
        <v>39</v>
      </c>
      <c r="D28" s="18" t="str">
        <f>D15</f>
        <v>Hạnh</v>
      </c>
      <c r="E28" s="19" t="s">
        <v>1</v>
      </c>
      <c r="F28" s="587"/>
      <c r="G28" s="587"/>
      <c r="H28" s="20">
        <v>0</v>
      </c>
      <c r="I28" s="17">
        <f t="shared" ref="I28:I50" si="1">H28+I27</f>
        <v>100000</v>
      </c>
    </row>
    <row r="29" spans="2:9" hidden="1" outlineLevel="1">
      <c r="B29" s="611"/>
      <c r="C29" s="13" t="s">
        <v>39</v>
      </c>
      <c r="D29" s="18" t="str">
        <f>D23</f>
        <v>Sơn</v>
      </c>
      <c r="E29" s="19" t="s">
        <v>17</v>
      </c>
      <c r="F29" s="587"/>
      <c r="G29" s="587"/>
      <c r="H29" s="20">
        <v>10000</v>
      </c>
      <c r="I29" s="17">
        <f t="shared" si="1"/>
        <v>110000</v>
      </c>
    </row>
    <row r="30" spans="2:9" hidden="1" outlineLevel="1">
      <c r="B30" s="611"/>
      <c r="C30" s="13" t="s">
        <v>39</v>
      </c>
      <c r="D30" s="18" t="str">
        <f>D18</f>
        <v>Luyến</v>
      </c>
      <c r="E30" s="19" t="s">
        <v>17</v>
      </c>
      <c r="F30" s="587"/>
      <c r="G30" s="587"/>
      <c r="H30" s="20">
        <v>10000</v>
      </c>
      <c r="I30" s="17">
        <f t="shared" si="1"/>
        <v>120000</v>
      </c>
    </row>
    <row r="31" spans="2:9" hidden="1" outlineLevel="1">
      <c r="B31" s="612" t="s">
        <v>3</v>
      </c>
      <c r="C31" s="21" t="s">
        <v>39</v>
      </c>
      <c r="D31" s="22" t="s">
        <v>4</v>
      </c>
      <c r="E31" s="23" t="str">
        <f>E27</f>
        <v>Thắng</v>
      </c>
      <c r="F31" s="585">
        <v>3</v>
      </c>
      <c r="G31" s="585">
        <v>2</v>
      </c>
      <c r="H31" s="24">
        <v>0</v>
      </c>
      <c r="I31" s="17">
        <f t="shared" si="1"/>
        <v>120000</v>
      </c>
    </row>
    <row r="32" spans="2:9" hidden="1" outlineLevel="1">
      <c r="B32" s="612"/>
      <c r="C32" s="21" t="s">
        <v>39</v>
      </c>
      <c r="D32" s="22" t="s">
        <v>24</v>
      </c>
      <c r="E32" s="23" t="s">
        <v>1</v>
      </c>
      <c r="F32" s="585"/>
      <c r="G32" s="585"/>
      <c r="H32" s="24">
        <v>0</v>
      </c>
      <c r="I32" s="17">
        <f t="shared" si="1"/>
        <v>120000</v>
      </c>
    </row>
    <row r="33" spans="2:9" hidden="1" outlineLevel="1">
      <c r="B33" s="612"/>
      <c r="C33" s="21" t="s">
        <v>39</v>
      </c>
      <c r="D33" s="22" t="s">
        <v>25</v>
      </c>
      <c r="E33" s="23" t="s">
        <v>17</v>
      </c>
      <c r="F33" s="585"/>
      <c r="G33" s="585"/>
      <c r="H33" s="24">
        <v>10000</v>
      </c>
      <c r="I33" s="17">
        <f t="shared" si="1"/>
        <v>130000</v>
      </c>
    </row>
    <row r="34" spans="2:9" hidden="1" outlineLevel="1">
      <c r="B34" s="612"/>
      <c r="C34" s="21" t="s">
        <v>39</v>
      </c>
      <c r="D34" s="22" t="s">
        <v>5</v>
      </c>
      <c r="E34" s="23" t="s">
        <v>17</v>
      </c>
      <c r="F34" s="585"/>
      <c r="G34" s="585"/>
      <c r="H34" s="24">
        <v>10000</v>
      </c>
      <c r="I34" s="17">
        <f t="shared" si="1"/>
        <v>140000</v>
      </c>
    </row>
    <row r="35" spans="2:9" hidden="1" outlineLevel="1">
      <c r="B35" s="611" t="s">
        <v>6</v>
      </c>
      <c r="C35" s="13" t="s">
        <v>39</v>
      </c>
      <c r="D35" s="18" t="s">
        <v>4</v>
      </c>
      <c r="E35" s="19" t="s">
        <v>1</v>
      </c>
      <c r="F35" s="587">
        <v>3</v>
      </c>
      <c r="G35" s="587">
        <v>2</v>
      </c>
      <c r="H35" s="20">
        <v>0</v>
      </c>
      <c r="I35" s="17">
        <f t="shared" si="1"/>
        <v>140000</v>
      </c>
    </row>
    <row r="36" spans="2:9" hidden="1" outlineLevel="1">
      <c r="B36" s="611"/>
      <c r="C36" s="13" t="s">
        <v>39</v>
      </c>
      <c r="D36" s="18" t="s">
        <v>24</v>
      </c>
      <c r="E36" s="19" t="s">
        <v>1</v>
      </c>
      <c r="F36" s="587"/>
      <c r="G36" s="587"/>
      <c r="H36" s="20">
        <v>0</v>
      </c>
      <c r="I36" s="17">
        <f t="shared" si="1"/>
        <v>140000</v>
      </c>
    </row>
    <row r="37" spans="2:9" outlineLevel="1">
      <c r="B37" s="611"/>
      <c r="C37" s="13" t="s">
        <v>39</v>
      </c>
      <c r="D37" s="18" t="s">
        <v>13</v>
      </c>
      <c r="E37" s="19" t="s">
        <v>17</v>
      </c>
      <c r="F37" s="587"/>
      <c r="G37" s="587"/>
      <c r="H37" s="20">
        <v>10000</v>
      </c>
      <c r="I37" s="17">
        <f t="shared" si="1"/>
        <v>150000</v>
      </c>
    </row>
    <row r="38" spans="2:9" hidden="1" outlineLevel="1">
      <c r="B38" s="611"/>
      <c r="C38" s="13" t="s">
        <v>39</v>
      </c>
      <c r="D38" s="18" t="s">
        <v>23</v>
      </c>
      <c r="E38" s="19" t="s">
        <v>17</v>
      </c>
      <c r="F38" s="587"/>
      <c r="G38" s="587"/>
      <c r="H38" s="20">
        <v>10000</v>
      </c>
      <c r="I38" s="17">
        <f t="shared" si="1"/>
        <v>160000</v>
      </c>
    </row>
    <row r="39" spans="2:9" hidden="1" outlineLevel="1">
      <c r="B39" s="612" t="s">
        <v>7</v>
      </c>
      <c r="C39" s="21" t="s">
        <v>39</v>
      </c>
      <c r="D39" s="22" t="s">
        <v>4</v>
      </c>
      <c r="E39" s="23" t="str">
        <f>E35</f>
        <v>Thắng</v>
      </c>
      <c r="F39" s="585">
        <v>3</v>
      </c>
      <c r="G39" s="585">
        <v>2</v>
      </c>
      <c r="H39" s="24">
        <v>0</v>
      </c>
      <c r="I39" s="17">
        <f t="shared" si="1"/>
        <v>160000</v>
      </c>
    </row>
    <row r="40" spans="2:9" hidden="1" outlineLevel="1">
      <c r="B40" s="612"/>
      <c r="C40" s="21" t="s">
        <v>39</v>
      </c>
      <c r="D40" s="22" t="s">
        <v>24</v>
      </c>
      <c r="E40" s="23" t="s">
        <v>1</v>
      </c>
      <c r="F40" s="585"/>
      <c r="G40" s="585"/>
      <c r="H40" s="24">
        <v>0</v>
      </c>
      <c r="I40" s="17">
        <f t="shared" si="1"/>
        <v>160000</v>
      </c>
    </row>
    <row r="41" spans="2:9" hidden="1" outlineLevel="1">
      <c r="B41" s="612"/>
      <c r="C41" s="21" t="s">
        <v>39</v>
      </c>
      <c r="D41" s="22" t="s">
        <v>25</v>
      </c>
      <c r="E41" s="23" t="s">
        <v>17</v>
      </c>
      <c r="F41" s="585"/>
      <c r="G41" s="585"/>
      <c r="H41" s="24">
        <v>10000</v>
      </c>
      <c r="I41" s="17">
        <f t="shared" si="1"/>
        <v>170000</v>
      </c>
    </row>
    <row r="42" spans="2:9" hidden="1" outlineLevel="1">
      <c r="B42" s="612"/>
      <c r="C42" s="21" t="s">
        <v>39</v>
      </c>
      <c r="D42" s="22" t="s">
        <v>5</v>
      </c>
      <c r="E42" s="23" t="s">
        <v>17</v>
      </c>
      <c r="F42" s="585"/>
      <c r="G42" s="585"/>
      <c r="H42" s="24">
        <v>10000</v>
      </c>
      <c r="I42" s="17">
        <f t="shared" si="1"/>
        <v>180000</v>
      </c>
    </row>
    <row r="43" spans="2:9" hidden="1" outlineLevel="1">
      <c r="B43" s="611" t="s">
        <v>8</v>
      </c>
      <c r="C43" s="13" t="s">
        <v>39</v>
      </c>
      <c r="D43" s="18" t="s">
        <v>16</v>
      </c>
      <c r="E43" s="19" t="s">
        <v>1</v>
      </c>
      <c r="F43" s="587">
        <v>3</v>
      </c>
      <c r="G43" s="587">
        <v>2</v>
      </c>
      <c r="H43" s="20">
        <v>0</v>
      </c>
      <c r="I43" s="17">
        <f t="shared" si="1"/>
        <v>180000</v>
      </c>
    </row>
    <row r="44" spans="2:9" hidden="1" outlineLevel="1">
      <c r="B44" s="611"/>
      <c r="C44" s="13" t="s">
        <v>39</v>
      </c>
      <c r="D44" s="18" t="s">
        <v>0</v>
      </c>
      <c r="E44" s="19" t="s">
        <v>1</v>
      </c>
      <c r="F44" s="587"/>
      <c r="G44" s="587"/>
      <c r="H44" s="20">
        <v>0</v>
      </c>
      <c r="I44" s="17">
        <f t="shared" si="1"/>
        <v>180000</v>
      </c>
    </row>
    <row r="45" spans="2:9" hidden="1" outlineLevel="1">
      <c r="B45" s="611"/>
      <c r="C45" s="13" t="s">
        <v>39</v>
      </c>
      <c r="D45" s="18" t="s">
        <v>15</v>
      </c>
      <c r="E45" s="19" t="s">
        <v>17</v>
      </c>
      <c r="F45" s="587"/>
      <c r="G45" s="587"/>
      <c r="H45" s="20">
        <v>10000</v>
      </c>
      <c r="I45" s="17">
        <f t="shared" si="1"/>
        <v>190000</v>
      </c>
    </row>
    <row r="46" spans="2:9" hidden="1" outlineLevel="1">
      <c r="B46" s="611"/>
      <c r="C46" s="13" t="s">
        <v>39</v>
      </c>
      <c r="D46" s="18" t="s">
        <v>9</v>
      </c>
      <c r="E46" s="19" t="s">
        <v>17</v>
      </c>
      <c r="F46" s="587"/>
      <c r="G46" s="587"/>
      <c r="H46" s="20">
        <v>10000</v>
      </c>
      <c r="I46" s="17">
        <f t="shared" si="1"/>
        <v>200000</v>
      </c>
    </row>
    <row r="47" spans="2:9" hidden="1" outlineLevel="1">
      <c r="B47" s="612" t="s">
        <v>10</v>
      </c>
      <c r="C47" s="21" t="s">
        <v>39</v>
      </c>
      <c r="D47" s="22" t="s">
        <v>16</v>
      </c>
      <c r="E47" s="23" t="str">
        <f>E43</f>
        <v>Thắng</v>
      </c>
      <c r="F47" s="585">
        <v>3</v>
      </c>
      <c r="G47" s="585">
        <v>2</v>
      </c>
      <c r="H47" s="24">
        <v>0</v>
      </c>
      <c r="I47" s="17">
        <f t="shared" si="1"/>
        <v>200000</v>
      </c>
    </row>
    <row r="48" spans="2:9" hidden="1" outlineLevel="1">
      <c r="B48" s="612"/>
      <c r="C48" s="21" t="s">
        <v>39</v>
      </c>
      <c r="D48" s="22" t="s">
        <v>0</v>
      </c>
      <c r="E48" s="23" t="s">
        <v>1</v>
      </c>
      <c r="F48" s="585"/>
      <c r="G48" s="585"/>
      <c r="H48" s="24">
        <v>0</v>
      </c>
      <c r="I48" s="17">
        <f t="shared" si="1"/>
        <v>200000</v>
      </c>
    </row>
    <row r="49" spans="2:9" hidden="1" outlineLevel="1">
      <c r="B49" s="612"/>
      <c r="C49" s="21" t="s">
        <v>39</v>
      </c>
      <c r="D49" s="22" t="s">
        <v>15</v>
      </c>
      <c r="E49" s="23" t="s">
        <v>17</v>
      </c>
      <c r="F49" s="585"/>
      <c r="G49" s="585"/>
      <c r="H49" s="24">
        <v>10000</v>
      </c>
      <c r="I49" s="17">
        <f t="shared" si="1"/>
        <v>210000</v>
      </c>
    </row>
    <row r="50" spans="2:9" hidden="1" outlineLevel="1">
      <c r="B50" s="616"/>
      <c r="C50" s="21" t="s">
        <v>39</v>
      </c>
      <c r="D50" s="28" t="s">
        <v>9</v>
      </c>
      <c r="E50" s="23" t="s">
        <v>17</v>
      </c>
      <c r="F50" s="617"/>
      <c r="G50" s="617"/>
      <c r="H50" s="29">
        <v>10000</v>
      </c>
      <c r="I50" s="17">
        <f t="shared" si="1"/>
        <v>220000</v>
      </c>
    </row>
    <row r="51" spans="2:9" hidden="1">
      <c r="B51" s="6" t="s">
        <v>26</v>
      </c>
      <c r="C51" s="7"/>
      <c r="D51" s="8"/>
      <c r="E51" s="9"/>
      <c r="F51" s="10"/>
      <c r="G51" s="10"/>
      <c r="H51" s="11">
        <f>SUM(H52:H63)</f>
        <v>60000</v>
      </c>
      <c r="I51" s="12"/>
    </row>
    <row r="52" spans="2:9" hidden="1" outlineLevel="1">
      <c r="B52" s="580" t="s">
        <v>2</v>
      </c>
      <c r="C52" s="13" t="s">
        <v>39</v>
      </c>
      <c r="D52" s="14" t="s">
        <v>4</v>
      </c>
      <c r="E52" s="19" t="s">
        <v>1</v>
      </c>
      <c r="F52" s="586">
        <v>3</v>
      </c>
      <c r="G52" s="586">
        <v>2</v>
      </c>
      <c r="H52" s="16">
        <v>0</v>
      </c>
      <c r="I52" s="17">
        <f>I50+H52</f>
        <v>220000</v>
      </c>
    </row>
    <row r="53" spans="2:9" hidden="1" outlineLevel="1">
      <c r="B53" s="611"/>
      <c r="C53" s="13" t="s">
        <v>39</v>
      </c>
      <c r="D53" s="18" t="str">
        <f>D40</f>
        <v>Dương</v>
      </c>
      <c r="E53" s="19" t="s">
        <v>1</v>
      </c>
      <c r="F53" s="587"/>
      <c r="G53" s="587"/>
      <c r="H53" s="20">
        <v>0</v>
      </c>
      <c r="I53" s="17">
        <f t="shared" ref="I53:I63" si="2">H53+I52</f>
        <v>220000</v>
      </c>
    </row>
    <row r="54" spans="2:9" hidden="1" outlineLevel="1">
      <c r="B54" s="611"/>
      <c r="C54" s="13" t="s">
        <v>39</v>
      </c>
      <c r="D54" s="18" t="s">
        <v>14</v>
      </c>
      <c r="E54" s="19" t="s">
        <v>17</v>
      </c>
      <c r="F54" s="587"/>
      <c r="G54" s="587"/>
      <c r="H54" s="20">
        <v>10000</v>
      </c>
      <c r="I54" s="17">
        <f t="shared" si="2"/>
        <v>230000</v>
      </c>
    </row>
    <row r="55" spans="2:9" hidden="1" outlineLevel="1">
      <c r="B55" s="611"/>
      <c r="C55" s="13" t="s">
        <v>39</v>
      </c>
      <c r="D55" s="18" t="str">
        <f>D43</f>
        <v>Thành</v>
      </c>
      <c r="E55" s="19" t="s">
        <v>17</v>
      </c>
      <c r="F55" s="587"/>
      <c r="G55" s="587"/>
      <c r="H55" s="20">
        <v>10000</v>
      </c>
      <c r="I55" s="17">
        <f t="shared" si="2"/>
        <v>240000</v>
      </c>
    </row>
    <row r="56" spans="2:9" hidden="1" outlineLevel="1">
      <c r="B56" s="612" t="s">
        <v>3</v>
      </c>
      <c r="C56" s="21" t="s">
        <v>39</v>
      </c>
      <c r="D56" s="22" t="s">
        <v>13</v>
      </c>
      <c r="E56" s="23" t="str">
        <f>E52</f>
        <v>Thắng</v>
      </c>
      <c r="F56" s="585">
        <v>3</v>
      </c>
      <c r="G56" s="585">
        <v>1</v>
      </c>
      <c r="H56" s="24">
        <v>0</v>
      </c>
      <c r="I56" s="17">
        <f t="shared" si="2"/>
        <v>240000</v>
      </c>
    </row>
    <row r="57" spans="2:9" hidden="1" outlineLevel="1">
      <c r="B57" s="612"/>
      <c r="C57" s="21" t="s">
        <v>39</v>
      </c>
      <c r="D57" s="22" t="s">
        <v>0</v>
      </c>
      <c r="E57" s="23" t="s">
        <v>1</v>
      </c>
      <c r="F57" s="585"/>
      <c r="G57" s="585"/>
      <c r="H57" s="24">
        <v>0</v>
      </c>
      <c r="I57" s="17">
        <f t="shared" si="2"/>
        <v>240000</v>
      </c>
    </row>
    <row r="58" spans="2:9" hidden="1" outlineLevel="1">
      <c r="B58" s="612"/>
      <c r="C58" s="21" t="s">
        <v>39</v>
      </c>
      <c r="D58" s="22" t="s">
        <v>14</v>
      </c>
      <c r="E58" s="23" t="s">
        <v>17</v>
      </c>
      <c r="F58" s="585"/>
      <c r="G58" s="585"/>
      <c r="H58" s="24">
        <v>10000</v>
      </c>
      <c r="I58" s="17">
        <f t="shared" si="2"/>
        <v>250000</v>
      </c>
    </row>
    <row r="59" spans="2:9" hidden="1" outlineLevel="1">
      <c r="B59" s="612"/>
      <c r="C59" s="21" t="s">
        <v>39</v>
      </c>
      <c r="D59" s="22" t="s">
        <v>16</v>
      </c>
      <c r="E59" s="23" t="s">
        <v>17</v>
      </c>
      <c r="F59" s="585"/>
      <c r="G59" s="585"/>
      <c r="H59" s="24">
        <v>10000</v>
      </c>
      <c r="I59" s="17">
        <f t="shared" si="2"/>
        <v>260000</v>
      </c>
    </row>
    <row r="60" spans="2:9" hidden="1" outlineLevel="1">
      <c r="B60" s="611" t="s">
        <v>6</v>
      </c>
      <c r="C60" s="13" t="s">
        <v>39</v>
      </c>
      <c r="D60" s="18" t="s">
        <v>13</v>
      </c>
      <c r="E60" s="19" t="s">
        <v>1</v>
      </c>
      <c r="F60" s="587">
        <v>3</v>
      </c>
      <c r="G60" s="587">
        <v>2</v>
      </c>
      <c r="H60" s="20">
        <v>0</v>
      </c>
      <c r="I60" s="17">
        <f t="shared" si="2"/>
        <v>260000</v>
      </c>
    </row>
    <row r="61" spans="2:9" hidden="1" outlineLevel="1">
      <c r="B61" s="611"/>
      <c r="C61" s="13" t="s">
        <v>39</v>
      </c>
      <c r="D61" s="18" t="s">
        <v>0</v>
      </c>
      <c r="E61" s="19" t="s">
        <v>1</v>
      </c>
      <c r="F61" s="587"/>
      <c r="G61" s="587"/>
      <c r="H61" s="20">
        <v>0</v>
      </c>
      <c r="I61" s="17">
        <f t="shared" si="2"/>
        <v>260000</v>
      </c>
    </row>
    <row r="62" spans="2:9" hidden="1" outlineLevel="1">
      <c r="B62" s="611"/>
      <c r="C62" s="13" t="s">
        <v>39</v>
      </c>
      <c r="D62" s="18" t="s">
        <v>15</v>
      </c>
      <c r="E62" s="19" t="s">
        <v>17</v>
      </c>
      <c r="F62" s="587"/>
      <c r="G62" s="587"/>
      <c r="H62" s="20">
        <v>10000</v>
      </c>
      <c r="I62" s="17">
        <f t="shared" si="2"/>
        <v>270000</v>
      </c>
    </row>
    <row r="63" spans="2:9" hidden="1" outlineLevel="1">
      <c r="B63" s="611"/>
      <c r="C63" s="13" t="s">
        <v>39</v>
      </c>
      <c r="D63" s="18" t="s">
        <v>5</v>
      </c>
      <c r="E63" s="19" t="s">
        <v>17</v>
      </c>
      <c r="F63" s="587"/>
      <c r="G63" s="587"/>
      <c r="H63" s="20">
        <v>10000</v>
      </c>
      <c r="I63" s="17">
        <f t="shared" si="2"/>
        <v>280000</v>
      </c>
    </row>
    <row r="64" spans="2:9" hidden="1">
      <c r="B64" s="6" t="s">
        <v>29</v>
      </c>
      <c r="C64" s="7"/>
      <c r="D64" s="8"/>
      <c r="E64" s="9"/>
      <c r="F64" s="10"/>
      <c r="G64" s="10"/>
      <c r="H64" s="11">
        <f>SUM(H65:H74)</f>
        <v>80000</v>
      </c>
      <c r="I64" s="12"/>
    </row>
    <row r="65" spans="2:10" hidden="1" outlineLevel="1">
      <c r="B65" s="580" t="s">
        <v>2</v>
      </c>
      <c r="C65" s="13" t="s">
        <v>39</v>
      </c>
      <c r="D65" s="14" t="s">
        <v>14</v>
      </c>
      <c r="E65" s="19" t="s">
        <v>1</v>
      </c>
      <c r="F65" s="586">
        <v>3</v>
      </c>
      <c r="G65" s="586">
        <v>2</v>
      </c>
      <c r="H65" s="16">
        <v>0</v>
      </c>
      <c r="I65" s="17">
        <f>H65+I63</f>
        <v>280000</v>
      </c>
    </row>
    <row r="66" spans="2:10" hidden="1" outlineLevel="1">
      <c r="B66" s="611"/>
      <c r="C66" s="13" t="s">
        <v>39</v>
      </c>
      <c r="D66" s="18" t="s">
        <v>25</v>
      </c>
      <c r="E66" s="19" t="s">
        <v>1</v>
      </c>
      <c r="F66" s="587"/>
      <c r="G66" s="587"/>
      <c r="H66" s="20">
        <v>0</v>
      </c>
      <c r="I66" s="17">
        <f t="shared" ref="I66:I74" si="3">H66+I65</f>
        <v>280000</v>
      </c>
    </row>
    <row r="67" spans="2:10" hidden="1" outlineLevel="1">
      <c r="B67" s="611"/>
      <c r="C67" s="13" t="s">
        <v>39</v>
      </c>
      <c r="D67" s="18" t="s">
        <v>4</v>
      </c>
      <c r="E67" s="19" t="s">
        <v>17</v>
      </c>
      <c r="F67" s="587"/>
      <c r="G67" s="587"/>
      <c r="H67" s="20">
        <v>10000</v>
      </c>
      <c r="I67" s="17">
        <f t="shared" si="3"/>
        <v>290000</v>
      </c>
    </row>
    <row r="68" spans="2:10" hidden="1" outlineLevel="1">
      <c r="B68" s="611"/>
      <c r="C68" s="13" t="s">
        <v>39</v>
      </c>
      <c r="D68" s="18" t="s">
        <v>24</v>
      </c>
      <c r="E68" s="19" t="s">
        <v>17</v>
      </c>
      <c r="F68" s="587"/>
      <c r="G68" s="587"/>
      <c r="H68" s="20">
        <v>10000</v>
      </c>
      <c r="I68" s="17">
        <f t="shared" si="3"/>
        <v>300000</v>
      </c>
    </row>
    <row r="69" spans="2:10" hidden="1" outlineLevel="1">
      <c r="B69" s="612" t="s">
        <v>3</v>
      </c>
      <c r="C69" s="21" t="s">
        <v>39</v>
      </c>
      <c r="D69" s="22" t="s">
        <v>4</v>
      </c>
      <c r="E69" s="23" t="str">
        <f>E65</f>
        <v>Thắng</v>
      </c>
      <c r="F69" s="585">
        <v>3</v>
      </c>
      <c r="G69" s="585">
        <v>1</v>
      </c>
      <c r="H69" s="24">
        <v>0</v>
      </c>
      <c r="I69" s="17">
        <f t="shared" si="3"/>
        <v>300000</v>
      </c>
    </row>
    <row r="70" spans="2:10" hidden="1" outlineLevel="1">
      <c r="B70" s="612"/>
      <c r="C70" s="21" t="s">
        <v>39</v>
      </c>
      <c r="D70" s="22" t="s">
        <v>5</v>
      </c>
      <c r="E70" s="23" t="s">
        <v>1</v>
      </c>
      <c r="F70" s="585"/>
      <c r="G70" s="585"/>
      <c r="H70" s="24">
        <v>0</v>
      </c>
      <c r="I70" s="17">
        <f t="shared" si="3"/>
        <v>300000</v>
      </c>
    </row>
    <row r="71" spans="2:10" hidden="1" outlineLevel="1">
      <c r="B71" s="612"/>
      <c r="C71" s="21" t="s">
        <v>39</v>
      </c>
      <c r="D71" s="22" t="s">
        <v>0</v>
      </c>
      <c r="E71" s="23" t="s">
        <v>17</v>
      </c>
      <c r="F71" s="585"/>
      <c r="G71" s="585"/>
      <c r="H71" s="24">
        <v>10000</v>
      </c>
      <c r="I71" s="17">
        <f t="shared" si="3"/>
        <v>310000</v>
      </c>
    </row>
    <row r="72" spans="2:10" hidden="1" outlineLevel="1">
      <c r="B72" s="612"/>
      <c r="C72" s="21" t="s">
        <v>39</v>
      </c>
      <c r="D72" s="22" t="s">
        <v>25</v>
      </c>
      <c r="E72" s="23" t="s">
        <v>17</v>
      </c>
      <c r="F72" s="585"/>
      <c r="G72" s="585"/>
      <c r="H72" s="24">
        <v>10000</v>
      </c>
      <c r="I72" s="17">
        <f t="shared" si="3"/>
        <v>320000</v>
      </c>
    </row>
    <row r="73" spans="2:10" ht="18.55" hidden="1" customHeight="1" outlineLevel="1">
      <c r="B73" s="580" t="s">
        <v>6</v>
      </c>
      <c r="C73" s="21" t="s">
        <v>40</v>
      </c>
      <c r="D73" s="14" t="s">
        <v>0</v>
      </c>
      <c r="E73" s="19" t="s">
        <v>1</v>
      </c>
      <c r="F73" s="586">
        <v>3</v>
      </c>
      <c r="G73" s="586">
        <v>2</v>
      </c>
      <c r="H73" s="16">
        <v>0</v>
      </c>
      <c r="I73" s="17">
        <f t="shared" si="3"/>
        <v>320000</v>
      </c>
    </row>
    <row r="74" spans="2:10" hidden="1" outlineLevel="1">
      <c r="B74" s="611"/>
      <c r="C74" s="30" t="s">
        <v>40</v>
      </c>
      <c r="D74" s="18" t="s">
        <v>5</v>
      </c>
      <c r="E74" s="19" t="s">
        <v>17</v>
      </c>
      <c r="F74" s="587"/>
      <c r="G74" s="587"/>
      <c r="H74" s="20">
        <v>40000</v>
      </c>
      <c r="I74" s="17">
        <f t="shared" si="3"/>
        <v>360000</v>
      </c>
      <c r="J74" s="31"/>
    </row>
    <row r="75" spans="2:10" hidden="1">
      <c r="B75" s="6" t="s">
        <v>30</v>
      </c>
      <c r="C75" s="7"/>
      <c r="D75" s="8"/>
      <c r="E75" s="9"/>
      <c r="F75" s="10"/>
      <c r="G75" s="10"/>
      <c r="H75" s="11">
        <f>SUM(H76:H103)</f>
        <v>140000</v>
      </c>
      <c r="I75" s="12"/>
    </row>
    <row r="76" spans="2:10" hidden="1" outlineLevel="1">
      <c r="B76" s="580" t="s">
        <v>2</v>
      </c>
      <c r="C76" s="13" t="s">
        <v>39</v>
      </c>
      <c r="D76" s="14" t="str">
        <f>D66</f>
        <v>Việt</v>
      </c>
      <c r="E76" s="19" t="s">
        <v>1</v>
      </c>
      <c r="F76" s="586">
        <v>3</v>
      </c>
      <c r="G76" s="586">
        <v>0</v>
      </c>
      <c r="H76" s="16">
        <v>0</v>
      </c>
      <c r="I76" s="17">
        <f>I74+H76</f>
        <v>360000</v>
      </c>
    </row>
    <row r="77" spans="2:10" hidden="1" outlineLevel="1">
      <c r="B77" s="611"/>
      <c r="C77" s="13" t="s">
        <v>39</v>
      </c>
      <c r="D77" s="18" t="s">
        <v>24</v>
      </c>
      <c r="E77" s="19" t="s">
        <v>1</v>
      </c>
      <c r="F77" s="587"/>
      <c r="G77" s="587"/>
      <c r="H77" s="20">
        <v>0</v>
      </c>
      <c r="I77" s="17">
        <f t="shared" ref="I77:I103" si="4">H77+I76</f>
        <v>360000</v>
      </c>
    </row>
    <row r="78" spans="2:10" outlineLevel="1">
      <c r="B78" s="611"/>
      <c r="C78" s="13" t="s">
        <v>39</v>
      </c>
      <c r="D78" s="18" t="s">
        <v>13</v>
      </c>
      <c r="E78" s="19" t="s">
        <v>17</v>
      </c>
      <c r="F78" s="587"/>
      <c r="G78" s="587"/>
      <c r="H78" s="20">
        <v>10000</v>
      </c>
      <c r="I78" s="17">
        <f t="shared" si="4"/>
        <v>370000</v>
      </c>
    </row>
    <row r="79" spans="2:10" hidden="1" outlineLevel="1">
      <c r="B79" s="611"/>
      <c r="C79" s="13" t="s">
        <v>39</v>
      </c>
      <c r="D79" s="18" t="s">
        <v>15</v>
      </c>
      <c r="E79" s="19" t="s">
        <v>17</v>
      </c>
      <c r="F79" s="587"/>
      <c r="G79" s="587"/>
      <c r="H79" s="20">
        <v>10000</v>
      </c>
      <c r="I79" s="17">
        <f t="shared" si="4"/>
        <v>380000</v>
      </c>
    </row>
    <row r="80" spans="2:10" hidden="1" outlineLevel="1">
      <c r="B80" s="612" t="s">
        <v>3</v>
      </c>
      <c r="C80" s="21" t="s">
        <v>39</v>
      </c>
      <c r="D80" s="22" t="s">
        <v>25</v>
      </c>
      <c r="E80" s="23" t="str">
        <f>E76</f>
        <v>Thắng</v>
      </c>
      <c r="F80" s="585">
        <v>3</v>
      </c>
      <c r="G80" s="585">
        <v>2</v>
      </c>
      <c r="H80" s="24">
        <v>0</v>
      </c>
      <c r="I80" s="17">
        <f t="shared" si="4"/>
        <v>380000</v>
      </c>
    </row>
    <row r="81" spans="2:9" hidden="1" outlineLevel="1">
      <c r="B81" s="612"/>
      <c r="C81" s="21" t="s">
        <v>39</v>
      </c>
      <c r="D81" s="22" t="s">
        <v>24</v>
      </c>
      <c r="E81" s="23" t="s">
        <v>1</v>
      </c>
      <c r="F81" s="585"/>
      <c r="G81" s="585"/>
      <c r="H81" s="24">
        <v>0</v>
      </c>
      <c r="I81" s="17">
        <f t="shared" si="4"/>
        <v>380000</v>
      </c>
    </row>
    <row r="82" spans="2:9" hidden="1" outlineLevel="1">
      <c r="B82" s="612"/>
      <c r="C82" s="21" t="s">
        <v>39</v>
      </c>
      <c r="D82" s="22" t="s">
        <v>14</v>
      </c>
      <c r="E82" s="23" t="s">
        <v>17</v>
      </c>
      <c r="F82" s="585"/>
      <c r="G82" s="585"/>
      <c r="H82" s="24">
        <v>10000</v>
      </c>
      <c r="I82" s="17">
        <f t="shared" si="4"/>
        <v>390000</v>
      </c>
    </row>
    <row r="83" spans="2:9" hidden="1" outlineLevel="1">
      <c r="B83" s="612"/>
      <c r="C83" s="21" t="s">
        <v>39</v>
      </c>
      <c r="D83" s="22" t="s">
        <v>0</v>
      </c>
      <c r="E83" s="23" t="s">
        <v>17</v>
      </c>
      <c r="F83" s="585"/>
      <c r="G83" s="585"/>
      <c r="H83" s="24">
        <v>10000</v>
      </c>
      <c r="I83" s="17">
        <f t="shared" si="4"/>
        <v>400000</v>
      </c>
    </row>
    <row r="84" spans="2:9" hidden="1" outlineLevel="1">
      <c r="B84" s="611" t="s">
        <v>6</v>
      </c>
      <c r="C84" s="13" t="s">
        <v>39</v>
      </c>
      <c r="D84" s="18" t="s">
        <v>13</v>
      </c>
      <c r="E84" s="19" t="s">
        <v>1</v>
      </c>
      <c r="F84" s="587">
        <v>3</v>
      </c>
      <c r="G84" s="587">
        <v>1</v>
      </c>
      <c r="H84" s="20">
        <v>0</v>
      </c>
      <c r="I84" s="17">
        <f t="shared" si="4"/>
        <v>400000</v>
      </c>
    </row>
    <row r="85" spans="2:9" hidden="1" outlineLevel="1">
      <c r="B85" s="611"/>
      <c r="C85" s="13" t="s">
        <v>39</v>
      </c>
      <c r="D85" s="18" t="s">
        <v>15</v>
      </c>
      <c r="E85" s="19" t="s">
        <v>1</v>
      </c>
      <c r="F85" s="587"/>
      <c r="G85" s="587"/>
      <c r="H85" s="20">
        <v>0</v>
      </c>
      <c r="I85" s="17">
        <f t="shared" si="4"/>
        <v>400000</v>
      </c>
    </row>
    <row r="86" spans="2:9" hidden="1" outlineLevel="1">
      <c r="B86" s="611"/>
      <c r="C86" s="13" t="s">
        <v>39</v>
      </c>
      <c r="D86" s="18" t="s">
        <v>14</v>
      </c>
      <c r="E86" s="19" t="s">
        <v>17</v>
      </c>
      <c r="F86" s="587"/>
      <c r="G86" s="587"/>
      <c r="H86" s="20">
        <v>10000</v>
      </c>
      <c r="I86" s="17">
        <f t="shared" si="4"/>
        <v>410000</v>
      </c>
    </row>
    <row r="87" spans="2:9" hidden="1" outlineLevel="1">
      <c r="B87" s="611"/>
      <c r="C87" s="13" t="s">
        <v>39</v>
      </c>
      <c r="D87" s="18" t="s">
        <v>23</v>
      </c>
      <c r="E87" s="19" t="s">
        <v>17</v>
      </c>
      <c r="F87" s="587"/>
      <c r="G87" s="587"/>
      <c r="H87" s="20">
        <v>10000</v>
      </c>
      <c r="I87" s="17">
        <f t="shared" si="4"/>
        <v>420000</v>
      </c>
    </row>
    <row r="88" spans="2:9" hidden="1" outlineLevel="1">
      <c r="B88" s="612" t="s">
        <v>7</v>
      </c>
      <c r="C88" s="21" t="s">
        <v>39</v>
      </c>
      <c r="D88" s="22" t="s">
        <v>25</v>
      </c>
      <c r="E88" s="23" t="str">
        <f>E84</f>
        <v>Thắng</v>
      </c>
      <c r="F88" s="585">
        <v>3</v>
      </c>
      <c r="G88" s="585">
        <v>0</v>
      </c>
      <c r="H88" s="24">
        <v>0</v>
      </c>
      <c r="I88" s="17">
        <f t="shared" si="4"/>
        <v>420000</v>
      </c>
    </row>
    <row r="89" spans="2:9" hidden="1" outlineLevel="1">
      <c r="B89" s="612"/>
      <c r="C89" s="21" t="s">
        <v>39</v>
      </c>
      <c r="D89" s="22" t="s">
        <v>24</v>
      </c>
      <c r="E89" s="23" t="s">
        <v>1</v>
      </c>
      <c r="F89" s="585"/>
      <c r="G89" s="585"/>
      <c r="H89" s="24">
        <v>0</v>
      </c>
      <c r="I89" s="17">
        <f t="shared" si="4"/>
        <v>420000</v>
      </c>
    </row>
    <row r="90" spans="2:9" hidden="1" outlineLevel="1">
      <c r="B90" s="612"/>
      <c r="C90" s="21" t="s">
        <v>39</v>
      </c>
      <c r="D90" s="32" t="s">
        <v>0</v>
      </c>
      <c r="E90" s="23" t="s">
        <v>17</v>
      </c>
      <c r="F90" s="585"/>
      <c r="G90" s="585"/>
      <c r="H90" s="24">
        <v>10000</v>
      </c>
      <c r="I90" s="17">
        <f t="shared" si="4"/>
        <v>430000</v>
      </c>
    </row>
    <row r="91" spans="2:9" hidden="1" outlineLevel="1">
      <c r="B91" s="612"/>
      <c r="C91" s="21" t="s">
        <v>39</v>
      </c>
      <c r="D91" s="22" t="s">
        <v>23</v>
      </c>
      <c r="E91" s="23" t="s">
        <v>17</v>
      </c>
      <c r="F91" s="585"/>
      <c r="G91" s="585"/>
      <c r="H91" s="24">
        <v>10000</v>
      </c>
      <c r="I91" s="17">
        <f t="shared" si="4"/>
        <v>440000</v>
      </c>
    </row>
    <row r="92" spans="2:9" hidden="1" outlineLevel="1">
      <c r="B92" s="611" t="s">
        <v>8</v>
      </c>
      <c r="C92" s="13" t="s">
        <v>39</v>
      </c>
      <c r="D92" s="18" t="s">
        <v>13</v>
      </c>
      <c r="E92" s="19" t="s">
        <v>1</v>
      </c>
      <c r="F92" s="587">
        <v>3</v>
      </c>
      <c r="G92" s="587">
        <v>1</v>
      </c>
      <c r="H92" s="20">
        <v>0</v>
      </c>
      <c r="I92" s="17">
        <f t="shared" si="4"/>
        <v>440000</v>
      </c>
    </row>
    <row r="93" spans="2:9" hidden="1" outlineLevel="1">
      <c r="B93" s="611"/>
      <c r="C93" s="13" t="s">
        <v>39</v>
      </c>
      <c r="D93" s="18" t="s">
        <v>14</v>
      </c>
      <c r="E93" s="19" t="s">
        <v>1</v>
      </c>
      <c r="F93" s="587"/>
      <c r="G93" s="587"/>
      <c r="H93" s="20">
        <v>0</v>
      </c>
      <c r="I93" s="17">
        <f t="shared" si="4"/>
        <v>440000</v>
      </c>
    </row>
    <row r="94" spans="2:9" hidden="1" outlineLevel="1">
      <c r="B94" s="611"/>
      <c r="C94" s="13" t="s">
        <v>39</v>
      </c>
      <c r="D94" s="18" t="s">
        <v>9</v>
      </c>
      <c r="E94" s="19" t="s">
        <v>17</v>
      </c>
      <c r="F94" s="587"/>
      <c r="G94" s="587"/>
      <c r="H94" s="20">
        <v>10000</v>
      </c>
      <c r="I94" s="17">
        <f t="shared" si="4"/>
        <v>450000</v>
      </c>
    </row>
    <row r="95" spans="2:9" hidden="1" outlineLevel="1">
      <c r="B95" s="611"/>
      <c r="C95" s="13" t="s">
        <v>39</v>
      </c>
      <c r="D95" s="18" t="s">
        <v>25</v>
      </c>
      <c r="E95" s="19" t="s">
        <v>17</v>
      </c>
      <c r="F95" s="587"/>
      <c r="G95" s="587"/>
      <c r="H95" s="20">
        <v>10000</v>
      </c>
      <c r="I95" s="17">
        <f t="shared" si="4"/>
        <v>460000</v>
      </c>
    </row>
    <row r="96" spans="2:9" hidden="1" outlineLevel="1">
      <c r="B96" s="612" t="s">
        <v>10</v>
      </c>
      <c r="C96" s="21" t="s">
        <v>39</v>
      </c>
      <c r="D96" s="22" t="s">
        <v>14</v>
      </c>
      <c r="E96" s="23" t="str">
        <f>E92</f>
        <v>Thắng</v>
      </c>
      <c r="F96" s="585">
        <v>3</v>
      </c>
      <c r="G96" s="585">
        <v>2</v>
      </c>
      <c r="H96" s="24">
        <v>0</v>
      </c>
      <c r="I96" s="17">
        <f t="shared" si="4"/>
        <v>460000</v>
      </c>
    </row>
    <row r="97" spans="2:9" hidden="1" outlineLevel="1">
      <c r="B97" s="612"/>
      <c r="C97" s="21" t="s">
        <v>39</v>
      </c>
      <c r="D97" s="22" t="s">
        <v>15</v>
      </c>
      <c r="E97" s="23" t="s">
        <v>1</v>
      </c>
      <c r="F97" s="585"/>
      <c r="G97" s="585"/>
      <c r="H97" s="24">
        <v>0</v>
      </c>
      <c r="I97" s="17">
        <f t="shared" si="4"/>
        <v>460000</v>
      </c>
    </row>
    <row r="98" spans="2:9" outlineLevel="1">
      <c r="B98" s="612"/>
      <c r="C98" s="21" t="s">
        <v>39</v>
      </c>
      <c r="D98" s="22" t="s">
        <v>13</v>
      </c>
      <c r="E98" s="23" t="s">
        <v>17</v>
      </c>
      <c r="F98" s="585"/>
      <c r="G98" s="585"/>
      <c r="H98" s="24">
        <v>10000</v>
      </c>
      <c r="I98" s="17">
        <f t="shared" si="4"/>
        <v>470000</v>
      </c>
    </row>
    <row r="99" spans="2:9" hidden="1" outlineLevel="1">
      <c r="B99" s="612"/>
      <c r="C99" s="21" t="s">
        <v>39</v>
      </c>
      <c r="D99" s="22" t="s">
        <v>0</v>
      </c>
      <c r="E99" s="23" t="s">
        <v>17</v>
      </c>
      <c r="F99" s="585"/>
      <c r="G99" s="585"/>
      <c r="H99" s="24">
        <v>10000</v>
      </c>
      <c r="I99" s="17">
        <f t="shared" si="4"/>
        <v>480000</v>
      </c>
    </row>
    <row r="100" spans="2:9" hidden="1" outlineLevel="1">
      <c r="B100" s="614" t="s">
        <v>31</v>
      </c>
      <c r="C100" s="13" t="s">
        <v>39</v>
      </c>
      <c r="D100" s="33" t="s">
        <v>14</v>
      </c>
      <c r="E100" s="19" t="s">
        <v>1</v>
      </c>
      <c r="F100" s="615">
        <v>3</v>
      </c>
      <c r="G100" s="615">
        <v>2</v>
      </c>
      <c r="H100" s="34">
        <v>0</v>
      </c>
      <c r="I100" s="17">
        <f t="shared" si="4"/>
        <v>480000</v>
      </c>
    </row>
    <row r="101" spans="2:9" hidden="1" outlineLevel="1">
      <c r="B101" s="614"/>
      <c r="C101" s="13" t="s">
        <v>39</v>
      </c>
      <c r="D101" s="33" t="s">
        <v>23</v>
      </c>
      <c r="E101" s="19" t="s">
        <v>1</v>
      </c>
      <c r="F101" s="615"/>
      <c r="G101" s="615"/>
      <c r="H101" s="34">
        <v>0</v>
      </c>
      <c r="I101" s="17">
        <f t="shared" si="4"/>
        <v>480000</v>
      </c>
    </row>
    <row r="102" spans="2:9" hidden="1" outlineLevel="1">
      <c r="B102" s="614"/>
      <c r="C102" s="13" t="s">
        <v>39</v>
      </c>
      <c r="D102" s="33" t="s">
        <v>15</v>
      </c>
      <c r="E102" s="19" t="s">
        <v>17</v>
      </c>
      <c r="F102" s="615"/>
      <c r="G102" s="615"/>
      <c r="H102" s="34">
        <v>10000</v>
      </c>
      <c r="I102" s="17">
        <f t="shared" si="4"/>
        <v>490000</v>
      </c>
    </row>
    <row r="103" spans="2:9" hidden="1" outlineLevel="1">
      <c r="B103" s="618"/>
      <c r="C103" s="13" t="s">
        <v>39</v>
      </c>
      <c r="D103" s="35" t="s">
        <v>0</v>
      </c>
      <c r="E103" s="19" t="s">
        <v>17</v>
      </c>
      <c r="F103" s="619"/>
      <c r="G103" s="619"/>
      <c r="H103" s="36">
        <v>10000</v>
      </c>
      <c r="I103" s="17">
        <f t="shared" si="4"/>
        <v>500000</v>
      </c>
    </row>
    <row r="104" spans="2:9" hidden="1">
      <c r="B104" s="6" t="s">
        <v>32</v>
      </c>
      <c r="C104" s="7"/>
      <c r="D104" s="8"/>
      <c r="E104" s="9"/>
      <c r="F104" s="10"/>
      <c r="G104" s="10"/>
      <c r="H104" s="11">
        <f>SUM(H105:H120)</f>
        <v>80000</v>
      </c>
      <c r="I104" s="12"/>
    </row>
    <row r="105" spans="2:9" hidden="1" outlineLevel="1">
      <c r="B105" s="580" t="s">
        <v>2</v>
      </c>
      <c r="C105" s="13" t="s">
        <v>39</v>
      </c>
      <c r="D105" s="14" t="s">
        <v>13</v>
      </c>
      <c r="E105" s="19" t="s">
        <v>1</v>
      </c>
      <c r="F105" s="586">
        <v>3</v>
      </c>
      <c r="G105" s="586">
        <v>2</v>
      </c>
      <c r="H105" s="16">
        <v>0</v>
      </c>
      <c r="I105" s="17">
        <f>I103+H105</f>
        <v>500000</v>
      </c>
    </row>
    <row r="106" spans="2:9" hidden="1" outlineLevel="1">
      <c r="B106" s="611"/>
      <c r="C106" s="13" t="s">
        <v>39</v>
      </c>
      <c r="D106" s="18" t="s">
        <v>0</v>
      </c>
      <c r="E106" s="19" t="s">
        <v>1</v>
      </c>
      <c r="F106" s="587"/>
      <c r="G106" s="587"/>
      <c r="H106" s="20">
        <v>0</v>
      </c>
      <c r="I106" s="17">
        <f t="shared" ref="I106:I120" si="5">H106+I105</f>
        <v>500000</v>
      </c>
    </row>
    <row r="107" spans="2:9" hidden="1" outlineLevel="1">
      <c r="B107" s="611"/>
      <c r="C107" s="13" t="s">
        <v>39</v>
      </c>
      <c r="D107" s="18" t="s">
        <v>15</v>
      </c>
      <c r="E107" s="19" t="s">
        <v>17</v>
      </c>
      <c r="F107" s="587"/>
      <c r="G107" s="587"/>
      <c r="H107" s="20">
        <v>10000</v>
      </c>
      <c r="I107" s="17">
        <f t="shared" si="5"/>
        <v>510000</v>
      </c>
    </row>
    <row r="108" spans="2:9" hidden="1" outlineLevel="1">
      <c r="B108" s="611"/>
      <c r="C108" s="13" t="s">
        <v>39</v>
      </c>
      <c r="D108" s="18" t="s">
        <v>23</v>
      </c>
      <c r="E108" s="19" t="s">
        <v>17</v>
      </c>
      <c r="F108" s="587"/>
      <c r="G108" s="587"/>
      <c r="H108" s="20">
        <v>10000</v>
      </c>
      <c r="I108" s="17">
        <f t="shared" si="5"/>
        <v>520000</v>
      </c>
    </row>
    <row r="109" spans="2:9" hidden="1" outlineLevel="1">
      <c r="B109" s="612" t="s">
        <v>3</v>
      </c>
      <c r="C109" s="21" t="s">
        <v>39</v>
      </c>
      <c r="D109" s="22" t="s">
        <v>15</v>
      </c>
      <c r="E109" s="23" t="str">
        <f>E105</f>
        <v>Thắng</v>
      </c>
      <c r="F109" s="585">
        <v>3</v>
      </c>
      <c r="G109" s="585">
        <v>2</v>
      </c>
      <c r="H109" s="24">
        <v>0</v>
      </c>
      <c r="I109" s="17">
        <f t="shared" si="5"/>
        <v>520000</v>
      </c>
    </row>
    <row r="110" spans="2:9" hidden="1" outlineLevel="1">
      <c r="B110" s="612"/>
      <c r="C110" s="21" t="s">
        <v>39</v>
      </c>
      <c r="D110" s="22" t="s">
        <v>23</v>
      </c>
      <c r="E110" s="23" t="s">
        <v>1</v>
      </c>
      <c r="F110" s="585"/>
      <c r="G110" s="585"/>
      <c r="H110" s="24">
        <v>0</v>
      </c>
      <c r="I110" s="17">
        <f t="shared" si="5"/>
        <v>520000</v>
      </c>
    </row>
    <row r="111" spans="2:9" outlineLevel="1">
      <c r="B111" s="612"/>
      <c r="C111" s="21" t="s">
        <v>39</v>
      </c>
      <c r="D111" s="22" t="s">
        <v>13</v>
      </c>
      <c r="E111" s="23" t="s">
        <v>17</v>
      </c>
      <c r="F111" s="585"/>
      <c r="G111" s="585"/>
      <c r="H111" s="24">
        <v>10000</v>
      </c>
      <c r="I111" s="17">
        <f t="shared" si="5"/>
        <v>530000</v>
      </c>
    </row>
    <row r="112" spans="2:9" hidden="1" outlineLevel="1">
      <c r="B112" s="612"/>
      <c r="C112" s="21" t="s">
        <v>39</v>
      </c>
      <c r="D112" s="22" t="s">
        <v>0</v>
      </c>
      <c r="E112" s="23" t="s">
        <v>17</v>
      </c>
      <c r="F112" s="585"/>
      <c r="G112" s="585"/>
      <c r="H112" s="24">
        <v>10000</v>
      </c>
      <c r="I112" s="17">
        <f t="shared" si="5"/>
        <v>540000</v>
      </c>
    </row>
    <row r="113" spans="2:9" hidden="1" outlineLevel="1">
      <c r="B113" s="611" t="s">
        <v>6</v>
      </c>
      <c r="C113" s="13" t="s">
        <v>39</v>
      </c>
      <c r="D113" s="18" t="s">
        <v>25</v>
      </c>
      <c r="E113" s="19" t="s">
        <v>1</v>
      </c>
      <c r="F113" s="587">
        <v>3</v>
      </c>
      <c r="G113" s="587">
        <v>1</v>
      </c>
      <c r="H113" s="20">
        <v>0</v>
      </c>
      <c r="I113" s="17">
        <f t="shared" si="5"/>
        <v>540000</v>
      </c>
    </row>
    <row r="114" spans="2:9" hidden="1" outlineLevel="1">
      <c r="B114" s="611"/>
      <c r="C114" s="13" t="s">
        <v>39</v>
      </c>
      <c r="D114" s="18" t="s">
        <v>5</v>
      </c>
      <c r="E114" s="19" t="s">
        <v>1</v>
      </c>
      <c r="F114" s="587"/>
      <c r="G114" s="587"/>
      <c r="H114" s="20">
        <v>0</v>
      </c>
      <c r="I114" s="17">
        <f t="shared" si="5"/>
        <v>540000</v>
      </c>
    </row>
    <row r="115" spans="2:9" outlineLevel="1">
      <c r="B115" s="611"/>
      <c r="C115" s="13" t="s">
        <v>39</v>
      </c>
      <c r="D115" s="18" t="s">
        <v>13</v>
      </c>
      <c r="E115" s="19" t="s">
        <v>17</v>
      </c>
      <c r="F115" s="587"/>
      <c r="G115" s="587"/>
      <c r="H115" s="20">
        <v>10000</v>
      </c>
      <c r="I115" s="17">
        <f t="shared" si="5"/>
        <v>550000</v>
      </c>
    </row>
    <row r="116" spans="2:9" hidden="1" outlineLevel="1">
      <c r="B116" s="611"/>
      <c r="C116" s="13" t="s">
        <v>39</v>
      </c>
      <c r="D116" s="18" t="s">
        <v>14</v>
      </c>
      <c r="E116" s="19" t="s">
        <v>17</v>
      </c>
      <c r="F116" s="587"/>
      <c r="G116" s="587"/>
      <c r="H116" s="20">
        <v>10000</v>
      </c>
      <c r="I116" s="17">
        <f t="shared" si="5"/>
        <v>560000</v>
      </c>
    </row>
    <row r="117" spans="2:9" hidden="1" outlineLevel="1">
      <c r="B117" s="612" t="s">
        <v>7</v>
      </c>
      <c r="C117" s="21" t="s">
        <v>39</v>
      </c>
      <c r="D117" s="22" t="s">
        <v>15</v>
      </c>
      <c r="E117" s="23" t="str">
        <f>E113</f>
        <v>Thắng</v>
      </c>
      <c r="F117" s="585">
        <v>3</v>
      </c>
      <c r="G117" s="585">
        <v>0</v>
      </c>
      <c r="H117" s="24">
        <v>0</v>
      </c>
      <c r="I117" s="17">
        <f t="shared" si="5"/>
        <v>560000</v>
      </c>
    </row>
    <row r="118" spans="2:9" hidden="1" outlineLevel="1">
      <c r="B118" s="612"/>
      <c r="C118" s="21" t="s">
        <v>39</v>
      </c>
      <c r="D118" s="22" t="s">
        <v>25</v>
      </c>
      <c r="E118" s="23" t="s">
        <v>1</v>
      </c>
      <c r="F118" s="585"/>
      <c r="G118" s="585"/>
      <c r="H118" s="24">
        <v>0</v>
      </c>
      <c r="I118" s="17">
        <f t="shared" si="5"/>
        <v>560000</v>
      </c>
    </row>
    <row r="119" spans="2:9" hidden="1" outlineLevel="1">
      <c r="B119" s="612"/>
      <c r="C119" s="21" t="s">
        <v>39</v>
      </c>
      <c r="D119" s="22" t="s">
        <v>14</v>
      </c>
      <c r="E119" s="23" t="s">
        <v>17</v>
      </c>
      <c r="F119" s="585"/>
      <c r="G119" s="585"/>
      <c r="H119" s="24">
        <v>10000</v>
      </c>
      <c r="I119" s="17">
        <f t="shared" si="5"/>
        <v>570000</v>
      </c>
    </row>
    <row r="120" spans="2:9" hidden="1" outlineLevel="1">
      <c r="B120" s="612"/>
      <c r="C120" s="21" t="s">
        <v>39</v>
      </c>
      <c r="D120" s="22" t="s">
        <v>23</v>
      </c>
      <c r="E120" s="23" t="s">
        <v>17</v>
      </c>
      <c r="F120" s="585"/>
      <c r="G120" s="585"/>
      <c r="H120" s="24">
        <v>10000</v>
      </c>
      <c r="I120" s="17">
        <f t="shared" si="5"/>
        <v>580000</v>
      </c>
    </row>
    <row r="121" spans="2:9" hidden="1">
      <c r="B121" s="6" t="s">
        <v>33</v>
      </c>
      <c r="C121" s="7"/>
      <c r="D121" s="8"/>
      <c r="E121" s="9"/>
      <c r="F121" s="10"/>
      <c r="G121" s="10"/>
      <c r="H121" s="11">
        <f>SUM(H122:H145)</f>
        <v>120000</v>
      </c>
      <c r="I121" s="12"/>
    </row>
    <row r="122" spans="2:9" hidden="1" outlineLevel="1">
      <c r="B122" s="580" t="s">
        <v>2</v>
      </c>
      <c r="C122" s="13" t="s">
        <v>39</v>
      </c>
      <c r="D122" s="14" t="s">
        <v>14</v>
      </c>
      <c r="E122" s="19" t="s">
        <v>1</v>
      </c>
      <c r="F122" s="586">
        <v>3</v>
      </c>
      <c r="G122" s="586">
        <v>1</v>
      </c>
      <c r="H122" s="16">
        <v>0</v>
      </c>
      <c r="I122" s="17">
        <f>I120+H122</f>
        <v>580000</v>
      </c>
    </row>
    <row r="123" spans="2:9" hidden="1" outlineLevel="1">
      <c r="B123" s="611"/>
      <c r="C123" s="13" t="s">
        <v>39</v>
      </c>
      <c r="D123" s="18" t="s">
        <v>5</v>
      </c>
      <c r="E123" s="19" t="s">
        <v>1</v>
      </c>
      <c r="F123" s="587"/>
      <c r="G123" s="587"/>
      <c r="H123" s="20">
        <v>0</v>
      </c>
      <c r="I123" s="17">
        <f t="shared" ref="I123:I145" si="6">H123+I122</f>
        <v>580000</v>
      </c>
    </row>
    <row r="124" spans="2:9" hidden="1" outlineLevel="1">
      <c r="B124" s="611"/>
      <c r="C124" s="13" t="s">
        <v>39</v>
      </c>
      <c r="D124" s="18" t="s">
        <v>23</v>
      </c>
      <c r="E124" s="37" t="s">
        <v>17</v>
      </c>
      <c r="F124" s="587"/>
      <c r="G124" s="587"/>
      <c r="H124" s="20">
        <v>10000</v>
      </c>
      <c r="I124" s="17">
        <f t="shared" si="6"/>
        <v>590000</v>
      </c>
    </row>
    <row r="125" spans="2:9" hidden="1" outlineLevel="1">
      <c r="B125" s="611"/>
      <c r="C125" s="13" t="s">
        <v>39</v>
      </c>
      <c r="D125" s="18" t="s">
        <v>24</v>
      </c>
      <c r="E125" s="19" t="s">
        <v>17</v>
      </c>
      <c r="F125" s="587"/>
      <c r="G125" s="587"/>
      <c r="H125" s="20">
        <v>10000</v>
      </c>
      <c r="I125" s="17">
        <f t="shared" si="6"/>
        <v>600000</v>
      </c>
    </row>
    <row r="126" spans="2:9" hidden="1" outlineLevel="1">
      <c r="B126" s="612" t="s">
        <v>3</v>
      </c>
      <c r="C126" s="21" t="s">
        <v>39</v>
      </c>
      <c r="D126" s="22" t="s">
        <v>16</v>
      </c>
      <c r="E126" s="23" t="str">
        <f>E122</f>
        <v>Thắng</v>
      </c>
      <c r="F126" s="585">
        <v>3</v>
      </c>
      <c r="G126" s="585">
        <v>0</v>
      </c>
      <c r="H126" s="24">
        <v>0</v>
      </c>
      <c r="I126" s="17">
        <f t="shared" si="6"/>
        <v>600000</v>
      </c>
    </row>
    <row r="127" spans="2:9" hidden="1" outlineLevel="1">
      <c r="B127" s="612"/>
      <c r="C127" s="21" t="s">
        <v>39</v>
      </c>
      <c r="D127" s="22" t="s">
        <v>24</v>
      </c>
      <c r="E127" s="23" t="s">
        <v>1</v>
      </c>
      <c r="F127" s="585"/>
      <c r="G127" s="585"/>
      <c r="H127" s="24">
        <v>0</v>
      </c>
      <c r="I127" s="17">
        <f t="shared" si="6"/>
        <v>600000</v>
      </c>
    </row>
    <row r="128" spans="2:9" hidden="1" outlineLevel="1">
      <c r="B128" s="612"/>
      <c r="C128" s="21" t="s">
        <v>39</v>
      </c>
      <c r="D128" s="22" t="s">
        <v>14</v>
      </c>
      <c r="E128" s="23" t="s">
        <v>17</v>
      </c>
      <c r="F128" s="585"/>
      <c r="G128" s="585"/>
      <c r="H128" s="24">
        <v>10000</v>
      </c>
      <c r="I128" s="17">
        <f t="shared" si="6"/>
        <v>610000</v>
      </c>
    </row>
    <row r="129" spans="2:9" hidden="1" outlineLevel="1">
      <c r="B129" s="612"/>
      <c r="C129" s="21" t="s">
        <v>39</v>
      </c>
      <c r="D129" s="22" t="s">
        <v>5</v>
      </c>
      <c r="E129" s="23" t="s">
        <v>17</v>
      </c>
      <c r="F129" s="585"/>
      <c r="G129" s="585"/>
      <c r="H129" s="24">
        <v>10000</v>
      </c>
      <c r="I129" s="17">
        <f t="shared" si="6"/>
        <v>620000</v>
      </c>
    </row>
    <row r="130" spans="2:9" hidden="1" outlineLevel="1">
      <c r="B130" s="611" t="s">
        <v>6</v>
      </c>
      <c r="C130" s="13" t="s">
        <v>39</v>
      </c>
      <c r="D130" s="18" t="s">
        <v>14</v>
      </c>
      <c r="E130" s="19" t="s">
        <v>1</v>
      </c>
      <c r="F130" s="587">
        <v>3</v>
      </c>
      <c r="G130" s="587">
        <v>2</v>
      </c>
      <c r="H130" s="20">
        <v>0</v>
      </c>
      <c r="I130" s="17">
        <f t="shared" si="6"/>
        <v>620000</v>
      </c>
    </row>
    <row r="131" spans="2:9" hidden="1" outlineLevel="1">
      <c r="B131" s="611"/>
      <c r="C131" s="13" t="s">
        <v>39</v>
      </c>
      <c r="D131" s="18" t="s">
        <v>16</v>
      </c>
      <c r="E131" s="19" t="s">
        <v>1</v>
      </c>
      <c r="F131" s="587"/>
      <c r="G131" s="587"/>
      <c r="H131" s="20">
        <v>0</v>
      </c>
      <c r="I131" s="17">
        <f t="shared" si="6"/>
        <v>620000</v>
      </c>
    </row>
    <row r="132" spans="2:9" hidden="1" outlineLevel="1">
      <c r="B132" s="611"/>
      <c r="C132" s="13" t="s">
        <v>39</v>
      </c>
      <c r="D132" s="18" t="s">
        <v>25</v>
      </c>
      <c r="E132" s="19" t="s">
        <v>17</v>
      </c>
      <c r="F132" s="587"/>
      <c r="G132" s="587"/>
      <c r="H132" s="20">
        <v>10000</v>
      </c>
      <c r="I132" s="17">
        <f t="shared" si="6"/>
        <v>630000</v>
      </c>
    </row>
    <row r="133" spans="2:9" hidden="1" outlineLevel="1">
      <c r="B133" s="611"/>
      <c r="C133" s="13" t="s">
        <v>39</v>
      </c>
      <c r="D133" s="18" t="s">
        <v>5</v>
      </c>
      <c r="E133" s="19" t="s">
        <v>17</v>
      </c>
      <c r="F133" s="587"/>
      <c r="G133" s="587"/>
      <c r="H133" s="20">
        <v>10000</v>
      </c>
      <c r="I133" s="17">
        <f t="shared" si="6"/>
        <v>640000</v>
      </c>
    </row>
    <row r="134" spans="2:9" hidden="1" outlineLevel="1">
      <c r="B134" s="612" t="s">
        <v>7</v>
      </c>
      <c r="C134" s="21" t="s">
        <v>39</v>
      </c>
      <c r="D134" s="22" t="s">
        <v>25</v>
      </c>
      <c r="E134" s="23" t="str">
        <f>E130</f>
        <v>Thắng</v>
      </c>
      <c r="F134" s="585">
        <v>3</v>
      </c>
      <c r="G134" s="585">
        <v>2</v>
      </c>
      <c r="H134" s="24">
        <v>0</v>
      </c>
      <c r="I134" s="17">
        <f t="shared" si="6"/>
        <v>640000</v>
      </c>
    </row>
    <row r="135" spans="2:9" hidden="1" outlineLevel="1">
      <c r="B135" s="612"/>
      <c r="C135" s="21" t="s">
        <v>39</v>
      </c>
      <c r="D135" s="22" t="s">
        <v>5</v>
      </c>
      <c r="E135" s="23" t="s">
        <v>1</v>
      </c>
      <c r="F135" s="585"/>
      <c r="G135" s="585"/>
      <c r="H135" s="24">
        <v>0</v>
      </c>
      <c r="I135" s="17">
        <f t="shared" si="6"/>
        <v>640000</v>
      </c>
    </row>
    <row r="136" spans="2:9" hidden="1" outlineLevel="1">
      <c r="B136" s="612"/>
      <c r="C136" s="21" t="s">
        <v>39</v>
      </c>
      <c r="D136" s="22" t="s">
        <v>14</v>
      </c>
      <c r="E136" s="23" t="s">
        <v>17</v>
      </c>
      <c r="F136" s="585"/>
      <c r="G136" s="585"/>
      <c r="H136" s="24">
        <v>10000</v>
      </c>
      <c r="I136" s="17">
        <f t="shared" si="6"/>
        <v>650000</v>
      </c>
    </row>
    <row r="137" spans="2:9" hidden="1" outlineLevel="1">
      <c r="B137" s="612"/>
      <c r="C137" s="21" t="s">
        <v>39</v>
      </c>
      <c r="D137" s="22" t="s">
        <v>16</v>
      </c>
      <c r="E137" s="23" t="s">
        <v>17</v>
      </c>
      <c r="F137" s="585"/>
      <c r="G137" s="585"/>
      <c r="H137" s="24">
        <v>10000</v>
      </c>
      <c r="I137" s="17">
        <f t="shared" si="6"/>
        <v>660000</v>
      </c>
    </row>
    <row r="138" spans="2:9" hidden="1" outlineLevel="1">
      <c r="B138" s="611" t="s">
        <v>8</v>
      </c>
      <c r="C138" s="38" t="s">
        <v>40</v>
      </c>
      <c r="D138" s="18" t="s">
        <v>0</v>
      </c>
      <c r="E138" s="19" t="s">
        <v>1</v>
      </c>
      <c r="F138" s="587">
        <v>3</v>
      </c>
      <c r="G138" s="587">
        <v>1</v>
      </c>
      <c r="H138" s="20">
        <v>0</v>
      </c>
      <c r="I138" s="17">
        <f t="shared" si="6"/>
        <v>660000</v>
      </c>
    </row>
    <row r="139" spans="2:9" hidden="1" outlineLevel="1">
      <c r="B139" s="611"/>
      <c r="C139" s="38" t="s">
        <v>40</v>
      </c>
      <c r="D139" s="18" t="s">
        <v>15</v>
      </c>
      <c r="E139" s="19" t="s">
        <v>17</v>
      </c>
      <c r="F139" s="587"/>
      <c r="G139" s="587"/>
      <c r="H139" s="20">
        <v>10000</v>
      </c>
      <c r="I139" s="17">
        <f t="shared" si="6"/>
        <v>670000</v>
      </c>
    </row>
    <row r="140" spans="2:9" hidden="1" outlineLevel="1">
      <c r="B140" s="612" t="s">
        <v>10</v>
      </c>
      <c r="C140" s="39" t="s">
        <v>40</v>
      </c>
      <c r="D140" s="22" t="s">
        <v>15</v>
      </c>
      <c r="E140" s="23" t="s">
        <v>1</v>
      </c>
      <c r="F140" s="585">
        <v>2</v>
      </c>
      <c r="G140" s="585">
        <v>1</v>
      </c>
      <c r="H140" s="24">
        <v>0</v>
      </c>
      <c r="I140" s="17">
        <f t="shared" si="6"/>
        <v>670000</v>
      </c>
    </row>
    <row r="141" spans="2:9" hidden="1" outlineLevel="1">
      <c r="B141" s="612"/>
      <c r="C141" s="39" t="s">
        <v>40</v>
      </c>
      <c r="D141" s="22" t="s">
        <v>0</v>
      </c>
      <c r="E141" s="23" t="s">
        <v>17</v>
      </c>
      <c r="F141" s="585"/>
      <c r="G141" s="585"/>
      <c r="H141" s="24">
        <v>10000</v>
      </c>
      <c r="I141" s="17">
        <f t="shared" si="6"/>
        <v>680000</v>
      </c>
    </row>
    <row r="142" spans="2:9" hidden="1" outlineLevel="1">
      <c r="B142" s="611" t="s">
        <v>31</v>
      </c>
      <c r="C142" s="13" t="s">
        <v>39</v>
      </c>
      <c r="D142" s="18" t="s">
        <v>15</v>
      </c>
      <c r="E142" s="19" t="s">
        <v>1</v>
      </c>
      <c r="F142" s="587">
        <v>3</v>
      </c>
      <c r="G142" s="587">
        <v>2</v>
      </c>
      <c r="H142" s="20">
        <v>0</v>
      </c>
      <c r="I142" s="17">
        <f t="shared" si="6"/>
        <v>680000</v>
      </c>
    </row>
    <row r="143" spans="2:9" hidden="1" outlineLevel="1">
      <c r="B143" s="611"/>
      <c r="C143" s="13" t="s">
        <v>39</v>
      </c>
      <c r="D143" s="18" t="s">
        <v>0</v>
      </c>
      <c r="E143" s="19" t="s">
        <v>1</v>
      </c>
      <c r="F143" s="587"/>
      <c r="G143" s="587"/>
      <c r="H143" s="20">
        <v>0</v>
      </c>
      <c r="I143" s="17">
        <f t="shared" si="6"/>
        <v>680000</v>
      </c>
    </row>
    <row r="144" spans="2:9" hidden="1" outlineLevel="1">
      <c r="B144" s="611"/>
      <c r="C144" s="13" t="s">
        <v>39</v>
      </c>
      <c r="D144" s="18" t="s">
        <v>25</v>
      </c>
      <c r="E144" s="19" t="s">
        <v>17</v>
      </c>
      <c r="F144" s="587"/>
      <c r="G144" s="587"/>
      <c r="H144" s="20">
        <v>10000</v>
      </c>
      <c r="I144" s="17">
        <f t="shared" si="6"/>
        <v>690000</v>
      </c>
    </row>
    <row r="145" spans="2:9" hidden="1" outlineLevel="1">
      <c r="B145" s="611"/>
      <c r="C145" s="13" t="s">
        <v>39</v>
      </c>
      <c r="D145" s="18" t="s">
        <v>34</v>
      </c>
      <c r="E145" s="19" t="s">
        <v>17</v>
      </c>
      <c r="F145" s="587"/>
      <c r="G145" s="587"/>
      <c r="H145" s="20">
        <v>10000</v>
      </c>
      <c r="I145" s="17">
        <f t="shared" si="6"/>
        <v>700000</v>
      </c>
    </row>
    <row r="146" spans="2:9" hidden="1">
      <c r="B146" s="6" t="s">
        <v>35</v>
      </c>
      <c r="C146" s="7"/>
      <c r="D146" s="8"/>
      <c r="E146" s="9"/>
      <c r="F146" s="10"/>
      <c r="G146" s="10"/>
      <c r="H146" s="11">
        <f>SUM(H147:H188)</f>
        <v>210000</v>
      </c>
      <c r="I146" s="12"/>
    </row>
    <row r="147" spans="2:9" hidden="1" outlineLevel="1">
      <c r="B147" s="580" t="s">
        <v>2</v>
      </c>
      <c r="C147" s="13" t="s">
        <v>39</v>
      </c>
      <c r="D147" s="14" t="s">
        <v>9</v>
      </c>
      <c r="E147" s="19" t="s">
        <v>1</v>
      </c>
      <c r="F147" s="586">
        <v>3</v>
      </c>
      <c r="G147" s="586">
        <v>0</v>
      </c>
      <c r="H147" s="16">
        <v>0</v>
      </c>
      <c r="I147" s="17">
        <f>I145+H147</f>
        <v>700000</v>
      </c>
    </row>
    <row r="148" spans="2:9" hidden="1" outlineLevel="1">
      <c r="B148" s="611"/>
      <c r="C148" s="13" t="s">
        <v>39</v>
      </c>
      <c r="D148" s="18" t="s">
        <v>15</v>
      </c>
      <c r="E148" s="19" t="s">
        <v>1</v>
      </c>
      <c r="F148" s="587"/>
      <c r="G148" s="587"/>
      <c r="H148" s="20">
        <v>0</v>
      </c>
      <c r="I148" s="17">
        <f t="shared" ref="I148:I188" si="7">H148+I147</f>
        <v>700000</v>
      </c>
    </row>
    <row r="149" spans="2:9" hidden="1" outlineLevel="1">
      <c r="B149" s="611"/>
      <c r="C149" s="13" t="s">
        <v>39</v>
      </c>
      <c r="D149" s="18" t="s">
        <v>23</v>
      </c>
      <c r="E149" s="19" t="s">
        <v>17</v>
      </c>
      <c r="F149" s="587"/>
      <c r="G149" s="587"/>
      <c r="H149" s="20">
        <v>10000</v>
      </c>
      <c r="I149" s="17">
        <f t="shared" si="7"/>
        <v>710000</v>
      </c>
    </row>
    <row r="150" spans="2:9" hidden="1" outlineLevel="1">
      <c r="B150" s="611"/>
      <c r="C150" s="13" t="s">
        <v>39</v>
      </c>
      <c r="D150" s="18" t="s">
        <v>5</v>
      </c>
      <c r="E150" s="19" t="s">
        <v>17</v>
      </c>
      <c r="F150" s="587"/>
      <c r="G150" s="587"/>
      <c r="H150" s="20">
        <v>10000</v>
      </c>
      <c r="I150" s="17">
        <f t="shared" si="7"/>
        <v>720000</v>
      </c>
    </row>
    <row r="151" spans="2:9" hidden="1" outlineLevel="1">
      <c r="B151" s="612" t="s">
        <v>3</v>
      </c>
      <c r="C151" s="21" t="s">
        <v>39</v>
      </c>
      <c r="D151" s="22" t="s">
        <v>15</v>
      </c>
      <c r="E151" s="23" t="s">
        <v>1</v>
      </c>
      <c r="F151" s="585">
        <v>3</v>
      </c>
      <c r="G151" s="585">
        <v>1</v>
      </c>
      <c r="H151" s="24">
        <v>0</v>
      </c>
      <c r="I151" s="17">
        <f t="shared" si="7"/>
        <v>720000</v>
      </c>
    </row>
    <row r="152" spans="2:9" hidden="1" outlineLevel="1">
      <c r="B152" s="612"/>
      <c r="C152" s="21" t="s">
        <v>39</v>
      </c>
      <c r="D152" s="22" t="s">
        <v>0</v>
      </c>
      <c r="E152" s="23" t="s">
        <v>1</v>
      </c>
      <c r="F152" s="585"/>
      <c r="G152" s="585"/>
      <c r="H152" s="24">
        <v>0</v>
      </c>
      <c r="I152" s="17">
        <f t="shared" si="7"/>
        <v>720000</v>
      </c>
    </row>
    <row r="153" spans="2:9" outlineLevel="1">
      <c r="B153" s="612"/>
      <c r="C153" s="21" t="s">
        <v>39</v>
      </c>
      <c r="D153" s="22" t="s">
        <v>13</v>
      </c>
      <c r="E153" s="23" t="s">
        <v>17</v>
      </c>
      <c r="F153" s="585"/>
      <c r="G153" s="585"/>
      <c r="H153" s="24">
        <v>10000</v>
      </c>
      <c r="I153" s="17">
        <f t="shared" si="7"/>
        <v>730000</v>
      </c>
    </row>
    <row r="154" spans="2:9" hidden="1" outlineLevel="1">
      <c r="B154" s="612"/>
      <c r="C154" s="21" t="s">
        <v>39</v>
      </c>
      <c r="D154" s="22" t="s">
        <v>9</v>
      </c>
      <c r="E154" s="23" t="s">
        <v>17</v>
      </c>
      <c r="F154" s="585"/>
      <c r="G154" s="585"/>
      <c r="H154" s="24">
        <v>10000</v>
      </c>
      <c r="I154" s="17">
        <f t="shared" si="7"/>
        <v>740000</v>
      </c>
    </row>
    <row r="155" spans="2:9" hidden="1" outlineLevel="1">
      <c r="B155" s="611" t="s">
        <v>6</v>
      </c>
      <c r="C155" s="13" t="s">
        <v>39</v>
      </c>
      <c r="D155" s="18" t="s">
        <v>13</v>
      </c>
      <c r="E155" s="19" t="s">
        <v>1</v>
      </c>
      <c r="F155" s="587">
        <v>3</v>
      </c>
      <c r="G155" s="587">
        <v>1</v>
      </c>
      <c r="H155" s="20">
        <v>0</v>
      </c>
      <c r="I155" s="17">
        <f t="shared" si="7"/>
        <v>740000</v>
      </c>
    </row>
    <row r="156" spans="2:9" hidden="1" outlineLevel="1">
      <c r="B156" s="611"/>
      <c r="C156" s="13" t="s">
        <v>39</v>
      </c>
      <c r="D156" s="18" t="s">
        <v>0</v>
      </c>
      <c r="E156" s="19" t="s">
        <v>1</v>
      </c>
      <c r="F156" s="587"/>
      <c r="G156" s="587"/>
      <c r="H156" s="20">
        <v>0</v>
      </c>
      <c r="I156" s="17">
        <f t="shared" si="7"/>
        <v>740000</v>
      </c>
    </row>
    <row r="157" spans="2:9" hidden="1" outlineLevel="1">
      <c r="B157" s="611"/>
      <c r="C157" s="13" t="s">
        <v>39</v>
      </c>
      <c r="D157" s="18" t="s">
        <v>9</v>
      </c>
      <c r="E157" s="19" t="s">
        <v>17</v>
      </c>
      <c r="F157" s="587"/>
      <c r="G157" s="587"/>
      <c r="H157" s="20">
        <v>10000</v>
      </c>
      <c r="I157" s="17">
        <f t="shared" si="7"/>
        <v>750000</v>
      </c>
    </row>
    <row r="158" spans="2:9" hidden="1" outlineLevel="1">
      <c r="B158" s="611"/>
      <c r="C158" s="13" t="s">
        <v>39</v>
      </c>
      <c r="D158" s="18" t="s">
        <v>15</v>
      </c>
      <c r="E158" s="19" t="s">
        <v>17</v>
      </c>
      <c r="F158" s="587"/>
      <c r="G158" s="587"/>
      <c r="H158" s="20">
        <v>10000</v>
      </c>
      <c r="I158" s="17">
        <f t="shared" si="7"/>
        <v>760000</v>
      </c>
    </row>
    <row r="159" spans="2:9" hidden="1" outlineLevel="1">
      <c r="B159" s="612" t="s">
        <v>7</v>
      </c>
      <c r="C159" s="21" t="s">
        <v>39</v>
      </c>
      <c r="D159" s="22" t="s">
        <v>25</v>
      </c>
      <c r="E159" s="23" t="s">
        <v>1</v>
      </c>
      <c r="F159" s="585">
        <v>3</v>
      </c>
      <c r="G159" s="585">
        <v>1</v>
      </c>
      <c r="H159" s="24">
        <v>0</v>
      </c>
      <c r="I159" s="17">
        <f t="shared" si="7"/>
        <v>760000</v>
      </c>
    </row>
    <row r="160" spans="2:9" hidden="1" outlineLevel="1">
      <c r="B160" s="612"/>
      <c r="C160" s="21" t="s">
        <v>39</v>
      </c>
      <c r="D160" s="22" t="s">
        <v>5</v>
      </c>
      <c r="E160" s="23" t="s">
        <v>1</v>
      </c>
      <c r="F160" s="585"/>
      <c r="G160" s="585"/>
      <c r="H160" s="24">
        <v>0</v>
      </c>
      <c r="I160" s="17">
        <f t="shared" si="7"/>
        <v>760000</v>
      </c>
    </row>
    <row r="161" spans="2:9" hidden="1" outlineLevel="1">
      <c r="B161" s="612"/>
      <c r="C161" s="21" t="s">
        <v>39</v>
      </c>
      <c r="D161" s="22" t="s">
        <v>23</v>
      </c>
      <c r="E161" s="23" t="s">
        <v>17</v>
      </c>
      <c r="F161" s="585"/>
      <c r="G161" s="585"/>
      <c r="H161" s="24">
        <v>10000</v>
      </c>
      <c r="I161" s="17">
        <f t="shared" si="7"/>
        <v>770000</v>
      </c>
    </row>
    <row r="162" spans="2:9" hidden="1" outlineLevel="1">
      <c r="B162" s="612"/>
      <c r="C162" s="21" t="s">
        <v>39</v>
      </c>
      <c r="D162" s="22" t="s">
        <v>24</v>
      </c>
      <c r="E162" s="23" t="s">
        <v>17</v>
      </c>
      <c r="F162" s="585"/>
      <c r="G162" s="585"/>
      <c r="H162" s="24">
        <v>10000</v>
      </c>
      <c r="I162" s="17">
        <f t="shared" si="7"/>
        <v>780000</v>
      </c>
    </row>
    <row r="163" spans="2:9" hidden="1" outlineLevel="1">
      <c r="B163" s="611" t="s">
        <v>8</v>
      </c>
      <c r="C163" s="13" t="s">
        <v>39</v>
      </c>
      <c r="D163" s="18" t="s">
        <v>14</v>
      </c>
      <c r="E163" s="19" t="s">
        <v>1</v>
      </c>
      <c r="F163" s="587">
        <v>3</v>
      </c>
      <c r="G163" s="587">
        <v>2</v>
      </c>
      <c r="H163" s="20">
        <v>0</v>
      </c>
      <c r="I163" s="17">
        <f t="shared" si="7"/>
        <v>780000</v>
      </c>
    </row>
    <row r="164" spans="2:9" hidden="1" outlineLevel="1">
      <c r="B164" s="611"/>
      <c r="C164" s="13" t="s">
        <v>39</v>
      </c>
      <c r="D164" s="18" t="s">
        <v>15</v>
      </c>
      <c r="E164" s="19" t="s">
        <v>1</v>
      </c>
      <c r="F164" s="587"/>
      <c r="G164" s="587"/>
      <c r="H164" s="20">
        <v>0</v>
      </c>
      <c r="I164" s="17">
        <f t="shared" si="7"/>
        <v>780000</v>
      </c>
    </row>
    <row r="165" spans="2:9" hidden="1" outlineLevel="1">
      <c r="B165" s="611"/>
      <c r="C165" s="13" t="s">
        <v>39</v>
      </c>
      <c r="D165" s="18" t="s">
        <v>9</v>
      </c>
      <c r="E165" s="19" t="s">
        <v>17</v>
      </c>
      <c r="F165" s="587"/>
      <c r="G165" s="587"/>
      <c r="H165" s="20">
        <v>10000</v>
      </c>
      <c r="I165" s="17">
        <f t="shared" si="7"/>
        <v>790000</v>
      </c>
    </row>
    <row r="166" spans="2:9" outlineLevel="1">
      <c r="B166" s="611"/>
      <c r="C166" s="13" t="s">
        <v>39</v>
      </c>
      <c r="D166" s="18" t="s">
        <v>13</v>
      </c>
      <c r="E166" s="19" t="s">
        <v>17</v>
      </c>
      <c r="F166" s="587"/>
      <c r="G166" s="587"/>
      <c r="H166" s="20">
        <v>10000</v>
      </c>
      <c r="I166" s="17">
        <f t="shared" si="7"/>
        <v>800000</v>
      </c>
    </row>
    <row r="167" spans="2:9" hidden="1" outlineLevel="1">
      <c r="B167" s="612" t="s">
        <v>10</v>
      </c>
      <c r="C167" s="21" t="s">
        <v>39</v>
      </c>
      <c r="D167" s="22" t="s">
        <v>14</v>
      </c>
      <c r="E167" s="23" t="s">
        <v>1</v>
      </c>
      <c r="F167" s="585">
        <v>3</v>
      </c>
      <c r="G167" s="585">
        <v>2</v>
      </c>
      <c r="H167" s="24">
        <v>0</v>
      </c>
      <c r="I167" s="17">
        <f t="shared" si="7"/>
        <v>800000</v>
      </c>
    </row>
    <row r="168" spans="2:9" hidden="1" outlineLevel="1">
      <c r="B168" s="612"/>
      <c r="C168" s="21" t="s">
        <v>39</v>
      </c>
      <c r="D168" s="22" t="s">
        <v>23</v>
      </c>
      <c r="E168" s="23" t="s">
        <v>1</v>
      </c>
      <c r="F168" s="585"/>
      <c r="G168" s="585"/>
      <c r="H168" s="24">
        <v>0</v>
      </c>
      <c r="I168" s="17">
        <f t="shared" si="7"/>
        <v>800000</v>
      </c>
    </row>
    <row r="169" spans="2:9" hidden="1" outlineLevel="1">
      <c r="B169" s="612"/>
      <c r="C169" s="21" t="s">
        <v>39</v>
      </c>
      <c r="D169" s="22" t="s">
        <v>4</v>
      </c>
      <c r="E169" s="23" t="s">
        <v>17</v>
      </c>
      <c r="F169" s="585"/>
      <c r="G169" s="585"/>
      <c r="H169" s="24">
        <v>10000</v>
      </c>
      <c r="I169" s="17">
        <f t="shared" si="7"/>
        <v>810000</v>
      </c>
    </row>
    <row r="170" spans="2:9" hidden="1" outlineLevel="1">
      <c r="B170" s="612"/>
      <c r="C170" s="21" t="s">
        <v>39</v>
      </c>
      <c r="D170" s="22" t="s">
        <v>24</v>
      </c>
      <c r="E170" s="23" t="s">
        <v>17</v>
      </c>
      <c r="F170" s="585"/>
      <c r="G170" s="585"/>
      <c r="H170" s="24">
        <v>10000</v>
      </c>
      <c r="I170" s="17">
        <f t="shared" si="7"/>
        <v>820000</v>
      </c>
    </row>
    <row r="171" spans="2:9" hidden="1" outlineLevel="1">
      <c r="B171" s="611" t="s">
        <v>31</v>
      </c>
      <c r="C171" s="13" t="s">
        <v>39</v>
      </c>
      <c r="D171" s="18" t="s">
        <v>15</v>
      </c>
      <c r="E171" s="19" t="s">
        <v>1</v>
      </c>
      <c r="F171" s="587">
        <v>3</v>
      </c>
      <c r="G171" s="587">
        <v>2</v>
      </c>
      <c r="H171" s="20">
        <v>0</v>
      </c>
      <c r="I171" s="17">
        <f t="shared" si="7"/>
        <v>820000</v>
      </c>
    </row>
    <row r="172" spans="2:9" hidden="1" outlineLevel="1">
      <c r="B172" s="611"/>
      <c r="C172" s="13" t="s">
        <v>39</v>
      </c>
      <c r="D172" s="18" t="s">
        <v>25</v>
      </c>
      <c r="E172" s="19" t="s">
        <v>1</v>
      </c>
      <c r="F172" s="587"/>
      <c r="G172" s="587"/>
      <c r="H172" s="20">
        <v>0</v>
      </c>
      <c r="I172" s="17">
        <f t="shared" si="7"/>
        <v>820000</v>
      </c>
    </row>
    <row r="173" spans="2:9" hidden="1" outlineLevel="1">
      <c r="B173" s="611"/>
      <c r="C173" s="13" t="s">
        <v>39</v>
      </c>
      <c r="D173" s="18" t="s">
        <v>4</v>
      </c>
      <c r="E173" s="19" t="s">
        <v>17</v>
      </c>
      <c r="F173" s="587"/>
      <c r="G173" s="587"/>
      <c r="H173" s="20">
        <v>10000</v>
      </c>
      <c r="I173" s="17">
        <f t="shared" si="7"/>
        <v>830000</v>
      </c>
    </row>
    <row r="174" spans="2:9" hidden="1" outlineLevel="1">
      <c r="B174" s="611"/>
      <c r="C174" s="13" t="s">
        <v>39</v>
      </c>
      <c r="D174" s="18" t="s">
        <v>24</v>
      </c>
      <c r="E174" s="19" t="s">
        <v>17</v>
      </c>
      <c r="F174" s="587"/>
      <c r="G174" s="587"/>
      <c r="H174" s="20">
        <v>10000</v>
      </c>
      <c r="I174" s="17">
        <f t="shared" si="7"/>
        <v>840000</v>
      </c>
    </row>
    <row r="175" spans="2:9" hidden="1" outlineLevel="1">
      <c r="B175" s="612" t="s">
        <v>36</v>
      </c>
      <c r="C175" s="21" t="s">
        <v>39</v>
      </c>
      <c r="D175" s="22" t="s">
        <v>25</v>
      </c>
      <c r="E175" s="23" t="s">
        <v>1</v>
      </c>
      <c r="F175" s="585">
        <v>3</v>
      </c>
      <c r="G175" s="585">
        <v>2</v>
      </c>
      <c r="H175" s="24">
        <v>0</v>
      </c>
      <c r="I175" s="17">
        <f t="shared" si="7"/>
        <v>840000</v>
      </c>
    </row>
    <row r="176" spans="2:9" hidden="1" outlineLevel="1">
      <c r="B176" s="612"/>
      <c r="C176" s="21" t="s">
        <v>39</v>
      </c>
      <c r="D176" s="22" t="s">
        <v>15</v>
      </c>
      <c r="E176" s="23" t="s">
        <v>1</v>
      </c>
      <c r="F176" s="585"/>
      <c r="G176" s="585"/>
      <c r="H176" s="24">
        <v>0</v>
      </c>
      <c r="I176" s="17">
        <f t="shared" si="7"/>
        <v>840000</v>
      </c>
    </row>
    <row r="177" spans="2:9" hidden="1" outlineLevel="1">
      <c r="B177" s="612"/>
      <c r="C177" s="21" t="s">
        <v>39</v>
      </c>
      <c r="D177" s="22" t="s">
        <v>23</v>
      </c>
      <c r="E177" s="23" t="s">
        <v>17</v>
      </c>
      <c r="F177" s="585"/>
      <c r="G177" s="585"/>
      <c r="H177" s="24">
        <v>10000</v>
      </c>
      <c r="I177" s="17">
        <f t="shared" si="7"/>
        <v>850000</v>
      </c>
    </row>
    <row r="178" spans="2:9" hidden="1" outlineLevel="1">
      <c r="B178" s="612"/>
      <c r="C178" s="21" t="s">
        <v>39</v>
      </c>
      <c r="D178" s="22" t="s">
        <v>4</v>
      </c>
      <c r="E178" s="23" t="s">
        <v>17</v>
      </c>
      <c r="F178" s="585"/>
      <c r="G178" s="585"/>
      <c r="H178" s="24">
        <v>10000</v>
      </c>
      <c r="I178" s="17">
        <f t="shared" si="7"/>
        <v>860000</v>
      </c>
    </row>
    <row r="179" spans="2:9" hidden="1" outlineLevel="1">
      <c r="B179" s="614" t="s">
        <v>37</v>
      </c>
      <c r="C179" s="13" t="s">
        <v>39</v>
      </c>
      <c r="D179" s="33" t="s">
        <v>14</v>
      </c>
      <c r="E179" s="19" t="s">
        <v>1</v>
      </c>
      <c r="F179" s="615">
        <v>3</v>
      </c>
      <c r="G179" s="615">
        <v>1</v>
      </c>
      <c r="H179" s="34">
        <v>0</v>
      </c>
      <c r="I179" s="17">
        <f t="shared" si="7"/>
        <v>860000</v>
      </c>
    </row>
    <row r="180" spans="2:9" hidden="1" outlineLevel="1">
      <c r="B180" s="614"/>
      <c r="C180" s="13" t="s">
        <v>39</v>
      </c>
      <c r="D180" s="33" t="s">
        <v>25</v>
      </c>
      <c r="E180" s="19" t="s">
        <v>1</v>
      </c>
      <c r="F180" s="615"/>
      <c r="G180" s="615"/>
      <c r="H180" s="34">
        <v>0</v>
      </c>
      <c r="I180" s="17">
        <f t="shared" si="7"/>
        <v>860000</v>
      </c>
    </row>
    <row r="181" spans="2:9" hidden="1" outlineLevel="1">
      <c r="B181" s="614"/>
      <c r="C181" s="13" t="s">
        <v>39</v>
      </c>
      <c r="D181" s="33" t="s">
        <v>23</v>
      </c>
      <c r="E181" s="19" t="s">
        <v>17</v>
      </c>
      <c r="F181" s="615"/>
      <c r="G181" s="615"/>
      <c r="H181" s="34">
        <v>10000</v>
      </c>
      <c r="I181" s="17">
        <f t="shared" si="7"/>
        <v>870000</v>
      </c>
    </row>
    <row r="182" spans="2:9" hidden="1" outlineLevel="1">
      <c r="B182" s="614"/>
      <c r="C182" s="13" t="s">
        <v>39</v>
      </c>
      <c r="D182" s="33" t="s">
        <v>4</v>
      </c>
      <c r="E182" s="19" t="s">
        <v>17</v>
      </c>
      <c r="F182" s="615"/>
      <c r="G182" s="615"/>
      <c r="H182" s="34">
        <v>10000</v>
      </c>
      <c r="I182" s="17">
        <f t="shared" si="7"/>
        <v>880000</v>
      </c>
    </row>
    <row r="183" spans="2:9" hidden="1" outlineLevel="1">
      <c r="B183" s="612" t="s">
        <v>41</v>
      </c>
      <c r="C183" s="21" t="s">
        <v>39</v>
      </c>
      <c r="D183" s="22" t="s">
        <v>0</v>
      </c>
      <c r="E183" s="23" t="s">
        <v>1</v>
      </c>
      <c r="F183" s="585">
        <v>3</v>
      </c>
      <c r="G183" s="585">
        <v>1</v>
      </c>
      <c r="H183" s="24">
        <v>0</v>
      </c>
      <c r="I183" s="17">
        <f t="shared" si="7"/>
        <v>880000</v>
      </c>
    </row>
    <row r="184" spans="2:9" hidden="1" outlineLevel="1">
      <c r="B184" s="612"/>
      <c r="C184" s="21" t="s">
        <v>39</v>
      </c>
      <c r="D184" s="22" t="s">
        <v>5</v>
      </c>
      <c r="E184" s="23" t="s">
        <v>1</v>
      </c>
      <c r="F184" s="585"/>
      <c r="G184" s="585"/>
      <c r="H184" s="24">
        <v>0</v>
      </c>
      <c r="I184" s="17">
        <f t="shared" si="7"/>
        <v>880000</v>
      </c>
    </row>
    <row r="185" spans="2:9" hidden="1" outlineLevel="1">
      <c r="B185" s="612"/>
      <c r="C185" s="21" t="s">
        <v>39</v>
      </c>
      <c r="D185" s="22" t="s">
        <v>25</v>
      </c>
      <c r="E185" s="23" t="s">
        <v>17</v>
      </c>
      <c r="F185" s="585"/>
      <c r="G185" s="585"/>
      <c r="H185" s="24">
        <v>10000</v>
      </c>
      <c r="I185" s="17">
        <f t="shared" si="7"/>
        <v>890000</v>
      </c>
    </row>
    <row r="186" spans="2:9" hidden="1" outlineLevel="1">
      <c r="B186" s="612"/>
      <c r="C186" s="21" t="s">
        <v>39</v>
      </c>
      <c r="D186" s="22" t="s">
        <v>34</v>
      </c>
      <c r="E186" s="23" t="s">
        <v>17</v>
      </c>
      <c r="F186" s="585"/>
      <c r="G186" s="585"/>
      <c r="H186" s="24">
        <v>10000</v>
      </c>
      <c r="I186" s="17">
        <f t="shared" si="7"/>
        <v>900000</v>
      </c>
    </row>
    <row r="187" spans="2:9" hidden="1" outlineLevel="1">
      <c r="B187" s="614" t="s">
        <v>37</v>
      </c>
      <c r="C187" s="30" t="s">
        <v>40</v>
      </c>
      <c r="D187" s="33" t="s">
        <v>0</v>
      </c>
      <c r="E187" s="40" t="s">
        <v>1</v>
      </c>
      <c r="F187" s="615">
        <v>3</v>
      </c>
      <c r="G187" s="615">
        <v>2</v>
      </c>
      <c r="H187" s="34">
        <v>0</v>
      </c>
      <c r="I187" s="17">
        <f t="shared" si="7"/>
        <v>900000</v>
      </c>
    </row>
    <row r="188" spans="2:9" hidden="1" outlineLevel="1">
      <c r="B188" s="614"/>
      <c r="C188" s="38" t="s">
        <v>40</v>
      </c>
      <c r="D188" s="33" t="s">
        <v>14</v>
      </c>
      <c r="E188" s="40" t="s">
        <v>17</v>
      </c>
      <c r="F188" s="615"/>
      <c r="G188" s="615"/>
      <c r="H188" s="34">
        <v>10000</v>
      </c>
      <c r="I188" s="17">
        <f t="shared" si="7"/>
        <v>910000</v>
      </c>
    </row>
    <row r="189" spans="2:9" hidden="1">
      <c r="B189" s="6" t="s">
        <v>42</v>
      </c>
      <c r="C189" s="7"/>
      <c r="D189" s="8"/>
      <c r="E189" s="9"/>
      <c r="F189" s="10"/>
      <c r="G189" s="10"/>
      <c r="H189" s="11">
        <f>SUM(H190:H209)</f>
        <v>100000</v>
      </c>
      <c r="I189" s="12"/>
    </row>
    <row r="190" spans="2:9" hidden="1" outlineLevel="1">
      <c r="B190" s="580" t="s">
        <v>2</v>
      </c>
      <c r="C190" s="13" t="s">
        <v>39</v>
      </c>
      <c r="D190" s="14" t="s">
        <v>4</v>
      </c>
      <c r="E190" s="19" t="s">
        <v>1</v>
      </c>
      <c r="F190" s="586">
        <v>3</v>
      </c>
      <c r="G190" s="586">
        <v>1</v>
      </c>
      <c r="H190" s="16">
        <v>0</v>
      </c>
      <c r="I190" s="17">
        <f>I188+H190</f>
        <v>910000</v>
      </c>
    </row>
    <row r="191" spans="2:9" hidden="1" outlineLevel="1">
      <c r="B191" s="611"/>
      <c r="C191" s="13" t="s">
        <v>39</v>
      </c>
      <c r="D191" s="18" t="s">
        <v>5</v>
      </c>
      <c r="E191" s="19" t="s">
        <v>1</v>
      </c>
      <c r="F191" s="587"/>
      <c r="G191" s="587"/>
      <c r="H191" s="20">
        <v>0</v>
      </c>
      <c r="I191" s="17">
        <f t="shared" ref="I191:I209" si="8">H191+I190</f>
        <v>910000</v>
      </c>
    </row>
    <row r="192" spans="2:9" hidden="1" outlineLevel="1">
      <c r="B192" s="611"/>
      <c r="C192" s="13" t="s">
        <v>39</v>
      </c>
      <c r="D192" s="18" t="s">
        <v>14</v>
      </c>
      <c r="E192" s="19" t="s">
        <v>17</v>
      </c>
      <c r="F192" s="587"/>
      <c r="G192" s="587"/>
      <c r="H192" s="20">
        <v>10000</v>
      </c>
      <c r="I192" s="17">
        <f t="shared" si="8"/>
        <v>920000</v>
      </c>
    </row>
    <row r="193" spans="2:9" hidden="1" outlineLevel="1">
      <c r="B193" s="611"/>
      <c r="C193" s="13" t="s">
        <v>39</v>
      </c>
      <c r="D193" s="18" t="s">
        <v>25</v>
      </c>
      <c r="E193" s="19" t="s">
        <v>17</v>
      </c>
      <c r="F193" s="587"/>
      <c r="G193" s="587"/>
      <c r="H193" s="20">
        <v>10000</v>
      </c>
      <c r="I193" s="17">
        <f t="shared" si="8"/>
        <v>930000</v>
      </c>
    </row>
    <row r="194" spans="2:9" hidden="1" outlineLevel="1">
      <c r="B194" s="612" t="s">
        <v>3</v>
      </c>
      <c r="C194" s="21" t="s">
        <v>39</v>
      </c>
      <c r="D194" s="22" t="s">
        <v>23</v>
      </c>
      <c r="E194" s="23" t="s">
        <v>1</v>
      </c>
      <c r="F194" s="585">
        <v>3</v>
      </c>
      <c r="G194" s="585">
        <v>2</v>
      </c>
      <c r="H194" s="24">
        <v>0</v>
      </c>
      <c r="I194" s="17">
        <f t="shared" si="8"/>
        <v>930000</v>
      </c>
    </row>
    <row r="195" spans="2:9" hidden="1" outlineLevel="1">
      <c r="B195" s="612"/>
      <c r="C195" s="21" t="s">
        <v>39</v>
      </c>
      <c r="D195" s="22" t="s">
        <v>5</v>
      </c>
      <c r="E195" s="23" t="s">
        <v>1</v>
      </c>
      <c r="F195" s="585"/>
      <c r="G195" s="585"/>
      <c r="H195" s="24">
        <v>0</v>
      </c>
      <c r="I195" s="17">
        <f t="shared" si="8"/>
        <v>930000</v>
      </c>
    </row>
    <row r="196" spans="2:9" hidden="1" outlineLevel="1">
      <c r="B196" s="612"/>
      <c r="C196" s="21" t="s">
        <v>39</v>
      </c>
      <c r="D196" s="22" t="s">
        <v>0</v>
      </c>
      <c r="E196" s="23" t="s">
        <v>17</v>
      </c>
      <c r="F196" s="585"/>
      <c r="G196" s="585"/>
      <c r="H196" s="24">
        <v>10000</v>
      </c>
      <c r="I196" s="17">
        <f t="shared" si="8"/>
        <v>940000</v>
      </c>
    </row>
    <row r="197" spans="2:9" hidden="1" outlineLevel="1">
      <c r="B197" s="612"/>
      <c r="C197" s="21" t="s">
        <v>39</v>
      </c>
      <c r="D197" s="22" t="s">
        <v>24</v>
      </c>
      <c r="E197" s="23" t="s">
        <v>17</v>
      </c>
      <c r="F197" s="585"/>
      <c r="G197" s="585"/>
      <c r="H197" s="24">
        <v>10000</v>
      </c>
      <c r="I197" s="17">
        <f t="shared" si="8"/>
        <v>950000</v>
      </c>
    </row>
    <row r="198" spans="2:9" hidden="1" outlineLevel="1">
      <c r="B198" s="611" t="s">
        <v>6</v>
      </c>
      <c r="C198" s="13" t="s">
        <v>39</v>
      </c>
      <c r="D198" s="18" t="s">
        <v>14</v>
      </c>
      <c r="E198" s="19" t="s">
        <v>1</v>
      </c>
      <c r="F198" s="587">
        <v>3</v>
      </c>
      <c r="G198" s="587">
        <v>1</v>
      </c>
      <c r="H198" s="20">
        <v>0</v>
      </c>
      <c r="I198" s="17">
        <f t="shared" si="8"/>
        <v>950000</v>
      </c>
    </row>
    <row r="199" spans="2:9" hidden="1" outlineLevel="1">
      <c r="B199" s="611"/>
      <c r="C199" s="13" t="s">
        <v>39</v>
      </c>
      <c r="D199" s="18" t="s">
        <v>25</v>
      </c>
      <c r="E199" s="19" t="s">
        <v>1</v>
      </c>
      <c r="F199" s="587"/>
      <c r="G199" s="587"/>
      <c r="H199" s="20">
        <v>0</v>
      </c>
      <c r="I199" s="17">
        <f t="shared" si="8"/>
        <v>950000</v>
      </c>
    </row>
    <row r="200" spans="2:9" hidden="1" outlineLevel="1">
      <c r="B200" s="611"/>
      <c r="C200" s="13" t="s">
        <v>39</v>
      </c>
      <c r="D200" s="18" t="s">
        <v>4</v>
      </c>
      <c r="E200" s="19" t="s">
        <v>17</v>
      </c>
      <c r="F200" s="587"/>
      <c r="G200" s="587"/>
      <c r="H200" s="20">
        <v>10000</v>
      </c>
      <c r="I200" s="17">
        <f t="shared" si="8"/>
        <v>960000</v>
      </c>
    </row>
    <row r="201" spans="2:9" hidden="1" outlineLevel="1">
      <c r="B201" s="611"/>
      <c r="C201" s="13" t="s">
        <v>39</v>
      </c>
      <c r="D201" s="18" t="s">
        <v>24</v>
      </c>
      <c r="E201" s="19" t="s">
        <v>17</v>
      </c>
      <c r="F201" s="587"/>
      <c r="G201" s="587"/>
      <c r="H201" s="20">
        <v>10000</v>
      </c>
      <c r="I201" s="17">
        <f t="shared" si="8"/>
        <v>970000</v>
      </c>
    </row>
    <row r="202" spans="2:9" hidden="1" outlineLevel="1">
      <c r="B202" s="612" t="s">
        <v>7</v>
      </c>
      <c r="C202" s="21" t="s">
        <v>39</v>
      </c>
      <c r="D202" s="22" t="s">
        <v>25</v>
      </c>
      <c r="E202" s="23" t="s">
        <v>1</v>
      </c>
      <c r="F202" s="585">
        <v>3</v>
      </c>
      <c r="G202" s="585">
        <v>1</v>
      </c>
      <c r="H202" s="24">
        <v>0</v>
      </c>
      <c r="I202" s="17">
        <f t="shared" si="8"/>
        <v>970000</v>
      </c>
    </row>
    <row r="203" spans="2:9" hidden="1" outlineLevel="1">
      <c r="B203" s="612"/>
      <c r="C203" s="21" t="s">
        <v>39</v>
      </c>
      <c r="D203" s="22" t="s">
        <v>24</v>
      </c>
      <c r="E203" s="23" t="s">
        <v>1</v>
      </c>
      <c r="F203" s="585"/>
      <c r="G203" s="585"/>
      <c r="H203" s="24">
        <v>0</v>
      </c>
      <c r="I203" s="17">
        <f t="shared" si="8"/>
        <v>970000</v>
      </c>
    </row>
    <row r="204" spans="2:9" hidden="1" outlineLevel="1">
      <c r="B204" s="612"/>
      <c r="C204" s="21" t="s">
        <v>39</v>
      </c>
      <c r="D204" s="22" t="s">
        <v>14</v>
      </c>
      <c r="E204" s="23" t="s">
        <v>17</v>
      </c>
      <c r="F204" s="585"/>
      <c r="G204" s="585"/>
      <c r="H204" s="24">
        <v>10000</v>
      </c>
      <c r="I204" s="17">
        <f t="shared" si="8"/>
        <v>980000</v>
      </c>
    </row>
    <row r="205" spans="2:9" hidden="1" outlineLevel="1">
      <c r="B205" s="612"/>
      <c r="C205" s="21" t="s">
        <v>39</v>
      </c>
      <c r="D205" s="22" t="s">
        <v>5</v>
      </c>
      <c r="E205" s="23" t="s">
        <v>17</v>
      </c>
      <c r="F205" s="585"/>
      <c r="G205" s="585"/>
      <c r="H205" s="24">
        <v>10000</v>
      </c>
      <c r="I205" s="17">
        <f t="shared" si="8"/>
        <v>990000</v>
      </c>
    </row>
    <row r="206" spans="2:9" hidden="1" outlineLevel="1">
      <c r="B206" s="620" t="s">
        <v>8</v>
      </c>
      <c r="C206" s="41" t="s">
        <v>39</v>
      </c>
      <c r="D206" s="42" t="s">
        <v>23</v>
      </c>
      <c r="E206" s="43" t="s">
        <v>1</v>
      </c>
      <c r="F206" s="621">
        <v>3</v>
      </c>
      <c r="G206" s="621">
        <v>1</v>
      </c>
      <c r="H206" s="44">
        <v>0</v>
      </c>
      <c r="I206" s="17">
        <f t="shared" si="8"/>
        <v>990000</v>
      </c>
    </row>
    <row r="207" spans="2:9" hidden="1" outlineLevel="1">
      <c r="B207" s="620"/>
      <c r="C207" s="41" t="s">
        <v>39</v>
      </c>
      <c r="D207" s="42" t="s">
        <v>0</v>
      </c>
      <c r="E207" s="43" t="s">
        <v>1</v>
      </c>
      <c r="F207" s="621"/>
      <c r="G207" s="621"/>
      <c r="H207" s="44">
        <v>0</v>
      </c>
      <c r="I207" s="17">
        <f t="shared" si="8"/>
        <v>990000</v>
      </c>
    </row>
    <row r="208" spans="2:9" hidden="1" outlineLevel="1">
      <c r="B208" s="620"/>
      <c r="C208" s="41" t="s">
        <v>39</v>
      </c>
      <c r="D208" s="42" t="s">
        <v>4</v>
      </c>
      <c r="E208" s="43" t="s">
        <v>17</v>
      </c>
      <c r="F208" s="621"/>
      <c r="G208" s="621"/>
      <c r="H208" s="44">
        <v>10000</v>
      </c>
      <c r="I208" s="45">
        <f t="shared" si="8"/>
        <v>1000000</v>
      </c>
    </row>
    <row r="209" spans="2:9" hidden="1" outlineLevel="1">
      <c r="B209" s="620"/>
      <c r="C209" s="41" t="s">
        <v>39</v>
      </c>
      <c r="D209" s="42" t="s">
        <v>5</v>
      </c>
      <c r="E209" s="43" t="s">
        <v>17</v>
      </c>
      <c r="F209" s="621"/>
      <c r="G209" s="621"/>
      <c r="H209" s="44">
        <v>10000</v>
      </c>
      <c r="I209" s="45">
        <f t="shared" si="8"/>
        <v>1010000</v>
      </c>
    </row>
    <row r="210" spans="2:9" hidden="1">
      <c r="B210" s="6" t="s">
        <v>43</v>
      </c>
      <c r="C210" s="7"/>
      <c r="D210" s="8"/>
      <c r="E210" s="9"/>
      <c r="F210" s="10"/>
      <c r="G210" s="10"/>
      <c r="H210" s="11">
        <f>SUM(H211:H222)</f>
        <v>60000</v>
      </c>
      <c r="I210" s="12"/>
    </row>
    <row r="211" spans="2:9" hidden="1" outlineLevel="1">
      <c r="B211" s="580" t="s">
        <v>2</v>
      </c>
      <c r="C211" s="13" t="s">
        <v>39</v>
      </c>
      <c r="D211" s="14" t="s">
        <v>0</v>
      </c>
      <c r="E211" s="19" t="s">
        <v>1</v>
      </c>
      <c r="F211" s="586">
        <v>3</v>
      </c>
      <c r="G211" s="586">
        <v>0</v>
      </c>
      <c r="H211" s="16">
        <v>0</v>
      </c>
      <c r="I211" s="17">
        <f>I209+H211</f>
        <v>1010000</v>
      </c>
    </row>
    <row r="212" spans="2:9" hidden="1" outlineLevel="1">
      <c r="B212" s="611"/>
      <c r="C212" s="13" t="s">
        <v>39</v>
      </c>
      <c r="D212" s="18" t="s">
        <v>5</v>
      </c>
      <c r="E212" s="19" t="s">
        <v>1</v>
      </c>
      <c r="F212" s="587"/>
      <c r="G212" s="587"/>
      <c r="H212" s="20">
        <v>0</v>
      </c>
      <c r="I212" s="17">
        <f t="shared" ref="I212:I222" si="9">H212+I211</f>
        <v>1010000</v>
      </c>
    </row>
    <row r="213" spans="2:9" hidden="1" outlineLevel="1">
      <c r="B213" s="611"/>
      <c r="C213" s="13" t="s">
        <v>39</v>
      </c>
      <c r="D213" s="18" t="s">
        <v>23</v>
      </c>
      <c r="E213" s="19" t="s">
        <v>17</v>
      </c>
      <c r="F213" s="587"/>
      <c r="G213" s="587"/>
      <c r="H213" s="20">
        <v>10000</v>
      </c>
      <c r="I213" s="17">
        <f t="shared" si="9"/>
        <v>1020000</v>
      </c>
    </row>
    <row r="214" spans="2:9" hidden="1" outlineLevel="1">
      <c r="B214" s="611"/>
      <c r="C214" s="13" t="s">
        <v>39</v>
      </c>
      <c r="D214" s="18" t="s">
        <v>24</v>
      </c>
      <c r="E214" s="19" t="s">
        <v>17</v>
      </c>
      <c r="F214" s="587"/>
      <c r="G214" s="587"/>
      <c r="H214" s="20">
        <v>10000</v>
      </c>
      <c r="I214" s="17">
        <f t="shared" si="9"/>
        <v>1030000</v>
      </c>
    </row>
    <row r="215" spans="2:9" hidden="1" outlineLevel="1">
      <c r="B215" s="612" t="s">
        <v>3</v>
      </c>
      <c r="C215" s="21" t="s">
        <v>39</v>
      </c>
      <c r="D215" s="22" t="s">
        <v>4</v>
      </c>
      <c r="E215" s="23" t="s">
        <v>1</v>
      </c>
      <c r="F215" s="585">
        <v>3</v>
      </c>
      <c r="G215" s="585">
        <v>2</v>
      </c>
      <c r="H215" s="24">
        <v>0</v>
      </c>
      <c r="I215" s="17">
        <f t="shared" si="9"/>
        <v>1030000</v>
      </c>
    </row>
    <row r="216" spans="2:9" hidden="1" outlineLevel="1">
      <c r="B216" s="612"/>
      <c r="C216" s="21" t="s">
        <v>39</v>
      </c>
      <c r="D216" s="22" t="s">
        <v>5</v>
      </c>
      <c r="E216" s="23" t="s">
        <v>1</v>
      </c>
      <c r="F216" s="585"/>
      <c r="G216" s="585"/>
      <c r="H216" s="24">
        <v>0</v>
      </c>
      <c r="I216" s="17">
        <f t="shared" si="9"/>
        <v>1030000</v>
      </c>
    </row>
    <row r="217" spans="2:9" hidden="1" outlineLevel="1">
      <c r="B217" s="612"/>
      <c r="C217" s="21" t="s">
        <v>39</v>
      </c>
      <c r="D217" s="22" t="s">
        <v>0</v>
      </c>
      <c r="E217" s="23" t="s">
        <v>17</v>
      </c>
      <c r="F217" s="585"/>
      <c r="G217" s="585"/>
      <c r="H217" s="24">
        <v>10000</v>
      </c>
      <c r="I217" s="17">
        <f t="shared" si="9"/>
        <v>1040000</v>
      </c>
    </row>
    <row r="218" spans="2:9" hidden="1" outlineLevel="1">
      <c r="B218" s="612"/>
      <c r="C218" s="21" t="s">
        <v>39</v>
      </c>
      <c r="D218" s="22" t="s">
        <v>16</v>
      </c>
      <c r="E218" s="23" t="s">
        <v>17</v>
      </c>
      <c r="F218" s="585"/>
      <c r="G218" s="585"/>
      <c r="H218" s="24">
        <v>10000</v>
      </c>
      <c r="I218" s="17">
        <f t="shared" si="9"/>
        <v>1050000</v>
      </c>
    </row>
    <row r="219" spans="2:9" hidden="1" outlineLevel="1">
      <c r="B219" s="611" t="s">
        <v>6</v>
      </c>
      <c r="C219" s="13" t="s">
        <v>39</v>
      </c>
      <c r="D219" s="18" t="s">
        <v>4</v>
      </c>
      <c r="E219" s="19" t="s">
        <v>1</v>
      </c>
      <c r="F219" s="587">
        <v>3</v>
      </c>
      <c r="G219" s="587">
        <v>1</v>
      </c>
      <c r="H219" s="20">
        <v>0</v>
      </c>
      <c r="I219" s="17">
        <f t="shared" si="9"/>
        <v>1050000</v>
      </c>
    </row>
    <row r="220" spans="2:9" hidden="1" outlineLevel="1">
      <c r="B220" s="611"/>
      <c r="C220" s="13" t="s">
        <v>39</v>
      </c>
      <c r="D220" s="18" t="s">
        <v>15</v>
      </c>
      <c r="E220" s="19" t="s">
        <v>1</v>
      </c>
      <c r="F220" s="587"/>
      <c r="G220" s="587"/>
      <c r="H220" s="20">
        <v>0</v>
      </c>
      <c r="I220" s="17">
        <f t="shared" si="9"/>
        <v>1050000</v>
      </c>
    </row>
    <row r="221" spans="2:9" hidden="1" outlineLevel="1">
      <c r="B221" s="611"/>
      <c r="C221" s="13" t="s">
        <v>39</v>
      </c>
      <c r="D221" s="18" t="s">
        <v>23</v>
      </c>
      <c r="E221" s="19" t="s">
        <v>17</v>
      </c>
      <c r="F221" s="587"/>
      <c r="G221" s="587"/>
      <c r="H221" s="20">
        <v>10000</v>
      </c>
      <c r="I221" s="17">
        <f t="shared" si="9"/>
        <v>1060000</v>
      </c>
    </row>
    <row r="222" spans="2:9" hidden="1" outlineLevel="1">
      <c r="B222" s="611"/>
      <c r="C222" s="13" t="s">
        <v>39</v>
      </c>
      <c r="D222" s="18" t="s">
        <v>5</v>
      </c>
      <c r="E222" s="19" t="s">
        <v>17</v>
      </c>
      <c r="F222" s="587"/>
      <c r="G222" s="587"/>
      <c r="H222" s="20">
        <v>10000</v>
      </c>
      <c r="I222" s="17">
        <f t="shared" si="9"/>
        <v>1070000</v>
      </c>
    </row>
    <row r="223" spans="2:9" hidden="1">
      <c r="B223" s="6" t="s">
        <v>44</v>
      </c>
      <c r="C223" s="7"/>
      <c r="D223" s="8"/>
      <c r="E223" s="9"/>
      <c r="F223" s="10"/>
      <c r="G223" s="10"/>
      <c r="H223" s="11">
        <f>SUM(H224:H255)</f>
        <v>160000</v>
      </c>
      <c r="I223" s="12"/>
    </row>
    <row r="224" spans="2:9" hidden="1" outlineLevel="1">
      <c r="B224" s="580" t="s">
        <v>2</v>
      </c>
      <c r="C224" s="26" t="s">
        <v>39</v>
      </c>
      <c r="D224" s="14" t="s">
        <v>13</v>
      </c>
      <c r="E224" s="19" t="s">
        <v>1</v>
      </c>
      <c r="F224" s="586">
        <v>3</v>
      </c>
      <c r="G224" s="586">
        <v>0</v>
      </c>
      <c r="H224" s="16">
        <v>0</v>
      </c>
      <c r="I224" s="17">
        <f>I222+H224</f>
        <v>1070000</v>
      </c>
    </row>
    <row r="225" spans="2:9" hidden="1" outlineLevel="1">
      <c r="B225" s="611"/>
      <c r="C225" s="26" t="s">
        <v>39</v>
      </c>
      <c r="D225" s="18" t="s">
        <v>15</v>
      </c>
      <c r="E225" s="19" t="s">
        <v>1</v>
      </c>
      <c r="F225" s="587"/>
      <c r="G225" s="587"/>
      <c r="H225" s="20">
        <v>0</v>
      </c>
      <c r="I225" s="17">
        <f t="shared" ref="I225:I255" si="10">H225+I224</f>
        <v>1070000</v>
      </c>
    </row>
    <row r="226" spans="2:9" hidden="1" outlineLevel="1">
      <c r="B226" s="611"/>
      <c r="C226" s="26" t="s">
        <v>39</v>
      </c>
      <c r="D226" s="18" t="s">
        <v>14</v>
      </c>
      <c r="E226" s="19" t="s">
        <v>17</v>
      </c>
      <c r="F226" s="587"/>
      <c r="G226" s="587"/>
      <c r="H226" s="20">
        <v>10000</v>
      </c>
      <c r="I226" s="17">
        <f t="shared" si="10"/>
        <v>1080000</v>
      </c>
    </row>
    <row r="227" spans="2:9" hidden="1" outlineLevel="1">
      <c r="B227" s="611"/>
      <c r="C227" s="26" t="s">
        <v>39</v>
      </c>
      <c r="D227" s="18" t="s">
        <v>16</v>
      </c>
      <c r="E227" s="19" t="s">
        <v>17</v>
      </c>
      <c r="F227" s="587"/>
      <c r="G227" s="587"/>
      <c r="H227" s="20">
        <v>10000</v>
      </c>
      <c r="I227" s="17">
        <f t="shared" si="10"/>
        <v>1090000</v>
      </c>
    </row>
    <row r="228" spans="2:9" hidden="1" outlineLevel="1">
      <c r="B228" s="612" t="s">
        <v>3</v>
      </c>
      <c r="C228" s="21" t="s">
        <v>39</v>
      </c>
      <c r="D228" s="22" t="s">
        <v>13</v>
      </c>
      <c r="E228" s="23" t="s">
        <v>1</v>
      </c>
      <c r="F228" s="585">
        <v>3</v>
      </c>
      <c r="G228" s="585">
        <v>2</v>
      </c>
      <c r="H228" s="24">
        <v>0</v>
      </c>
      <c r="I228" s="17">
        <f t="shared" si="10"/>
        <v>1090000</v>
      </c>
    </row>
    <row r="229" spans="2:9" hidden="1" outlineLevel="1">
      <c r="B229" s="612"/>
      <c r="C229" s="21" t="s">
        <v>39</v>
      </c>
      <c r="D229" s="22" t="s">
        <v>24</v>
      </c>
      <c r="E229" s="23" t="s">
        <v>1</v>
      </c>
      <c r="F229" s="585"/>
      <c r="G229" s="585"/>
      <c r="H229" s="24">
        <v>0</v>
      </c>
      <c r="I229" s="17">
        <f t="shared" si="10"/>
        <v>1090000</v>
      </c>
    </row>
    <row r="230" spans="2:9" hidden="1" outlineLevel="1">
      <c r="B230" s="612"/>
      <c r="C230" s="21" t="s">
        <v>39</v>
      </c>
      <c r="D230" s="22" t="s">
        <v>15</v>
      </c>
      <c r="E230" s="23" t="s">
        <v>17</v>
      </c>
      <c r="F230" s="585"/>
      <c r="G230" s="585"/>
      <c r="H230" s="24">
        <v>10000</v>
      </c>
      <c r="I230" s="17">
        <f t="shared" si="10"/>
        <v>1100000</v>
      </c>
    </row>
    <row r="231" spans="2:9" hidden="1" outlineLevel="1">
      <c r="B231" s="612"/>
      <c r="C231" s="21" t="s">
        <v>39</v>
      </c>
      <c r="D231" s="22" t="s">
        <v>16</v>
      </c>
      <c r="E231" s="23" t="s">
        <v>17</v>
      </c>
      <c r="F231" s="585"/>
      <c r="G231" s="585"/>
      <c r="H231" s="24">
        <v>10000</v>
      </c>
      <c r="I231" s="17">
        <f t="shared" si="10"/>
        <v>1110000</v>
      </c>
    </row>
    <row r="232" spans="2:9" hidden="1" outlineLevel="1">
      <c r="B232" s="611" t="s">
        <v>6</v>
      </c>
      <c r="C232" s="26" t="s">
        <v>39</v>
      </c>
      <c r="D232" s="18" t="s">
        <v>14</v>
      </c>
      <c r="E232" s="19" t="s">
        <v>1</v>
      </c>
      <c r="F232" s="587">
        <v>3</v>
      </c>
      <c r="G232" s="587">
        <v>0</v>
      </c>
      <c r="H232" s="20">
        <v>0</v>
      </c>
      <c r="I232" s="17">
        <f t="shared" si="10"/>
        <v>1110000</v>
      </c>
    </row>
    <row r="233" spans="2:9" hidden="1" outlineLevel="1">
      <c r="B233" s="611"/>
      <c r="C233" s="26" t="s">
        <v>39</v>
      </c>
      <c r="D233" s="18" t="s">
        <v>24</v>
      </c>
      <c r="E233" s="19" t="s">
        <v>1</v>
      </c>
      <c r="F233" s="587"/>
      <c r="G233" s="587"/>
      <c r="H233" s="20">
        <v>0</v>
      </c>
      <c r="I233" s="17">
        <f t="shared" si="10"/>
        <v>1110000</v>
      </c>
    </row>
    <row r="234" spans="2:9" hidden="1" outlineLevel="1">
      <c r="B234" s="611"/>
      <c r="C234" s="26" t="s">
        <v>39</v>
      </c>
      <c r="D234" s="18" t="s">
        <v>16</v>
      </c>
      <c r="E234" s="19" t="s">
        <v>17</v>
      </c>
      <c r="F234" s="587"/>
      <c r="G234" s="587"/>
      <c r="H234" s="20">
        <v>10000</v>
      </c>
      <c r="I234" s="17">
        <f t="shared" si="10"/>
        <v>1120000</v>
      </c>
    </row>
    <row r="235" spans="2:9" hidden="1" outlineLevel="1">
      <c r="B235" s="611"/>
      <c r="C235" s="26" t="s">
        <v>39</v>
      </c>
      <c r="D235" s="18" t="s">
        <v>15</v>
      </c>
      <c r="E235" s="19" t="s">
        <v>17</v>
      </c>
      <c r="F235" s="587"/>
      <c r="G235" s="587"/>
      <c r="H235" s="20">
        <v>10000</v>
      </c>
      <c r="I235" s="17">
        <f t="shared" si="10"/>
        <v>1130000</v>
      </c>
    </row>
    <row r="236" spans="2:9" hidden="1" outlineLevel="1">
      <c r="B236" s="612" t="s">
        <v>7</v>
      </c>
      <c r="C236" s="21" t="s">
        <v>39</v>
      </c>
      <c r="D236" s="22" t="s">
        <v>13</v>
      </c>
      <c r="E236" s="23" t="s">
        <v>1</v>
      </c>
      <c r="F236" s="585">
        <v>3</v>
      </c>
      <c r="G236" s="585">
        <v>2</v>
      </c>
      <c r="H236" s="24">
        <v>0</v>
      </c>
      <c r="I236" s="17">
        <f t="shared" si="10"/>
        <v>1130000</v>
      </c>
    </row>
    <row r="237" spans="2:9" hidden="1" outlineLevel="1">
      <c r="B237" s="612"/>
      <c r="C237" s="21" t="s">
        <v>39</v>
      </c>
      <c r="D237" s="22" t="s">
        <v>16</v>
      </c>
      <c r="E237" s="23" t="s">
        <v>1</v>
      </c>
      <c r="F237" s="585"/>
      <c r="G237" s="585"/>
      <c r="H237" s="24">
        <v>0</v>
      </c>
      <c r="I237" s="17">
        <f t="shared" si="10"/>
        <v>1130000</v>
      </c>
    </row>
    <row r="238" spans="2:9" hidden="1" outlineLevel="1">
      <c r="B238" s="612"/>
      <c r="C238" s="21" t="s">
        <v>39</v>
      </c>
      <c r="D238" s="22" t="s">
        <v>14</v>
      </c>
      <c r="E238" s="23" t="s">
        <v>17</v>
      </c>
      <c r="F238" s="585"/>
      <c r="G238" s="585"/>
      <c r="H238" s="24">
        <v>10000</v>
      </c>
      <c r="I238" s="17">
        <f t="shared" si="10"/>
        <v>1140000</v>
      </c>
    </row>
    <row r="239" spans="2:9" hidden="1" outlineLevel="1">
      <c r="B239" s="612"/>
      <c r="C239" s="21" t="s">
        <v>39</v>
      </c>
      <c r="D239" s="22" t="s">
        <v>24</v>
      </c>
      <c r="E239" s="23" t="s">
        <v>17</v>
      </c>
      <c r="F239" s="585"/>
      <c r="G239" s="585"/>
      <c r="H239" s="24">
        <v>10000</v>
      </c>
      <c r="I239" s="17">
        <f t="shared" si="10"/>
        <v>1150000</v>
      </c>
    </row>
    <row r="240" spans="2:9" hidden="1" outlineLevel="1">
      <c r="B240" s="611" t="s">
        <v>8</v>
      </c>
      <c r="C240" s="26" t="s">
        <v>39</v>
      </c>
      <c r="D240" s="18" t="s">
        <v>23</v>
      </c>
      <c r="E240" s="19" t="s">
        <v>1</v>
      </c>
      <c r="F240" s="587">
        <v>3</v>
      </c>
      <c r="G240" s="587">
        <v>0</v>
      </c>
      <c r="H240" s="20">
        <v>0</v>
      </c>
      <c r="I240" s="17">
        <f t="shared" si="10"/>
        <v>1150000</v>
      </c>
    </row>
    <row r="241" spans="2:9" hidden="1" outlineLevel="1">
      <c r="B241" s="611"/>
      <c r="C241" s="26" t="s">
        <v>39</v>
      </c>
      <c r="D241" s="18" t="s">
        <v>16</v>
      </c>
      <c r="E241" s="19" t="s">
        <v>1</v>
      </c>
      <c r="F241" s="587"/>
      <c r="G241" s="587"/>
      <c r="H241" s="20">
        <v>0</v>
      </c>
      <c r="I241" s="17">
        <f t="shared" si="10"/>
        <v>1150000</v>
      </c>
    </row>
    <row r="242" spans="2:9" hidden="1" outlineLevel="1">
      <c r="B242" s="611"/>
      <c r="C242" s="26" t="s">
        <v>39</v>
      </c>
      <c r="D242" s="18" t="s">
        <v>15</v>
      </c>
      <c r="E242" s="19" t="s">
        <v>17</v>
      </c>
      <c r="F242" s="587"/>
      <c r="G242" s="587"/>
      <c r="H242" s="20">
        <v>10000</v>
      </c>
      <c r="I242" s="17">
        <f t="shared" si="10"/>
        <v>1160000</v>
      </c>
    </row>
    <row r="243" spans="2:9" hidden="1" outlineLevel="1">
      <c r="B243" s="611"/>
      <c r="C243" s="26" t="s">
        <v>39</v>
      </c>
      <c r="D243" s="18" t="s">
        <v>9</v>
      </c>
      <c r="E243" s="19" t="s">
        <v>17</v>
      </c>
      <c r="F243" s="587"/>
      <c r="G243" s="587"/>
      <c r="H243" s="20">
        <v>10000</v>
      </c>
      <c r="I243" s="17">
        <f t="shared" si="10"/>
        <v>1170000</v>
      </c>
    </row>
    <row r="244" spans="2:9" hidden="1" outlineLevel="1">
      <c r="B244" s="612" t="s">
        <v>10</v>
      </c>
      <c r="C244" s="21" t="s">
        <v>39</v>
      </c>
      <c r="D244" s="22" t="s">
        <v>13</v>
      </c>
      <c r="E244" s="23" t="s">
        <v>1</v>
      </c>
      <c r="F244" s="585">
        <v>3</v>
      </c>
      <c r="G244" s="585">
        <v>2</v>
      </c>
      <c r="H244" s="24">
        <v>0</v>
      </c>
      <c r="I244" s="17">
        <f t="shared" si="10"/>
        <v>1170000</v>
      </c>
    </row>
    <row r="245" spans="2:9" hidden="1" outlineLevel="1">
      <c r="B245" s="612"/>
      <c r="C245" s="21" t="s">
        <v>39</v>
      </c>
      <c r="D245" s="22" t="s">
        <v>14</v>
      </c>
      <c r="E245" s="23" t="s">
        <v>1</v>
      </c>
      <c r="F245" s="585"/>
      <c r="G245" s="585"/>
      <c r="H245" s="24">
        <v>0</v>
      </c>
      <c r="I245" s="17">
        <f t="shared" si="10"/>
        <v>1170000</v>
      </c>
    </row>
    <row r="246" spans="2:9" hidden="1" outlineLevel="1">
      <c r="B246" s="612"/>
      <c r="C246" s="21" t="s">
        <v>39</v>
      </c>
      <c r="D246" s="22" t="s">
        <v>25</v>
      </c>
      <c r="E246" s="23" t="s">
        <v>17</v>
      </c>
      <c r="F246" s="585"/>
      <c r="G246" s="585"/>
      <c r="H246" s="24">
        <v>10000</v>
      </c>
      <c r="I246" s="17">
        <f t="shared" si="10"/>
        <v>1180000</v>
      </c>
    </row>
    <row r="247" spans="2:9" hidden="1" outlineLevel="1">
      <c r="B247" s="612"/>
      <c r="C247" s="21" t="s">
        <v>39</v>
      </c>
      <c r="D247" s="22" t="s">
        <v>24</v>
      </c>
      <c r="E247" s="23" t="s">
        <v>17</v>
      </c>
      <c r="F247" s="585"/>
      <c r="G247" s="585"/>
      <c r="H247" s="24">
        <v>10000</v>
      </c>
      <c r="I247" s="17">
        <f t="shared" si="10"/>
        <v>1190000</v>
      </c>
    </row>
    <row r="248" spans="2:9" hidden="1" outlineLevel="1">
      <c r="B248" s="611" t="s">
        <v>31</v>
      </c>
      <c r="C248" s="26" t="s">
        <v>39</v>
      </c>
      <c r="D248" s="18" t="s">
        <v>15</v>
      </c>
      <c r="E248" s="19" t="s">
        <v>1</v>
      </c>
      <c r="F248" s="587">
        <v>3</v>
      </c>
      <c r="G248" s="587">
        <v>0</v>
      </c>
      <c r="H248" s="20">
        <v>0</v>
      </c>
      <c r="I248" s="17">
        <f t="shared" si="10"/>
        <v>1190000</v>
      </c>
    </row>
    <row r="249" spans="2:9" hidden="1" outlineLevel="1">
      <c r="B249" s="611"/>
      <c r="C249" s="26" t="s">
        <v>39</v>
      </c>
      <c r="D249" s="18" t="s">
        <v>9</v>
      </c>
      <c r="E249" s="19" t="s">
        <v>1</v>
      </c>
      <c r="F249" s="587"/>
      <c r="G249" s="587"/>
      <c r="H249" s="20">
        <v>0</v>
      </c>
      <c r="I249" s="17">
        <f t="shared" si="10"/>
        <v>1190000</v>
      </c>
    </row>
    <row r="250" spans="2:9" hidden="1" outlineLevel="1">
      <c r="B250" s="611"/>
      <c r="C250" s="26" t="s">
        <v>39</v>
      </c>
      <c r="D250" s="18" t="s">
        <v>16</v>
      </c>
      <c r="E250" s="19" t="s">
        <v>17</v>
      </c>
      <c r="F250" s="587"/>
      <c r="G250" s="587"/>
      <c r="H250" s="20">
        <v>10000</v>
      </c>
      <c r="I250" s="17">
        <f t="shared" si="10"/>
        <v>1200000</v>
      </c>
    </row>
    <row r="251" spans="2:9" hidden="1" outlineLevel="1">
      <c r="B251" s="611"/>
      <c r="C251" s="26" t="s">
        <v>39</v>
      </c>
      <c r="D251" s="18" t="s">
        <v>23</v>
      </c>
      <c r="E251" s="19" t="s">
        <v>17</v>
      </c>
      <c r="F251" s="587"/>
      <c r="G251" s="587"/>
      <c r="H251" s="20">
        <v>10000</v>
      </c>
      <c r="I251" s="17">
        <f t="shared" si="10"/>
        <v>1210000</v>
      </c>
    </row>
    <row r="252" spans="2:9" hidden="1" outlineLevel="1">
      <c r="B252" s="612" t="s">
        <v>36</v>
      </c>
      <c r="C252" s="21" t="s">
        <v>39</v>
      </c>
      <c r="D252" s="22" t="s">
        <v>14</v>
      </c>
      <c r="E252" s="23" t="s">
        <v>1</v>
      </c>
      <c r="F252" s="585">
        <v>3</v>
      </c>
      <c r="G252" s="585">
        <v>0</v>
      </c>
      <c r="H252" s="24">
        <v>0</v>
      </c>
      <c r="I252" s="17">
        <f t="shared" si="10"/>
        <v>1210000</v>
      </c>
    </row>
    <row r="253" spans="2:9" hidden="1" outlineLevel="1">
      <c r="B253" s="612"/>
      <c r="C253" s="21" t="s">
        <v>39</v>
      </c>
      <c r="D253" s="22" t="s">
        <v>13</v>
      </c>
      <c r="E253" s="23" t="s">
        <v>1</v>
      </c>
      <c r="F253" s="585"/>
      <c r="G253" s="585"/>
      <c r="H253" s="24">
        <v>0</v>
      </c>
      <c r="I253" s="17">
        <f t="shared" si="10"/>
        <v>1210000</v>
      </c>
    </row>
    <row r="254" spans="2:9" hidden="1" outlineLevel="1">
      <c r="B254" s="612"/>
      <c r="C254" s="21" t="s">
        <v>39</v>
      </c>
      <c r="D254" s="22" t="s">
        <v>25</v>
      </c>
      <c r="E254" s="23" t="s">
        <v>17</v>
      </c>
      <c r="F254" s="585"/>
      <c r="G254" s="585"/>
      <c r="H254" s="24">
        <v>10000</v>
      </c>
      <c r="I254" s="17">
        <f t="shared" si="10"/>
        <v>1220000</v>
      </c>
    </row>
    <row r="255" spans="2:9" hidden="1" outlineLevel="1">
      <c r="B255" s="612"/>
      <c r="C255" s="21" t="s">
        <v>39</v>
      </c>
      <c r="D255" s="22" t="s">
        <v>9</v>
      </c>
      <c r="E255" s="23" t="s">
        <v>17</v>
      </c>
      <c r="F255" s="585"/>
      <c r="G255" s="585"/>
      <c r="H255" s="24">
        <v>10000</v>
      </c>
      <c r="I255" s="17">
        <f t="shared" si="10"/>
        <v>1230000</v>
      </c>
    </row>
    <row r="256" spans="2:9" hidden="1">
      <c r="B256" s="6" t="s">
        <v>45</v>
      </c>
      <c r="C256" s="7"/>
      <c r="D256" s="8"/>
      <c r="E256" s="9"/>
      <c r="F256" s="10"/>
      <c r="G256" s="10"/>
      <c r="H256" s="11">
        <f>SUM(H257:H286)</f>
        <v>150000</v>
      </c>
      <c r="I256" s="12"/>
    </row>
    <row r="257" spans="2:9" hidden="1" outlineLevel="1">
      <c r="B257" s="580" t="s">
        <v>2</v>
      </c>
      <c r="C257" s="48" t="s">
        <v>39</v>
      </c>
      <c r="D257" s="14" t="s">
        <v>13</v>
      </c>
      <c r="E257" s="19" t="s">
        <v>1</v>
      </c>
      <c r="F257" s="586">
        <v>3</v>
      </c>
      <c r="G257" s="586">
        <v>2</v>
      </c>
      <c r="H257" s="16">
        <v>0</v>
      </c>
      <c r="I257" s="17">
        <f>I255+H257</f>
        <v>1230000</v>
      </c>
    </row>
    <row r="258" spans="2:9" hidden="1" outlineLevel="1">
      <c r="B258" s="611"/>
      <c r="C258" s="48" t="s">
        <v>39</v>
      </c>
      <c r="D258" s="18" t="s">
        <v>14</v>
      </c>
      <c r="E258" s="19" t="s">
        <v>1</v>
      </c>
      <c r="F258" s="587"/>
      <c r="G258" s="587"/>
      <c r="H258" s="20">
        <v>0</v>
      </c>
      <c r="I258" s="17">
        <f t="shared" ref="I258:I286" si="11">H258+I257</f>
        <v>1230000</v>
      </c>
    </row>
    <row r="259" spans="2:9" hidden="1" outlineLevel="1">
      <c r="B259" s="611"/>
      <c r="C259" s="48" t="s">
        <v>39</v>
      </c>
      <c r="D259" s="18" t="s">
        <v>15</v>
      </c>
      <c r="E259" s="19" t="s">
        <v>17</v>
      </c>
      <c r="F259" s="587"/>
      <c r="G259" s="587"/>
      <c r="H259" s="20">
        <v>10000</v>
      </c>
      <c r="I259" s="17">
        <f t="shared" si="11"/>
        <v>1240000</v>
      </c>
    </row>
    <row r="260" spans="2:9" hidden="1" outlineLevel="1">
      <c r="B260" s="611"/>
      <c r="C260" s="48" t="s">
        <v>39</v>
      </c>
      <c r="D260" s="18" t="s">
        <v>16</v>
      </c>
      <c r="E260" s="19" t="s">
        <v>17</v>
      </c>
      <c r="F260" s="587"/>
      <c r="G260" s="587"/>
      <c r="H260" s="20">
        <v>10000</v>
      </c>
      <c r="I260" s="17">
        <f t="shared" si="11"/>
        <v>1250000</v>
      </c>
    </row>
    <row r="261" spans="2:9" hidden="1" outlineLevel="1">
      <c r="B261" s="612" t="s">
        <v>3</v>
      </c>
      <c r="C261" s="21" t="s">
        <v>39</v>
      </c>
      <c r="D261" s="22" t="s">
        <v>23</v>
      </c>
      <c r="E261" s="23" t="s">
        <v>1</v>
      </c>
      <c r="F261" s="585">
        <v>3</v>
      </c>
      <c r="G261" s="585">
        <v>2</v>
      </c>
      <c r="H261" s="24">
        <v>0</v>
      </c>
      <c r="I261" s="17">
        <f t="shared" si="11"/>
        <v>1250000</v>
      </c>
    </row>
    <row r="262" spans="2:9" hidden="1" outlineLevel="1">
      <c r="B262" s="612"/>
      <c r="C262" s="21" t="s">
        <v>39</v>
      </c>
      <c r="D262" s="22" t="s">
        <v>0</v>
      </c>
      <c r="E262" s="23" t="s">
        <v>1</v>
      </c>
      <c r="F262" s="585"/>
      <c r="G262" s="585"/>
      <c r="H262" s="24">
        <v>0</v>
      </c>
      <c r="I262" s="17">
        <f t="shared" si="11"/>
        <v>1250000</v>
      </c>
    </row>
    <row r="263" spans="2:9" hidden="1" outlineLevel="1">
      <c r="B263" s="612"/>
      <c r="C263" s="21" t="s">
        <v>39</v>
      </c>
      <c r="D263" s="22" t="s">
        <v>24</v>
      </c>
      <c r="E263" s="23" t="s">
        <v>17</v>
      </c>
      <c r="F263" s="585"/>
      <c r="G263" s="585"/>
      <c r="H263" s="24">
        <v>10000</v>
      </c>
      <c r="I263" s="17">
        <f t="shared" si="11"/>
        <v>1260000</v>
      </c>
    </row>
    <row r="264" spans="2:9" hidden="1" outlineLevel="1">
      <c r="B264" s="612"/>
      <c r="C264" s="21" t="s">
        <v>39</v>
      </c>
      <c r="D264" s="22" t="s">
        <v>4</v>
      </c>
      <c r="E264" s="23" t="s">
        <v>17</v>
      </c>
      <c r="F264" s="585"/>
      <c r="G264" s="585"/>
      <c r="H264" s="24">
        <v>10000</v>
      </c>
      <c r="I264" s="17">
        <f t="shared" si="11"/>
        <v>1270000</v>
      </c>
    </row>
    <row r="265" spans="2:9" hidden="1" outlineLevel="1">
      <c r="B265" s="611" t="s">
        <v>6</v>
      </c>
      <c r="C265" s="48" t="s">
        <v>39</v>
      </c>
      <c r="D265" s="18" t="s">
        <v>23</v>
      </c>
      <c r="E265" s="19" t="s">
        <v>1</v>
      </c>
      <c r="F265" s="587">
        <v>3</v>
      </c>
      <c r="G265" s="587">
        <v>2</v>
      </c>
      <c r="H265" s="20">
        <v>0</v>
      </c>
      <c r="I265" s="17">
        <f t="shared" si="11"/>
        <v>1270000</v>
      </c>
    </row>
    <row r="266" spans="2:9" hidden="1" outlineLevel="1">
      <c r="B266" s="611"/>
      <c r="C266" s="48" t="s">
        <v>39</v>
      </c>
      <c r="D266" s="18" t="s">
        <v>0</v>
      </c>
      <c r="E266" s="19" t="s">
        <v>1</v>
      </c>
      <c r="F266" s="587"/>
      <c r="G266" s="587"/>
      <c r="H266" s="20">
        <v>0</v>
      </c>
      <c r="I266" s="17">
        <f t="shared" si="11"/>
        <v>1270000</v>
      </c>
    </row>
    <row r="267" spans="2:9" outlineLevel="1">
      <c r="B267" s="611"/>
      <c r="C267" s="48" t="s">
        <v>39</v>
      </c>
      <c r="D267" s="18" t="s">
        <v>13</v>
      </c>
      <c r="E267" s="19" t="s">
        <v>17</v>
      </c>
      <c r="F267" s="587"/>
      <c r="G267" s="587"/>
      <c r="H267" s="20">
        <v>10000</v>
      </c>
      <c r="I267" s="17">
        <f t="shared" si="11"/>
        <v>1280000</v>
      </c>
    </row>
    <row r="268" spans="2:9" hidden="1" outlineLevel="1">
      <c r="B268" s="611"/>
      <c r="C268" s="48" t="s">
        <v>39</v>
      </c>
      <c r="D268" s="18" t="s">
        <v>14</v>
      </c>
      <c r="E268" s="19" t="s">
        <v>17</v>
      </c>
      <c r="F268" s="587"/>
      <c r="G268" s="587"/>
      <c r="H268" s="20">
        <v>10000</v>
      </c>
      <c r="I268" s="17">
        <f t="shared" si="11"/>
        <v>1290000</v>
      </c>
    </row>
    <row r="269" spans="2:9" hidden="1" outlineLevel="1">
      <c r="B269" s="612" t="s">
        <v>7</v>
      </c>
      <c r="C269" s="21" t="s">
        <v>39</v>
      </c>
      <c r="D269" s="22" t="s">
        <v>4</v>
      </c>
      <c r="E269" s="23" t="s">
        <v>1</v>
      </c>
      <c r="F269" s="585">
        <v>3</v>
      </c>
      <c r="G269" s="585">
        <v>0</v>
      </c>
      <c r="H269" s="24">
        <v>0</v>
      </c>
      <c r="I269" s="17">
        <f t="shared" si="11"/>
        <v>1290000</v>
      </c>
    </row>
    <row r="270" spans="2:9" hidden="1" outlineLevel="1">
      <c r="B270" s="612"/>
      <c r="C270" s="21" t="s">
        <v>39</v>
      </c>
      <c r="D270" s="22" t="s">
        <v>24</v>
      </c>
      <c r="E270" s="23" t="s">
        <v>1</v>
      </c>
      <c r="F270" s="585"/>
      <c r="G270" s="585"/>
      <c r="H270" s="24">
        <v>0</v>
      </c>
      <c r="I270" s="17">
        <f t="shared" si="11"/>
        <v>1290000</v>
      </c>
    </row>
    <row r="271" spans="2:9" hidden="1" outlineLevel="1">
      <c r="B271" s="612"/>
      <c r="C271" s="21" t="s">
        <v>39</v>
      </c>
      <c r="D271" s="22" t="s">
        <v>15</v>
      </c>
      <c r="E271" s="23" t="s">
        <v>17</v>
      </c>
      <c r="F271" s="585"/>
      <c r="G271" s="585"/>
      <c r="H271" s="24">
        <v>10000</v>
      </c>
      <c r="I271" s="17">
        <f t="shared" si="11"/>
        <v>1300000</v>
      </c>
    </row>
    <row r="272" spans="2:9" hidden="1" outlineLevel="1">
      <c r="B272" s="612"/>
      <c r="C272" s="21" t="s">
        <v>39</v>
      </c>
      <c r="D272" s="22" t="s">
        <v>16</v>
      </c>
      <c r="E272" s="23" t="s">
        <v>17</v>
      </c>
      <c r="F272" s="585"/>
      <c r="G272" s="585"/>
      <c r="H272" s="24">
        <v>10000</v>
      </c>
      <c r="I272" s="17">
        <f t="shared" si="11"/>
        <v>1310000</v>
      </c>
    </row>
    <row r="273" spans="2:9" hidden="1" outlineLevel="1">
      <c r="B273" s="611" t="s">
        <v>8</v>
      </c>
      <c r="C273" s="48" t="s">
        <v>39</v>
      </c>
      <c r="D273" s="18" t="s">
        <v>13</v>
      </c>
      <c r="E273" s="19" t="s">
        <v>1</v>
      </c>
      <c r="F273" s="587">
        <v>3</v>
      </c>
      <c r="G273" s="587">
        <v>2</v>
      </c>
      <c r="H273" s="20">
        <v>0</v>
      </c>
      <c r="I273" s="17">
        <f t="shared" si="11"/>
        <v>1310000</v>
      </c>
    </row>
    <row r="274" spans="2:9" hidden="1" outlineLevel="1">
      <c r="B274" s="611"/>
      <c r="C274" s="48" t="s">
        <v>39</v>
      </c>
      <c r="D274" s="18" t="s">
        <v>14</v>
      </c>
      <c r="E274" s="19" t="s">
        <v>1</v>
      </c>
      <c r="F274" s="587"/>
      <c r="G274" s="587"/>
      <c r="H274" s="20">
        <v>0</v>
      </c>
      <c r="I274" s="17">
        <f t="shared" si="11"/>
        <v>1310000</v>
      </c>
    </row>
    <row r="275" spans="2:9" hidden="1" outlineLevel="1">
      <c r="B275" s="611"/>
      <c r="C275" s="48" t="s">
        <v>39</v>
      </c>
      <c r="D275" s="18" t="s">
        <v>4</v>
      </c>
      <c r="E275" s="19" t="s">
        <v>17</v>
      </c>
      <c r="F275" s="587"/>
      <c r="G275" s="587"/>
      <c r="H275" s="20">
        <v>10000</v>
      </c>
      <c r="I275" s="17">
        <f t="shared" si="11"/>
        <v>1320000</v>
      </c>
    </row>
    <row r="276" spans="2:9" hidden="1" outlineLevel="1">
      <c r="B276" s="611"/>
      <c r="C276" s="48" t="s">
        <v>39</v>
      </c>
      <c r="D276" s="18" t="s">
        <v>24</v>
      </c>
      <c r="E276" s="19" t="s">
        <v>17</v>
      </c>
      <c r="F276" s="587"/>
      <c r="G276" s="587"/>
      <c r="H276" s="20">
        <v>10000</v>
      </c>
      <c r="I276" s="17">
        <f t="shared" si="11"/>
        <v>1330000</v>
      </c>
    </row>
    <row r="277" spans="2:9" hidden="1" outlineLevel="1">
      <c r="B277" s="612" t="s">
        <v>10</v>
      </c>
      <c r="C277" s="21" t="s">
        <v>39</v>
      </c>
      <c r="D277" s="22" t="s">
        <v>23</v>
      </c>
      <c r="E277" s="23" t="s">
        <v>1</v>
      </c>
      <c r="F277" s="585">
        <v>3</v>
      </c>
      <c r="G277" s="585">
        <v>2</v>
      </c>
      <c r="H277" s="24">
        <v>0</v>
      </c>
      <c r="I277" s="17">
        <f t="shared" si="11"/>
        <v>1330000</v>
      </c>
    </row>
    <row r="278" spans="2:9" hidden="1" outlineLevel="1">
      <c r="B278" s="612"/>
      <c r="C278" s="21" t="s">
        <v>39</v>
      </c>
      <c r="D278" s="22" t="s">
        <v>16</v>
      </c>
      <c r="E278" s="23" t="s">
        <v>1</v>
      </c>
      <c r="F278" s="585"/>
      <c r="G278" s="585"/>
      <c r="H278" s="24">
        <v>0</v>
      </c>
      <c r="I278" s="17">
        <f t="shared" si="11"/>
        <v>1330000</v>
      </c>
    </row>
    <row r="279" spans="2:9" hidden="1" outlineLevel="1">
      <c r="B279" s="612"/>
      <c r="C279" s="21" t="s">
        <v>39</v>
      </c>
      <c r="D279" s="22" t="s">
        <v>15</v>
      </c>
      <c r="E279" s="23" t="s">
        <v>17</v>
      </c>
      <c r="F279" s="585"/>
      <c r="G279" s="585"/>
      <c r="H279" s="24">
        <v>10000</v>
      </c>
      <c r="I279" s="17">
        <f t="shared" si="11"/>
        <v>1340000</v>
      </c>
    </row>
    <row r="280" spans="2:9" hidden="1" outlineLevel="1">
      <c r="B280" s="612"/>
      <c r="C280" s="21" t="s">
        <v>39</v>
      </c>
      <c r="D280" s="22" t="s">
        <v>0</v>
      </c>
      <c r="E280" s="23" t="s">
        <v>17</v>
      </c>
      <c r="F280" s="585"/>
      <c r="G280" s="585"/>
      <c r="H280" s="24">
        <v>10000</v>
      </c>
      <c r="I280" s="17">
        <f t="shared" si="11"/>
        <v>1350000</v>
      </c>
    </row>
    <row r="281" spans="2:9" hidden="1" outlineLevel="1">
      <c r="B281" s="611" t="s">
        <v>31</v>
      </c>
      <c r="C281" s="48" t="s">
        <v>39</v>
      </c>
      <c r="D281" s="18" t="s">
        <v>16</v>
      </c>
      <c r="E281" s="19" t="s">
        <v>1</v>
      </c>
      <c r="F281" s="587">
        <v>3</v>
      </c>
      <c r="G281" s="587">
        <v>0</v>
      </c>
      <c r="H281" s="20">
        <v>0</v>
      </c>
      <c r="I281" s="17">
        <f t="shared" si="11"/>
        <v>1350000</v>
      </c>
    </row>
    <row r="282" spans="2:9" hidden="1" outlineLevel="1">
      <c r="B282" s="611"/>
      <c r="C282" s="48" t="s">
        <v>39</v>
      </c>
      <c r="D282" s="18" t="s">
        <v>0</v>
      </c>
      <c r="E282" s="19" t="s">
        <v>1</v>
      </c>
      <c r="F282" s="587"/>
      <c r="G282" s="587"/>
      <c r="H282" s="20">
        <v>0</v>
      </c>
      <c r="I282" s="17">
        <f t="shared" si="11"/>
        <v>1350000</v>
      </c>
    </row>
    <row r="283" spans="2:9" outlineLevel="1">
      <c r="B283" s="611"/>
      <c r="C283" s="48" t="s">
        <v>39</v>
      </c>
      <c r="D283" s="18" t="s">
        <v>13</v>
      </c>
      <c r="E283" s="19" t="s">
        <v>17</v>
      </c>
      <c r="F283" s="587"/>
      <c r="G283" s="587"/>
      <c r="H283" s="20">
        <v>10000</v>
      </c>
      <c r="I283" s="17">
        <f t="shared" si="11"/>
        <v>1360000</v>
      </c>
    </row>
    <row r="284" spans="2:9" hidden="1" outlineLevel="1">
      <c r="B284" s="611"/>
      <c r="C284" s="48" t="s">
        <v>39</v>
      </c>
      <c r="D284" s="18" t="s">
        <v>15</v>
      </c>
      <c r="E284" s="19" t="s">
        <v>17</v>
      </c>
      <c r="F284" s="587"/>
      <c r="G284" s="587"/>
      <c r="H284" s="20">
        <v>10000</v>
      </c>
      <c r="I284" s="17">
        <f t="shared" si="11"/>
        <v>1370000</v>
      </c>
    </row>
    <row r="285" spans="2:9" hidden="1" outlineLevel="1">
      <c r="B285" s="612" t="s">
        <v>36</v>
      </c>
      <c r="C285" s="21" t="s">
        <v>40</v>
      </c>
      <c r="D285" s="22" t="s">
        <v>0</v>
      </c>
      <c r="E285" s="23" t="s">
        <v>1</v>
      </c>
      <c r="F285" s="585">
        <v>3</v>
      </c>
      <c r="G285" s="585">
        <v>2</v>
      </c>
      <c r="H285" s="24">
        <v>0</v>
      </c>
      <c r="I285" s="17">
        <f t="shared" si="11"/>
        <v>1370000</v>
      </c>
    </row>
    <row r="286" spans="2:9" hidden="1" outlineLevel="1">
      <c r="B286" s="612"/>
      <c r="C286" s="21" t="s">
        <v>40</v>
      </c>
      <c r="D286" s="22" t="s">
        <v>15</v>
      </c>
      <c r="E286" s="23" t="s">
        <v>17</v>
      </c>
      <c r="F286" s="585"/>
      <c r="G286" s="585"/>
      <c r="H286" s="24">
        <v>10000</v>
      </c>
      <c r="I286" s="17">
        <f t="shared" si="11"/>
        <v>1380000</v>
      </c>
    </row>
    <row r="287" spans="2:9" hidden="1">
      <c r="B287" s="6" t="s">
        <v>46</v>
      </c>
      <c r="C287" s="7"/>
      <c r="D287" s="8"/>
      <c r="E287" s="9"/>
      <c r="F287" s="10"/>
      <c r="G287" s="10"/>
      <c r="H287" s="11">
        <f>SUM(H288:H356)</f>
        <v>560000</v>
      </c>
      <c r="I287" s="12"/>
    </row>
    <row r="288" spans="2:9" hidden="1" outlineLevel="1">
      <c r="B288" s="580" t="s">
        <v>2</v>
      </c>
      <c r="C288" s="49" t="s">
        <v>39</v>
      </c>
      <c r="D288" s="14" t="s">
        <v>9</v>
      </c>
      <c r="E288" s="19" t="s">
        <v>1</v>
      </c>
      <c r="F288" s="586">
        <v>3</v>
      </c>
      <c r="G288" s="586">
        <v>2</v>
      </c>
      <c r="H288" s="16">
        <v>0</v>
      </c>
      <c r="I288" s="17">
        <f>I286+H288</f>
        <v>1380000</v>
      </c>
    </row>
    <row r="289" spans="2:9" hidden="1" outlineLevel="1">
      <c r="B289" s="611"/>
      <c r="C289" s="49" t="s">
        <v>39</v>
      </c>
      <c r="D289" s="18" t="s">
        <v>15</v>
      </c>
      <c r="E289" s="19" t="s">
        <v>1</v>
      </c>
      <c r="F289" s="587"/>
      <c r="G289" s="587"/>
      <c r="H289" s="20">
        <v>0</v>
      </c>
      <c r="I289" s="17">
        <f t="shared" ref="I289:I311" si="12">H289+I288</f>
        <v>1380000</v>
      </c>
    </row>
    <row r="290" spans="2:9" hidden="1" outlineLevel="1">
      <c r="B290" s="611"/>
      <c r="C290" s="49" t="s">
        <v>39</v>
      </c>
      <c r="D290" s="18" t="s">
        <v>14</v>
      </c>
      <c r="E290" s="19" t="s">
        <v>17</v>
      </c>
      <c r="F290" s="587"/>
      <c r="G290" s="587"/>
      <c r="H290" s="20">
        <v>10000</v>
      </c>
      <c r="I290" s="17">
        <f t="shared" si="12"/>
        <v>1390000</v>
      </c>
    </row>
    <row r="291" spans="2:9" hidden="1" outlineLevel="1">
      <c r="B291" s="611"/>
      <c r="C291" s="49" t="s">
        <v>39</v>
      </c>
      <c r="D291" s="18" t="s">
        <v>16</v>
      </c>
      <c r="E291" s="19" t="s">
        <v>17</v>
      </c>
      <c r="F291" s="587"/>
      <c r="G291" s="587"/>
      <c r="H291" s="20">
        <v>10000</v>
      </c>
      <c r="I291" s="17">
        <f t="shared" si="12"/>
        <v>1400000</v>
      </c>
    </row>
    <row r="292" spans="2:9" hidden="1" outlineLevel="1">
      <c r="B292" s="612" t="s">
        <v>3</v>
      </c>
      <c r="C292" s="21" t="s">
        <v>39</v>
      </c>
      <c r="D292" s="22" t="s">
        <v>15</v>
      </c>
      <c r="E292" s="23" t="s">
        <v>1</v>
      </c>
      <c r="F292" s="585">
        <v>3</v>
      </c>
      <c r="G292" s="585">
        <v>0</v>
      </c>
      <c r="H292" s="24">
        <v>0</v>
      </c>
      <c r="I292" s="17">
        <f t="shared" si="12"/>
        <v>1400000</v>
      </c>
    </row>
    <row r="293" spans="2:9" hidden="1" outlineLevel="1">
      <c r="B293" s="612"/>
      <c r="C293" s="21" t="s">
        <v>39</v>
      </c>
      <c r="D293" s="22" t="s">
        <v>5</v>
      </c>
      <c r="E293" s="23" t="s">
        <v>1</v>
      </c>
      <c r="F293" s="585"/>
      <c r="G293" s="585"/>
      <c r="H293" s="24">
        <v>0</v>
      </c>
      <c r="I293" s="17">
        <f t="shared" si="12"/>
        <v>1400000</v>
      </c>
    </row>
    <row r="294" spans="2:9" hidden="1" outlineLevel="1">
      <c r="B294" s="612"/>
      <c r="C294" s="21" t="s">
        <v>39</v>
      </c>
      <c r="D294" s="22" t="s">
        <v>0</v>
      </c>
      <c r="E294" s="23" t="s">
        <v>17</v>
      </c>
      <c r="F294" s="585"/>
      <c r="G294" s="585"/>
      <c r="H294" s="24">
        <v>10000</v>
      </c>
      <c r="I294" s="17">
        <f t="shared" si="12"/>
        <v>1410000</v>
      </c>
    </row>
    <row r="295" spans="2:9" hidden="1" outlineLevel="1">
      <c r="B295" s="612"/>
      <c r="C295" s="21" t="s">
        <v>39</v>
      </c>
      <c r="D295" s="22" t="s">
        <v>24</v>
      </c>
      <c r="E295" s="23" t="s">
        <v>17</v>
      </c>
      <c r="F295" s="585"/>
      <c r="G295" s="585"/>
      <c r="H295" s="24">
        <v>10000</v>
      </c>
      <c r="I295" s="17">
        <f t="shared" si="12"/>
        <v>1420000</v>
      </c>
    </row>
    <row r="296" spans="2:9" hidden="1" outlineLevel="1">
      <c r="B296" s="611" t="s">
        <v>6</v>
      </c>
      <c r="C296" s="49" t="s">
        <v>39</v>
      </c>
      <c r="D296" s="18" t="s">
        <v>0</v>
      </c>
      <c r="E296" s="19" t="s">
        <v>1</v>
      </c>
      <c r="F296" s="587">
        <v>3</v>
      </c>
      <c r="G296" s="587">
        <v>1</v>
      </c>
      <c r="H296" s="20">
        <v>0</v>
      </c>
      <c r="I296" s="17">
        <f t="shared" si="12"/>
        <v>1420000</v>
      </c>
    </row>
    <row r="297" spans="2:9" hidden="1" outlineLevel="1">
      <c r="B297" s="611"/>
      <c r="C297" s="49" t="s">
        <v>39</v>
      </c>
      <c r="D297" s="18" t="s">
        <v>24</v>
      </c>
      <c r="E297" s="19" t="s">
        <v>1</v>
      </c>
      <c r="F297" s="587"/>
      <c r="G297" s="587"/>
      <c r="H297" s="20">
        <v>0</v>
      </c>
      <c r="I297" s="17">
        <f t="shared" si="12"/>
        <v>1420000</v>
      </c>
    </row>
    <row r="298" spans="2:9" hidden="1" outlineLevel="1">
      <c r="B298" s="611"/>
      <c r="C298" s="49" t="s">
        <v>39</v>
      </c>
      <c r="D298" s="18" t="s">
        <v>15</v>
      </c>
      <c r="E298" s="19" t="s">
        <v>17</v>
      </c>
      <c r="F298" s="587"/>
      <c r="G298" s="587"/>
      <c r="H298" s="20">
        <v>10000</v>
      </c>
      <c r="I298" s="17">
        <f t="shared" si="12"/>
        <v>1430000</v>
      </c>
    </row>
    <row r="299" spans="2:9" hidden="1" outlineLevel="1">
      <c r="B299" s="611"/>
      <c r="C299" s="49" t="s">
        <v>39</v>
      </c>
      <c r="D299" s="18" t="s">
        <v>5</v>
      </c>
      <c r="E299" s="19" t="s">
        <v>17</v>
      </c>
      <c r="F299" s="587"/>
      <c r="G299" s="587"/>
      <c r="H299" s="20">
        <v>10000</v>
      </c>
      <c r="I299" s="17">
        <f t="shared" si="12"/>
        <v>1440000</v>
      </c>
    </row>
    <row r="300" spans="2:9" hidden="1" outlineLevel="1">
      <c r="B300" s="612" t="s">
        <v>7</v>
      </c>
      <c r="C300" s="21" t="s">
        <v>39</v>
      </c>
      <c r="D300" s="22" t="s">
        <v>0</v>
      </c>
      <c r="E300" s="23" t="s">
        <v>1</v>
      </c>
      <c r="F300" s="585">
        <v>3</v>
      </c>
      <c r="G300" s="585">
        <v>0</v>
      </c>
      <c r="H300" s="24">
        <v>0</v>
      </c>
      <c r="I300" s="17">
        <f t="shared" si="12"/>
        <v>1440000</v>
      </c>
    </row>
    <row r="301" spans="2:9" hidden="1" outlineLevel="1">
      <c r="B301" s="612"/>
      <c r="C301" s="21" t="s">
        <v>39</v>
      </c>
      <c r="D301" s="22" t="s">
        <v>24</v>
      </c>
      <c r="E301" s="23" t="s">
        <v>1</v>
      </c>
      <c r="F301" s="585"/>
      <c r="G301" s="585"/>
      <c r="H301" s="24">
        <v>0</v>
      </c>
      <c r="I301" s="17">
        <f t="shared" si="12"/>
        <v>1440000</v>
      </c>
    </row>
    <row r="302" spans="2:9" hidden="1" outlineLevel="1">
      <c r="B302" s="612"/>
      <c r="C302" s="21" t="s">
        <v>39</v>
      </c>
      <c r="D302" s="22" t="s">
        <v>9</v>
      </c>
      <c r="E302" s="23" t="s">
        <v>17</v>
      </c>
      <c r="F302" s="585"/>
      <c r="G302" s="585"/>
      <c r="H302" s="24">
        <v>10000</v>
      </c>
      <c r="I302" s="17">
        <f t="shared" si="12"/>
        <v>1450000</v>
      </c>
    </row>
    <row r="303" spans="2:9" hidden="1" outlineLevel="1">
      <c r="B303" s="612"/>
      <c r="C303" s="21" t="s">
        <v>39</v>
      </c>
      <c r="D303" s="22" t="s">
        <v>16</v>
      </c>
      <c r="E303" s="23" t="s">
        <v>17</v>
      </c>
      <c r="F303" s="585"/>
      <c r="G303" s="585"/>
      <c r="H303" s="24">
        <v>10000</v>
      </c>
      <c r="I303" s="17">
        <f t="shared" si="12"/>
        <v>1460000</v>
      </c>
    </row>
    <row r="304" spans="2:9" hidden="1" outlineLevel="1">
      <c r="B304" s="611" t="s">
        <v>8</v>
      </c>
      <c r="C304" s="49" t="s">
        <v>39</v>
      </c>
      <c r="D304" s="18" t="s">
        <v>0</v>
      </c>
      <c r="E304" s="19" t="s">
        <v>1</v>
      </c>
      <c r="F304" s="587">
        <v>3</v>
      </c>
      <c r="G304" s="587">
        <v>2</v>
      </c>
      <c r="H304" s="20">
        <v>0</v>
      </c>
      <c r="I304" s="17">
        <f t="shared" si="12"/>
        <v>1460000</v>
      </c>
    </row>
    <row r="305" spans="2:9" hidden="1" outlineLevel="1">
      <c r="B305" s="611"/>
      <c r="C305" s="49" t="s">
        <v>39</v>
      </c>
      <c r="D305" s="18" t="s">
        <v>24</v>
      </c>
      <c r="E305" s="19" t="s">
        <v>1</v>
      </c>
      <c r="F305" s="587"/>
      <c r="G305" s="587"/>
      <c r="H305" s="20">
        <v>0</v>
      </c>
      <c r="I305" s="17">
        <f t="shared" si="12"/>
        <v>1460000</v>
      </c>
    </row>
    <row r="306" spans="2:9" hidden="1" outlineLevel="1">
      <c r="B306" s="611"/>
      <c r="C306" s="49" t="s">
        <v>39</v>
      </c>
      <c r="D306" s="18" t="s">
        <v>14</v>
      </c>
      <c r="E306" s="19" t="s">
        <v>17</v>
      </c>
      <c r="F306" s="587"/>
      <c r="G306" s="587"/>
      <c r="H306" s="20">
        <v>10000</v>
      </c>
      <c r="I306" s="17">
        <f t="shared" si="12"/>
        <v>1470000</v>
      </c>
    </row>
    <row r="307" spans="2:9" hidden="1" outlineLevel="1">
      <c r="B307" s="611"/>
      <c r="C307" s="49" t="s">
        <v>39</v>
      </c>
      <c r="D307" s="18" t="s">
        <v>15</v>
      </c>
      <c r="E307" s="19" t="s">
        <v>17</v>
      </c>
      <c r="F307" s="587"/>
      <c r="G307" s="587"/>
      <c r="H307" s="20">
        <v>10000</v>
      </c>
      <c r="I307" s="17">
        <f t="shared" si="12"/>
        <v>1480000</v>
      </c>
    </row>
    <row r="308" spans="2:9" hidden="1" outlineLevel="1">
      <c r="B308" s="612" t="s">
        <v>10</v>
      </c>
      <c r="C308" s="21" t="s">
        <v>39</v>
      </c>
      <c r="D308" s="22" t="s">
        <v>14</v>
      </c>
      <c r="E308" s="23" t="s">
        <v>1</v>
      </c>
      <c r="F308" s="585">
        <v>3</v>
      </c>
      <c r="G308" s="585">
        <v>0</v>
      </c>
      <c r="H308" s="24">
        <v>0</v>
      </c>
      <c r="I308" s="17">
        <f t="shared" si="12"/>
        <v>1480000</v>
      </c>
    </row>
    <row r="309" spans="2:9" hidden="1" outlineLevel="1">
      <c r="B309" s="612"/>
      <c r="C309" s="21" t="s">
        <v>39</v>
      </c>
      <c r="D309" s="22" t="s">
        <v>15</v>
      </c>
      <c r="E309" s="23" t="s">
        <v>1</v>
      </c>
      <c r="F309" s="585"/>
      <c r="G309" s="585"/>
      <c r="H309" s="24">
        <v>0</v>
      </c>
      <c r="I309" s="17">
        <f t="shared" si="12"/>
        <v>1480000</v>
      </c>
    </row>
    <row r="310" spans="2:9" hidden="1" outlineLevel="1">
      <c r="B310" s="612"/>
      <c r="C310" s="21" t="s">
        <v>39</v>
      </c>
      <c r="D310" s="22" t="s">
        <v>9</v>
      </c>
      <c r="E310" s="23" t="s">
        <v>17</v>
      </c>
      <c r="F310" s="585"/>
      <c r="G310" s="585"/>
      <c r="H310" s="24">
        <v>10000</v>
      </c>
      <c r="I310" s="17">
        <f t="shared" si="12"/>
        <v>1490000</v>
      </c>
    </row>
    <row r="311" spans="2:9" hidden="1" outlineLevel="1">
      <c r="B311" s="612"/>
      <c r="C311" s="21" t="s">
        <v>39</v>
      </c>
      <c r="D311" s="22" t="s">
        <v>16</v>
      </c>
      <c r="E311" s="23" t="s">
        <v>17</v>
      </c>
      <c r="F311" s="585"/>
      <c r="G311" s="585"/>
      <c r="H311" s="24">
        <v>10000</v>
      </c>
      <c r="I311" s="17">
        <f t="shared" si="12"/>
        <v>1500000</v>
      </c>
    </row>
    <row r="312" spans="2:9" hidden="1">
      <c r="B312" s="6" t="s">
        <v>47</v>
      </c>
      <c r="C312" s="7"/>
      <c r="D312" s="8"/>
      <c r="E312" s="9"/>
      <c r="F312" s="10"/>
      <c r="G312" s="10"/>
      <c r="H312" s="11">
        <f>SUM(H313:H356)</f>
        <v>220000</v>
      </c>
      <c r="I312" s="12"/>
    </row>
    <row r="313" spans="2:9" hidden="1" outlineLevel="1">
      <c r="B313" s="580" t="s">
        <v>2</v>
      </c>
      <c r="C313" s="49" t="s">
        <v>39</v>
      </c>
      <c r="D313" s="14" t="s">
        <v>13</v>
      </c>
      <c r="E313" s="19" t="s">
        <v>1</v>
      </c>
      <c r="F313" s="586">
        <v>3</v>
      </c>
      <c r="G313" s="586">
        <v>2</v>
      </c>
      <c r="H313" s="16">
        <v>0</v>
      </c>
      <c r="I313" s="17">
        <f>I311+H313</f>
        <v>1500000</v>
      </c>
    </row>
    <row r="314" spans="2:9" hidden="1" outlineLevel="1">
      <c r="B314" s="611"/>
      <c r="C314" s="49" t="s">
        <v>39</v>
      </c>
      <c r="D314" s="18" t="s">
        <v>15</v>
      </c>
      <c r="E314" s="19" t="s">
        <v>1</v>
      </c>
      <c r="F314" s="587"/>
      <c r="G314" s="587"/>
      <c r="H314" s="20">
        <v>0</v>
      </c>
      <c r="I314" s="17">
        <f t="shared" ref="I314:I356" si="13">H314+I313</f>
        <v>1500000</v>
      </c>
    </row>
    <row r="315" spans="2:9" hidden="1" outlineLevel="1">
      <c r="B315" s="611"/>
      <c r="C315" s="49" t="s">
        <v>39</v>
      </c>
      <c r="D315" s="18" t="s">
        <v>14</v>
      </c>
      <c r="E315" s="19" t="s">
        <v>17</v>
      </c>
      <c r="F315" s="587"/>
      <c r="G315" s="587"/>
      <c r="H315" s="20">
        <v>10000</v>
      </c>
      <c r="I315" s="17">
        <f t="shared" si="13"/>
        <v>1510000</v>
      </c>
    </row>
    <row r="316" spans="2:9" hidden="1" outlineLevel="1">
      <c r="B316" s="611"/>
      <c r="C316" s="49" t="s">
        <v>39</v>
      </c>
      <c r="D316" s="18" t="s">
        <v>5</v>
      </c>
      <c r="E316" s="19" t="s">
        <v>17</v>
      </c>
      <c r="F316" s="587"/>
      <c r="G316" s="587"/>
      <c r="H316" s="20">
        <v>10000</v>
      </c>
      <c r="I316" s="17">
        <f t="shared" si="13"/>
        <v>1520000</v>
      </c>
    </row>
    <row r="317" spans="2:9" hidden="1" outlineLevel="1">
      <c r="B317" s="612" t="s">
        <v>3</v>
      </c>
      <c r="C317" s="21" t="s">
        <v>39</v>
      </c>
      <c r="D317" s="22" t="s">
        <v>23</v>
      </c>
      <c r="E317" s="23" t="s">
        <v>1</v>
      </c>
      <c r="F317" s="585">
        <v>3</v>
      </c>
      <c r="G317" s="585">
        <v>2</v>
      </c>
      <c r="H317" s="24">
        <v>0</v>
      </c>
      <c r="I317" s="17">
        <f t="shared" si="13"/>
        <v>1520000</v>
      </c>
    </row>
    <row r="318" spans="2:9" hidden="1" outlineLevel="1">
      <c r="B318" s="612"/>
      <c r="C318" s="21" t="s">
        <v>39</v>
      </c>
      <c r="D318" s="22" t="s">
        <v>25</v>
      </c>
      <c r="E318" s="23" t="s">
        <v>1</v>
      </c>
      <c r="F318" s="585"/>
      <c r="G318" s="585"/>
      <c r="H318" s="24">
        <v>0</v>
      </c>
      <c r="I318" s="17">
        <f t="shared" si="13"/>
        <v>1520000</v>
      </c>
    </row>
    <row r="319" spans="2:9" hidden="1" outlineLevel="1">
      <c r="B319" s="612"/>
      <c r="C319" s="21" t="s">
        <v>39</v>
      </c>
      <c r="D319" s="22" t="s">
        <v>4</v>
      </c>
      <c r="E319" s="23" t="s">
        <v>17</v>
      </c>
      <c r="F319" s="585"/>
      <c r="G319" s="585"/>
      <c r="H319" s="24">
        <v>10000</v>
      </c>
      <c r="I319" s="17">
        <f t="shared" si="13"/>
        <v>1530000</v>
      </c>
    </row>
    <row r="320" spans="2:9" hidden="1" outlineLevel="1">
      <c r="B320" s="612"/>
      <c r="C320" s="21" t="s">
        <v>39</v>
      </c>
      <c r="D320" s="22" t="s">
        <v>16</v>
      </c>
      <c r="E320" s="23" t="s">
        <v>17</v>
      </c>
      <c r="F320" s="585"/>
      <c r="G320" s="585"/>
      <c r="H320" s="24">
        <v>10000</v>
      </c>
      <c r="I320" s="17">
        <f t="shared" si="13"/>
        <v>1540000</v>
      </c>
    </row>
    <row r="321" spans="2:9" hidden="1" outlineLevel="1">
      <c r="B321" s="611" t="s">
        <v>6</v>
      </c>
      <c r="C321" s="49" t="s">
        <v>39</v>
      </c>
      <c r="D321" s="18" t="s">
        <v>4</v>
      </c>
      <c r="E321" s="19" t="s">
        <v>1</v>
      </c>
      <c r="F321" s="587">
        <v>3</v>
      </c>
      <c r="G321" s="587">
        <v>2</v>
      </c>
      <c r="H321" s="20">
        <v>0</v>
      </c>
      <c r="I321" s="17">
        <f t="shared" si="13"/>
        <v>1540000</v>
      </c>
    </row>
    <row r="322" spans="2:9" hidden="1" outlineLevel="1">
      <c r="B322" s="611"/>
      <c r="C322" s="49" t="s">
        <v>39</v>
      </c>
      <c r="D322" s="18" t="s">
        <v>5</v>
      </c>
      <c r="E322" s="19" t="s">
        <v>1</v>
      </c>
      <c r="F322" s="587"/>
      <c r="G322" s="587"/>
      <c r="H322" s="20">
        <v>0</v>
      </c>
      <c r="I322" s="17">
        <f t="shared" si="13"/>
        <v>1540000</v>
      </c>
    </row>
    <row r="323" spans="2:9" hidden="1" outlineLevel="1">
      <c r="B323" s="611"/>
      <c r="C323" s="49" t="s">
        <v>39</v>
      </c>
      <c r="D323" s="18" t="s">
        <v>15</v>
      </c>
      <c r="E323" s="19" t="s">
        <v>17</v>
      </c>
      <c r="F323" s="587"/>
      <c r="G323" s="587"/>
      <c r="H323" s="20">
        <v>10000</v>
      </c>
      <c r="I323" s="17">
        <f t="shared" si="13"/>
        <v>1550000</v>
      </c>
    </row>
    <row r="324" spans="2:9" hidden="1" outlineLevel="1">
      <c r="B324" s="611"/>
      <c r="C324" s="49" t="s">
        <v>39</v>
      </c>
      <c r="D324" s="18" t="s">
        <v>14</v>
      </c>
      <c r="E324" s="19" t="s">
        <v>17</v>
      </c>
      <c r="F324" s="587"/>
      <c r="G324" s="587"/>
      <c r="H324" s="20">
        <v>10000</v>
      </c>
      <c r="I324" s="17">
        <f t="shared" si="13"/>
        <v>1560000</v>
      </c>
    </row>
    <row r="325" spans="2:9" hidden="1" outlineLevel="1">
      <c r="B325" s="612" t="s">
        <v>7</v>
      </c>
      <c r="C325" s="21" t="s">
        <v>39</v>
      </c>
      <c r="D325" s="22" t="s">
        <v>23</v>
      </c>
      <c r="E325" s="23" t="s">
        <v>1</v>
      </c>
      <c r="F325" s="585">
        <v>3</v>
      </c>
      <c r="G325" s="585">
        <v>2</v>
      </c>
      <c r="H325" s="24">
        <v>0</v>
      </c>
      <c r="I325" s="17">
        <f t="shared" si="13"/>
        <v>1560000</v>
      </c>
    </row>
    <row r="326" spans="2:9" hidden="1" outlineLevel="1">
      <c r="B326" s="612"/>
      <c r="C326" s="21" t="s">
        <v>39</v>
      </c>
      <c r="D326" s="22" t="s">
        <v>14</v>
      </c>
      <c r="E326" s="23" t="s">
        <v>1</v>
      </c>
      <c r="F326" s="585"/>
      <c r="G326" s="585"/>
      <c r="H326" s="24">
        <v>0</v>
      </c>
      <c r="I326" s="17">
        <f t="shared" si="13"/>
        <v>1560000</v>
      </c>
    </row>
    <row r="327" spans="2:9" hidden="1" outlineLevel="1">
      <c r="B327" s="612"/>
      <c r="C327" s="21" t="s">
        <v>39</v>
      </c>
      <c r="D327" s="22" t="s">
        <v>16</v>
      </c>
      <c r="E327" s="23" t="s">
        <v>17</v>
      </c>
      <c r="F327" s="585"/>
      <c r="G327" s="585"/>
      <c r="H327" s="24">
        <v>10000</v>
      </c>
      <c r="I327" s="17">
        <f t="shared" si="13"/>
        <v>1570000</v>
      </c>
    </row>
    <row r="328" spans="2:9" hidden="1" outlineLevel="1">
      <c r="B328" s="612"/>
      <c r="C328" s="21" t="s">
        <v>39</v>
      </c>
      <c r="D328" s="22" t="s">
        <v>25</v>
      </c>
      <c r="E328" s="23" t="s">
        <v>17</v>
      </c>
      <c r="F328" s="585"/>
      <c r="G328" s="585"/>
      <c r="H328" s="24">
        <v>10000</v>
      </c>
      <c r="I328" s="17">
        <f t="shared" si="13"/>
        <v>1580000</v>
      </c>
    </row>
    <row r="329" spans="2:9" hidden="1" outlineLevel="1">
      <c r="B329" s="611" t="s">
        <v>8</v>
      </c>
      <c r="C329" s="49" t="s">
        <v>39</v>
      </c>
      <c r="D329" s="18" t="s">
        <v>23</v>
      </c>
      <c r="E329" s="19" t="s">
        <v>1</v>
      </c>
      <c r="F329" s="587">
        <v>3</v>
      </c>
      <c r="G329" s="587">
        <v>2</v>
      </c>
      <c r="H329" s="20">
        <v>0</v>
      </c>
      <c r="I329" s="17">
        <f t="shared" si="13"/>
        <v>1580000</v>
      </c>
    </row>
    <row r="330" spans="2:9" hidden="1" outlineLevel="1">
      <c r="B330" s="611"/>
      <c r="C330" s="49" t="s">
        <v>39</v>
      </c>
      <c r="D330" s="18" t="s">
        <v>15</v>
      </c>
      <c r="E330" s="19" t="s">
        <v>1</v>
      </c>
      <c r="F330" s="587"/>
      <c r="G330" s="587"/>
      <c r="H330" s="20">
        <v>0</v>
      </c>
      <c r="I330" s="17">
        <f t="shared" si="13"/>
        <v>1580000</v>
      </c>
    </row>
    <row r="331" spans="2:9" hidden="1" outlineLevel="1">
      <c r="B331" s="611"/>
      <c r="C331" s="49" t="s">
        <v>39</v>
      </c>
      <c r="D331" s="18" t="s">
        <v>25</v>
      </c>
      <c r="E331" s="19" t="s">
        <v>17</v>
      </c>
      <c r="F331" s="587"/>
      <c r="G331" s="587"/>
      <c r="H331" s="20">
        <v>10000</v>
      </c>
      <c r="I331" s="17">
        <f t="shared" si="13"/>
        <v>1590000</v>
      </c>
    </row>
    <row r="332" spans="2:9" hidden="1" outlineLevel="1">
      <c r="B332" s="611"/>
      <c r="C332" s="49" t="s">
        <v>39</v>
      </c>
      <c r="D332" s="18" t="s">
        <v>9</v>
      </c>
      <c r="E332" s="19" t="s">
        <v>17</v>
      </c>
      <c r="F332" s="587"/>
      <c r="G332" s="587"/>
      <c r="H332" s="20">
        <v>10000</v>
      </c>
      <c r="I332" s="17">
        <f t="shared" si="13"/>
        <v>1600000</v>
      </c>
    </row>
    <row r="333" spans="2:9" hidden="1" outlineLevel="1">
      <c r="B333" s="612" t="s">
        <v>10</v>
      </c>
      <c r="C333" s="21" t="s">
        <v>39</v>
      </c>
      <c r="D333" s="22" t="s">
        <v>14</v>
      </c>
      <c r="E333" s="23" t="s">
        <v>1</v>
      </c>
      <c r="F333" s="585">
        <v>3</v>
      </c>
      <c r="G333" s="585">
        <v>0</v>
      </c>
      <c r="H333" s="24">
        <v>0</v>
      </c>
      <c r="I333" s="17">
        <f t="shared" si="13"/>
        <v>1600000</v>
      </c>
    </row>
    <row r="334" spans="2:9" hidden="1" outlineLevel="1">
      <c r="B334" s="612"/>
      <c r="C334" s="21" t="s">
        <v>39</v>
      </c>
      <c r="D334" s="22" t="s">
        <v>15</v>
      </c>
      <c r="E334" s="23" t="s">
        <v>1</v>
      </c>
      <c r="F334" s="585"/>
      <c r="G334" s="585"/>
      <c r="H334" s="24">
        <v>0</v>
      </c>
      <c r="I334" s="17">
        <f t="shared" si="13"/>
        <v>1600000</v>
      </c>
    </row>
    <row r="335" spans="2:9" hidden="1" outlineLevel="1">
      <c r="B335" s="612"/>
      <c r="C335" s="21" t="s">
        <v>39</v>
      </c>
      <c r="D335" s="22" t="s">
        <v>9</v>
      </c>
      <c r="E335" s="23" t="s">
        <v>17</v>
      </c>
      <c r="F335" s="585"/>
      <c r="G335" s="585"/>
      <c r="H335" s="24">
        <v>10000</v>
      </c>
      <c r="I335" s="17">
        <f t="shared" si="13"/>
        <v>1610000</v>
      </c>
    </row>
    <row r="336" spans="2:9" hidden="1" outlineLevel="1">
      <c r="B336" s="612"/>
      <c r="C336" s="21" t="s">
        <v>39</v>
      </c>
      <c r="D336" s="22" t="s">
        <v>25</v>
      </c>
      <c r="E336" s="23" t="s">
        <v>17</v>
      </c>
      <c r="F336" s="585"/>
      <c r="G336" s="585"/>
      <c r="H336" s="24">
        <v>10000</v>
      </c>
      <c r="I336" s="17">
        <f t="shared" si="13"/>
        <v>1620000</v>
      </c>
    </row>
    <row r="337" spans="2:9" hidden="1" outlineLevel="1">
      <c r="B337" s="611" t="s">
        <v>31</v>
      </c>
      <c r="C337" s="49" t="s">
        <v>39</v>
      </c>
      <c r="D337" s="18" t="s">
        <v>15</v>
      </c>
      <c r="E337" s="19" t="s">
        <v>1</v>
      </c>
      <c r="F337" s="587">
        <v>3</v>
      </c>
      <c r="G337" s="587">
        <v>2</v>
      </c>
      <c r="H337" s="20">
        <v>0</v>
      </c>
      <c r="I337" s="17">
        <f t="shared" si="13"/>
        <v>1620000</v>
      </c>
    </row>
    <row r="338" spans="2:9" hidden="1" outlineLevel="1">
      <c r="B338" s="611"/>
      <c r="C338" s="49" t="s">
        <v>39</v>
      </c>
      <c r="D338" s="18" t="s">
        <v>0</v>
      </c>
      <c r="E338" s="19" t="s">
        <v>1</v>
      </c>
      <c r="F338" s="587"/>
      <c r="G338" s="587"/>
      <c r="H338" s="20">
        <v>0</v>
      </c>
      <c r="I338" s="17">
        <f t="shared" si="13"/>
        <v>1620000</v>
      </c>
    </row>
    <row r="339" spans="2:9" hidden="1" outlineLevel="1">
      <c r="B339" s="611"/>
      <c r="C339" s="49" t="s">
        <v>39</v>
      </c>
      <c r="D339" s="18" t="s">
        <v>25</v>
      </c>
      <c r="E339" s="19" t="s">
        <v>17</v>
      </c>
      <c r="F339" s="587"/>
      <c r="G339" s="587"/>
      <c r="H339" s="20">
        <v>10000</v>
      </c>
      <c r="I339" s="17">
        <f t="shared" si="13"/>
        <v>1630000</v>
      </c>
    </row>
    <row r="340" spans="2:9" hidden="1" outlineLevel="1">
      <c r="B340" s="611"/>
      <c r="C340" s="49" t="s">
        <v>39</v>
      </c>
      <c r="D340" s="18" t="s">
        <v>9</v>
      </c>
      <c r="E340" s="19" t="s">
        <v>17</v>
      </c>
      <c r="F340" s="587"/>
      <c r="G340" s="587"/>
      <c r="H340" s="20">
        <v>10000</v>
      </c>
      <c r="I340" s="17">
        <f t="shared" si="13"/>
        <v>1640000</v>
      </c>
    </row>
    <row r="341" spans="2:9" hidden="1" outlineLevel="1">
      <c r="B341" s="612" t="s">
        <v>36</v>
      </c>
      <c r="C341" s="21" t="s">
        <v>39</v>
      </c>
      <c r="D341" s="22" t="s">
        <v>15</v>
      </c>
      <c r="E341" s="23" t="s">
        <v>1</v>
      </c>
      <c r="F341" s="585">
        <v>3</v>
      </c>
      <c r="G341" s="585">
        <v>2</v>
      </c>
      <c r="H341" s="24">
        <v>0</v>
      </c>
      <c r="I341" s="17">
        <f t="shared" si="13"/>
        <v>1640000</v>
      </c>
    </row>
    <row r="342" spans="2:9" hidden="1" outlineLevel="1">
      <c r="B342" s="612"/>
      <c r="C342" s="21" t="s">
        <v>39</v>
      </c>
      <c r="D342" s="22" t="s">
        <v>0</v>
      </c>
      <c r="E342" s="23" t="s">
        <v>1</v>
      </c>
      <c r="F342" s="585"/>
      <c r="G342" s="585"/>
      <c r="H342" s="24">
        <v>0</v>
      </c>
      <c r="I342" s="17">
        <f t="shared" si="13"/>
        <v>1640000</v>
      </c>
    </row>
    <row r="343" spans="2:9" hidden="1" outlineLevel="1">
      <c r="B343" s="612"/>
      <c r="C343" s="21" t="s">
        <v>39</v>
      </c>
      <c r="D343" s="22" t="s">
        <v>25</v>
      </c>
      <c r="E343" s="23" t="s">
        <v>17</v>
      </c>
      <c r="F343" s="585"/>
      <c r="G343" s="585"/>
      <c r="H343" s="24">
        <v>10000</v>
      </c>
      <c r="I343" s="17">
        <f t="shared" si="13"/>
        <v>1650000</v>
      </c>
    </row>
    <row r="344" spans="2:9" hidden="1" outlineLevel="1">
      <c r="B344" s="612"/>
      <c r="C344" s="21" t="s">
        <v>39</v>
      </c>
      <c r="D344" s="22" t="s">
        <v>9</v>
      </c>
      <c r="E344" s="23" t="s">
        <v>17</v>
      </c>
      <c r="F344" s="585"/>
      <c r="G344" s="585"/>
      <c r="H344" s="24">
        <v>10000</v>
      </c>
      <c r="I344" s="17">
        <f t="shared" si="13"/>
        <v>1660000</v>
      </c>
    </row>
    <row r="345" spans="2:9" hidden="1" outlineLevel="1">
      <c r="B345" s="611" t="s">
        <v>37</v>
      </c>
      <c r="C345" s="49" t="s">
        <v>39</v>
      </c>
      <c r="D345" s="18" t="s">
        <v>15</v>
      </c>
      <c r="E345" s="19" t="s">
        <v>1</v>
      </c>
      <c r="F345" s="587">
        <v>3</v>
      </c>
      <c r="G345" s="587">
        <v>2</v>
      </c>
      <c r="H345" s="20">
        <v>0</v>
      </c>
      <c r="I345" s="17">
        <f t="shared" si="13"/>
        <v>1660000</v>
      </c>
    </row>
    <row r="346" spans="2:9" hidden="1" outlineLevel="1">
      <c r="B346" s="611"/>
      <c r="C346" s="49" t="s">
        <v>39</v>
      </c>
      <c r="D346" s="18" t="s">
        <v>23</v>
      </c>
      <c r="E346" s="19" t="s">
        <v>1</v>
      </c>
      <c r="F346" s="587"/>
      <c r="G346" s="587"/>
      <c r="H346" s="20">
        <v>0</v>
      </c>
      <c r="I346" s="17">
        <f t="shared" si="13"/>
        <v>1660000</v>
      </c>
    </row>
    <row r="347" spans="2:9" hidden="1" outlineLevel="1">
      <c r="B347" s="611"/>
      <c r="C347" s="49" t="s">
        <v>39</v>
      </c>
      <c r="D347" s="18" t="s">
        <v>25</v>
      </c>
      <c r="E347" s="19" t="s">
        <v>17</v>
      </c>
      <c r="F347" s="587"/>
      <c r="G347" s="587"/>
      <c r="H347" s="20">
        <v>10000</v>
      </c>
      <c r="I347" s="17">
        <f t="shared" si="13"/>
        <v>1670000</v>
      </c>
    </row>
    <row r="348" spans="2:9" hidden="1" outlineLevel="1">
      <c r="B348" s="611"/>
      <c r="C348" s="49" t="s">
        <v>39</v>
      </c>
      <c r="D348" s="18" t="s">
        <v>9</v>
      </c>
      <c r="E348" s="19" t="s">
        <v>17</v>
      </c>
      <c r="F348" s="587"/>
      <c r="G348" s="587"/>
      <c r="H348" s="20">
        <v>10000</v>
      </c>
      <c r="I348" s="17">
        <f t="shared" si="13"/>
        <v>1680000</v>
      </c>
    </row>
    <row r="349" spans="2:9" hidden="1" outlineLevel="1">
      <c r="B349" s="612" t="s">
        <v>41</v>
      </c>
      <c r="C349" s="21" t="s">
        <v>39</v>
      </c>
      <c r="D349" s="22" t="s">
        <v>23</v>
      </c>
      <c r="E349" s="23" t="s">
        <v>1</v>
      </c>
      <c r="F349" s="585">
        <v>3</v>
      </c>
      <c r="G349" s="585">
        <v>2</v>
      </c>
      <c r="H349" s="24">
        <v>0</v>
      </c>
      <c r="I349" s="17">
        <f t="shared" si="13"/>
        <v>1680000</v>
      </c>
    </row>
    <row r="350" spans="2:9" hidden="1" outlineLevel="1">
      <c r="B350" s="612"/>
      <c r="C350" s="21" t="s">
        <v>39</v>
      </c>
      <c r="D350" s="22" t="s">
        <v>0</v>
      </c>
      <c r="E350" s="23" t="s">
        <v>1</v>
      </c>
      <c r="F350" s="585"/>
      <c r="G350" s="585"/>
      <c r="H350" s="24">
        <v>0</v>
      </c>
      <c r="I350" s="17">
        <f t="shared" si="13"/>
        <v>1680000</v>
      </c>
    </row>
    <row r="351" spans="2:9" hidden="1" outlineLevel="1">
      <c r="B351" s="612"/>
      <c r="C351" s="21" t="s">
        <v>39</v>
      </c>
      <c r="D351" s="22" t="s">
        <v>9</v>
      </c>
      <c r="E351" s="23" t="s">
        <v>17</v>
      </c>
      <c r="F351" s="585"/>
      <c r="G351" s="585"/>
      <c r="H351" s="24">
        <v>10000</v>
      </c>
      <c r="I351" s="17">
        <f t="shared" si="13"/>
        <v>1690000</v>
      </c>
    </row>
    <row r="352" spans="2:9" hidden="1" outlineLevel="1">
      <c r="B352" s="612"/>
      <c r="C352" s="21" t="s">
        <v>39</v>
      </c>
      <c r="D352" s="22" t="s">
        <v>25</v>
      </c>
      <c r="E352" s="23" t="s">
        <v>17</v>
      </c>
      <c r="F352" s="585"/>
      <c r="G352" s="585"/>
      <c r="H352" s="24">
        <v>10000</v>
      </c>
      <c r="I352" s="17">
        <f t="shared" si="13"/>
        <v>1700000</v>
      </c>
    </row>
    <row r="353" spans="2:9" hidden="1" outlineLevel="1">
      <c r="B353" s="611" t="s">
        <v>48</v>
      </c>
      <c r="C353" s="49" t="s">
        <v>39</v>
      </c>
      <c r="D353" s="18" t="s">
        <v>9</v>
      </c>
      <c r="E353" s="19" t="s">
        <v>1</v>
      </c>
      <c r="F353" s="587">
        <v>3</v>
      </c>
      <c r="G353" s="587">
        <v>2</v>
      </c>
      <c r="H353" s="20">
        <v>0</v>
      </c>
      <c r="I353" s="17">
        <f t="shared" si="13"/>
        <v>1700000</v>
      </c>
    </row>
    <row r="354" spans="2:9" hidden="1" outlineLevel="1">
      <c r="B354" s="611"/>
      <c r="C354" s="49" t="s">
        <v>39</v>
      </c>
      <c r="D354" s="18" t="s">
        <v>25</v>
      </c>
      <c r="E354" s="19" t="s">
        <v>1</v>
      </c>
      <c r="F354" s="587"/>
      <c r="G354" s="587"/>
      <c r="H354" s="20">
        <v>0</v>
      </c>
      <c r="I354" s="17">
        <f t="shared" si="13"/>
        <v>1700000</v>
      </c>
    </row>
    <row r="355" spans="2:9" hidden="1" outlineLevel="1">
      <c r="B355" s="611"/>
      <c r="C355" s="49" t="s">
        <v>39</v>
      </c>
      <c r="D355" s="18" t="s">
        <v>0</v>
      </c>
      <c r="E355" s="19" t="s">
        <v>17</v>
      </c>
      <c r="F355" s="587"/>
      <c r="G355" s="587"/>
      <c r="H355" s="20">
        <v>10000</v>
      </c>
      <c r="I355" s="17">
        <f t="shared" si="13"/>
        <v>1710000</v>
      </c>
    </row>
    <row r="356" spans="2:9" hidden="1" outlineLevel="1">
      <c r="B356" s="611"/>
      <c r="C356" s="49" t="s">
        <v>39</v>
      </c>
      <c r="D356" s="18" t="s">
        <v>23</v>
      </c>
      <c r="E356" s="19" t="s">
        <v>17</v>
      </c>
      <c r="F356" s="587"/>
      <c r="G356" s="587"/>
      <c r="H356" s="20">
        <v>10000</v>
      </c>
      <c r="I356" s="17">
        <f t="shared" si="13"/>
        <v>1720000</v>
      </c>
    </row>
    <row r="357" spans="2:9" hidden="1">
      <c r="B357" s="6" t="s">
        <v>49</v>
      </c>
      <c r="C357" s="7"/>
      <c r="D357" s="8"/>
      <c r="E357" s="9"/>
      <c r="F357" s="10"/>
      <c r="G357" s="10"/>
      <c r="H357" s="11">
        <f>SUM(H358:H377)</f>
        <v>100000</v>
      </c>
      <c r="I357" s="12"/>
    </row>
    <row r="358" spans="2:9" hidden="1" outlineLevel="1">
      <c r="B358" s="580" t="s">
        <v>2</v>
      </c>
      <c r="C358" s="49" t="s">
        <v>39</v>
      </c>
      <c r="D358" s="14" t="s">
        <v>0</v>
      </c>
      <c r="E358" s="19" t="s">
        <v>1</v>
      </c>
      <c r="F358" s="586">
        <v>3</v>
      </c>
      <c r="G358" s="586">
        <v>1</v>
      </c>
      <c r="H358" s="16">
        <v>0</v>
      </c>
      <c r="I358" s="17">
        <f>I356+H358</f>
        <v>1720000</v>
      </c>
    </row>
    <row r="359" spans="2:9" hidden="1" outlineLevel="1">
      <c r="B359" s="611"/>
      <c r="C359" s="49" t="s">
        <v>39</v>
      </c>
      <c r="D359" s="18" t="s">
        <v>15</v>
      </c>
      <c r="E359" s="19" t="s">
        <v>1</v>
      </c>
      <c r="F359" s="587"/>
      <c r="G359" s="587"/>
      <c r="H359" s="20">
        <v>0</v>
      </c>
      <c r="I359" s="17">
        <f t="shared" ref="I359:I377" si="14">H359+I358</f>
        <v>1720000</v>
      </c>
    </row>
    <row r="360" spans="2:9" hidden="1" outlineLevel="1">
      <c r="B360" s="611"/>
      <c r="C360" s="49" t="s">
        <v>39</v>
      </c>
      <c r="D360" s="18" t="s">
        <v>14</v>
      </c>
      <c r="E360" s="19" t="s">
        <v>17</v>
      </c>
      <c r="F360" s="587"/>
      <c r="G360" s="587"/>
      <c r="H360" s="20">
        <v>10000</v>
      </c>
      <c r="I360" s="17">
        <f t="shared" si="14"/>
        <v>1730000</v>
      </c>
    </row>
    <row r="361" spans="2:9" hidden="1" outlineLevel="1">
      <c r="B361" s="611"/>
      <c r="C361" s="49" t="s">
        <v>39</v>
      </c>
      <c r="D361" s="18" t="s">
        <v>25</v>
      </c>
      <c r="E361" s="19" t="s">
        <v>17</v>
      </c>
      <c r="F361" s="587"/>
      <c r="G361" s="587"/>
      <c r="H361" s="20">
        <v>10000</v>
      </c>
      <c r="I361" s="17">
        <f t="shared" si="14"/>
        <v>1740000</v>
      </c>
    </row>
    <row r="362" spans="2:9" hidden="1" outlineLevel="1">
      <c r="B362" s="612" t="s">
        <v>3</v>
      </c>
      <c r="C362" s="21" t="s">
        <v>39</v>
      </c>
      <c r="D362" s="22" t="s">
        <v>15</v>
      </c>
      <c r="E362" s="23" t="s">
        <v>1</v>
      </c>
      <c r="F362" s="585">
        <v>3</v>
      </c>
      <c r="G362" s="585">
        <v>2</v>
      </c>
      <c r="H362" s="24">
        <v>0</v>
      </c>
      <c r="I362" s="17">
        <f t="shared" si="14"/>
        <v>1740000</v>
      </c>
    </row>
    <row r="363" spans="2:9" hidden="1" outlineLevel="1">
      <c r="B363" s="612"/>
      <c r="C363" s="21" t="s">
        <v>39</v>
      </c>
      <c r="D363" s="22" t="s">
        <v>0</v>
      </c>
      <c r="E363" s="23" t="s">
        <v>1</v>
      </c>
      <c r="F363" s="585"/>
      <c r="G363" s="585"/>
      <c r="H363" s="24">
        <v>0</v>
      </c>
      <c r="I363" s="17">
        <f t="shared" si="14"/>
        <v>1740000</v>
      </c>
    </row>
    <row r="364" spans="2:9" outlineLevel="1">
      <c r="B364" s="612"/>
      <c r="C364" s="21" t="s">
        <v>39</v>
      </c>
      <c r="D364" s="22" t="s">
        <v>13</v>
      </c>
      <c r="E364" s="23" t="s">
        <v>17</v>
      </c>
      <c r="F364" s="585"/>
      <c r="G364" s="585"/>
      <c r="H364" s="24">
        <v>10000</v>
      </c>
      <c r="I364" s="17">
        <f t="shared" si="14"/>
        <v>1750000</v>
      </c>
    </row>
    <row r="365" spans="2:9" hidden="1" outlineLevel="1">
      <c r="B365" s="612"/>
      <c r="C365" s="21" t="s">
        <v>39</v>
      </c>
      <c r="D365" s="22" t="s">
        <v>24</v>
      </c>
      <c r="E365" s="23" t="s">
        <v>17</v>
      </c>
      <c r="F365" s="585"/>
      <c r="G365" s="585"/>
      <c r="H365" s="24">
        <v>10000</v>
      </c>
      <c r="I365" s="17">
        <f t="shared" si="14"/>
        <v>1760000</v>
      </c>
    </row>
    <row r="366" spans="2:9" hidden="1" outlineLevel="1">
      <c r="B366" s="611" t="s">
        <v>6</v>
      </c>
      <c r="C366" s="49" t="s">
        <v>39</v>
      </c>
      <c r="D366" s="18" t="s">
        <v>4</v>
      </c>
      <c r="E366" s="19" t="s">
        <v>1</v>
      </c>
      <c r="F366" s="587">
        <v>3</v>
      </c>
      <c r="G366" s="587">
        <v>2</v>
      </c>
      <c r="H366" s="20">
        <v>0</v>
      </c>
      <c r="I366" s="17">
        <f t="shared" si="14"/>
        <v>1760000</v>
      </c>
    </row>
    <row r="367" spans="2:9" hidden="1" outlineLevel="1">
      <c r="B367" s="611"/>
      <c r="C367" s="49" t="s">
        <v>39</v>
      </c>
      <c r="D367" s="18" t="s">
        <v>0</v>
      </c>
      <c r="E367" s="19" t="s">
        <v>1</v>
      </c>
      <c r="F367" s="587"/>
      <c r="G367" s="587"/>
      <c r="H367" s="20">
        <v>0</v>
      </c>
      <c r="I367" s="17">
        <f t="shared" si="14"/>
        <v>1760000</v>
      </c>
    </row>
    <row r="368" spans="2:9" outlineLevel="1">
      <c r="B368" s="611"/>
      <c r="C368" s="49" t="s">
        <v>39</v>
      </c>
      <c r="D368" s="18" t="s">
        <v>13</v>
      </c>
      <c r="E368" s="19" t="s">
        <v>17</v>
      </c>
      <c r="F368" s="587"/>
      <c r="G368" s="587"/>
      <c r="H368" s="20">
        <v>10000</v>
      </c>
      <c r="I368" s="17">
        <f t="shared" si="14"/>
        <v>1770000</v>
      </c>
    </row>
    <row r="369" spans="2:9" hidden="1" outlineLevel="1">
      <c r="B369" s="611"/>
      <c r="C369" s="49" t="s">
        <v>39</v>
      </c>
      <c r="D369" s="18" t="s">
        <v>14</v>
      </c>
      <c r="E369" s="19" t="s">
        <v>17</v>
      </c>
      <c r="F369" s="587"/>
      <c r="G369" s="587"/>
      <c r="H369" s="20">
        <v>10000</v>
      </c>
      <c r="I369" s="17">
        <f t="shared" si="14"/>
        <v>1780000</v>
      </c>
    </row>
    <row r="370" spans="2:9" hidden="1" outlineLevel="1">
      <c r="B370" s="612" t="s">
        <v>7</v>
      </c>
      <c r="C370" s="21" t="s">
        <v>39</v>
      </c>
      <c r="D370" s="22" t="s">
        <v>15</v>
      </c>
      <c r="E370" s="23" t="s">
        <v>1</v>
      </c>
      <c r="F370" s="585">
        <v>3</v>
      </c>
      <c r="G370" s="585">
        <v>0</v>
      </c>
      <c r="H370" s="24">
        <v>0</v>
      </c>
      <c r="I370" s="17">
        <f t="shared" si="14"/>
        <v>1780000</v>
      </c>
    </row>
    <row r="371" spans="2:9" hidden="1" outlineLevel="1">
      <c r="B371" s="612"/>
      <c r="C371" s="21" t="s">
        <v>39</v>
      </c>
      <c r="D371" s="22" t="s">
        <v>0</v>
      </c>
      <c r="E371" s="23" t="s">
        <v>1</v>
      </c>
      <c r="F371" s="585"/>
      <c r="G371" s="585"/>
      <c r="H371" s="24">
        <v>0</v>
      </c>
      <c r="I371" s="17">
        <f t="shared" si="14"/>
        <v>1780000</v>
      </c>
    </row>
    <row r="372" spans="2:9" hidden="1" outlineLevel="1">
      <c r="B372" s="612"/>
      <c r="C372" s="21" t="s">
        <v>39</v>
      </c>
      <c r="D372" s="22" t="s">
        <v>14</v>
      </c>
      <c r="E372" s="23" t="s">
        <v>17</v>
      </c>
      <c r="F372" s="585"/>
      <c r="G372" s="585"/>
      <c r="H372" s="24">
        <v>10000</v>
      </c>
      <c r="I372" s="17">
        <f t="shared" si="14"/>
        <v>1790000</v>
      </c>
    </row>
    <row r="373" spans="2:9" hidden="1" outlineLevel="1">
      <c r="B373" s="612"/>
      <c r="C373" s="21" t="s">
        <v>39</v>
      </c>
      <c r="D373" s="22" t="s">
        <v>25</v>
      </c>
      <c r="E373" s="23" t="s">
        <v>17</v>
      </c>
      <c r="F373" s="585"/>
      <c r="G373" s="585"/>
      <c r="H373" s="24">
        <v>10000</v>
      </c>
      <c r="I373" s="17">
        <f t="shared" si="14"/>
        <v>1800000</v>
      </c>
    </row>
    <row r="374" spans="2:9" hidden="1" outlineLevel="1">
      <c r="B374" s="611" t="s">
        <v>8</v>
      </c>
      <c r="C374" s="49" t="s">
        <v>39</v>
      </c>
      <c r="D374" s="18" t="s">
        <v>14</v>
      </c>
      <c r="E374" s="19" t="s">
        <v>1</v>
      </c>
      <c r="F374" s="587">
        <v>3</v>
      </c>
      <c r="G374" s="587">
        <v>1</v>
      </c>
      <c r="H374" s="20">
        <v>0</v>
      </c>
      <c r="I374" s="17">
        <f t="shared" si="14"/>
        <v>1800000</v>
      </c>
    </row>
    <row r="375" spans="2:9" hidden="1" outlineLevel="1">
      <c r="B375" s="611"/>
      <c r="C375" s="49" t="s">
        <v>39</v>
      </c>
      <c r="D375" s="18" t="s">
        <v>25</v>
      </c>
      <c r="E375" s="19" t="s">
        <v>1</v>
      </c>
      <c r="F375" s="587"/>
      <c r="G375" s="587"/>
      <c r="H375" s="20">
        <v>0</v>
      </c>
      <c r="I375" s="17">
        <f t="shared" si="14"/>
        <v>1800000</v>
      </c>
    </row>
    <row r="376" spans="2:9" outlineLevel="1">
      <c r="B376" s="611"/>
      <c r="C376" s="49" t="s">
        <v>39</v>
      </c>
      <c r="D376" s="18" t="s">
        <v>13</v>
      </c>
      <c r="E376" s="19" t="s">
        <v>17</v>
      </c>
      <c r="F376" s="587"/>
      <c r="G376" s="587"/>
      <c r="H376" s="20">
        <v>10000</v>
      </c>
      <c r="I376" s="17">
        <f t="shared" si="14"/>
        <v>1810000</v>
      </c>
    </row>
    <row r="377" spans="2:9" hidden="1" outlineLevel="1">
      <c r="B377" s="611"/>
      <c r="C377" s="49" t="s">
        <v>39</v>
      </c>
      <c r="D377" s="18" t="s">
        <v>15</v>
      </c>
      <c r="E377" s="19" t="s">
        <v>17</v>
      </c>
      <c r="F377" s="587"/>
      <c r="G377" s="587"/>
      <c r="H377" s="20">
        <v>10000</v>
      </c>
      <c r="I377" s="17">
        <f t="shared" si="14"/>
        <v>1820000</v>
      </c>
    </row>
    <row r="378" spans="2:9" hidden="1">
      <c r="B378" s="6" t="s">
        <v>50</v>
      </c>
      <c r="C378" s="7"/>
      <c r="D378" s="8"/>
      <c r="E378" s="9"/>
      <c r="F378" s="10"/>
      <c r="G378" s="10"/>
      <c r="H378" s="11">
        <f>SUM(H379:H406)</f>
        <v>140000</v>
      </c>
      <c r="I378" s="12"/>
    </row>
    <row r="379" spans="2:9" hidden="1" outlineLevel="1">
      <c r="B379" s="580" t="s">
        <v>2</v>
      </c>
      <c r="C379" s="49" t="s">
        <v>39</v>
      </c>
      <c r="D379" s="14" t="s">
        <v>0</v>
      </c>
      <c r="E379" s="19" t="s">
        <v>1</v>
      </c>
      <c r="F379" s="586">
        <v>3</v>
      </c>
      <c r="G379" s="586">
        <v>2</v>
      </c>
      <c r="H379" s="16">
        <v>0</v>
      </c>
      <c r="I379" s="17">
        <f>I377+H379</f>
        <v>1820000</v>
      </c>
    </row>
    <row r="380" spans="2:9" hidden="1" outlineLevel="1">
      <c r="B380" s="611"/>
      <c r="C380" s="49" t="s">
        <v>39</v>
      </c>
      <c r="D380" s="18" t="s">
        <v>5</v>
      </c>
      <c r="E380" s="19" t="s">
        <v>1</v>
      </c>
      <c r="F380" s="587"/>
      <c r="G380" s="587"/>
      <c r="H380" s="20">
        <v>0</v>
      </c>
      <c r="I380" s="17">
        <f t="shared" ref="I380:I406" si="15">H380+I379</f>
        <v>1820000</v>
      </c>
    </row>
    <row r="381" spans="2:9" hidden="1" outlineLevel="1">
      <c r="B381" s="611"/>
      <c r="C381" s="49" t="s">
        <v>39</v>
      </c>
      <c r="D381" s="18" t="s">
        <v>23</v>
      </c>
      <c r="E381" s="19" t="s">
        <v>17</v>
      </c>
      <c r="F381" s="587"/>
      <c r="G381" s="587"/>
      <c r="H381" s="20">
        <v>10000</v>
      </c>
      <c r="I381" s="17">
        <f t="shared" si="15"/>
        <v>1830000</v>
      </c>
    </row>
    <row r="382" spans="2:9" hidden="1" outlineLevel="1">
      <c r="B382" s="611"/>
      <c r="C382" s="49" t="s">
        <v>39</v>
      </c>
      <c r="D382" s="18" t="s">
        <v>24</v>
      </c>
      <c r="E382" s="19" t="s">
        <v>17</v>
      </c>
      <c r="F382" s="587"/>
      <c r="G382" s="587"/>
      <c r="H382" s="20">
        <v>10000</v>
      </c>
      <c r="I382" s="17">
        <f t="shared" si="15"/>
        <v>1840000</v>
      </c>
    </row>
    <row r="383" spans="2:9" hidden="1" outlineLevel="1">
      <c r="B383" s="612" t="s">
        <v>3</v>
      </c>
      <c r="C383" s="21" t="s">
        <v>39</v>
      </c>
      <c r="D383" s="22" t="s">
        <v>0</v>
      </c>
      <c r="E383" s="23" t="s">
        <v>1</v>
      </c>
      <c r="F383" s="585">
        <v>3</v>
      </c>
      <c r="G383" s="585">
        <v>2</v>
      </c>
      <c r="H383" s="24">
        <v>0</v>
      </c>
      <c r="I383" s="17">
        <f t="shared" si="15"/>
        <v>1840000</v>
      </c>
    </row>
    <row r="384" spans="2:9" hidden="1" outlineLevel="1">
      <c r="B384" s="612"/>
      <c r="C384" s="21" t="s">
        <v>39</v>
      </c>
      <c r="D384" s="22" t="s">
        <v>5</v>
      </c>
      <c r="E384" s="23" t="s">
        <v>1</v>
      </c>
      <c r="F384" s="585"/>
      <c r="G384" s="585"/>
      <c r="H384" s="24">
        <v>0</v>
      </c>
      <c r="I384" s="17">
        <f t="shared" si="15"/>
        <v>1840000</v>
      </c>
    </row>
    <row r="385" spans="2:9" hidden="1" outlineLevel="1">
      <c r="B385" s="612"/>
      <c r="C385" s="21" t="s">
        <v>39</v>
      </c>
      <c r="D385" s="22" t="s">
        <v>14</v>
      </c>
      <c r="E385" s="23" t="s">
        <v>17</v>
      </c>
      <c r="F385" s="585"/>
      <c r="G385" s="585"/>
      <c r="H385" s="24">
        <v>10000</v>
      </c>
      <c r="I385" s="17">
        <f t="shared" si="15"/>
        <v>1850000</v>
      </c>
    </row>
    <row r="386" spans="2:9" hidden="1" outlineLevel="1">
      <c r="B386" s="612"/>
      <c r="C386" s="21" t="s">
        <v>39</v>
      </c>
      <c r="D386" s="22" t="s">
        <v>24</v>
      </c>
      <c r="E386" s="23" t="s">
        <v>17</v>
      </c>
      <c r="F386" s="585"/>
      <c r="G386" s="585"/>
      <c r="H386" s="24">
        <v>10000</v>
      </c>
      <c r="I386" s="17">
        <f t="shared" si="15"/>
        <v>1860000</v>
      </c>
    </row>
    <row r="387" spans="2:9" hidden="1" outlineLevel="1">
      <c r="B387" s="611" t="s">
        <v>6</v>
      </c>
      <c r="C387" s="49" t="s">
        <v>39</v>
      </c>
      <c r="D387" s="18" t="s">
        <v>14</v>
      </c>
      <c r="E387" s="19" t="s">
        <v>1</v>
      </c>
      <c r="F387" s="587">
        <v>3</v>
      </c>
      <c r="G387" s="587">
        <v>0</v>
      </c>
      <c r="H387" s="20">
        <v>0</v>
      </c>
      <c r="I387" s="17">
        <f t="shared" si="15"/>
        <v>1860000</v>
      </c>
    </row>
    <row r="388" spans="2:9" hidden="1" outlineLevel="1">
      <c r="B388" s="611"/>
      <c r="C388" s="49" t="s">
        <v>39</v>
      </c>
      <c r="D388" s="18" t="s">
        <v>24</v>
      </c>
      <c r="E388" s="19" t="s">
        <v>1</v>
      </c>
      <c r="F388" s="587"/>
      <c r="G388" s="587"/>
      <c r="H388" s="20">
        <v>0</v>
      </c>
      <c r="I388" s="17">
        <f t="shared" si="15"/>
        <v>1860000</v>
      </c>
    </row>
    <row r="389" spans="2:9" hidden="1" outlineLevel="1">
      <c r="B389" s="611"/>
      <c r="C389" s="49" t="s">
        <v>39</v>
      </c>
      <c r="D389" s="18" t="s">
        <v>23</v>
      </c>
      <c r="E389" s="19" t="s">
        <v>17</v>
      </c>
      <c r="F389" s="587"/>
      <c r="G389" s="587"/>
      <c r="H389" s="20">
        <v>10000</v>
      </c>
      <c r="I389" s="17">
        <f t="shared" si="15"/>
        <v>1870000</v>
      </c>
    </row>
    <row r="390" spans="2:9" hidden="1" outlineLevel="1">
      <c r="B390" s="611"/>
      <c r="C390" s="49" t="s">
        <v>39</v>
      </c>
      <c r="D390" s="18" t="s">
        <v>5</v>
      </c>
      <c r="E390" s="19" t="s">
        <v>17</v>
      </c>
      <c r="F390" s="587"/>
      <c r="G390" s="587"/>
      <c r="H390" s="20">
        <v>10000</v>
      </c>
      <c r="I390" s="17">
        <f t="shared" si="15"/>
        <v>1880000</v>
      </c>
    </row>
    <row r="391" spans="2:9" hidden="1" outlineLevel="1">
      <c r="B391" s="612" t="s">
        <v>7</v>
      </c>
      <c r="C391" s="21" t="s">
        <v>39</v>
      </c>
      <c r="D391" s="22" t="s">
        <v>23</v>
      </c>
      <c r="E391" s="23" t="s">
        <v>1</v>
      </c>
      <c r="F391" s="585">
        <v>3</v>
      </c>
      <c r="G391" s="585">
        <v>2</v>
      </c>
      <c r="H391" s="24">
        <v>0</v>
      </c>
      <c r="I391" s="17">
        <f t="shared" si="15"/>
        <v>1880000</v>
      </c>
    </row>
    <row r="392" spans="2:9" hidden="1" outlineLevel="1">
      <c r="B392" s="612"/>
      <c r="C392" s="21" t="s">
        <v>39</v>
      </c>
      <c r="D392" s="22" t="s">
        <v>14</v>
      </c>
      <c r="E392" s="23" t="s">
        <v>1</v>
      </c>
      <c r="F392" s="585"/>
      <c r="G392" s="585"/>
      <c r="H392" s="24">
        <v>0</v>
      </c>
      <c r="I392" s="17">
        <f t="shared" si="15"/>
        <v>1880000</v>
      </c>
    </row>
    <row r="393" spans="2:9" hidden="1" outlineLevel="1">
      <c r="B393" s="612"/>
      <c r="C393" s="21" t="s">
        <v>39</v>
      </c>
      <c r="D393" s="22" t="s">
        <v>0</v>
      </c>
      <c r="E393" s="23" t="s">
        <v>17</v>
      </c>
      <c r="F393" s="585"/>
      <c r="G393" s="585"/>
      <c r="H393" s="24">
        <v>10000</v>
      </c>
      <c r="I393" s="17">
        <f t="shared" si="15"/>
        <v>1890000</v>
      </c>
    </row>
    <row r="394" spans="2:9" hidden="1" outlineLevel="1">
      <c r="B394" s="612"/>
      <c r="C394" s="21" t="s">
        <v>39</v>
      </c>
      <c r="D394" s="22" t="s">
        <v>5</v>
      </c>
      <c r="E394" s="23" t="s">
        <v>17</v>
      </c>
      <c r="F394" s="585"/>
      <c r="G394" s="585"/>
      <c r="H394" s="24">
        <v>10000</v>
      </c>
      <c r="I394" s="17">
        <f t="shared" si="15"/>
        <v>1900000</v>
      </c>
    </row>
    <row r="395" spans="2:9" hidden="1" outlineLevel="1">
      <c r="B395" s="611" t="s">
        <v>8</v>
      </c>
      <c r="C395" s="49" t="s">
        <v>39</v>
      </c>
      <c r="D395" s="18" t="s">
        <v>13</v>
      </c>
      <c r="E395" s="19" t="s">
        <v>1</v>
      </c>
      <c r="F395" s="587">
        <v>3</v>
      </c>
      <c r="G395" s="587">
        <v>1</v>
      </c>
      <c r="H395" s="20">
        <v>0</v>
      </c>
      <c r="I395" s="17">
        <f t="shared" si="15"/>
        <v>1900000</v>
      </c>
    </row>
    <row r="396" spans="2:9" hidden="1" outlineLevel="1">
      <c r="B396" s="611"/>
      <c r="C396" s="49" t="s">
        <v>39</v>
      </c>
      <c r="D396" s="18" t="s">
        <v>9</v>
      </c>
      <c r="E396" s="19" t="s">
        <v>1</v>
      </c>
      <c r="F396" s="587"/>
      <c r="G396" s="587"/>
      <c r="H396" s="20">
        <v>0</v>
      </c>
      <c r="I396" s="17">
        <f t="shared" si="15"/>
        <v>1900000</v>
      </c>
    </row>
    <row r="397" spans="2:9" hidden="1" outlineLevel="1">
      <c r="B397" s="611"/>
      <c r="C397" s="49" t="s">
        <v>39</v>
      </c>
      <c r="D397" s="18" t="s">
        <v>0</v>
      </c>
      <c r="E397" s="19" t="s">
        <v>17</v>
      </c>
      <c r="F397" s="587"/>
      <c r="G397" s="587"/>
      <c r="H397" s="20">
        <v>10000</v>
      </c>
      <c r="I397" s="17">
        <f t="shared" si="15"/>
        <v>1910000</v>
      </c>
    </row>
    <row r="398" spans="2:9" hidden="1" outlineLevel="1">
      <c r="B398" s="611"/>
      <c r="C398" s="49" t="s">
        <v>39</v>
      </c>
      <c r="D398" s="18" t="s">
        <v>24</v>
      </c>
      <c r="E398" s="19" t="s">
        <v>17</v>
      </c>
      <c r="F398" s="587"/>
      <c r="G398" s="587"/>
      <c r="H398" s="20">
        <v>10000</v>
      </c>
      <c r="I398" s="17">
        <f t="shared" si="15"/>
        <v>1920000</v>
      </c>
    </row>
    <row r="399" spans="2:9" hidden="1" outlineLevel="1">
      <c r="B399" s="612" t="s">
        <v>10</v>
      </c>
      <c r="C399" s="21" t="s">
        <v>39</v>
      </c>
      <c r="D399" s="22" t="s">
        <v>14</v>
      </c>
      <c r="E399" s="23" t="s">
        <v>1</v>
      </c>
      <c r="F399" s="585">
        <v>3</v>
      </c>
      <c r="G399" s="585">
        <v>2</v>
      </c>
      <c r="H399" s="24">
        <v>0</v>
      </c>
      <c r="I399" s="17">
        <f t="shared" si="15"/>
        <v>1920000</v>
      </c>
    </row>
    <row r="400" spans="2:9" hidden="1" outlineLevel="1">
      <c r="B400" s="612"/>
      <c r="C400" s="21" t="s">
        <v>39</v>
      </c>
      <c r="D400" s="22" t="s">
        <v>23</v>
      </c>
      <c r="E400" s="23" t="s">
        <v>1</v>
      </c>
      <c r="F400" s="585"/>
      <c r="G400" s="585"/>
      <c r="H400" s="24">
        <v>0</v>
      </c>
      <c r="I400" s="17">
        <f t="shared" si="15"/>
        <v>1920000</v>
      </c>
    </row>
    <row r="401" spans="2:9" hidden="1" outlineLevel="1">
      <c r="B401" s="612"/>
      <c r="C401" s="21" t="s">
        <v>39</v>
      </c>
      <c r="D401" s="22" t="s">
        <v>24</v>
      </c>
      <c r="E401" s="23" t="s">
        <v>17</v>
      </c>
      <c r="F401" s="585"/>
      <c r="G401" s="585"/>
      <c r="H401" s="24">
        <v>10000</v>
      </c>
      <c r="I401" s="17">
        <f t="shared" si="15"/>
        <v>1930000</v>
      </c>
    </row>
    <row r="402" spans="2:9" hidden="1" outlineLevel="1">
      <c r="B402" s="612"/>
      <c r="C402" s="21" t="s">
        <v>39</v>
      </c>
      <c r="D402" s="22" t="s">
        <v>25</v>
      </c>
      <c r="E402" s="23" t="s">
        <v>17</v>
      </c>
      <c r="F402" s="585"/>
      <c r="G402" s="585"/>
      <c r="H402" s="24">
        <v>10000</v>
      </c>
      <c r="I402" s="17">
        <f t="shared" si="15"/>
        <v>1940000</v>
      </c>
    </row>
    <row r="403" spans="2:9" hidden="1" outlineLevel="1">
      <c r="B403" s="611" t="s">
        <v>31</v>
      </c>
      <c r="C403" s="49" t="s">
        <v>39</v>
      </c>
      <c r="D403" s="18" t="s">
        <v>25</v>
      </c>
      <c r="E403" s="19" t="s">
        <v>1</v>
      </c>
      <c r="F403" s="587">
        <v>3</v>
      </c>
      <c r="G403" s="587">
        <v>0</v>
      </c>
      <c r="H403" s="20">
        <v>0</v>
      </c>
      <c r="I403" s="17">
        <f t="shared" si="15"/>
        <v>1940000</v>
      </c>
    </row>
    <row r="404" spans="2:9" hidden="1" outlineLevel="1">
      <c r="B404" s="611"/>
      <c r="C404" s="49" t="s">
        <v>39</v>
      </c>
      <c r="D404" s="18" t="s">
        <v>5</v>
      </c>
      <c r="E404" s="19" t="s">
        <v>1</v>
      </c>
      <c r="F404" s="587"/>
      <c r="G404" s="587"/>
      <c r="H404" s="20">
        <v>0</v>
      </c>
      <c r="I404" s="17">
        <f t="shared" si="15"/>
        <v>1940000</v>
      </c>
    </row>
    <row r="405" spans="2:9" hidden="1" outlineLevel="1">
      <c r="B405" s="611"/>
      <c r="C405" s="49" t="s">
        <v>39</v>
      </c>
      <c r="D405" s="18" t="s">
        <v>14</v>
      </c>
      <c r="E405" s="19" t="s">
        <v>17</v>
      </c>
      <c r="F405" s="587"/>
      <c r="G405" s="587"/>
      <c r="H405" s="20">
        <v>10000</v>
      </c>
      <c r="I405" s="17">
        <f t="shared" si="15"/>
        <v>1950000</v>
      </c>
    </row>
    <row r="406" spans="2:9" hidden="1" outlineLevel="1">
      <c r="B406" s="611"/>
      <c r="C406" s="49" t="s">
        <v>39</v>
      </c>
      <c r="D406" s="18" t="s">
        <v>23</v>
      </c>
      <c r="E406" s="19" t="s">
        <v>17</v>
      </c>
      <c r="F406" s="587"/>
      <c r="G406" s="587"/>
      <c r="H406" s="20">
        <v>10000</v>
      </c>
      <c r="I406" s="17">
        <f t="shared" si="15"/>
        <v>1960000</v>
      </c>
    </row>
    <row r="407" spans="2:9" hidden="1">
      <c r="B407" s="6" t="s">
        <v>51</v>
      </c>
      <c r="C407" s="7"/>
      <c r="D407" s="8"/>
      <c r="E407" s="9"/>
      <c r="F407" s="10"/>
      <c r="G407" s="10"/>
      <c r="H407" s="11">
        <f>SUM(H408:H439)</f>
        <v>160000</v>
      </c>
      <c r="I407" s="12"/>
    </row>
    <row r="408" spans="2:9" hidden="1" outlineLevel="1">
      <c r="B408" s="580" t="s">
        <v>2</v>
      </c>
      <c r="C408" s="49" t="s">
        <v>39</v>
      </c>
      <c r="D408" s="14" t="s">
        <v>15</v>
      </c>
      <c r="E408" s="19" t="s">
        <v>1</v>
      </c>
      <c r="F408" s="586">
        <v>3</v>
      </c>
      <c r="G408" s="586">
        <v>0</v>
      </c>
      <c r="H408" s="16">
        <v>0</v>
      </c>
      <c r="I408" s="17">
        <f>I406+H408</f>
        <v>1960000</v>
      </c>
    </row>
    <row r="409" spans="2:9" hidden="1" outlineLevel="1">
      <c r="B409" s="611"/>
      <c r="C409" s="49" t="s">
        <v>39</v>
      </c>
      <c r="D409" s="18" t="s">
        <v>24</v>
      </c>
      <c r="E409" s="19" t="s">
        <v>1</v>
      </c>
      <c r="F409" s="587"/>
      <c r="G409" s="587"/>
      <c r="H409" s="20">
        <v>0</v>
      </c>
      <c r="I409" s="17">
        <f t="shared" ref="I409:I439" si="16">H409+I408</f>
        <v>1960000</v>
      </c>
    </row>
    <row r="410" spans="2:9" outlineLevel="1">
      <c r="B410" s="611"/>
      <c r="C410" s="49" t="s">
        <v>39</v>
      </c>
      <c r="D410" s="18" t="s">
        <v>13</v>
      </c>
      <c r="E410" s="19" t="s">
        <v>17</v>
      </c>
      <c r="F410" s="587"/>
      <c r="G410" s="587"/>
      <c r="H410" s="20">
        <v>10000</v>
      </c>
      <c r="I410" s="17">
        <f t="shared" si="16"/>
        <v>1970000</v>
      </c>
    </row>
    <row r="411" spans="2:9" hidden="1" outlineLevel="1">
      <c r="B411" s="611"/>
      <c r="C411" s="49" t="s">
        <v>39</v>
      </c>
      <c r="D411" s="18" t="s">
        <v>5</v>
      </c>
      <c r="E411" s="19" t="s">
        <v>17</v>
      </c>
      <c r="F411" s="587"/>
      <c r="G411" s="587"/>
      <c r="H411" s="20">
        <v>10000</v>
      </c>
      <c r="I411" s="17">
        <f t="shared" si="16"/>
        <v>1980000</v>
      </c>
    </row>
    <row r="412" spans="2:9" hidden="1" outlineLevel="1">
      <c r="B412" s="612" t="s">
        <v>3</v>
      </c>
      <c r="C412" s="21" t="s">
        <v>39</v>
      </c>
      <c r="D412" s="22" t="s">
        <v>13</v>
      </c>
      <c r="E412" s="23" t="s">
        <v>1</v>
      </c>
      <c r="F412" s="585">
        <v>3</v>
      </c>
      <c r="G412" s="585">
        <v>1</v>
      </c>
      <c r="H412" s="24">
        <v>0</v>
      </c>
      <c r="I412" s="17">
        <f t="shared" si="16"/>
        <v>1980000</v>
      </c>
    </row>
    <row r="413" spans="2:9" hidden="1" outlineLevel="1">
      <c r="B413" s="612"/>
      <c r="C413" s="21" t="s">
        <v>39</v>
      </c>
      <c r="D413" s="22" t="s">
        <v>15</v>
      </c>
      <c r="E413" s="23" t="s">
        <v>1</v>
      </c>
      <c r="F413" s="585"/>
      <c r="G413" s="585"/>
      <c r="H413" s="24">
        <v>0</v>
      </c>
      <c r="I413" s="17">
        <f t="shared" si="16"/>
        <v>1980000</v>
      </c>
    </row>
    <row r="414" spans="2:9" hidden="1" outlineLevel="1">
      <c r="B414" s="612"/>
      <c r="C414" s="21" t="s">
        <v>39</v>
      </c>
      <c r="D414" s="22" t="s">
        <v>14</v>
      </c>
      <c r="E414" s="23" t="s">
        <v>17</v>
      </c>
      <c r="F414" s="585"/>
      <c r="G414" s="585"/>
      <c r="H414" s="24">
        <v>10000</v>
      </c>
      <c r="I414" s="17">
        <f t="shared" si="16"/>
        <v>1990000</v>
      </c>
    </row>
    <row r="415" spans="2:9" hidden="1" outlineLevel="1">
      <c r="B415" s="612"/>
      <c r="C415" s="21" t="s">
        <v>39</v>
      </c>
      <c r="D415" s="22" t="s">
        <v>24</v>
      </c>
      <c r="E415" s="23" t="s">
        <v>17</v>
      </c>
      <c r="F415" s="585"/>
      <c r="G415" s="585"/>
      <c r="H415" s="24">
        <v>10000</v>
      </c>
      <c r="I415" s="17">
        <f t="shared" si="16"/>
        <v>2000000</v>
      </c>
    </row>
    <row r="416" spans="2:9" hidden="1" outlineLevel="1">
      <c r="B416" s="611" t="s">
        <v>6</v>
      </c>
      <c r="C416" s="49" t="s">
        <v>39</v>
      </c>
      <c r="D416" s="18" t="s">
        <v>0</v>
      </c>
      <c r="E416" s="19" t="s">
        <v>1</v>
      </c>
      <c r="F416" s="587">
        <v>3</v>
      </c>
      <c r="G416" s="587">
        <v>0</v>
      </c>
      <c r="H416" s="20">
        <v>0</v>
      </c>
      <c r="I416" s="17">
        <f t="shared" si="16"/>
        <v>2000000</v>
      </c>
    </row>
    <row r="417" spans="2:9" hidden="1" outlineLevel="1">
      <c r="B417" s="611"/>
      <c r="C417" s="49" t="s">
        <v>39</v>
      </c>
      <c r="D417" s="18" t="s">
        <v>5</v>
      </c>
      <c r="E417" s="19" t="s">
        <v>1</v>
      </c>
      <c r="F417" s="587"/>
      <c r="G417" s="587"/>
      <c r="H417" s="20">
        <v>0</v>
      </c>
      <c r="I417" s="17">
        <f t="shared" si="16"/>
        <v>2000000</v>
      </c>
    </row>
    <row r="418" spans="2:9" hidden="1" outlineLevel="1">
      <c r="B418" s="611"/>
      <c r="C418" s="49" t="s">
        <v>39</v>
      </c>
      <c r="D418" s="18" t="s">
        <v>23</v>
      </c>
      <c r="E418" s="19" t="s">
        <v>17</v>
      </c>
      <c r="F418" s="587"/>
      <c r="G418" s="587"/>
      <c r="H418" s="20">
        <v>10000</v>
      </c>
      <c r="I418" s="17">
        <f t="shared" si="16"/>
        <v>2010000</v>
      </c>
    </row>
    <row r="419" spans="2:9" hidden="1" outlineLevel="1">
      <c r="B419" s="611"/>
      <c r="C419" s="49" t="s">
        <v>39</v>
      </c>
      <c r="D419" s="18" t="s">
        <v>14</v>
      </c>
      <c r="E419" s="19" t="s">
        <v>17</v>
      </c>
      <c r="F419" s="587"/>
      <c r="G419" s="587"/>
      <c r="H419" s="20">
        <v>10000</v>
      </c>
      <c r="I419" s="17">
        <f t="shared" si="16"/>
        <v>2020000</v>
      </c>
    </row>
    <row r="420" spans="2:9" hidden="1" outlineLevel="1">
      <c r="B420" s="612" t="s">
        <v>7</v>
      </c>
      <c r="C420" s="21" t="s">
        <v>39</v>
      </c>
      <c r="D420" s="22" t="s">
        <v>13</v>
      </c>
      <c r="E420" s="23" t="s">
        <v>1</v>
      </c>
      <c r="F420" s="585">
        <v>3</v>
      </c>
      <c r="G420" s="585">
        <v>1</v>
      </c>
      <c r="H420" s="24">
        <v>0</v>
      </c>
      <c r="I420" s="17">
        <f t="shared" si="16"/>
        <v>2020000</v>
      </c>
    </row>
    <row r="421" spans="2:9" hidden="1" outlineLevel="1">
      <c r="B421" s="612"/>
      <c r="C421" s="21" t="s">
        <v>39</v>
      </c>
      <c r="D421" s="22" t="s">
        <v>24</v>
      </c>
      <c r="E421" s="23" t="s">
        <v>1</v>
      </c>
      <c r="F421" s="585"/>
      <c r="G421" s="585"/>
      <c r="H421" s="24">
        <v>0</v>
      </c>
      <c r="I421" s="17">
        <f t="shared" si="16"/>
        <v>2020000</v>
      </c>
    </row>
    <row r="422" spans="2:9" hidden="1" outlineLevel="1">
      <c r="B422" s="612"/>
      <c r="C422" s="21" t="s">
        <v>39</v>
      </c>
      <c r="D422" s="22" t="s">
        <v>0</v>
      </c>
      <c r="E422" s="23" t="s">
        <v>17</v>
      </c>
      <c r="F422" s="585"/>
      <c r="G422" s="585"/>
      <c r="H422" s="24">
        <v>10000</v>
      </c>
      <c r="I422" s="17">
        <f t="shared" si="16"/>
        <v>2030000</v>
      </c>
    </row>
    <row r="423" spans="2:9" hidden="1" outlineLevel="1">
      <c r="B423" s="612"/>
      <c r="C423" s="21" t="s">
        <v>39</v>
      </c>
      <c r="D423" s="22" t="s">
        <v>5</v>
      </c>
      <c r="E423" s="23" t="s">
        <v>17</v>
      </c>
      <c r="F423" s="585"/>
      <c r="G423" s="585"/>
      <c r="H423" s="24">
        <v>10000</v>
      </c>
      <c r="I423" s="17">
        <f t="shared" si="16"/>
        <v>2040000</v>
      </c>
    </row>
    <row r="424" spans="2:9" hidden="1" outlineLevel="1">
      <c r="B424" s="611" t="s">
        <v>8</v>
      </c>
      <c r="C424" s="49" t="s">
        <v>39</v>
      </c>
      <c r="D424" s="18" t="s">
        <v>14</v>
      </c>
      <c r="E424" s="19" t="s">
        <v>1</v>
      </c>
      <c r="F424" s="587">
        <v>3</v>
      </c>
      <c r="G424" s="587">
        <v>1</v>
      </c>
      <c r="H424" s="20">
        <v>0</v>
      </c>
      <c r="I424" s="17">
        <f t="shared" si="16"/>
        <v>2040000</v>
      </c>
    </row>
    <row r="425" spans="2:9" hidden="1" outlineLevel="1">
      <c r="B425" s="611"/>
      <c r="C425" s="49" t="s">
        <v>39</v>
      </c>
      <c r="D425" s="18" t="s">
        <v>23</v>
      </c>
      <c r="E425" s="19" t="s">
        <v>1</v>
      </c>
      <c r="F425" s="587"/>
      <c r="G425" s="587"/>
      <c r="H425" s="20">
        <v>0</v>
      </c>
      <c r="I425" s="17">
        <f t="shared" si="16"/>
        <v>2040000</v>
      </c>
    </row>
    <row r="426" spans="2:9" hidden="1" outlineLevel="1">
      <c r="B426" s="611"/>
      <c r="C426" s="49" t="s">
        <v>39</v>
      </c>
      <c r="D426" s="18" t="s">
        <v>0</v>
      </c>
      <c r="E426" s="19" t="s">
        <v>17</v>
      </c>
      <c r="F426" s="587"/>
      <c r="G426" s="587"/>
      <c r="H426" s="20">
        <v>10000</v>
      </c>
      <c r="I426" s="17">
        <f t="shared" si="16"/>
        <v>2050000</v>
      </c>
    </row>
    <row r="427" spans="2:9" hidden="1" outlineLevel="1">
      <c r="B427" s="611"/>
      <c r="C427" s="49" t="s">
        <v>39</v>
      </c>
      <c r="D427" s="18" t="s">
        <v>15</v>
      </c>
      <c r="E427" s="19" t="s">
        <v>17</v>
      </c>
      <c r="F427" s="587"/>
      <c r="G427" s="587"/>
      <c r="H427" s="20">
        <v>10000</v>
      </c>
      <c r="I427" s="17">
        <f t="shared" si="16"/>
        <v>2060000</v>
      </c>
    </row>
    <row r="428" spans="2:9" hidden="1" outlineLevel="1">
      <c r="B428" s="612" t="s">
        <v>10</v>
      </c>
      <c r="C428" s="21" t="s">
        <v>39</v>
      </c>
      <c r="D428" s="22" t="s">
        <v>14</v>
      </c>
      <c r="E428" s="23" t="s">
        <v>1</v>
      </c>
      <c r="F428" s="585">
        <v>3</v>
      </c>
      <c r="G428" s="585">
        <v>0</v>
      </c>
      <c r="H428" s="24">
        <v>0</v>
      </c>
      <c r="I428" s="17">
        <f t="shared" si="16"/>
        <v>2060000</v>
      </c>
    </row>
    <row r="429" spans="2:9" hidden="1" outlineLevel="1">
      <c r="B429" s="612"/>
      <c r="C429" s="21" t="s">
        <v>39</v>
      </c>
      <c r="D429" s="22" t="s">
        <v>15</v>
      </c>
      <c r="E429" s="23" t="s">
        <v>1</v>
      </c>
      <c r="F429" s="585"/>
      <c r="G429" s="585"/>
      <c r="H429" s="24">
        <v>0</v>
      </c>
      <c r="I429" s="17">
        <f t="shared" si="16"/>
        <v>2060000</v>
      </c>
    </row>
    <row r="430" spans="2:9" hidden="1" outlineLevel="1">
      <c r="B430" s="612"/>
      <c r="C430" s="21" t="s">
        <v>39</v>
      </c>
      <c r="D430" s="22" t="s">
        <v>0</v>
      </c>
      <c r="E430" s="23" t="s">
        <v>17</v>
      </c>
      <c r="F430" s="585"/>
      <c r="G430" s="585"/>
      <c r="H430" s="24">
        <v>10000</v>
      </c>
      <c r="I430" s="17">
        <f t="shared" si="16"/>
        <v>2070000</v>
      </c>
    </row>
    <row r="431" spans="2:9" hidden="1" outlineLevel="1">
      <c r="B431" s="612"/>
      <c r="C431" s="21" t="s">
        <v>39</v>
      </c>
      <c r="D431" s="22" t="s">
        <v>5</v>
      </c>
      <c r="E431" s="23" t="s">
        <v>17</v>
      </c>
      <c r="F431" s="585"/>
      <c r="G431" s="585"/>
      <c r="H431" s="24">
        <v>10000</v>
      </c>
      <c r="I431" s="17">
        <f t="shared" si="16"/>
        <v>2080000</v>
      </c>
    </row>
    <row r="432" spans="2:9" hidden="1" outlineLevel="1">
      <c r="B432" s="611" t="s">
        <v>31</v>
      </c>
      <c r="C432" s="49" t="s">
        <v>39</v>
      </c>
      <c r="D432" s="18" t="s">
        <v>23</v>
      </c>
      <c r="E432" s="19" t="s">
        <v>1</v>
      </c>
      <c r="F432" s="587">
        <v>3</v>
      </c>
      <c r="G432" s="587">
        <v>0</v>
      </c>
      <c r="H432" s="20">
        <v>0</v>
      </c>
      <c r="I432" s="17">
        <f t="shared" si="16"/>
        <v>2080000</v>
      </c>
    </row>
    <row r="433" spans="2:9" hidden="1" outlineLevel="1">
      <c r="B433" s="611"/>
      <c r="C433" s="49" t="s">
        <v>39</v>
      </c>
      <c r="D433" s="18" t="s">
        <v>15</v>
      </c>
      <c r="E433" s="19" t="s">
        <v>1</v>
      </c>
      <c r="F433" s="587"/>
      <c r="G433" s="587"/>
      <c r="H433" s="20">
        <v>0</v>
      </c>
      <c r="I433" s="17">
        <f t="shared" si="16"/>
        <v>2080000</v>
      </c>
    </row>
    <row r="434" spans="2:9" hidden="1" outlineLevel="1">
      <c r="B434" s="611"/>
      <c r="C434" s="49" t="s">
        <v>39</v>
      </c>
      <c r="D434" s="18" t="s">
        <v>14</v>
      </c>
      <c r="E434" s="19" t="s">
        <v>17</v>
      </c>
      <c r="F434" s="587"/>
      <c r="G434" s="587"/>
      <c r="H434" s="20">
        <v>10000</v>
      </c>
      <c r="I434" s="17">
        <f t="shared" si="16"/>
        <v>2090000</v>
      </c>
    </row>
    <row r="435" spans="2:9" hidden="1" outlineLevel="1">
      <c r="B435" s="611"/>
      <c r="C435" s="49" t="s">
        <v>39</v>
      </c>
      <c r="D435" s="18" t="s">
        <v>5</v>
      </c>
      <c r="E435" s="19" t="s">
        <v>17</v>
      </c>
      <c r="F435" s="587"/>
      <c r="G435" s="587"/>
      <c r="H435" s="20">
        <v>10000</v>
      </c>
      <c r="I435" s="17">
        <f t="shared" si="16"/>
        <v>2100000</v>
      </c>
    </row>
    <row r="436" spans="2:9" hidden="1" outlineLevel="1">
      <c r="B436" s="612" t="s">
        <v>36</v>
      </c>
      <c r="C436" s="21" t="s">
        <v>39</v>
      </c>
      <c r="D436" s="22" t="s">
        <v>14</v>
      </c>
      <c r="E436" s="23" t="s">
        <v>1</v>
      </c>
      <c r="F436" s="585">
        <v>3</v>
      </c>
      <c r="G436" s="585">
        <v>1</v>
      </c>
      <c r="H436" s="24">
        <v>0</v>
      </c>
      <c r="I436" s="17">
        <f t="shared" si="16"/>
        <v>2100000</v>
      </c>
    </row>
    <row r="437" spans="2:9" hidden="1" outlineLevel="1">
      <c r="B437" s="612"/>
      <c r="C437" s="21" t="s">
        <v>39</v>
      </c>
      <c r="D437" s="22" t="s">
        <v>15</v>
      </c>
      <c r="E437" s="23" t="s">
        <v>1</v>
      </c>
      <c r="F437" s="585"/>
      <c r="G437" s="585"/>
      <c r="H437" s="24">
        <v>0</v>
      </c>
      <c r="I437" s="17">
        <f t="shared" si="16"/>
        <v>2100000</v>
      </c>
    </row>
    <row r="438" spans="2:9" hidden="1" outlineLevel="1">
      <c r="B438" s="612"/>
      <c r="C438" s="21" t="s">
        <v>39</v>
      </c>
      <c r="D438" s="22" t="s">
        <v>23</v>
      </c>
      <c r="E438" s="23" t="s">
        <v>17</v>
      </c>
      <c r="F438" s="585"/>
      <c r="G438" s="585"/>
      <c r="H438" s="24">
        <v>10000</v>
      </c>
      <c r="I438" s="17">
        <f t="shared" si="16"/>
        <v>2110000</v>
      </c>
    </row>
    <row r="439" spans="2:9" hidden="1" outlineLevel="1">
      <c r="B439" s="612"/>
      <c r="C439" s="21" t="s">
        <v>39</v>
      </c>
      <c r="D439" s="22" t="s">
        <v>5</v>
      </c>
      <c r="E439" s="23" t="s">
        <v>17</v>
      </c>
      <c r="F439" s="585"/>
      <c r="G439" s="585"/>
      <c r="H439" s="24">
        <v>10000</v>
      </c>
      <c r="I439" s="17">
        <f t="shared" si="16"/>
        <v>2120000</v>
      </c>
    </row>
    <row r="440" spans="2:9" hidden="1">
      <c r="B440" s="6" t="s">
        <v>52</v>
      </c>
      <c r="C440" s="7"/>
      <c r="D440" s="8"/>
      <c r="E440" s="9"/>
      <c r="F440" s="10"/>
      <c r="G440" s="10"/>
      <c r="H440" s="11">
        <f>SUM(H441:H472)</f>
        <v>160000</v>
      </c>
      <c r="I440" s="12"/>
    </row>
    <row r="441" spans="2:9" hidden="1" outlineLevel="1">
      <c r="B441" s="580" t="s">
        <v>2</v>
      </c>
      <c r="C441" s="49" t="s">
        <v>39</v>
      </c>
      <c r="D441" s="14" t="s">
        <v>4</v>
      </c>
      <c r="E441" s="19" t="s">
        <v>1</v>
      </c>
      <c r="F441" s="586">
        <v>3</v>
      </c>
      <c r="G441" s="586">
        <v>1</v>
      </c>
      <c r="H441" s="16">
        <v>0</v>
      </c>
      <c r="I441" s="17">
        <f>I439+H441</f>
        <v>2120000</v>
      </c>
    </row>
    <row r="442" spans="2:9" hidden="1" outlineLevel="1">
      <c r="B442" s="611"/>
      <c r="C442" s="49" t="s">
        <v>39</v>
      </c>
      <c r="D442" s="18" t="s">
        <v>24</v>
      </c>
      <c r="E442" s="19" t="s">
        <v>1</v>
      </c>
      <c r="F442" s="587"/>
      <c r="G442" s="587"/>
      <c r="H442" s="20">
        <v>0</v>
      </c>
      <c r="I442" s="17">
        <f t="shared" ref="I442:I472" si="17">H442+I441</f>
        <v>2120000</v>
      </c>
    </row>
    <row r="443" spans="2:9" outlineLevel="1">
      <c r="B443" s="611"/>
      <c r="C443" s="49" t="s">
        <v>39</v>
      </c>
      <c r="D443" s="18" t="s">
        <v>13</v>
      </c>
      <c r="E443" s="19" t="s">
        <v>17</v>
      </c>
      <c r="F443" s="587"/>
      <c r="G443" s="587"/>
      <c r="H443" s="20">
        <v>10000</v>
      </c>
      <c r="I443" s="17">
        <f t="shared" si="17"/>
        <v>2130000</v>
      </c>
    </row>
    <row r="444" spans="2:9" hidden="1" outlineLevel="1">
      <c r="B444" s="611"/>
      <c r="C444" s="49" t="s">
        <v>39</v>
      </c>
      <c r="D444" s="18" t="s">
        <v>14</v>
      </c>
      <c r="E444" s="19" t="s">
        <v>17</v>
      </c>
      <c r="F444" s="587"/>
      <c r="G444" s="587"/>
      <c r="H444" s="20">
        <v>10000</v>
      </c>
      <c r="I444" s="17">
        <f t="shared" si="17"/>
        <v>2140000</v>
      </c>
    </row>
    <row r="445" spans="2:9" hidden="1" outlineLevel="1">
      <c r="B445" s="612" t="s">
        <v>3</v>
      </c>
      <c r="C445" s="21" t="s">
        <v>39</v>
      </c>
      <c r="D445" s="22" t="s">
        <v>14</v>
      </c>
      <c r="E445" s="23" t="s">
        <v>1</v>
      </c>
      <c r="F445" s="585">
        <v>3</v>
      </c>
      <c r="G445" s="585">
        <v>2</v>
      </c>
      <c r="H445" s="24">
        <v>0</v>
      </c>
      <c r="I445" s="17">
        <f t="shared" si="17"/>
        <v>2140000</v>
      </c>
    </row>
    <row r="446" spans="2:9" hidden="1" outlineLevel="1">
      <c r="B446" s="612"/>
      <c r="C446" s="21" t="s">
        <v>39</v>
      </c>
      <c r="D446" s="22" t="s">
        <v>9</v>
      </c>
      <c r="E446" s="23" t="s">
        <v>1</v>
      </c>
      <c r="F446" s="585"/>
      <c r="G446" s="585"/>
      <c r="H446" s="24">
        <v>0</v>
      </c>
      <c r="I446" s="17">
        <f t="shared" si="17"/>
        <v>2140000</v>
      </c>
    </row>
    <row r="447" spans="2:9" hidden="1" outlineLevel="1">
      <c r="B447" s="612"/>
      <c r="C447" s="21" t="s">
        <v>39</v>
      </c>
      <c r="D447" s="22" t="s">
        <v>4</v>
      </c>
      <c r="E447" s="23" t="s">
        <v>17</v>
      </c>
      <c r="F447" s="585"/>
      <c r="G447" s="585"/>
      <c r="H447" s="24">
        <v>10000</v>
      </c>
      <c r="I447" s="17">
        <f t="shared" si="17"/>
        <v>2150000</v>
      </c>
    </row>
    <row r="448" spans="2:9" hidden="1" outlineLevel="1">
      <c r="B448" s="612"/>
      <c r="C448" s="21" t="s">
        <v>39</v>
      </c>
      <c r="D448" s="22" t="s">
        <v>24</v>
      </c>
      <c r="E448" s="23" t="s">
        <v>17</v>
      </c>
      <c r="F448" s="585"/>
      <c r="G448" s="585"/>
      <c r="H448" s="24">
        <v>10000</v>
      </c>
      <c r="I448" s="17">
        <f t="shared" si="17"/>
        <v>2160000</v>
      </c>
    </row>
    <row r="449" spans="2:9" hidden="1" outlineLevel="1">
      <c r="B449" s="611" t="s">
        <v>6</v>
      </c>
      <c r="C449" s="49" t="s">
        <v>39</v>
      </c>
      <c r="D449" s="18" t="s">
        <v>23</v>
      </c>
      <c r="E449" s="19" t="s">
        <v>1</v>
      </c>
      <c r="F449" s="587">
        <v>3</v>
      </c>
      <c r="G449" s="587">
        <v>2</v>
      </c>
      <c r="H449" s="20">
        <v>0</v>
      </c>
      <c r="I449" s="17">
        <f t="shared" si="17"/>
        <v>2160000</v>
      </c>
    </row>
    <row r="450" spans="2:9" hidden="1" outlineLevel="1">
      <c r="B450" s="611"/>
      <c r="C450" s="49" t="s">
        <v>39</v>
      </c>
      <c r="D450" s="18" t="s">
        <v>5</v>
      </c>
      <c r="E450" s="19" t="s">
        <v>1</v>
      </c>
      <c r="F450" s="587"/>
      <c r="G450" s="587"/>
      <c r="H450" s="20">
        <v>0</v>
      </c>
      <c r="I450" s="17">
        <f t="shared" si="17"/>
        <v>2160000</v>
      </c>
    </row>
    <row r="451" spans="2:9" hidden="1" outlineLevel="1">
      <c r="B451" s="611"/>
      <c r="C451" s="49" t="s">
        <v>39</v>
      </c>
      <c r="D451" s="18" t="s">
        <v>9</v>
      </c>
      <c r="E451" s="19" t="s">
        <v>17</v>
      </c>
      <c r="F451" s="587"/>
      <c r="G451" s="587"/>
      <c r="H451" s="20">
        <v>10000</v>
      </c>
      <c r="I451" s="17">
        <f t="shared" si="17"/>
        <v>2170000</v>
      </c>
    </row>
    <row r="452" spans="2:9" outlineLevel="1">
      <c r="B452" s="611"/>
      <c r="C452" s="49" t="s">
        <v>39</v>
      </c>
      <c r="D452" s="18" t="s">
        <v>13</v>
      </c>
      <c r="E452" s="19" t="s">
        <v>17</v>
      </c>
      <c r="F452" s="587"/>
      <c r="G452" s="587"/>
      <c r="H452" s="20">
        <v>10000</v>
      </c>
      <c r="I452" s="17">
        <f t="shared" si="17"/>
        <v>2180000</v>
      </c>
    </row>
    <row r="453" spans="2:9" hidden="1" outlineLevel="1">
      <c r="B453" s="612" t="s">
        <v>7</v>
      </c>
      <c r="C453" s="21" t="s">
        <v>39</v>
      </c>
      <c r="D453" s="22" t="s">
        <v>4</v>
      </c>
      <c r="E453" s="23" t="s">
        <v>1</v>
      </c>
      <c r="F453" s="585">
        <v>3</v>
      </c>
      <c r="G453" s="585">
        <v>1</v>
      </c>
      <c r="H453" s="24">
        <v>0</v>
      </c>
      <c r="I453" s="17">
        <f t="shared" si="17"/>
        <v>2180000</v>
      </c>
    </row>
    <row r="454" spans="2:9" hidden="1" outlineLevel="1">
      <c r="B454" s="612"/>
      <c r="C454" s="21" t="s">
        <v>39</v>
      </c>
      <c r="D454" s="22" t="s">
        <v>24</v>
      </c>
      <c r="E454" s="23" t="s">
        <v>1</v>
      </c>
      <c r="F454" s="585"/>
      <c r="G454" s="585"/>
      <c r="H454" s="24">
        <v>0</v>
      </c>
      <c r="I454" s="17">
        <f t="shared" si="17"/>
        <v>2180000</v>
      </c>
    </row>
    <row r="455" spans="2:9" hidden="1" outlineLevel="1">
      <c r="B455" s="612"/>
      <c r="C455" s="21" t="s">
        <v>39</v>
      </c>
      <c r="D455" s="22" t="s">
        <v>14</v>
      </c>
      <c r="E455" s="23" t="s">
        <v>17</v>
      </c>
      <c r="F455" s="585"/>
      <c r="G455" s="585"/>
      <c r="H455" s="24">
        <v>10000</v>
      </c>
      <c r="I455" s="17">
        <f t="shared" si="17"/>
        <v>2190000</v>
      </c>
    </row>
    <row r="456" spans="2:9" hidden="1" outlineLevel="1">
      <c r="B456" s="612"/>
      <c r="C456" s="21" t="s">
        <v>39</v>
      </c>
      <c r="D456" s="22" t="s">
        <v>23</v>
      </c>
      <c r="E456" s="23" t="s">
        <v>17</v>
      </c>
      <c r="F456" s="585"/>
      <c r="G456" s="585"/>
      <c r="H456" s="24">
        <v>10000</v>
      </c>
      <c r="I456" s="17">
        <f t="shared" si="17"/>
        <v>2200000</v>
      </c>
    </row>
    <row r="457" spans="2:9" hidden="1" outlineLevel="1">
      <c r="B457" s="611" t="s">
        <v>8</v>
      </c>
      <c r="C457" s="49" t="s">
        <v>39</v>
      </c>
      <c r="D457" s="18" t="s">
        <v>0</v>
      </c>
      <c r="E457" s="19" t="s">
        <v>1</v>
      </c>
      <c r="F457" s="587">
        <v>3</v>
      </c>
      <c r="G457" s="587">
        <v>1</v>
      </c>
      <c r="H457" s="20">
        <v>0</v>
      </c>
      <c r="I457" s="17">
        <f t="shared" si="17"/>
        <v>2200000</v>
      </c>
    </row>
    <row r="458" spans="2:9" hidden="1" outlineLevel="1">
      <c r="B458" s="611"/>
      <c r="C458" s="49" t="s">
        <v>39</v>
      </c>
      <c r="D458" s="18" t="s">
        <v>15</v>
      </c>
      <c r="E458" s="19" t="s">
        <v>1</v>
      </c>
      <c r="F458" s="587"/>
      <c r="G458" s="587"/>
      <c r="H458" s="20">
        <v>0</v>
      </c>
      <c r="I458" s="17">
        <f t="shared" si="17"/>
        <v>2200000</v>
      </c>
    </row>
    <row r="459" spans="2:9" outlineLevel="1">
      <c r="B459" s="611"/>
      <c r="C459" s="49" t="s">
        <v>39</v>
      </c>
      <c r="D459" s="18" t="s">
        <v>13</v>
      </c>
      <c r="E459" s="19" t="s">
        <v>17</v>
      </c>
      <c r="F459" s="587"/>
      <c r="G459" s="587"/>
      <c r="H459" s="20">
        <v>10000</v>
      </c>
      <c r="I459" s="17">
        <f t="shared" si="17"/>
        <v>2210000</v>
      </c>
    </row>
    <row r="460" spans="2:9" hidden="1" outlineLevel="1">
      <c r="B460" s="611"/>
      <c r="C460" s="49" t="s">
        <v>39</v>
      </c>
      <c r="D460" s="18" t="s">
        <v>9</v>
      </c>
      <c r="E460" s="19" t="s">
        <v>17</v>
      </c>
      <c r="F460" s="587"/>
      <c r="G460" s="587"/>
      <c r="H460" s="20">
        <v>10000</v>
      </c>
      <c r="I460" s="17">
        <f t="shared" si="17"/>
        <v>2220000</v>
      </c>
    </row>
    <row r="461" spans="2:9" hidden="1" outlineLevel="1">
      <c r="B461" s="612" t="s">
        <v>10</v>
      </c>
      <c r="C461" s="21" t="s">
        <v>39</v>
      </c>
      <c r="D461" s="22" t="s">
        <v>0</v>
      </c>
      <c r="E461" s="23" t="s">
        <v>1</v>
      </c>
      <c r="F461" s="585">
        <v>3</v>
      </c>
      <c r="G461" s="585">
        <v>0</v>
      </c>
      <c r="H461" s="24">
        <v>0</v>
      </c>
      <c r="I461" s="17">
        <f t="shared" si="17"/>
        <v>2220000</v>
      </c>
    </row>
    <row r="462" spans="2:9" hidden="1" outlineLevel="1">
      <c r="B462" s="612"/>
      <c r="C462" s="21" t="s">
        <v>39</v>
      </c>
      <c r="D462" s="22" t="s">
        <v>15</v>
      </c>
      <c r="E462" s="23" t="s">
        <v>1</v>
      </c>
      <c r="F462" s="585"/>
      <c r="G462" s="585"/>
      <c r="H462" s="24">
        <v>0</v>
      </c>
      <c r="I462" s="17">
        <f t="shared" si="17"/>
        <v>2220000</v>
      </c>
    </row>
    <row r="463" spans="2:9" hidden="1" outlineLevel="1">
      <c r="B463" s="612"/>
      <c r="C463" s="21" t="s">
        <v>39</v>
      </c>
      <c r="D463" s="22" t="s">
        <v>23</v>
      </c>
      <c r="E463" s="23" t="s">
        <v>17</v>
      </c>
      <c r="F463" s="585"/>
      <c r="G463" s="585"/>
      <c r="H463" s="24">
        <v>10000</v>
      </c>
      <c r="I463" s="17">
        <f t="shared" si="17"/>
        <v>2230000</v>
      </c>
    </row>
    <row r="464" spans="2:9" hidden="1" outlineLevel="1">
      <c r="B464" s="612"/>
      <c r="C464" s="21" t="s">
        <v>39</v>
      </c>
      <c r="D464" s="22" t="s">
        <v>14</v>
      </c>
      <c r="E464" s="23" t="s">
        <v>17</v>
      </c>
      <c r="F464" s="585"/>
      <c r="G464" s="585"/>
      <c r="H464" s="24">
        <v>10000</v>
      </c>
      <c r="I464" s="17">
        <f t="shared" si="17"/>
        <v>2240000</v>
      </c>
    </row>
    <row r="465" spans="2:9" hidden="1" outlineLevel="1">
      <c r="B465" s="611" t="s">
        <v>31</v>
      </c>
      <c r="C465" s="49" t="s">
        <v>39</v>
      </c>
      <c r="D465" s="18" t="s">
        <v>14</v>
      </c>
      <c r="E465" s="19" t="s">
        <v>1</v>
      </c>
      <c r="F465" s="587">
        <v>2</v>
      </c>
      <c r="G465" s="587">
        <v>1</v>
      </c>
      <c r="H465" s="20">
        <v>0</v>
      </c>
      <c r="I465" s="17">
        <f t="shared" si="17"/>
        <v>2240000</v>
      </c>
    </row>
    <row r="466" spans="2:9" hidden="1" outlineLevel="1">
      <c r="B466" s="611"/>
      <c r="C466" s="49" t="s">
        <v>39</v>
      </c>
      <c r="D466" s="18" t="s">
        <v>13</v>
      </c>
      <c r="E466" s="19" t="s">
        <v>1</v>
      </c>
      <c r="F466" s="587"/>
      <c r="G466" s="587"/>
      <c r="H466" s="20">
        <v>0</v>
      </c>
      <c r="I466" s="17">
        <f t="shared" si="17"/>
        <v>2240000</v>
      </c>
    </row>
    <row r="467" spans="2:9" hidden="1" outlineLevel="1">
      <c r="B467" s="611"/>
      <c r="C467" s="49" t="s">
        <v>39</v>
      </c>
      <c r="D467" s="18" t="s">
        <v>0</v>
      </c>
      <c r="E467" s="19" t="s">
        <v>17</v>
      </c>
      <c r="F467" s="587"/>
      <c r="G467" s="587"/>
      <c r="H467" s="20">
        <v>10000</v>
      </c>
      <c r="I467" s="17">
        <f t="shared" si="17"/>
        <v>2250000</v>
      </c>
    </row>
    <row r="468" spans="2:9" hidden="1" outlineLevel="1">
      <c r="B468" s="611"/>
      <c r="C468" s="49" t="s">
        <v>39</v>
      </c>
      <c r="D468" s="18" t="s">
        <v>15</v>
      </c>
      <c r="E468" s="19" t="s">
        <v>17</v>
      </c>
      <c r="F468" s="587"/>
      <c r="G468" s="587"/>
      <c r="H468" s="20">
        <v>10000</v>
      </c>
      <c r="I468" s="17">
        <f t="shared" si="17"/>
        <v>2260000</v>
      </c>
    </row>
    <row r="469" spans="2:9" hidden="1" outlineLevel="1">
      <c r="B469" s="612" t="s">
        <v>36</v>
      </c>
      <c r="C469" s="21" t="s">
        <v>39</v>
      </c>
      <c r="D469" s="22" t="s">
        <v>4</v>
      </c>
      <c r="E469" s="23" t="s">
        <v>1</v>
      </c>
      <c r="F469" s="585">
        <v>3</v>
      </c>
      <c r="G469" s="585">
        <v>1</v>
      </c>
      <c r="H469" s="24">
        <v>0</v>
      </c>
      <c r="I469" s="17">
        <f t="shared" si="17"/>
        <v>2260000</v>
      </c>
    </row>
    <row r="470" spans="2:9" hidden="1" outlineLevel="1">
      <c r="B470" s="612"/>
      <c r="C470" s="21" t="s">
        <v>39</v>
      </c>
      <c r="D470" s="22" t="s">
        <v>24</v>
      </c>
      <c r="E470" s="23" t="s">
        <v>1</v>
      </c>
      <c r="F470" s="585"/>
      <c r="G470" s="585"/>
      <c r="H470" s="24">
        <v>0</v>
      </c>
      <c r="I470" s="17">
        <f t="shared" si="17"/>
        <v>2260000</v>
      </c>
    </row>
    <row r="471" spans="2:9" hidden="1" outlineLevel="1">
      <c r="B471" s="612"/>
      <c r="C471" s="21" t="s">
        <v>39</v>
      </c>
      <c r="D471" s="22" t="s">
        <v>25</v>
      </c>
      <c r="E471" s="23" t="s">
        <v>17</v>
      </c>
      <c r="F471" s="585"/>
      <c r="G471" s="585"/>
      <c r="H471" s="24">
        <v>10000</v>
      </c>
      <c r="I471" s="17">
        <f t="shared" si="17"/>
        <v>2270000</v>
      </c>
    </row>
    <row r="472" spans="2:9" hidden="1" outlineLevel="1">
      <c r="B472" s="612"/>
      <c r="C472" s="21" t="s">
        <v>39</v>
      </c>
      <c r="D472" s="22" t="s">
        <v>5</v>
      </c>
      <c r="E472" s="23" t="s">
        <v>17</v>
      </c>
      <c r="F472" s="585"/>
      <c r="G472" s="585"/>
      <c r="H472" s="24">
        <v>10000</v>
      </c>
      <c r="I472" s="17">
        <f t="shared" si="17"/>
        <v>2280000</v>
      </c>
    </row>
    <row r="473" spans="2:9" hidden="1">
      <c r="B473" s="6" t="s">
        <v>53</v>
      </c>
      <c r="C473" s="7"/>
      <c r="D473" s="8"/>
      <c r="E473" s="9"/>
      <c r="F473" s="10"/>
      <c r="G473" s="10"/>
      <c r="H473" s="11">
        <f>SUM(H474:H513)</f>
        <v>200000</v>
      </c>
      <c r="I473" s="12"/>
    </row>
    <row r="474" spans="2:9" hidden="1" outlineLevel="1">
      <c r="B474" s="580" t="s">
        <v>2</v>
      </c>
      <c r="C474" s="49" t="s">
        <v>39</v>
      </c>
      <c r="D474" s="14" t="s">
        <v>25</v>
      </c>
      <c r="E474" s="19" t="s">
        <v>1</v>
      </c>
      <c r="F474" s="586">
        <v>3</v>
      </c>
      <c r="G474" s="586">
        <v>1</v>
      </c>
      <c r="H474" s="16">
        <v>0</v>
      </c>
      <c r="I474" s="17">
        <f>I472+H474</f>
        <v>2280000</v>
      </c>
    </row>
    <row r="475" spans="2:9" hidden="1" outlineLevel="1">
      <c r="B475" s="611"/>
      <c r="C475" s="49" t="s">
        <v>39</v>
      </c>
      <c r="D475" s="18" t="s">
        <v>9</v>
      </c>
      <c r="E475" s="19" t="s">
        <v>1</v>
      </c>
      <c r="F475" s="587"/>
      <c r="G475" s="587"/>
      <c r="H475" s="20">
        <v>0</v>
      </c>
      <c r="I475" s="17">
        <f t="shared" ref="I475:I513" si="18">H475+I474</f>
        <v>2280000</v>
      </c>
    </row>
    <row r="476" spans="2:9" hidden="1" outlineLevel="1">
      <c r="B476" s="611"/>
      <c r="C476" s="49" t="s">
        <v>39</v>
      </c>
      <c r="D476" s="18" t="s">
        <v>0</v>
      </c>
      <c r="E476" s="19" t="s">
        <v>17</v>
      </c>
      <c r="F476" s="587"/>
      <c r="G476" s="587"/>
      <c r="H476" s="20">
        <v>10000</v>
      </c>
      <c r="I476" s="17">
        <f t="shared" si="18"/>
        <v>2290000</v>
      </c>
    </row>
    <row r="477" spans="2:9" hidden="1" outlineLevel="1">
      <c r="B477" s="611"/>
      <c r="C477" s="49" t="s">
        <v>39</v>
      </c>
      <c r="D477" s="18" t="s">
        <v>16</v>
      </c>
      <c r="E477" s="19" t="s">
        <v>17</v>
      </c>
      <c r="F477" s="587"/>
      <c r="G477" s="587"/>
      <c r="H477" s="20">
        <v>10000</v>
      </c>
      <c r="I477" s="17">
        <f t="shared" si="18"/>
        <v>2300000</v>
      </c>
    </row>
    <row r="478" spans="2:9" hidden="1" outlineLevel="1">
      <c r="B478" s="612" t="s">
        <v>3</v>
      </c>
      <c r="C478" s="21" t="s">
        <v>39</v>
      </c>
      <c r="D478" s="22" t="s">
        <v>14</v>
      </c>
      <c r="E478" s="23" t="s">
        <v>1</v>
      </c>
      <c r="F478" s="585">
        <v>3</v>
      </c>
      <c r="G478" s="585">
        <v>2</v>
      </c>
      <c r="H478" s="24">
        <v>0</v>
      </c>
      <c r="I478" s="17">
        <f t="shared" si="18"/>
        <v>2300000</v>
      </c>
    </row>
    <row r="479" spans="2:9" hidden="1" outlineLevel="1">
      <c r="B479" s="612"/>
      <c r="C479" s="21" t="s">
        <v>39</v>
      </c>
      <c r="D479" s="22" t="s">
        <v>23</v>
      </c>
      <c r="E479" s="23" t="s">
        <v>1</v>
      </c>
      <c r="F479" s="585"/>
      <c r="G479" s="585"/>
      <c r="H479" s="24">
        <v>0</v>
      </c>
      <c r="I479" s="17">
        <f t="shared" si="18"/>
        <v>2300000</v>
      </c>
    </row>
    <row r="480" spans="2:9" hidden="1" outlineLevel="1">
      <c r="B480" s="612"/>
      <c r="C480" s="21" t="s">
        <v>39</v>
      </c>
      <c r="D480" s="22" t="s">
        <v>0</v>
      </c>
      <c r="E480" s="23" t="s">
        <v>17</v>
      </c>
      <c r="F480" s="585"/>
      <c r="G480" s="585"/>
      <c r="H480" s="24">
        <v>10000</v>
      </c>
      <c r="I480" s="17">
        <f t="shared" si="18"/>
        <v>2310000</v>
      </c>
    </row>
    <row r="481" spans="2:9" hidden="1" outlineLevel="1">
      <c r="B481" s="612"/>
      <c r="C481" s="21" t="s">
        <v>39</v>
      </c>
      <c r="D481" s="22" t="s">
        <v>16</v>
      </c>
      <c r="E481" s="23" t="s">
        <v>17</v>
      </c>
      <c r="F481" s="585"/>
      <c r="G481" s="585"/>
      <c r="H481" s="24">
        <v>10000</v>
      </c>
      <c r="I481" s="17">
        <f t="shared" si="18"/>
        <v>2320000</v>
      </c>
    </row>
    <row r="482" spans="2:9" hidden="1" outlineLevel="1">
      <c r="B482" s="611" t="s">
        <v>6</v>
      </c>
      <c r="C482" s="49" t="s">
        <v>39</v>
      </c>
      <c r="D482" s="18" t="s">
        <v>4</v>
      </c>
      <c r="E482" s="19" t="s">
        <v>1</v>
      </c>
      <c r="F482" s="587">
        <v>3</v>
      </c>
      <c r="G482" s="587">
        <v>1</v>
      </c>
      <c r="H482" s="20">
        <v>0</v>
      </c>
      <c r="I482" s="17">
        <f t="shared" si="18"/>
        <v>2320000</v>
      </c>
    </row>
    <row r="483" spans="2:9" hidden="1" outlineLevel="1">
      <c r="B483" s="611"/>
      <c r="C483" s="49" t="s">
        <v>39</v>
      </c>
      <c r="D483" s="18" t="s">
        <v>24</v>
      </c>
      <c r="E483" s="19" t="s">
        <v>1</v>
      </c>
      <c r="F483" s="587"/>
      <c r="G483" s="587"/>
      <c r="H483" s="20">
        <v>0</v>
      </c>
      <c r="I483" s="17">
        <f t="shared" si="18"/>
        <v>2320000</v>
      </c>
    </row>
    <row r="484" spans="2:9" hidden="1" outlineLevel="1">
      <c r="B484" s="611"/>
      <c r="C484" s="49" t="s">
        <v>39</v>
      </c>
      <c r="D484" s="18" t="s">
        <v>0</v>
      </c>
      <c r="E484" s="19" t="s">
        <v>17</v>
      </c>
      <c r="F484" s="587"/>
      <c r="G484" s="587"/>
      <c r="H484" s="20">
        <v>10000</v>
      </c>
      <c r="I484" s="17">
        <f t="shared" si="18"/>
        <v>2330000</v>
      </c>
    </row>
    <row r="485" spans="2:9" hidden="1" outlineLevel="1">
      <c r="B485" s="611"/>
      <c r="C485" s="49" t="s">
        <v>39</v>
      </c>
      <c r="D485" s="18" t="s">
        <v>16</v>
      </c>
      <c r="E485" s="19" t="s">
        <v>17</v>
      </c>
      <c r="F485" s="587"/>
      <c r="G485" s="587"/>
      <c r="H485" s="20">
        <v>10000</v>
      </c>
      <c r="I485" s="17">
        <f t="shared" si="18"/>
        <v>2340000</v>
      </c>
    </row>
    <row r="486" spans="2:9" hidden="1" outlineLevel="1">
      <c r="B486" s="612" t="s">
        <v>7</v>
      </c>
      <c r="C486" s="21" t="s">
        <v>39</v>
      </c>
      <c r="D486" s="22" t="s">
        <v>25</v>
      </c>
      <c r="E486" s="23" t="s">
        <v>1</v>
      </c>
      <c r="F486" s="585">
        <v>3</v>
      </c>
      <c r="G486" s="585">
        <v>2</v>
      </c>
      <c r="H486" s="24">
        <v>0</v>
      </c>
      <c r="I486" s="17">
        <f t="shared" si="18"/>
        <v>2340000</v>
      </c>
    </row>
    <row r="487" spans="2:9" hidden="1" outlineLevel="1">
      <c r="B487" s="612"/>
      <c r="C487" s="21" t="s">
        <v>39</v>
      </c>
      <c r="D487" s="22" t="s">
        <v>9</v>
      </c>
      <c r="E487" s="23" t="s">
        <v>1</v>
      </c>
      <c r="F487" s="585"/>
      <c r="G487" s="585"/>
      <c r="H487" s="24">
        <v>0</v>
      </c>
      <c r="I487" s="17">
        <f t="shared" si="18"/>
        <v>2340000</v>
      </c>
    </row>
    <row r="488" spans="2:9" hidden="1" outlineLevel="1">
      <c r="B488" s="612"/>
      <c r="C488" s="21" t="s">
        <v>39</v>
      </c>
      <c r="D488" s="22" t="s">
        <v>4</v>
      </c>
      <c r="E488" s="23" t="s">
        <v>17</v>
      </c>
      <c r="F488" s="585"/>
      <c r="G488" s="585"/>
      <c r="H488" s="24">
        <v>10000</v>
      </c>
      <c r="I488" s="17">
        <f t="shared" si="18"/>
        <v>2350000</v>
      </c>
    </row>
    <row r="489" spans="2:9" hidden="1" outlineLevel="1">
      <c r="B489" s="612"/>
      <c r="C489" s="21" t="s">
        <v>39</v>
      </c>
      <c r="D489" s="22" t="s">
        <v>24</v>
      </c>
      <c r="E489" s="23" t="s">
        <v>17</v>
      </c>
      <c r="F489" s="585"/>
      <c r="G489" s="585"/>
      <c r="H489" s="24">
        <v>10000</v>
      </c>
      <c r="I489" s="17">
        <f t="shared" si="18"/>
        <v>2360000</v>
      </c>
    </row>
    <row r="490" spans="2:9" hidden="1" outlineLevel="1">
      <c r="B490" s="611" t="s">
        <v>8</v>
      </c>
      <c r="C490" s="49" t="s">
        <v>39</v>
      </c>
      <c r="D490" s="18" t="s">
        <v>0</v>
      </c>
      <c r="E490" s="19" t="s">
        <v>1</v>
      </c>
      <c r="F490" s="587">
        <v>3</v>
      </c>
      <c r="G490" s="587">
        <v>2</v>
      </c>
      <c r="H490" s="20">
        <v>0</v>
      </c>
      <c r="I490" s="17">
        <f t="shared" si="18"/>
        <v>2360000</v>
      </c>
    </row>
    <row r="491" spans="2:9" hidden="1" outlineLevel="1">
      <c r="B491" s="611"/>
      <c r="C491" s="49" t="s">
        <v>39</v>
      </c>
      <c r="D491" s="18" t="s">
        <v>23</v>
      </c>
      <c r="E491" s="19" t="s">
        <v>1</v>
      </c>
      <c r="F491" s="587"/>
      <c r="G491" s="587"/>
      <c r="H491" s="20">
        <v>0</v>
      </c>
      <c r="I491" s="17">
        <f t="shared" si="18"/>
        <v>2360000</v>
      </c>
    </row>
    <row r="492" spans="2:9" hidden="1" outlineLevel="1">
      <c r="B492" s="611"/>
      <c r="C492" s="49" t="s">
        <v>39</v>
      </c>
      <c r="D492" s="18" t="s">
        <v>14</v>
      </c>
      <c r="E492" s="19" t="s">
        <v>17</v>
      </c>
      <c r="F492" s="587"/>
      <c r="G492" s="587"/>
      <c r="H492" s="20">
        <v>10000</v>
      </c>
      <c r="I492" s="17">
        <f t="shared" si="18"/>
        <v>2370000</v>
      </c>
    </row>
    <row r="493" spans="2:9" hidden="1" outlineLevel="1">
      <c r="B493" s="611"/>
      <c r="C493" s="49" t="s">
        <v>39</v>
      </c>
      <c r="D493" s="18" t="s">
        <v>16</v>
      </c>
      <c r="E493" s="19" t="s">
        <v>17</v>
      </c>
      <c r="F493" s="587"/>
      <c r="G493" s="587"/>
      <c r="H493" s="20">
        <v>10000</v>
      </c>
      <c r="I493" s="17">
        <f t="shared" si="18"/>
        <v>2380000</v>
      </c>
    </row>
    <row r="494" spans="2:9" hidden="1" outlineLevel="1">
      <c r="B494" s="612" t="s">
        <v>10</v>
      </c>
      <c r="C494" s="21" t="s">
        <v>39</v>
      </c>
      <c r="D494" s="22" t="s">
        <v>14</v>
      </c>
      <c r="E494" s="23" t="s">
        <v>1</v>
      </c>
      <c r="F494" s="585">
        <v>3</v>
      </c>
      <c r="G494" s="585">
        <v>1</v>
      </c>
      <c r="H494" s="24">
        <v>0</v>
      </c>
      <c r="I494" s="17">
        <f t="shared" si="18"/>
        <v>2380000</v>
      </c>
    </row>
    <row r="495" spans="2:9" hidden="1" outlineLevel="1">
      <c r="B495" s="612"/>
      <c r="C495" s="21" t="s">
        <v>39</v>
      </c>
      <c r="D495" s="22" t="s">
        <v>9</v>
      </c>
      <c r="E495" s="23" t="s">
        <v>1</v>
      </c>
      <c r="F495" s="585"/>
      <c r="G495" s="585"/>
      <c r="H495" s="24">
        <v>0</v>
      </c>
      <c r="I495" s="17">
        <f t="shared" si="18"/>
        <v>2380000</v>
      </c>
    </row>
    <row r="496" spans="2:9" hidden="1" outlineLevel="1">
      <c r="B496" s="612"/>
      <c r="C496" s="21" t="s">
        <v>39</v>
      </c>
      <c r="D496" s="22" t="s">
        <v>5</v>
      </c>
      <c r="E496" s="23" t="s">
        <v>17</v>
      </c>
      <c r="F496" s="585"/>
      <c r="G496" s="585"/>
      <c r="H496" s="24">
        <v>10000</v>
      </c>
      <c r="I496" s="17">
        <f t="shared" si="18"/>
        <v>2390000</v>
      </c>
    </row>
    <row r="497" spans="2:9" hidden="1" outlineLevel="1">
      <c r="B497" s="612"/>
      <c r="C497" s="21" t="s">
        <v>39</v>
      </c>
      <c r="D497" s="22" t="s">
        <v>24</v>
      </c>
      <c r="E497" s="23" t="s">
        <v>17</v>
      </c>
      <c r="F497" s="585"/>
      <c r="G497" s="585"/>
      <c r="H497" s="24">
        <v>10000</v>
      </c>
      <c r="I497" s="17">
        <f t="shared" si="18"/>
        <v>2400000</v>
      </c>
    </row>
    <row r="498" spans="2:9" hidden="1" outlineLevel="1">
      <c r="B498" s="611" t="s">
        <v>31</v>
      </c>
      <c r="C498" s="49" t="s">
        <v>39</v>
      </c>
      <c r="D498" s="18" t="s">
        <v>0</v>
      </c>
      <c r="E498" s="19" t="s">
        <v>1</v>
      </c>
      <c r="F498" s="587">
        <v>3</v>
      </c>
      <c r="G498" s="587">
        <v>0</v>
      </c>
      <c r="H498" s="20">
        <v>0</v>
      </c>
      <c r="I498" s="17">
        <f t="shared" si="18"/>
        <v>2400000</v>
      </c>
    </row>
    <row r="499" spans="2:9" hidden="1" outlineLevel="1">
      <c r="B499" s="611"/>
      <c r="C499" s="49" t="s">
        <v>39</v>
      </c>
      <c r="D499" s="18" t="s">
        <v>23</v>
      </c>
      <c r="E499" s="19" t="s">
        <v>1</v>
      </c>
      <c r="F499" s="587"/>
      <c r="G499" s="587"/>
      <c r="H499" s="20">
        <v>0</v>
      </c>
      <c r="I499" s="17">
        <f t="shared" si="18"/>
        <v>2400000</v>
      </c>
    </row>
    <row r="500" spans="2:9" hidden="1" outlineLevel="1">
      <c r="B500" s="611"/>
      <c r="C500" s="49" t="s">
        <v>39</v>
      </c>
      <c r="D500" s="18" t="s">
        <v>25</v>
      </c>
      <c r="E500" s="19" t="s">
        <v>17</v>
      </c>
      <c r="F500" s="587"/>
      <c r="G500" s="587"/>
      <c r="H500" s="20">
        <v>10000</v>
      </c>
      <c r="I500" s="17">
        <f t="shared" si="18"/>
        <v>2410000</v>
      </c>
    </row>
    <row r="501" spans="2:9" hidden="1" outlineLevel="1">
      <c r="B501" s="611"/>
      <c r="C501" s="49" t="s">
        <v>39</v>
      </c>
      <c r="D501" s="18" t="s">
        <v>16</v>
      </c>
      <c r="E501" s="19" t="s">
        <v>17</v>
      </c>
      <c r="F501" s="587"/>
      <c r="G501" s="587"/>
      <c r="H501" s="20">
        <v>10000</v>
      </c>
      <c r="I501" s="17">
        <f t="shared" si="18"/>
        <v>2420000</v>
      </c>
    </row>
    <row r="502" spans="2:9" hidden="1" outlineLevel="1">
      <c r="B502" s="612" t="s">
        <v>36</v>
      </c>
      <c r="C502" s="21" t="s">
        <v>39</v>
      </c>
      <c r="D502" s="22" t="s">
        <v>4</v>
      </c>
      <c r="E502" s="23" t="s">
        <v>1</v>
      </c>
      <c r="F502" s="585">
        <v>3</v>
      </c>
      <c r="G502" s="585">
        <v>0</v>
      </c>
      <c r="H502" s="24">
        <v>0</v>
      </c>
      <c r="I502" s="17">
        <f t="shared" si="18"/>
        <v>2420000</v>
      </c>
    </row>
    <row r="503" spans="2:9" hidden="1" outlineLevel="1">
      <c r="B503" s="612"/>
      <c r="C503" s="21" t="s">
        <v>39</v>
      </c>
      <c r="D503" s="22" t="s">
        <v>9</v>
      </c>
      <c r="E503" s="23" t="s">
        <v>1</v>
      </c>
      <c r="F503" s="585"/>
      <c r="G503" s="585"/>
      <c r="H503" s="24">
        <v>0</v>
      </c>
      <c r="I503" s="17">
        <f t="shared" si="18"/>
        <v>2420000</v>
      </c>
    </row>
    <row r="504" spans="2:9" hidden="1" outlineLevel="1">
      <c r="B504" s="612"/>
      <c r="C504" s="21" t="s">
        <v>39</v>
      </c>
      <c r="D504" s="22" t="s">
        <v>14</v>
      </c>
      <c r="E504" s="23" t="s">
        <v>17</v>
      </c>
      <c r="F504" s="585"/>
      <c r="G504" s="585"/>
      <c r="H504" s="24">
        <v>10000</v>
      </c>
      <c r="I504" s="17">
        <f t="shared" si="18"/>
        <v>2430000</v>
      </c>
    </row>
    <row r="505" spans="2:9" hidden="1" outlineLevel="1">
      <c r="B505" s="612"/>
      <c r="C505" s="21" t="s">
        <v>39</v>
      </c>
      <c r="D505" s="22" t="s">
        <v>5</v>
      </c>
      <c r="E505" s="23" t="s">
        <v>17</v>
      </c>
      <c r="F505" s="585"/>
      <c r="G505" s="585"/>
      <c r="H505" s="24">
        <v>10000</v>
      </c>
      <c r="I505" s="17">
        <f t="shared" si="18"/>
        <v>2440000</v>
      </c>
    </row>
    <row r="506" spans="2:9" hidden="1" outlineLevel="1">
      <c r="B506" s="611" t="s">
        <v>37</v>
      </c>
      <c r="C506" s="49" t="s">
        <v>39</v>
      </c>
      <c r="D506" s="18" t="s">
        <v>25</v>
      </c>
      <c r="E506" s="19" t="s">
        <v>1</v>
      </c>
      <c r="F506" s="587">
        <v>3</v>
      </c>
      <c r="G506" s="587">
        <v>1</v>
      </c>
      <c r="H506" s="20">
        <v>0</v>
      </c>
      <c r="I506" s="17">
        <f t="shared" si="18"/>
        <v>2440000</v>
      </c>
    </row>
    <row r="507" spans="2:9" hidden="1" outlineLevel="1">
      <c r="B507" s="611"/>
      <c r="C507" s="49" t="s">
        <v>39</v>
      </c>
      <c r="D507" s="18" t="s">
        <v>16</v>
      </c>
      <c r="E507" s="19" t="s">
        <v>1</v>
      </c>
      <c r="F507" s="587"/>
      <c r="G507" s="587"/>
      <c r="H507" s="20">
        <v>0</v>
      </c>
      <c r="I507" s="17">
        <f t="shared" si="18"/>
        <v>2440000</v>
      </c>
    </row>
    <row r="508" spans="2:9" hidden="1" outlineLevel="1">
      <c r="B508" s="611"/>
      <c r="C508" s="49" t="s">
        <v>39</v>
      </c>
      <c r="D508" s="18" t="s">
        <v>0</v>
      </c>
      <c r="E508" s="19" t="s">
        <v>17</v>
      </c>
      <c r="F508" s="587"/>
      <c r="G508" s="587"/>
      <c r="H508" s="20">
        <v>10000</v>
      </c>
      <c r="I508" s="17">
        <f t="shared" si="18"/>
        <v>2450000</v>
      </c>
    </row>
    <row r="509" spans="2:9" hidden="1" outlineLevel="1">
      <c r="B509" s="611"/>
      <c r="C509" s="49" t="s">
        <v>39</v>
      </c>
      <c r="D509" s="18" t="s">
        <v>23</v>
      </c>
      <c r="E509" s="19" t="s">
        <v>17</v>
      </c>
      <c r="F509" s="587"/>
      <c r="G509" s="587"/>
      <c r="H509" s="20">
        <v>10000</v>
      </c>
      <c r="I509" s="17">
        <f t="shared" si="18"/>
        <v>2460000</v>
      </c>
    </row>
    <row r="510" spans="2:9" hidden="1" outlineLevel="1">
      <c r="B510" s="612" t="s">
        <v>41</v>
      </c>
      <c r="C510" s="21" t="s">
        <v>39</v>
      </c>
      <c r="D510" s="22" t="s">
        <v>14</v>
      </c>
      <c r="E510" s="23" t="s">
        <v>1</v>
      </c>
      <c r="F510" s="585">
        <v>3</v>
      </c>
      <c r="G510" s="585">
        <v>2</v>
      </c>
      <c r="H510" s="24">
        <v>0</v>
      </c>
      <c r="I510" s="17">
        <f t="shared" si="18"/>
        <v>2460000</v>
      </c>
    </row>
    <row r="511" spans="2:9" hidden="1" outlineLevel="1">
      <c r="B511" s="612"/>
      <c r="C511" s="21" t="s">
        <v>39</v>
      </c>
      <c r="D511" s="22" t="s">
        <v>9</v>
      </c>
      <c r="E511" s="23" t="s">
        <v>1</v>
      </c>
      <c r="F511" s="585"/>
      <c r="G511" s="585"/>
      <c r="H511" s="24">
        <v>0</v>
      </c>
      <c r="I511" s="17">
        <f t="shared" si="18"/>
        <v>2460000</v>
      </c>
    </row>
    <row r="512" spans="2:9" hidden="1" outlineLevel="1">
      <c r="B512" s="612"/>
      <c r="C512" s="21" t="s">
        <v>39</v>
      </c>
      <c r="D512" s="22" t="s">
        <v>25</v>
      </c>
      <c r="E512" s="23" t="s">
        <v>17</v>
      </c>
      <c r="F512" s="585"/>
      <c r="G512" s="585"/>
      <c r="H512" s="24">
        <v>10000</v>
      </c>
      <c r="I512" s="17">
        <f t="shared" si="18"/>
        <v>2470000</v>
      </c>
    </row>
    <row r="513" spans="2:9" hidden="1" outlineLevel="1">
      <c r="B513" s="612"/>
      <c r="C513" s="21" t="s">
        <v>39</v>
      </c>
      <c r="D513" s="22" t="s">
        <v>5</v>
      </c>
      <c r="E513" s="23" t="s">
        <v>17</v>
      </c>
      <c r="F513" s="585"/>
      <c r="G513" s="585"/>
      <c r="H513" s="24">
        <v>10000</v>
      </c>
      <c r="I513" s="17">
        <f t="shared" si="18"/>
        <v>2480000</v>
      </c>
    </row>
    <row r="514" spans="2:9" hidden="1">
      <c r="B514" s="6" t="s">
        <v>54</v>
      </c>
      <c r="C514" s="7"/>
      <c r="D514" s="8"/>
      <c r="E514" s="9"/>
      <c r="F514" s="10"/>
      <c r="G514" s="10"/>
      <c r="H514" s="11">
        <f>SUM(H515:H554)</f>
        <v>200000</v>
      </c>
      <c r="I514" s="12"/>
    </row>
    <row r="515" spans="2:9" hidden="1" outlineLevel="1">
      <c r="B515" s="580" t="s">
        <v>2</v>
      </c>
      <c r="C515" s="49" t="s">
        <v>39</v>
      </c>
      <c r="D515" s="14" t="s">
        <v>25</v>
      </c>
      <c r="E515" s="19" t="s">
        <v>1</v>
      </c>
      <c r="F515" s="586">
        <v>3</v>
      </c>
      <c r="G515" s="586">
        <v>1</v>
      </c>
      <c r="H515" s="16">
        <v>0</v>
      </c>
      <c r="I515" s="17">
        <f>I513+H515</f>
        <v>2480000</v>
      </c>
    </row>
    <row r="516" spans="2:9" hidden="1" outlineLevel="1">
      <c r="B516" s="611"/>
      <c r="C516" s="49" t="s">
        <v>39</v>
      </c>
      <c r="D516" s="18" t="s">
        <v>9</v>
      </c>
      <c r="E516" s="19" t="s">
        <v>1</v>
      </c>
      <c r="F516" s="587"/>
      <c r="G516" s="587"/>
      <c r="H516" s="20">
        <v>0</v>
      </c>
      <c r="I516" s="17">
        <f t="shared" ref="I516:I554" si="19">H516+I515</f>
        <v>2480000</v>
      </c>
    </row>
    <row r="517" spans="2:9" hidden="1" outlineLevel="1">
      <c r="B517" s="611"/>
      <c r="C517" s="49" t="s">
        <v>39</v>
      </c>
      <c r="D517" s="18" t="s">
        <v>14</v>
      </c>
      <c r="E517" s="19" t="s">
        <v>17</v>
      </c>
      <c r="F517" s="587"/>
      <c r="G517" s="587"/>
      <c r="H517" s="20">
        <v>10000</v>
      </c>
      <c r="I517" s="17">
        <f t="shared" si="19"/>
        <v>2490000</v>
      </c>
    </row>
    <row r="518" spans="2:9" hidden="1" outlineLevel="1">
      <c r="B518" s="611"/>
      <c r="C518" s="49" t="s">
        <v>39</v>
      </c>
      <c r="D518" s="18" t="s">
        <v>16</v>
      </c>
      <c r="E518" s="19" t="s">
        <v>17</v>
      </c>
      <c r="F518" s="587"/>
      <c r="G518" s="587"/>
      <c r="H518" s="20">
        <v>10000</v>
      </c>
      <c r="I518" s="17">
        <f t="shared" si="19"/>
        <v>2500000</v>
      </c>
    </row>
    <row r="519" spans="2:9" hidden="1" outlineLevel="1">
      <c r="B519" s="612" t="s">
        <v>3</v>
      </c>
      <c r="C519" s="21" t="s">
        <v>39</v>
      </c>
      <c r="D519" s="22" t="s">
        <v>0</v>
      </c>
      <c r="E519" s="23" t="s">
        <v>1</v>
      </c>
      <c r="F519" s="585">
        <v>3</v>
      </c>
      <c r="G519" s="585">
        <v>1</v>
      </c>
      <c r="H519" s="24">
        <v>0</v>
      </c>
      <c r="I519" s="17">
        <f t="shared" si="19"/>
        <v>2500000</v>
      </c>
    </row>
    <row r="520" spans="2:9" hidden="1" outlineLevel="1">
      <c r="B520" s="612"/>
      <c r="C520" s="21" t="s">
        <v>39</v>
      </c>
      <c r="D520" s="22" t="s">
        <v>5</v>
      </c>
      <c r="E520" s="23" t="s">
        <v>1</v>
      </c>
      <c r="F520" s="585"/>
      <c r="G520" s="585"/>
      <c r="H520" s="24">
        <v>0</v>
      </c>
      <c r="I520" s="17">
        <f t="shared" si="19"/>
        <v>2500000</v>
      </c>
    </row>
    <row r="521" spans="2:9" hidden="1" outlineLevel="1">
      <c r="B521" s="612"/>
      <c r="C521" s="21" t="s">
        <v>39</v>
      </c>
      <c r="D521" s="22" t="s">
        <v>14</v>
      </c>
      <c r="E521" s="23" t="s">
        <v>17</v>
      </c>
      <c r="F521" s="585"/>
      <c r="G521" s="585"/>
      <c r="H521" s="24">
        <v>10000</v>
      </c>
      <c r="I521" s="17">
        <f t="shared" si="19"/>
        <v>2510000</v>
      </c>
    </row>
    <row r="522" spans="2:9" hidden="1" outlineLevel="1">
      <c r="B522" s="612"/>
      <c r="C522" s="21" t="s">
        <v>39</v>
      </c>
      <c r="D522" s="22" t="s">
        <v>24</v>
      </c>
      <c r="E522" s="23" t="s">
        <v>17</v>
      </c>
      <c r="F522" s="585"/>
      <c r="G522" s="585"/>
      <c r="H522" s="24">
        <v>10000</v>
      </c>
      <c r="I522" s="17">
        <f t="shared" si="19"/>
        <v>2520000</v>
      </c>
    </row>
    <row r="523" spans="2:9" hidden="1" outlineLevel="1">
      <c r="B523" s="611" t="s">
        <v>6</v>
      </c>
      <c r="C523" s="49" t="s">
        <v>39</v>
      </c>
      <c r="D523" s="18" t="s">
        <v>16</v>
      </c>
      <c r="E523" s="19" t="s">
        <v>1</v>
      </c>
      <c r="F523" s="587">
        <v>3</v>
      </c>
      <c r="G523" s="587">
        <v>0</v>
      </c>
      <c r="H523" s="20">
        <v>0</v>
      </c>
      <c r="I523" s="17">
        <f t="shared" si="19"/>
        <v>2520000</v>
      </c>
    </row>
    <row r="524" spans="2:9" hidden="1" outlineLevel="1">
      <c r="B524" s="611"/>
      <c r="C524" s="49" t="s">
        <v>39</v>
      </c>
      <c r="D524" s="18" t="s">
        <v>25</v>
      </c>
      <c r="E524" s="19" t="s">
        <v>1</v>
      </c>
      <c r="F524" s="587"/>
      <c r="G524" s="587"/>
      <c r="H524" s="20">
        <v>0</v>
      </c>
      <c r="I524" s="17">
        <f t="shared" si="19"/>
        <v>2520000</v>
      </c>
    </row>
    <row r="525" spans="2:9" hidden="1" outlineLevel="1">
      <c r="B525" s="611"/>
      <c r="C525" s="49" t="s">
        <v>39</v>
      </c>
      <c r="D525" s="18" t="s">
        <v>9</v>
      </c>
      <c r="E525" s="19" t="s">
        <v>17</v>
      </c>
      <c r="F525" s="587"/>
      <c r="G525" s="587"/>
      <c r="H525" s="20">
        <v>10000</v>
      </c>
      <c r="I525" s="17">
        <f t="shared" si="19"/>
        <v>2530000</v>
      </c>
    </row>
    <row r="526" spans="2:9" hidden="1" outlineLevel="1">
      <c r="B526" s="611"/>
      <c r="C526" s="49" t="s">
        <v>39</v>
      </c>
      <c r="D526" s="18" t="s">
        <v>23</v>
      </c>
      <c r="E526" s="19" t="s">
        <v>17</v>
      </c>
      <c r="F526" s="587"/>
      <c r="G526" s="587"/>
      <c r="H526" s="20">
        <v>10000</v>
      </c>
      <c r="I526" s="17">
        <f t="shared" si="19"/>
        <v>2540000</v>
      </c>
    </row>
    <row r="527" spans="2:9" hidden="1" outlineLevel="1">
      <c r="B527" s="612" t="s">
        <v>7</v>
      </c>
      <c r="C527" s="21" t="s">
        <v>39</v>
      </c>
      <c r="D527" s="22" t="s">
        <v>0</v>
      </c>
      <c r="E527" s="23" t="s">
        <v>1</v>
      </c>
      <c r="F527" s="585">
        <v>3</v>
      </c>
      <c r="G527" s="585">
        <v>1</v>
      </c>
      <c r="H527" s="24">
        <v>0</v>
      </c>
      <c r="I527" s="17">
        <f t="shared" si="19"/>
        <v>2540000</v>
      </c>
    </row>
    <row r="528" spans="2:9" hidden="1" outlineLevel="1">
      <c r="B528" s="612"/>
      <c r="C528" s="21" t="s">
        <v>39</v>
      </c>
      <c r="D528" s="22" t="s">
        <v>5</v>
      </c>
      <c r="E528" s="23" t="s">
        <v>1</v>
      </c>
      <c r="F528" s="585"/>
      <c r="G528" s="585"/>
      <c r="H528" s="24">
        <v>0</v>
      </c>
      <c r="I528" s="17">
        <f t="shared" si="19"/>
        <v>2540000</v>
      </c>
    </row>
    <row r="529" spans="2:9" hidden="1" outlineLevel="1">
      <c r="B529" s="612"/>
      <c r="C529" s="21" t="s">
        <v>39</v>
      </c>
      <c r="D529" s="22" t="s">
        <v>15</v>
      </c>
      <c r="E529" s="23" t="s">
        <v>17</v>
      </c>
      <c r="F529" s="585"/>
      <c r="G529" s="585"/>
      <c r="H529" s="24">
        <v>10000</v>
      </c>
      <c r="I529" s="17">
        <f t="shared" si="19"/>
        <v>2550000</v>
      </c>
    </row>
    <row r="530" spans="2:9" hidden="1" outlineLevel="1">
      <c r="B530" s="612"/>
      <c r="C530" s="21" t="s">
        <v>39</v>
      </c>
      <c r="D530" s="22" t="s">
        <v>24</v>
      </c>
      <c r="E530" s="23" t="s">
        <v>17</v>
      </c>
      <c r="F530" s="585"/>
      <c r="G530" s="585"/>
      <c r="H530" s="24">
        <v>10000</v>
      </c>
      <c r="I530" s="17">
        <f t="shared" si="19"/>
        <v>2560000</v>
      </c>
    </row>
    <row r="531" spans="2:9" hidden="1" outlineLevel="1">
      <c r="B531" s="611" t="s">
        <v>8</v>
      </c>
      <c r="C531" s="49" t="s">
        <v>39</v>
      </c>
      <c r="D531" s="18" t="s">
        <v>14</v>
      </c>
      <c r="E531" s="19" t="s">
        <v>1</v>
      </c>
      <c r="F531" s="587">
        <v>3</v>
      </c>
      <c r="G531" s="587">
        <v>2</v>
      </c>
      <c r="H531" s="20">
        <v>0</v>
      </c>
      <c r="I531" s="17">
        <f t="shared" si="19"/>
        <v>2560000</v>
      </c>
    </row>
    <row r="532" spans="2:9" hidden="1" outlineLevel="1">
      <c r="B532" s="611"/>
      <c r="C532" s="49" t="s">
        <v>39</v>
      </c>
      <c r="D532" s="18" t="s">
        <v>23</v>
      </c>
      <c r="E532" s="19" t="s">
        <v>1</v>
      </c>
      <c r="F532" s="587"/>
      <c r="G532" s="587"/>
      <c r="H532" s="20">
        <v>0</v>
      </c>
      <c r="I532" s="17">
        <f t="shared" si="19"/>
        <v>2560000</v>
      </c>
    </row>
    <row r="533" spans="2:9" hidden="1" outlineLevel="1">
      <c r="B533" s="611"/>
      <c r="C533" s="49" t="s">
        <v>39</v>
      </c>
      <c r="D533" s="18" t="s">
        <v>25</v>
      </c>
      <c r="E533" s="19" t="s">
        <v>17</v>
      </c>
      <c r="F533" s="587"/>
      <c r="G533" s="587"/>
      <c r="H533" s="20">
        <v>10000</v>
      </c>
      <c r="I533" s="17">
        <f t="shared" si="19"/>
        <v>2570000</v>
      </c>
    </row>
    <row r="534" spans="2:9" hidden="1" outlineLevel="1">
      <c r="B534" s="611"/>
      <c r="C534" s="49" t="s">
        <v>39</v>
      </c>
      <c r="D534" s="18" t="s">
        <v>16</v>
      </c>
      <c r="E534" s="19" t="s">
        <v>17</v>
      </c>
      <c r="F534" s="587"/>
      <c r="G534" s="587"/>
      <c r="H534" s="20">
        <v>10000</v>
      </c>
      <c r="I534" s="17">
        <f t="shared" si="19"/>
        <v>2580000</v>
      </c>
    </row>
    <row r="535" spans="2:9" hidden="1" outlineLevel="1">
      <c r="B535" s="612" t="s">
        <v>10</v>
      </c>
      <c r="C535" s="21" t="s">
        <v>39</v>
      </c>
      <c r="D535" s="22" t="s">
        <v>25</v>
      </c>
      <c r="E535" s="23" t="s">
        <v>1</v>
      </c>
      <c r="F535" s="585">
        <v>3</v>
      </c>
      <c r="G535" s="585">
        <v>0</v>
      </c>
      <c r="H535" s="24">
        <v>0</v>
      </c>
      <c r="I535" s="17">
        <f t="shared" si="19"/>
        <v>2580000</v>
      </c>
    </row>
    <row r="536" spans="2:9" hidden="1" outlineLevel="1">
      <c r="B536" s="612"/>
      <c r="C536" s="21" t="s">
        <v>39</v>
      </c>
      <c r="D536" s="22" t="s">
        <v>24</v>
      </c>
      <c r="E536" s="23" t="s">
        <v>1</v>
      </c>
      <c r="F536" s="585"/>
      <c r="G536" s="585"/>
      <c r="H536" s="24">
        <v>0</v>
      </c>
      <c r="I536" s="17">
        <f t="shared" si="19"/>
        <v>2580000</v>
      </c>
    </row>
    <row r="537" spans="2:9" hidden="1" outlineLevel="1">
      <c r="B537" s="612"/>
      <c r="C537" s="21" t="s">
        <v>39</v>
      </c>
      <c r="D537" s="22" t="s">
        <v>14</v>
      </c>
      <c r="E537" s="23" t="s">
        <v>17</v>
      </c>
      <c r="F537" s="585"/>
      <c r="G537" s="585"/>
      <c r="H537" s="24">
        <v>10000</v>
      </c>
      <c r="I537" s="17">
        <f t="shared" si="19"/>
        <v>2590000</v>
      </c>
    </row>
    <row r="538" spans="2:9" hidden="1" outlineLevel="1">
      <c r="B538" s="612"/>
      <c r="C538" s="21" t="s">
        <v>39</v>
      </c>
      <c r="D538" s="22" t="s">
        <v>16</v>
      </c>
      <c r="E538" s="23" t="s">
        <v>17</v>
      </c>
      <c r="F538" s="585"/>
      <c r="G538" s="585"/>
      <c r="H538" s="24">
        <v>10000</v>
      </c>
      <c r="I538" s="17">
        <f t="shared" si="19"/>
        <v>2600000</v>
      </c>
    </row>
    <row r="539" spans="2:9" hidden="1" outlineLevel="1">
      <c r="B539" s="611" t="s">
        <v>31</v>
      </c>
      <c r="C539" s="49" t="s">
        <v>39</v>
      </c>
      <c r="D539" s="18" t="s">
        <v>0</v>
      </c>
      <c r="E539" s="19" t="s">
        <v>1</v>
      </c>
      <c r="F539" s="587">
        <v>3</v>
      </c>
      <c r="G539" s="587">
        <v>2</v>
      </c>
      <c r="H539" s="20">
        <v>0</v>
      </c>
      <c r="I539" s="17">
        <f t="shared" si="19"/>
        <v>2600000</v>
      </c>
    </row>
    <row r="540" spans="2:9" hidden="1" outlineLevel="1">
      <c r="B540" s="611"/>
      <c r="C540" s="49" t="s">
        <v>39</v>
      </c>
      <c r="D540" s="18" t="s">
        <v>5</v>
      </c>
      <c r="E540" s="19" t="s">
        <v>1</v>
      </c>
      <c r="F540" s="587"/>
      <c r="G540" s="587"/>
      <c r="H540" s="20">
        <v>0</v>
      </c>
      <c r="I540" s="17">
        <f t="shared" si="19"/>
        <v>2600000</v>
      </c>
    </row>
    <row r="541" spans="2:9" hidden="1" outlineLevel="1">
      <c r="B541" s="611"/>
      <c r="C541" s="49" t="s">
        <v>39</v>
      </c>
      <c r="D541" s="18" t="s">
        <v>15</v>
      </c>
      <c r="E541" s="19" t="s">
        <v>17</v>
      </c>
      <c r="F541" s="587"/>
      <c r="G541" s="587"/>
      <c r="H541" s="20">
        <v>10000</v>
      </c>
      <c r="I541" s="17">
        <f t="shared" si="19"/>
        <v>2610000</v>
      </c>
    </row>
    <row r="542" spans="2:9" hidden="1" outlineLevel="1">
      <c r="B542" s="611"/>
      <c r="C542" s="49" t="s">
        <v>39</v>
      </c>
      <c r="D542" s="18" t="s">
        <v>9</v>
      </c>
      <c r="E542" s="19" t="s">
        <v>17</v>
      </c>
      <c r="F542" s="587"/>
      <c r="G542" s="587"/>
      <c r="H542" s="20">
        <v>10000</v>
      </c>
      <c r="I542" s="17">
        <f t="shared" si="19"/>
        <v>2620000</v>
      </c>
    </row>
    <row r="543" spans="2:9" hidden="1" outlineLevel="1">
      <c r="B543" s="612" t="s">
        <v>36</v>
      </c>
      <c r="C543" s="21" t="s">
        <v>39</v>
      </c>
      <c r="D543" s="22" t="s">
        <v>16</v>
      </c>
      <c r="E543" s="23" t="s">
        <v>1</v>
      </c>
      <c r="F543" s="585">
        <v>3</v>
      </c>
      <c r="G543" s="585">
        <v>2</v>
      </c>
      <c r="H543" s="24">
        <v>0</v>
      </c>
      <c r="I543" s="17">
        <f t="shared" si="19"/>
        <v>2620000</v>
      </c>
    </row>
    <row r="544" spans="2:9" hidden="1" outlineLevel="1">
      <c r="B544" s="612"/>
      <c r="C544" s="21" t="s">
        <v>39</v>
      </c>
      <c r="D544" s="22" t="s">
        <v>23</v>
      </c>
      <c r="E544" s="23" t="s">
        <v>1</v>
      </c>
      <c r="F544" s="585"/>
      <c r="G544" s="585"/>
      <c r="H544" s="24">
        <v>0</v>
      </c>
      <c r="I544" s="17">
        <f t="shared" si="19"/>
        <v>2620000</v>
      </c>
    </row>
    <row r="545" spans="2:9" hidden="1" outlineLevel="1">
      <c r="B545" s="612"/>
      <c r="C545" s="21" t="s">
        <v>39</v>
      </c>
      <c r="D545" s="22" t="s">
        <v>14</v>
      </c>
      <c r="E545" s="23" t="s">
        <v>17</v>
      </c>
      <c r="F545" s="585"/>
      <c r="G545" s="585"/>
      <c r="H545" s="24">
        <v>10000</v>
      </c>
      <c r="I545" s="17">
        <f t="shared" si="19"/>
        <v>2630000</v>
      </c>
    </row>
    <row r="546" spans="2:9" hidden="1" outlineLevel="1">
      <c r="B546" s="612"/>
      <c r="C546" s="21" t="s">
        <v>39</v>
      </c>
      <c r="D546" s="22" t="s">
        <v>24</v>
      </c>
      <c r="E546" s="23" t="s">
        <v>17</v>
      </c>
      <c r="F546" s="585"/>
      <c r="G546" s="585"/>
      <c r="H546" s="24">
        <v>10000</v>
      </c>
      <c r="I546" s="17">
        <f t="shared" si="19"/>
        <v>2640000</v>
      </c>
    </row>
    <row r="547" spans="2:9" hidden="1" outlineLevel="1">
      <c r="B547" s="611" t="s">
        <v>37</v>
      </c>
      <c r="C547" s="49" t="s">
        <v>39</v>
      </c>
      <c r="D547" s="18" t="s">
        <v>14</v>
      </c>
      <c r="E547" s="19" t="s">
        <v>1</v>
      </c>
      <c r="F547" s="587">
        <v>3</v>
      </c>
      <c r="G547" s="587">
        <v>2</v>
      </c>
      <c r="H547" s="20">
        <v>0</v>
      </c>
      <c r="I547" s="17">
        <f t="shared" si="19"/>
        <v>2640000</v>
      </c>
    </row>
    <row r="548" spans="2:9" hidden="1" outlineLevel="1">
      <c r="B548" s="611"/>
      <c r="C548" s="49" t="s">
        <v>39</v>
      </c>
      <c r="D548" s="18" t="s">
        <v>16</v>
      </c>
      <c r="E548" s="19" t="s">
        <v>1</v>
      </c>
      <c r="F548" s="587"/>
      <c r="G548" s="587"/>
      <c r="H548" s="20">
        <v>0</v>
      </c>
      <c r="I548" s="17">
        <f t="shared" si="19"/>
        <v>2640000</v>
      </c>
    </row>
    <row r="549" spans="2:9" hidden="1" outlineLevel="1">
      <c r="B549" s="611"/>
      <c r="C549" s="49" t="s">
        <v>39</v>
      </c>
      <c r="D549" s="18" t="s">
        <v>24</v>
      </c>
      <c r="E549" s="19" t="s">
        <v>17</v>
      </c>
      <c r="F549" s="587"/>
      <c r="G549" s="587"/>
      <c r="H549" s="20">
        <v>10000</v>
      </c>
      <c r="I549" s="17">
        <f t="shared" si="19"/>
        <v>2650000</v>
      </c>
    </row>
    <row r="550" spans="2:9" hidden="1" outlineLevel="1">
      <c r="B550" s="611"/>
      <c r="C550" s="49" t="s">
        <v>39</v>
      </c>
      <c r="D550" s="18" t="s">
        <v>23</v>
      </c>
      <c r="E550" s="19" t="s">
        <v>17</v>
      </c>
      <c r="F550" s="587"/>
      <c r="G550" s="587"/>
      <c r="H550" s="20">
        <v>10000</v>
      </c>
      <c r="I550" s="17">
        <f t="shared" si="19"/>
        <v>2660000</v>
      </c>
    </row>
    <row r="551" spans="2:9" hidden="1" outlineLevel="1">
      <c r="B551" s="612" t="s">
        <v>41</v>
      </c>
      <c r="C551" s="21" t="s">
        <v>40</v>
      </c>
      <c r="D551" s="22" t="s">
        <v>0</v>
      </c>
      <c r="E551" s="23" t="s">
        <v>1</v>
      </c>
      <c r="F551" s="585">
        <v>3</v>
      </c>
      <c r="G551" s="585">
        <v>1</v>
      </c>
      <c r="H551" s="24">
        <v>0</v>
      </c>
      <c r="I551" s="17">
        <f t="shared" si="19"/>
        <v>2660000</v>
      </c>
    </row>
    <row r="552" spans="2:9" hidden="1" outlineLevel="1">
      <c r="B552" s="612"/>
      <c r="C552" s="21" t="s">
        <v>40</v>
      </c>
      <c r="D552" s="22" t="s">
        <v>15</v>
      </c>
      <c r="E552" s="23" t="s">
        <v>17</v>
      </c>
      <c r="F552" s="585"/>
      <c r="G552" s="585"/>
      <c r="H552" s="24">
        <v>10000</v>
      </c>
      <c r="I552" s="17">
        <f t="shared" si="19"/>
        <v>2670000</v>
      </c>
    </row>
    <row r="553" spans="2:9" s="51" customFormat="1" hidden="1" outlineLevel="1">
      <c r="B553" s="620" t="s">
        <v>48</v>
      </c>
      <c r="C553" s="41" t="s">
        <v>40</v>
      </c>
      <c r="D553" s="42" t="s">
        <v>0</v>
      </c>
      <c r="E553" s="43" t="s">
        <v>1</v>
      </c>
      <c r="F553" s="621">
        <v>3</v>
      </c>
      <c r="G553" s="621">
        <v>0</v>
      </c>
      <c r="H553" s="44">
        <v>0</v>
      </c>
      <c r="I553" s="45">
        <f t="shared" si="19"/>
        <v>2670000</v>
      </c>
    </row>
    <row r="554" spans="2:9" s="51" customFormat="1" hidden="1" outlineLevel="1">
      <c r="B554" s="620"/>
      <c r="C554" s="41" t="s">
        <v>40</v>
      </c>
      <c r="D554" s="42" t="s">
        <v>15</v>
      </c>
      <c r="E554" s="43" t="s">
        <v>17</v>
      </c>
      <c r="F554" s="621"/>
      <c r="G554" s="621"/>
      <c r="H554" s="44">
        <v>10000</v>
      </c>
      <c r="I554" s="45">
        <f t="shared" si="19"/>
        <v>2680000</v>
      </c>
    </row>
    <row r="555" spans="2:9" hidden="1">
      <c r="B555" s="6" t="s">
        <v>55</v>
      </c>
      <c r="C555" s="7"/>
      <c r="D555" s="8"/>
      <c r="E555" s="9"/>
      <c r="F555" s="10"/>
      <c r="G555" s="10"/>
      <c r="H555" s="11">
        <f>SUM(H556:H595)</f>
        <v>200000</v>
      </c>
      <c r="I555" s="12"/>
    </row>
    <row r="556" spans="2:9" hidden="1" outlineLevel="1">
      <c r="B556" s="580" t="s">
        <v>2</v>
      </c>
      <c r="C556" s="50" t="s">
        <v>39</v>
      </c>
      <c r="D556" s="14" t="s">
        <v>25</v>
      </c>
      <c r="E556" s="19" t="s">
        <v>1</v>
      </c>
      <c r="F556" s="586">
        <v>3</v>
      </c>
      <c r="G556" s="586">
        <v>2</v>
      </c>
      <c r="H556" s="16">
        <v>0</v>
      </c>
      <c r="I556" s="17">
        <f>I554+H556</f>
        <v>2680000</v>
      </c>
    </row>
    <row r="557" spans="2:9" hidden="1" outlineLevel="1">
      <c r="B557" s="611"/>
      <c r="C557" s="50" t="s">
        <v>39</v>
      </c>
      <c r="D557" s="18" t="s">
        <v>14</v>
      </c>
      <c r="E557" s="19" t="s">
        <v>1</v>
      </c>
      <c r="F557" s="587"/>
      <c r="G557" s="587"/>
      <c r="H557" s="20">
        <v>0</v>
      </c>
      <c r="I557" s="17">
        <f t="shared" ref="I557:I595" si="20">H557+I556</f>
        <v>2680000</v>
      </c>
    </row>
    <row r="558" spans="2:9" outlineLevel="1">
      <c r="B558" s="611"/>
      <c r="C558" s="50" t="s">
        <v>39</v>
      </c>
      <c r="D558" s="18" t="s">
        <v>13</v>
      </c>
      <c r="E558" s="19" t="s">
        <v>17</v>
      </c>
      <c r="F558" s="587"/>
      <c r="G558" s="587"/>
      <c r="H558" s="20">
        <v>10000</v>
      </c>
      <c r="I558" s="17">
        <f t="shared" si="20"/>
        <v>2690000</v>
      </c>
    </row>
    <row r="559" spans="2:9" hidden="1" outlineLevel="1">
      <c r="B559" s="611"/>
      <c r="C559" s="50" t="s">
        <v>39</v>
      </c>
      <c r="D559" s="18" t="s">
        <v>15</v>
      </c>
      <c r="E559" s="19" t="s">
        <v>17</v>
      </c>
      <c r="F559" s="587"/>
      <c r="G559" s="587"/>
      <c r="H559" s="20">
        <v>10000</v>
      </c>
      <c r="I559" s="17">
        <f t="shared" si="20"/>
        <v>2700000</v>
      </c>
    </row>
    <row r="560" spans="2:9" hidden="1" outlineLevel="1">
      <c r="B560" s="612" t="s">
        <v>3</v>
      </c>
      <c r="C560" s="21" t="s">
        <v>39</v>
      </c>
      <c r="D560" s="22" t="s">
        <v>25</v>
      </c>
      <c r="E560" s="23" t="s">
        <v>1</v>
      </c>
      <c r="F560" s="585">
        <v>3</v>
      </c>
      <c r="G560" s="585">
        <v>1</v>
      </c>
      <c r="H560" s="24">
        <v>0</v>
      </c>
      <c r="I560" s="17">
        <f t="shared" si="20"/>
        <v>2700000</v>
      </c>
    </row>
    <row r="561" spans="2:9" hidden="1" outlineLevel="1">
      <c r="B561" s="612"/>
      <c r="C561" s="21" t="s">
        <v>39</v>
      </c>
      <c r="D561" s="22" t="s">
        <v>5</v>
      </c>
      <c r="E561" s="23" t="s">
        <v>1</v>
      </c>
      <c r="F561" s="585"/>
      <c r="G561" s="585"/>
      <c r="H561" s="24">
        <v>0</v>
      </c>
      <c r="I561" s="17">
        <f t="shared" si="20"/>
        <v>2700000</v>
      </c>
    </row>
    <row r="562" spans="2:9" outlineLevel="1">
      <c r="B562" s="612"/>
      <c r="C562" s="21" t="s">
        <v>39</v>
      </c>
      <c r="D562" s="22" t="s">
        <v>13</v>
      </c>
      <c r="E562" s="23" t="s">
        <v>17</v>
      </c>
      <c r="F562" s="585"/>
      <c r="G562" s="585"/>
      <c r="H562" s="24">
        <v>10000</v>
      </c>
      <c r="I562" s="17">
        <f t="shared" si="20"/>
        <v>2710000</v>
      </c>
    </row>
    <row r="563" spans="2:9" hidden="1" outlineLevel="1">
      <c r="B563" s="612"/>
      <c r="C563" s="21" t="s">
        <v>39</v>
      </c>
      <c r="D563" s="22" t="s">
        <v>16</v>
      </c>
      <c r="E563" s="23" t="s">
        <v>17</v>
      </c>
      <c r="F563" s="585"/>
      <c r="G563" s="585"/>
      <c r="H563" s="24">
        <v>10000</v>
      </c>
      <c r="I563" s="17">
        <f t="shared" si="20"/>
        <v>2720000</v>
      </c>
    </row>
    <row r="564" spans="2:9" hidden="1" outlineLevel="1">
      <c r="B564" s="611" t="s">
        <v>6</v>
      </c>
      <c r="C564" s="50" t="s">
        <v>39</v>
      </c>
      <c r="D564" s="18" t="s">
        <v>25</v>
      </c>
      <c r="E564" s="19" t="s">
        <v>1</v>
      </c>
      <c r="F564" s="587">
        <v>3</v>
      </c>
      <c r="G564" s="587">
        <v>1</v>
      </c>
      <c r="H564" s="20">
        <v>0</v>
      </c>
      <c r="I564" s="17">
        <f t="shared" si="20"/>
        <v>2720000</v>
      </c>
    </row>
    <row r="565" spans="2:9" hidden="1" outlineLevel="1">
      <c r="B565" s="611"/>
      <c r="C565" s="50" t="s">
        <v>39</v>
      </c>
      <c r="D565" s="18" t="s">
        <v>5</v>
      </c>
      <c r="E565" s="19" t="s">
        <v>1</v>
      </c>
      <c r="F565" s="587"/>
      <c r="G565" s="587"/>
      <c r="H565" s="20">
        <v>0</v>
      </c>
      <c r="I565" s="17">
        <f t="shared" si="20"/>
        <v>2720000</v>
      </c>
    </row>
    <row r="566" spans="2:9" hidden="1" outlineLevel="1">
      <c r="B566" s="611"/>
      <c r="C566" s="50" t="s">
        <v>39</v>
      </c>
      <c r="D566" s="18" t="s">
        <v>14</v>
      </c>
      <c r="E566" s="19" t="s">
        <v>17</v>
      </c>
      <c r="F566" s="587"/>
      <c r="G566" s="587"/>
      <c r="H566" s="20">
        <v>10000</v>
      </c>
      <c r="I566" s="17">
        <f t="shared" si="20"/>
        <v>2730000</v>
      </c>
    </row>
    <row r="567" spans="2:9" hidden="1" outlineLevel="1">
      <c r="B567" s="611"/>
      <c r="C567" s="50" t="s">
        <v>39</v>
      </c>
      <c r="D567" s="18" t="s">
        <v>15</v>
      </c>
      <c r="E567" s="19" t="s">
        <v>17</v>
      </c>
      <c r="F567" s="587"/>
      <c r="G567" s="587"/>
      <c r="H567" s="20">
        <v>10000</v>
      </c>
      <c r="I567" s="17">
        <f t="shared" si="20"/>
        <v>2740000</v>
      </c>
    </row>
    <row r="568" spans="2:9" hidden="1" outlineLevel="1">
      <c r="B568" s="612" t="s">
        <v>7</v>
      </c>
      <c r="C568" s="21" t="s">
        <v>39</v>
      </c>
      <c r="D568" s="22" t="s">
        <v>4</v>
      </c>
      <c r="E568" s="23" t="s">
        <v>1</v>
      </c>
      <c r="F568" s="585">
        <v>3</v>
      </c>
      <c r="G568" s="585">
        <v>1</v>
      </c>
      <c r="H568" s="24">
        <v>0</v>
      </c>
      <c r="I568" s="17">
        <f t="shared" si="20"/>
        <v>2740000</v>
      </c>
    </row>
    <row r="569" spans="2:9" hidden="1" outlineLevel="1">
      <c r="B569" s="612"/>
      <c r="C569" s="21" t="s">
        <v>39</v>
      </c>
      <c r="D569" s="22" t="s">
        <v>16</v>
      </c>
      <c r="E569" s="23" t="s">
        <v>1</v>
      </c>
      <c r="F569" s="585"/>
      <c r="G569" s="585"/>
      <c r="H569" s="24">
        <v>0</v>
      </c>
      <c r="I569" s="17">
        <f t="shared" si="20"/>
        <v>2740000</v>
      </c>
    </row>
    <row r="570" spans="2:9" hidden="1" outlineLevel="1">
      <c r="B570" s="612"/>
      <c r="C570" s="21" t="s">
        <v>39</v>
      </c>
      <c r="D570" s="22" t="s">
        <v>25</v>
      </c>
      <c r="E570" s="23" t="s">
        <v>17</v>
      </c>
      <c r="F570" s="585"/>
      <c r="G570" s="585"/>
      <c r="H570" s="24">
        <v>10000</v>
      </c>
      <c r="I570" s="17">
        <f t="shared" si="20"/>
        <v>2750000</v>
      </c>
    </row>
    <row r="571" spans="2:9" hidden="1" outlineLevel="1">
      <c r="B571" s="612"/>
      <c r="C571" s="21" t="s">
        <v>39</v>
      </c>
      <c r="D571" s="22" t="s">
        <v>15</v>
      </c>
      <c r="E571" s="23" t="s">
        <v>17</v>
      </c>
      <c r="F571" s="585"/>
      <c r="G571" s="585"/>
      <c r="H571" s="24">
        <v>10000</v>
      </c>
      <c r="I571" s="17">
        <f t="shared" si="20"/>
        <v>2760000</v>
      </c>
    </row>
    <row r="572" spans="2:9" hidden="1" outlineLevel="1">
      <c r="B572" s="611" t="s">
        <v>8</v>
      </c>
      <c r="C572" s="50" t="s">
        <v>39</v>
      </c>
      <c r="D572" s="18" t="s">
        <v>14</v>
      </c>
      <c r="E572" s="19" t="s">
        <v>1</v>
      </c>
      <c r="F572" s="587">
        <v>3</v>
      </c>
      <c r="G572" s="587">
        <v>2</v>
      </c>
      <c r="H572" s="20">
        <v>0</v>
      </c>
      <c r="I572" s="17">
        <f t="shared" si="20"/>
        <v>2760000</v>
      </c>
    </row>
    <row r="573" spans="2:9" hidden="1" outlineLevel="1">
      <c r="B573" s="611"/>
      <c r="C573" s="50" t="s">
        <v>39</v>
      </c>
      <c r="D573" s="18" t="s">
        <v>5</v>
      </c>
      <c r="E573" s="19" t="s">
        <v>1</v>
      </c>
      <c r="F573" s="587"/>
      <c r="G573" s="587"/>
      <c r="H573" s="20">
        <v>0</v>
      </c>
      <c r="I573" s="17">
        <f t="shared" si="20"/>
        <v>2760000</v>
      </c>
    </row>
    <row r="574" spans="2:9" outlineLevel="1">
      <c r="B574" s="611"/>
      <c r="C574" s="50" t="s">
        <v>39</v>
      </c>
      <c r="D574" s="18" t="s">
        <v>13</v>
      </c>
      <c r="E574" s="19" t="s">
        <v>17</v>
      </c>
      <c r="F574" s="587"/>
      <c r="G574" s="587"/>
      <c r="H574" s="20">
        <v>10000</v>
      </c>
      <c r="I574" s="17">
        <f t="shared" si="20"/>
        <v>2770000</v>
      </c>
    </row>
    <row r="575" spans="2:9" hidden="1" outlineLevel="1">
      <c r="B575" s="611"/>
      <c r="C575" s="50" t="s">
        <v>39</v>
      </c>
      <c r="D575" s="18" t="s">
        <v>16</v>
      </c>
      <c r="E575" s="19" t="s">
        <v>17</v>
      </c>
      <c r="F575" s="587"/>
      <c r="G575" s="587"/>
      <c r="H575" s="20">
        <v>10000</v>
      </c>
      <c r="I575" s="17">
        <f t="shared" si="20"/>
        <v>2780000</v>
      </c>
    </row>
    <row r="576" spans="2:9" hidden="1" outlineLevel="1">
      <c r="B576" s="612" t="s">
        <v>10</v>
      </c>
      <c r="C576" s="21" t="s">
        <v>39</v>
      </c>
      <c r="D576" s="22" t="s">
        <v>25</v>
      </c>
      <c r="E576" s="23" t="s">
        <v>1</v>
      </c>
      <c r="F576" s="585">
        <v>3</v>
      </c>
      <c r="G576" s="585">
        <v>0</v>
      </c>
      <c r="H576" s="24">
        <v>0</v>
      </c>
      <c r="I576" s="17">
        <f t="shared" si="20"/>
        <v>2780000</v>
      </c>
    </row>
    <row r="577" spans="2:9" hidden="1" outlineLevel="1">
      <c r="B577" s="612"/>
      <c r="C577" s="21" t="s">
        <v>39</v>
      </c>
      <c r="D577" s="22" t="s">
        <v>16</v>
      </c>
      <c r="E577" s="23" t="s">
        <v>1</v>
      </c>
      <c r="F577" s="585"/>
      <c r="G577" s="585"/>
      <c r="H577" s="24">
        <v>0</v>
      </c>
      <c r="I577" s="17">
        <f t="shared" si="20"/>
        <v>2780000</v>
      </c>
    </row>
    <row r="578" spans="2:9" hidden="1" outlineLevel="1">
      <c r="B578" s="612"/>
      <c r="C578" s="21" t="s">
        <v>39</v>
      </c>
      <c r="D578" s="22" t="s">
        <v>14</v>
      </c>
      <c r="E578" s="23" t="s">
        <v>17</v>
      </c>
      <c r="F578" s="585"/>
      <c r="G578" s="585"/>
      <c r="H578" s="24">
        <v>10000</v>
      </c>
      <c r="I578" s="17">
        <f t="shared" si="20"/>
        <v>2790000</v>
      </c>
    </row>
    <row r="579" spans="2:9" outlineLevel="1">
      <c r="B579" s="612"/>
      <c r="C579" s="21" t="s">
        <v>39</v>
      </c>
      <c r="D579" s="22" t="s">
        <v>13</v>
      </c>
      <c r="E579" s="23" t="s">
        <v>17</v>
      </c>
      <c r="F579" s="585"/>
      <c r="G579" s="585"/>
      <c r="H579" s="24">
        <v>10000</v>
      </c>
      <c r="I579" s="17">
        <f t="shared" si="20"/>
        <v>2800000</v>
      </c>
    </row>
    <row r="580" spans="2:9" hidden="1" outlineLevel="1">
      <c r="B580" s="611" t="s">
        <v>31</v>
      </c>
      <c r="C580" s="50" t="s">
        <v>39</v>
      </c>
      <c r="D580" s="18" t="s">
        <v>0</v>
      </c>
      <c r="E580" s="19" t="s">
        <v>1</v>
      </c>
      <c r="F580" s="587">
        <v>3</v>
      </c>
      <c r="G580" s="587">
        <v>2</v>
      </c>
      <c r="H580" s="20">
        <v>0</v>
      </c>
      <c r="I580" s="17">
        <f t="shared" si="20"/>
        <v>2800000</v>
      </c>
    </row>
    <row r="581" spans="2:9" hidden="1" outlineLevel="1">
      <c r="B581" s="611"/>
      <c r="C581" s="50" t="s">
        <v>39</v>
      </c>
      <c r="D581" s="18" t="s">
        <v>25</v>
      </c>
      <c r="E581" s="19" t="s">
        <v>1</v>
      </c>
      <c r="F581" s="587"/>
      <c r="G581" s="587"/>
      <c r="H581" s="20">
        <v>0</v>
      </c>
      <c r="I581" s="17">
        <f t="shared" si="20"/>
        <v>2800000</v>
      </c>
    </row>
    <row r="582" spans="2:9" hidden="1" outlineLevel="1">
      <c r="B582" s="611"/>
      <c r="C582" s="50" t="s">
        <v>39</v>
      </c>
      <c r="D582" s="18" t="s">
        <v>15</v>
      </c>
      <c r="E582" s="19" t="s">
        <v>17</v>
      </c>
      <c r="F582" s="587"/>
      <c r="G582" s="587"/>
      <c r="H582" s="20">
        <v>10000</v>
      </c>
      <c r="I582" s="17">
        <f t="shared" si="20"/>
        <v>2810000</v>
      </c>
    </row>
    <row r="583" spans="2:9" hidden="1" outlineLevel="1">
      <c r="B583" s="611"/>
      <c r="C583" s="50" t="s">
        <v>39</v>
      </c>
      <c r="D583" s="18" t="s">
        <v>4</v>
      </c>
      <c r="E583" s="19" t="s">
        <v>17</v>
      </c>
      <c r="F583" s="587"/>
      <c r="G583" s="587"/>
      <c r="H583" s="20">
        <v>10000</v>
      </c>
      <c r="I583" s="17">
        <f t="shared" si="20"/>
        <v>2820000</v>
      </c>
    </row>
    <row r="584" spans="2:9" hidden="1" outlineLevel="1">
      <c r="B584" s="612" t="s">
        <v>36</v>
      </c>
      <c r="C584" s="21" t="s">
        <v>39</v>
      </c>
      <c r="D584" s="22" t="s">
        <v>16</v>
      </c>
      <c r="E584" s="23" t="s">
        <v>1</v>
      </c>
      <c r="F584" s="585">
        <v>3</v>
      </c>
      <c r="G584" s="585">
        <v>2</v>
      </c>
      <c r="H584" s="24">
        <v>0</v>
      </c>
      <c r="I584" s="17">
        <f t="shared" si="20"/>
        <v>2820000</v>
      </c>
    </row>
    <row r="585" spans="2:9" hidden="1" outlineLevel="1">
      <c r="B585" s="612"/>
      <c r="C585" s="21" t="s">
        <v>39</v>
      </c>
      <c r="D585" s="22" t="s">
        <v>14</v>
      </c>
      <c r="E585" s="23" t="s">
        <v>1</v>
      </c>
      <c r="F585" s="585"/>
      <c r="G585" s="585"/>
      <c r="H585" s="24">
        <v>0</v>
      </c>
      <c r="I585" s="17">
        <f t="shared" si="20"/>
        <v>2820000</v>
      </c>
    </row>
    <row r="586" spans="2:9" hidden="1" outlineLevel="1">
      <c r="B586" s="612"/>
      <c r="C586" s="21" t="s">
        <v>39</v>
      </c>
      <c r="D586" s="22" t="s">
        <v>0</v>
      </c>
      <c r="E586" s="23" t="s">
        <v>17</v>
      </c>
      <c r="F586" s="585"/>
      <c r="G586" s="585"/>
      <c r="H586" s="24">
        <v>10000</v>
      </c>
      <c r="I586" s="17">
        <f t="shared" si="20"/>
        <v>2830000</v>
      </c>
    </row>
    <row r="587" spans="2:9" hidden="1" outlineLevel="1">
      <c r="B587" s="612"/>
      <c r="C587" s="21" t="s">
        <v>39</v>
      </c>
      <c r="D587" s="22" t="s">
        <v>15</v>
      </c>
      <c r="E587" s="23" t="s">
        <v>17</v>
      </c>
      <c r="F587" s="585"/>
      <c r="G587" s="585"/>
      <c r="H587" s="24">
        <v>10000</v>
      </c>
      <c r="I587" s="17">
        <f t="shared" si="20"/>
        <v>2840000</v>
      </c>
    </row>
    <row r="588" spans="2:9" hidden="1" outlineLevel="1">
      <c r="B588" s="611" t="s">
        <v>37</v>
      </c>
      <c r="C588" s="50" t="s">
        <v>39</v>
      </c>
      <c r="D588" s="18" t="s">
        <v>4</v>
      </c>
      <c r="E588" s="19" t="s">
        <v>1</v>
      </c>
      <c r="F588" s="587">
        <v>3</v>
      </c>
      <c r="G588" s="587">
        <v>2</v>
      </c>
      <c r="H588" s="20">
        <v>0</v>
      </c>
      <c r="I588" s="17">
        <f t="shared" si="20"/>
        <v>2840000</v>
      </c>
    </row>
    <row r="589" spans="2:9" hidden="1" outlineLevel="1">
      <c r="B589" s="611"/>
      <c r="C589" s="50" t="s">
        <v>39</v>
      </c>
      <c r="D589" s="18" t="s">
        <v>25</v>
      </c>
      <c r="E589" s="19" t="s">
        <v>1</v>
      </c>
      <c r="F589" s="587"/>
      <c r="G589" s="587"/>
      <c r="H589" s="20">
        <v>0</v>
      </c>
      <c r="I589" s="17">
        <f t="shared" si="20"/>
        <v>2840000</v>
      </c>
    </row>
    <row r="590" spans="2:9" hidden="1" outlineLevel="1">
      <c r="B590" s="611"/>
      <c r="C590" s="50" t="s">
        <v>39</v>
      </c>
      <c r="D590" s="18" t="s">
        <v>0</v>
      </c>
      <c r="E590" s="19" t="s">
        <v>17</v>
      </c>
      <c r="F590" s="587"/>
      <c r="G590" s="587"/>
      <c r="H590" s="20">
        <v>10000</v>
      </c>
      <c r="I590" s="17">
        <f t="shared" si="20"/>
        <v>2850000</v>
      </c>
    </row>
    <row r="591" spans="2:9" hidden="1" outlineLevel="1">
      <c r="B591" s="611"/>
      <c r="C591" s="50" t="s">
        <v>39</v>
      </c>
      <c r="D591" s="18" t="s">
        <v>15</v>
      </c>
      <c r="E591" s="19" t="s">
        <v>17</v>
      </c>
      <c r="F591" s="587"/>
      <c r="G591" s="587"/>
      <c r="H591" s="20">
        <v>10000</v>
      </c>
      <c r="I591" s="17">
        <f t="shared" si="20"/>
        <v>2860000</v>
      </c>
    </row>
    <row r="592" spans="2:9" hidden="1" outlineLevel="1">
      <c r="B592" s="606" t="s">
        <v>41</v>
      </c>
      <c r="C592" s="21" t="s">
        <v>40</v>
      </c>
      <c r="D592" s="22" t="s">
        <v>0</v>
      </c>
      <c r="E592" s="23" t="s">
        <v>1</v>
      </c>
      <c r="F592" s="609">
        <v>3</v>
      </c>
      <c r="G592" s="609">
        <v>1</v>
      </c>
      <c r="H592" s="24">
        <v>0</v>
      </c>
      <c r="I592" s="17">
        <f t="shared" si="20"/>
        <v>2860000</v>
      </c>
    </row>
    <row r="593" spans="2:9" hidden="1" outlineLevel="1">
      <c r="B593" s="607"/>
      <c r="C593" s="21" t="s">
        <v>40</v>
      </c>
      <c r="D593" s="22" t="s">
        <v>15</v>
      </c>
      <c r="E593" s="23" t="s">
        <v>1</v>
      </c>
      <c r="F593" s="610"/>
      <c r="G593" s="610"/>
      <c r="H593" s="24">
        <v>0</v>
      </c>
      <c r="I593" s="17">
        <f t="shared" si="20"/>
        <v>2860000</v>
      </c>
    </row>
    <row r="594" spans="2:9" s="51" customFormat="1" hidden="1" outlineLevel="1">
      <c r="B594" s="607"/>
      <c r="C594" s="21" t="s">
        <v>40</v>
      </c>
      <c r="D594" s="22" t="s">
        <v>25</v>
      </c>
      <c r="E594" s="23" t="s">
        <v>17</v>
      </c>
      <c r="F594" s="610"/>
      <c r="G594" s="610"/>
      <c r="H594" s="24">
        <v>10000</v>
      </c>
      <c r="I594" s="45">
        <f t="shared" si="20"/>
        <v>2870000</v>
      </c>
    </row>
    <row r="595" spans="2:9" s="51" customFormat="1" hidden="1" outlineLevel="1">
      <c r="B595" s="608"/>
      <c r="C595" s="21" t="s">
        <v>40</v>
      </c>
      <c r="D595" s="22" t="s">
        <v>4</v>
      </c>
      <c r="E595" s="23" t="s">
        <v>17</v>
      </c>
      <c r="F595" s="613"/>
      <c r="G595" s="613"/>
      <c r="H595" s="24">
        <v>10000</v>
      </c>
      <c r="I595" s="45">
        <f t="shared" si="20"/>
        <v>2880000</v>
      </c>
    </row>
    <row r="596" spans="2:9" hidden="1">
      <c r="B596" s="6" t="s">
        <v>56</v>
      </c>
      <c r="C596" s="7"/>
      <c r="D596" s="8"/>
      <c r="E596" s="9"/>
      <c r="F596" s="10"/>
      <c r="G596" s="10"/>
      <c r="H596" s="11">
        <f>SUM(H597:H636)</f>
        <v>200000</v>
      </c>
      <c r="I596" s="12"/>
    </row>
    <row r="597" spans="2:9" hidden="1" outlineLevel="1">
      <c r="B597" s="580" t="s">
        <v>2</v>
      </c>
      <c r="C597" s="50" t="s">
        <v>39</v>
      </c>
      <c r="D597" s="14" t="s">
        <v>15</v>
      </c>
      <c r="E597" s="19" t="s">
        <v>1</v>
      </c>
      <c r="F597" s="586">
        <v>3</v>
      </c>
      <c r="G597" s="586">
        <v>2</v>
      </c>
      <c r="H597" s="16">
        <v>0</v>
      </c>
      <c r="I597" s="17">
        <f>I595+H597</f>
        <v>2880000</v>
      </c>
    </row>
    <row r="598" spans="2:9" hidden="1" outlineLevel="1">
      <c r="B598" s="611"/>
      <c r="C598" s="50" t="s">
        <v>39</v>
      </c>
      <c r="D598" s="18" t="s">
        <v>9</v>
      </c>
      <c r="E598" s="19" t="s">
        <v>1</v>
      </c>
      <c r="F598" s="587"/>
      <c r="G598" s="587"/>
      <c r="H598" s="20">
        <v>0</v>
      </c>
      <c r="I598" s="17">
        <f t="shared" ref="I598:I635" si="21">H598+I597</f>
        <v>2880000</v>
      </c>
    </row>
    <row r="599" spans="2:9" hidden="1" outlineLevel="1">
      <c r="B599" s="611"/>
      <c r="C599" s="50" t="s">
        <v>39</v>
      </c>
      <c r="D599" s="18" t="s">
        <v>0</v>
      </c>
      <c r="E599" s="19" t="s">
        <v>17</v>
      </c>
      <c r="F599" s="587"/>
      <c r="G599" s="587"/>
      <c r="H599" s="20">
        <v>10000</v>
      </c>
      <c r="I599" s="17">
        <f t="shared" si="21"/>
        <v>2890000</v>
      </c>
    </row>
    <row r="600" spans="2:9" hidden="1" outlineLevel="1">
      <c r="B600" s="611"/>
      <c r="C600" s="50" t="s">
        <v>39</v>
      </c>
      <c r="D600" s="18" t="s">
        <v>5</v>
      </c>
      <c r="E600" s="19" t="s">
        <v>17</v>
      </c>
      <c r="F600" s="587"/>
      <c r="G600" s="587"/>
      <c r="H600" s="20">
        <v>10000</v>
      </c>
      <c r="I600" s="17">
        <f t="shared" si="21"/>
        <v>2900000</v>
      </c>
    </row>
    <row r="601" spans="2:9" hidden="1" outlineLevel="1">
      <c r="B601" s="612" t="s">
        <v>3</v>
      </c>
      <c r="C601" s="21" t="s">
        <v>39</v>
      </c>
      <c r="D601" s="22" t="s">
        <v>0</v>
      </c>
      <c r="E601" s="23" t="s">
        <v>1</v>
      </c>
      <c r="F601" s="585">
        <v>3</v>
      </c>
      <c r="G601" s="585">
        <v>1</v>
      </c>
      <c r="H601" s="24">
        <v>0</v>
      </c>
      <c r="I601" s="17">
        <f t="shared" si="21"/>
        <v>2900000</v>
      </c>
    </row>
    <row r="602" spans="2:9" hidden="1" outlineLevel="1">
      <c r="B602" s="612"/>
      <c r="C602" s="21" t="s">
        <v>39</v>
      </c>
      <c r="D602" s="22" t="s">
        <v>5</v>
      </c>
      <c r="E602" s="23" t="s">
        <v>1</v>
      </c>
      <c r="F602" s="585"/>
      <c r="G602" s="585"/>
      <c r="H602" s="24">
        <v>0</v>
      </c>
      <c r="I602" s="17">
        <f t="shared" si="21"/>
        <v>2900000</v>
      </c>
    </row>
    <row r="603" spans="2:9" hidden="1" outlineLevel="1">
      <c r="B603" s="612"/>
      <c r="C603" s="21" t="s">
        <v>39</v>
      </c>
      <c r="D603" s="22" t="s">
        <v>15</v>
      </c>
      <c r="E603" s="23" t="s">
        <v>17</v>
      </c>
      <c r="F603" s="585"/>
      <c r="G603" s="585"/>
      <c r="H603" s="24">
        <v>10000</v>
      </c>
      <c r="I603" s="17">
        <f t="shared" si="21"/>
        <v>2910000</v>
      </c>
    </row>
    <row r="604" spans="2:9" hidden="1" outlineLevel="1">
      <c r="B604" s="612"/>
      <c r="C604" s="21" t="s">
        <v>39</v>
      </c>
      <c r="D604" s="22" t="s">
        <v>9</v>
      </c>
      <c r="E604" s="23" t="s">
        <v>17</v>
      </c>
      <c r="F604" s="585"/>
      <c r="G604" s="585"/>
      <c r="H604" s="24">
        <v>10000</v>
      </c>
      <c r="I604" s="17">
        <f t="shared" si="21"/>
        <v>2920000</v>
      </c>
    </row>
    <row r="605" spans="2:9" hidden="1" outlineLevel="1">
      <c r="B605" s="611" t="s">
        <v>6</v>
      </c>
      <c r="C605" s="50" t="s">
        <v>39</v>
      </c>
      <c r="D605" s="18" t="s">
        <v>25</v>
      </c>
      <c r="E605" s="19" t="s">
        <v>1</v>
      </c>
      <c r="F605" s="587">
        <v>3</v>
      </c>
      <c r="G605" s="587">
        <v>2</v>
      </c>
      <c r="H605" s="20">
        <v>0</v>
      </c>
      <c r="I605" s="17">
        <f t="shared" si="21"/>
        <v>2920000</v>
      </c>
    </row>
    <row r="606" spans="2:9" hidden="1" outlineLevel="1">
      <c r="B606" s="611"/>
      <c r="C606" s="50" t="s">
        <v>39</v>
      </c>
      <c r="D606" s="18" t="s">
        <v>14</v>
      </c>
      <c r="E606" s="19" t="s">
        <v>1</v>
      </c>
      <c r="F606" s="587"/>
      <c r="G606" s="587"/>
      <c r="H606" s="20">
        <v>0</v>
      </c>
      <c r="I606" s="17">
        <f t="shared" si="21"/>
        <v>2920000</v>
      </c>
    </row>
    <row r="607" spans="2:9" hidden="1" outlineLevel="1">
      <c r="B607" s="611"/>
      <c r="C607" s="50" t="s">
        <v>39</v>
      </c>
      <c r="D607" s="18" t="s">
        <v>4</v>
      </c>
      <c r="E607" s="19" t="s">
        <v>17</v>
      </c>
      <c r="F607" s="587"/>
      <c r="G607" s="587"/>
      <c r="H607" s="20">
        <v>10000</v>
      </c>
      <c r="I607" s="17">
        <f t="shared" si="21"/>
        <v>2930000</v>
      </c>
    </row>
    <row r="608" spans="2:9" hidden="1" outlineLevel="1">
      <c r="B608" s="611"/>
      <c r="C608" s="50" t="s">
        <v>39</v>
      </c>
      <c r="D608" s="18" t="s">
        <v>24</v>
      </c>
      <c r="E608" s="19" t="s">
        <v>17</v>
      </c>
      <c r="F608" s="587"/>
      <c r="G608" s="587"/>
      <c r="H608" s="20">
        <v>10000</v>
      </c>
      <c r="I608" s="17">
        <f t="shared" si="21"/>
        <v>2940000</v>
      </c>
    </row>
    <row r="609" spans="2:9" hidden="1" outlineLevel="1">
      <c r="B609" s="612" t="s">
        <v>7</v>
      </c>
      <c r="C609" s="21" t="s">
        <v>39</v>
      </c>
      <c r="D609" s="22" t="s">
        <v>15</v>
      </c>
      <c r="E609" s="23" t="s">
        <v>1</v>
      </c>
      <c r="F609" s="585">
        <v>3</v>
      </c>
      <c r="G609" s="585">
        <v>1</v>
      </c>
      <c r="H609" s="24">
        <v>0</v>
      </c>
      <c r="I609" s="17">
        <f t="shared" si="21"/>
        <v>2940000</v>
      </c>
    </row>
    <row r="610" spans="2:9" hidden="1" outlineLevel="1">
      <c r="B610" s="612"/>
      <c r="C610" s="21" t="s">
        <v>39</v>
      </c>
      <c r="D610" s="22" t="s">
        <v>9</v>
      </c>
      <c r="E610" s="23" t="s">
        <v>1</v>
      </c>
      <c r="F610" s="585"/>
      <c r="G610" s="585"/>
      <c r="H610" s="24">
        <v>0</v>
      </c>
      <c r="I610" s="17">
        <f t="shared" si="21"/>
        <v>2940000</v>
      </c>
    </row>
    <row r="611" spans="2:9" hidden="1" outlineLevel="1">
      <c r="B611" s="612"/>
      <c r="C611" s="21" t="s">
        <v>39</v>
      </c>
      <c r="D611" s="22" t="s">
        <v>0</v>
      </c>
      <c r="E611" s="23" t="s">
        <v>17</v>
      </c>
      <c r="F611" s="585"/>
      <c r="G611" s="585"/>
      <c r="H611" s="24">
        <v>10000</v>
      </c>
      <c r="I611" s="17">
        <f t="shared" si="21"/>
        <v>2950000</v>
      </c>
    </row>
    <row r="612" spans="2:9" hidden="1" outlineLevel="1">
      <c r="B612" s="612"/>
      <c r="C612" s="21" t="s">
        <v>39</v>
      </c>
      <c r="D612" s="22" t="s">
        <v>5</v>
      </c>
      <c r="E612" s="23" t="s">
        <v>17</v>
      </c>
      <c r="F612" s="585"/>
      <c r="G612" s="585"/>
      <c r="H612" s="24">
        <v>10000</v>
      </c>
      <c r="I612" s="17">
        <f t="shared" si="21"/>
        <v>2960000</v>
      </c>
    </row>
    <row r="613" spans="2:9" hidden="1" outlineLevel="1">
      <c r="B613" s="611" t="s">
        <v>8</v>
      </c>
      <c r="C613" s="50" t="s">
        <v>39</v>
      </c>
      <c r="D613" s="18" t="s">
        <v>0</v>
      </c>
      <c r="E613" s="19" t="s">
        <v>1</v>
      </c>
      <c r="F613" s="587">
        <v>3</v>
      </c>
      <c r="G613" s="587">
        <v>2</v>
      </c>
      <c r="H613" s="20">
        <v>0</v>
      </c>
      <c r="I613" s="17">
        <f t="shared" si="21"/>
        <v>2960000</v>
      </c>
    </row>
    <row r="614" spans="2:9" hidden="1" outlineLevel="1">
      <c r="B614" s="611"/>
      <c r="C614" s="50" t="s">
        <v>39</v>
      </c>
      <c r="D614" s="18" t="s">
        <v>9</v>
      </c>
      <c r="E614" s="19" t="s">
        <v>1</v>
      </c>
      <c r="F614" s="587"/>
      <c r="G614" s="587"/>
      <c r="H614" s="20">
        <v>0</v>
      </c>
      <c r="I614" s="17">
        <f t="shared" si="21"/>
        <v>2960000</v>
      </c>
    </row>
    <row r="615" spans="2:9" hidden="1" outlineLevel="1">
      <c r="B615" s="611"/>
      <c r="C615" s="50" t="s">
        <v>39</v>
      </c>
      <c r="D615" s="18" t="s">
        <v>15</v>
      </c>
      <c r="E615" s="19" t="s">
        <v>17</v>
      </c>
      <c r="F615" s="587"/>
      <c r="G615" s="587"/>
      <c r="H615" s="20">
        <v>10000</v>
      </c>
      <c r="I615" s="17">
        <f t="shared" si="21"/>
        <v>2970000</v>
      </c>
    </row>
    <row r="616" spans="2:9" hidden="1" outlineLevel="1">
      <c r="B616" s="611"/>
      <c r="C616" s="50" t="s">
        <v>39</v>
      </c>
      <c r="D616" s="18" t="s">
        <v>5</v>
      </c>
      <c r="E616" s="19" t="s">
        <v>17</v>
      </c>
      <c r="F616" s="587"/>
      <c r="G616" s="587"/>
      <c r="H616" s="20">
        <v>10000</v>
      </c>
      <c r="I616" s="17">
        <f t="shared" si="21"/>
        <v>2980000</v>
      </c>
    </row>
    <row r="617" spans="2:9" hidden="1" outlineLevel="1">
      <c r="B617" s="612" t="s">
        <v>10</v>
      </c>
      <c r="C617" s="21" t="s">
        <v>39</v>
      </c>
      <c r="D617" s="22" t="s">
        <v>25</v>
      </c>
      <c r="E617" s="23" t="s">
        <v>1</v>
      </c>
      <c r="F617" s="585">
        <v>3</v>
      </c>
      <c r="G617" s="585">
        <v>2</v>
      </c>
      <c r="H617" s="24">
        <v>0</v>
      </c>
      <c r="I617" s="17">
        <f t="shared" si="21"/>
        <v>2980000</v>
      </c>
    </row>
    <row r="618" spans="2:9" hidden="1" outlineLevel="1">
      <c r="B618" s="612"/>
      <c r="C618" s="21" t="s">
        <v>39</v>
      </c>
      <c r="D618" s="22" t="s">
        <v>23</v>
      </c>
      <c r="E618" s="23" t="s">
        <v>1</v>
      </c>
      <c r="F618" s="585"/>
      <c r="G618" s="585"/>
      <c r="H618" s="24">
        <v>0</v>
      </c>
      <c r="I618" s="17">
        <f t="shared" si="21"/>
        <v>2980000</v>
      </c>
    </row>
    <row r="619" spans="2:9" hidden="1" outlineLevel="1">
      <c r="B619" s="612"/>
      <c r="C619" s="21" t="s">
        <v>39</v>
      </c>
      <c r="D619" s="22" t="s">
        <v>4</v>
      </c>
      <c r="E619" s="23" t="s">
        <v>17</v>
      </c>
      <c r="F619" s="585"/>
      <c r="G619" s="585"/>
      <c r="H619" s="24">
        <v>10000</v>
      </c>
      <c r="I619" s="17">
        <f t="shared" si="21"/>
        <v>2990000</v>
      </c>
    </row>
    <row r="620" spans="2:9" hidden="1" outlineLevel="1">
      <c r="B620" s="612"/>
      <c r="C620" s="21" t="s">
        <v>39</v>
      </c>
      <c r="D620" s="22" t="s">
        <v>24</v>
      </c>
      <c r="E620" s="23" t="s">
        <v>17</v>
      </c>
      <c r="F620" s="585"/>
      <c r="G620" s="585"/>
      <c r="H620" s="24">
        <v>10000</v>
      </c>
      <c r="I620" s="17">
        <f t="shared" si="21"/>
        <v>3000000</v>
      </c>
    </row>
    <row r="621" spans="2:9" hidden="1" outlineLevel="1">
      <c r="B621" s="611" t="s">
        <v>31</v>
      </c>
      <c r="C621" s="50" t="s">
        <v>39</v>
      </c>
      <c r="D621" s="18" t="s">
        <v>14</v>
      </c>
      <c r="E621" s="19" t="s">
        <v>1</v>
      </c>
      <c r="F621" s="587">
        <v>3</v>
      </c>
      <c r="G621" s="587">
        <v>1</v>
      </c>
      <c r="H621" s="20">
        <v>0</v>
      </c>
      <c r="I621" s="17">
        <f t="shared" si="21"/>
        <v>3000000</v>
      </c>
    </row>
    <row r="622" spans="2:9" hidden="1" outlineLevel="1">
      <c r="B622" s="611"/>
      <c r="C622" s="50" t="s">
        <v>39</v>
      </c>
      <c r="D622" s="18" t="s">
        <v>25</v>
      </c>
      <c r="E622" s="19" t="s">
        <v>1</v>
      </c>
      <c r="F622" s="587"/>
      <c r="G622" s="587"/>
      <c r="H622" s="20">
        <v>0</v>
      </c>
      <c r="I622" s="17">
        <f t="shared" si="21"/>
        <v>3000000</v>
      </c>
    </row>
    <row r="623" spans="2:9" hidden="1" outlineLevel="1">
      <c r="B623" s="611"/>
      <c r="C623" s="50" t="s">
        <v>39</v>
      </c>
      <c r="D623" s="18" t="s">
        <v>23</v>
      </c>
      <c r="E623" s="19" t="s">
        <v>17</v>
      </c>
      <c r="F623" s="587"/>
      <c r="G623" s="587"/>
      <c r="H623" s="20">
        <v>10000</v>
      </c>
      <c r="I623" s="17">
        <f t="shared" si="21"/>
        <v>3010000</v>
      </c>
    </row>
    <row r="624" spans="2:9" hidden="1" outlineLevel="1">
      <c r="B624" s="611"/>
      <c r="C624" s="50" t="s">
        <v>39</v>
      </c>
      <c r="D624" s="18" t="s">
        <v>4</v>
      </c>
      <c r="E624" s="19" t="s">
        <v>17</v>
      </c>
      <c r="F624" s="587"/>
      <c r="G624" s="587"/>
      <c r="H624" s="20">
        <v>10000</v>
      </c>
      <c r="I624" s="17">
        <f t="shared" si="21"/>
        <v>3020000</v>
      </c>
    </row>
    <row r="625" spans="2:9" hidden="1" outlineLevel="1">
      <c r="B625" s="612" t="s">
        <v>36</v>
      </c>
      <c r="C625" s="21" t="s">
        <v>39</v>
      </c>
      <c r="D625" s="22" t="s">
        <v>0</v>
      </c>
      <c r="E625" s="23" t="s">
        <v>1</v>
      </c>
      <c r="F625" s="585">
        <v>3</v>
      </c>
      <c r="G625" s="585">
        <v>1</v>
      </c>
      <c r="H625" s="24">
        <v>0</v>
      </c>
      <c r="I625" s="17">
        <f t="shared" si="21"/>
        <v>3020000</v>
      </c>
    </row>
    <row r="626" spans="2:9" hidden="1" outlineLevel="1">
      <c r="B626" s="612"/>
      <c r="C626" s="21" t="s">
        <v>39</v>
      </c>
      <c r="D626" s="22" t="s">
        <v>9</v>
      </c>
      <c r="E626" s="23" t="s">
        <v>1</v>
      </c>
      <c r="F626" s="585"/>
      <c r="G626" s="585"/>
      <c r="H626" s="24">
        <v>0</v>
      </c>
      <c r="I626" s="17">
        <f t="shared" si="21"/>
        <v>3020000</v>
      </c>
    </row>
    <row r="627" spans="2:9" hidden="1" outlineLevel="1">
      <c r="B627" s="612"/>
      <c r="C627" s="21" t="s">
        <v>39</v>
      </c>
      <c r="D627" s="22" t="s">
        <v>15</v>
      </c>
      <c r="E627" s="23" t="s">
        <v>17</v>
      </c>
      <c r="F627" s="585"/>
      <c r="G627" s="585"/>
      <c r="H627" s="24">
        <v>10000</v>
      </c>
      <c r="I627" s="17">
        <f t="shared" si="21"/>
        <v>3030000</v>
      </c>
    </row>
    <row r="628" spans="2:9" hidden="1" outlineLevel="1">
      <c r="B628" s="612"/>
      <c r="C628" s="21" t="s">
        <v>39</v>
      </c>
      <c r="D628" s="22" t="s">
        <v>24</v>
      </c>
      <c r="E628" s="23" t="s">
        <v>17</v>
      </c>
      <c r="F628" s="585"/>
      <c r="G628" s="585"/>
      <c r="H628" s="24">
        <v>10000</v>
      </c>
      <c r="I628" s="17">
        <f t="shared" si="21"/>
        <v>3040000</v>
      </c>
    </row>
    <row r="629" spans="2:9" hidden="1" outlineLevel="1">
      <c r="B629" s="611" t="s">
        <v>37</v>
      </c>
      <c r="C629" s="50" t="s">
        <v>39</v>
      </c>
      <c r="D629" s="18" t="s">
        <v>0</v>
      </c>
      <c r="E629" s="19" t="s">
        <v>1</v>
      </c>
      <c r="F629" s="587">
        <v>3</v>
      </c>
      <c r="G629" s="587">
        <v>2</v>
      </c>
      <c r="H629" s="20">
        <v>0</v>
      </c>
      <c r="I629" s="17">
        <f t="shared" si="21"/>
        <v>3040000</v>
      </c>
    </row>
    <row r="630" spans="2:9" hidden="1" outlineLevel="1">
      <c r="B630" s="611"/>
      <c r="C630" s="50" t="s">
        <v>39</v>
      </c>
      <c r="D630" s="18" t="s">
        <v>15</v>
      </c>
      <c r="E630" s="19" t="s">
        <v>1</v>
      </c>
      <c r="F630" s="587"/>
      <c r="G630" s="587"/>
      <c r="H630" s="20">
        <v>0</v>
      </c>
      <c r="I630" s="17">
        <f t="shared" si="21"/>
        <v>3040000</v>
      </c>
    </row>
    <row r="631" spans="2:9" hidden="1" outlineLevel="1">
      <c r="B631" s="611"/>
      <c r="C631" s="50" t="s">
        <v>39</v>
      </c>
      <c r="D631" s="18" t="s">
        <v>25</v>
      </c>
      <c r="E631" s="19" t="s">
        <v>17</v>
      </c>
      <c r="F631" s="587"/>
      <c r="G631" s="587"/>
      <c r="H631" s="20">
        <v>10000</v>
      </c>
      <c r="I631" s="17">
        <f t="shared" si="21"/>
        <v>3050000</v>
      </c>
    </row>
    <row r="632" spans="2:9" hidden="1" outlineLevel="1">
      <c r="B632" s="611"/>
      <c r="C632" s="50" t="s">
        <v>39</v>
      </c>
      <c r="D632" s="18" t="s">
        <v>4</v>
      </c>
      <c r="E632" s="19" t="s">
        <v>17</v>
      </c>
      <c r="F632" s="587"/>
      <c r="G632" s="587"/>
      <c r="H632" s="20">
        <v>10000</v>
      </c>
      <c r="I632" s="17">
        <f t="shared" si="21"/>
        <v>3060000</v>
      </c>
    </row>
    <row r="633" spans="2:9" hidden="1" outlineLevel="1">
      <c r="B633" s="606" t="s">
        <v>41</v>
      </c>
      <c r="C633" s="21" t="s">
        <v>40</v>
      </c>
      <c r="D633" s="22" t="s">
        <v>0</v>
      </c>
      <c r="E633" s="23" t="s">
        <v>1</v>
      </c>
      <c r="F633" s="609">
        <v>3</v>
      </c>
      <c r="G633" s="609">
        <v>0</v>
      </c>
      <c r="H633" s="24">
        <v>0</v>
      </c>
      <c r="I633" s="17">
        <f t="shared" si="21"/>
        <v>3060000</v>
      </c>
    </row>
    <row r="634" spans="2:9" hidden="1" outlineLevel="1">
      <c r="B634" s="607"/>
      <c r="C634" s="21" t="s">
        <v>40</v>
      </c>
      <c r="D634" s="22" t="s">
        <v>9</v>
      </c>
      <c r="E634" s="23" t="s">
        <v>1</v>
      </c>
      <c r="F634" s="610"/>
      <c r="G634" s="610"/>
      <c r="H634" s="24">
        <v>0</v>
      </c>
      <c r="I634" s="17">
        <f t="shared" si="21"/>
        <v>3060000</v>
      </c>
    </row>
    <row r="635" spans="2:9" s="51" customFormat="1" hidden="1" outlineLevel="1">
      <c r="B635" s="607"/>
      <c r="C635" s="21" t="s">
        <v>40</v>
      </c>
      <c r="D635" s="22" t="s">
        <v>23</v>
      </c>
      <c r="E635" s="23" t="s">
        <v>17</v>
      </c>
      <c r="F635" s="610"/>
      <c r="G635" s="610"/>
      <c r="H635" s="24">
        <v>10000</v>
      </c>
      <c r="I635" s="45">
        <f t="shared" si="21"/>
        <v>3070000</v>
      </c>
    </row>
    <row r="636" spans="2:9" s="51" customFormat="1" hidden="1" outlineLevel="1">
      <c r="B636" s="608"/>
      <c r="C636" s="21" t="s">
        <v>40</v>
      </c>
      <c r="D636" s="22" t="s">
        <v>14</v>
      </c>
      <c r="E636" s="23" t="s">
        <v>17</v>
      </c>
      <c r="F636" s="588"/>
      <c r="G636" s="588"/>
      <c r="H636" s="24">
        <v>10000</v>
      </c>
      <c r="I636" s="45">
        <f>H636+I635</f>
        <v>3080000</v>
      </c>
    </row>
    <row r="637" spans="2:9" hidden="1">
      <c r="B637" s="6" t="s">
        <v>57</v>
      </c>
      <c r="C637" s="7"/>
      <c r="D637" s="8"/>
      <c r="E637" s="9"/>
      <c r="F637" s="10"/>
      <c r="G637" s="10"/>
      <c r="H637" s="11">
        <f>SUM(H638:H661)</f>
        <v>120000</v>
      </c>
      <c r="I637" s="12"/>
    </row>
    <row r="638" spans="2:9" hidden="1" outlineLevel="1">
      <c r="B638" s="580" t="s">
        <v>2</v>
      </c>
      <c r="C638" s="53" t="s">
        <v>39</v>
      </c>
      <c r="D638" s="14" t="s">
        <v>24</v>
      </c>
      <c r="E638" s="19" t="s">
        <v>1</v>
      </c>
      <c r="F638" s="586">
        <v>3</v>
      </c>
      <c r="G638" s="586">
        <v>1</v>
      </c>
      <c r="H638" s="16">
        <v>0</v>
      </c>
      <c r="I638" s="17">
        <f>I636+H638</f>
        <v>3080000</v>
      </c>
    </row>
    <row r="639" spans="2:9" hidden="1" outlineLevel="1">
      <c r="B639" s="611"/>
      <c r="C639" s="53" t="s">
        <v>39</v>
      </c>
      <c r="D639" s="18" t="s">
        <v>25</v>
      </c>
      <c r="E639" s="19" t="s">
        <v>1</v>
      </c>
      <c r="F639" s="587"/>
      <c r="G639" s="587"/>
      <c r="H639" s="20">
        <v>0</v>
      </c>
      <c r="I639" s="17">
        <f t="shared" ref="I639:I661" si="22">H639+I638</f>
        <v>3080000</v>
      </c>
    </row>
    <row r="640" spans="2:9" hidden="1" outlineLevel="1">
      <c r="B640" s="611"/>
      <c r="C640" s="53" t="s">
        <v>39</v>
      </c>
      <c r="D640" s="18" t="s">
        <v>0</v>
      </c>
      <c r="E640" s="19" t="s">
        <v>17</v>
      </c>
      <c r="F640" s="587"/>
      <c r="G640" s="587"/>
      <c r="H640" s="20">
        <v>10000</v>
      </c>
      <c r="I640" s="17">
        <f t="shared" si="22"/>
        <v>3090000</v>
      </c>
    </row>
    <row r="641" spans="2:9" hidden="1" outlineLevel="1">
      <c r="B641" s="611"/>
      <c r="C641" s="53" t="s">
        <v>39</v>
      </c>
      <c r="D641" s="18" t="s">
        <v>16</v>
      </c>
      <c r="E641" s="19" t="s">
        <v>17</v>
      </c>
      <c r="F641" s="587"/>
      <c r="G641" s="587"/>
      <c r="H641" s="20">
        <v>10000</v>
      </c>
      <c r="I641" s="17">
        <f t="shared" si="22"/>
        <v>3100000</v>
      </c>
    </row>
    <row r="642" spans="2:9" hidden="1" outlineLevel="1">
      <c r="B642" s="612" t="s">
        <v>3</v>
      </c>
      <c r="C642" s="52" t="s">
        <v>39</v>
      </c>
      <c r="D642" s="22" t="s">
        <v>24</v>
      </c>
      <c r="E642" s="23" t="s">
        <v>1</v>
      </c>
      <c r="F642" s="585">
        <v>3</v>
      </c>
      <c r="G642" s="585">
        <v>2</v>
      </c>
      <c r="H642" s="24">
        <v>0</v>
      </c>
      <c r="I642" s="17">
        <f t="shared" si="22"/>
        <v>3100000</v>
      </c>
    </row>
    <row r="643" spans="2:9" hidden="1" outlineLevel="1">
      <c r="B643" s="612"/>
      <c r="C643" s="52" t="s">
        <v>39</v>
      </c>
      <c r="D643" s="22" t="s">
        <v>25</v>
      </c>
      <c r="E643" s="23" t="s">
        <v>1</v>
      </c>
      <c r="F643" s="585"/>
      <c r="G643" s="585"/>
      <c r="H643" s="24">
        <v>0</v>
      </c>
      <c r="I643" s="17">
        <f t="shared" si="22"/>
        <v>3100000</v>
      </c>
    </row>
    <row r="644" spans="2:9" hidden="1" outlineLevel="1">
      <c r="B644" s="612"/>
      <c r="C644" s="52" t="s">
        <v>39</v>
      </c>
      <c r="D644" s="22" t="s">
        <v>4</v>
      </c>
      <c r="E644" s="23" t="s">
        <v>17</v>
      </c>
      <c r="F644" s="585"/>
      <c r="G644" s="585"/>
      <c r="H644" s="24">
        <v>10000</v>
      </c>
      <c r="I644" s="17">
        <f t="shared" si="22"/>
        <v>3110000</v>
      </c>
    </row>
    <row r="645" spans="2:9" hidden="1" outlineLevel="1">
      <c r="B645" s="612"/>
      <c r="C645" s="52" t="s">
        <v>39</v>
      </c>
      <c r="D645" s="22" t="s">
        <v>5</v>
      </c>
      <c r="E645" s="23" t="s">
        <v>17</v>
      </c>
      <c r="F645" s="585"/>
      <c r="G645" s="585"/>
      <c r="H645" s="24">
        <v>10000</v>
      </c>
      <c r="I645" s="17">
        <f t="shared" si="22"/>
        <v>3120000</v>
      </c>
    </row>
    <row r="646" spans="2:9" hidden="1" outlineLevel="1">
      <c r="B646" s="611" t="s">
        <v>6</v>
      </c>
      <c r="C646" s="53" t="s">
        <v>39</v>
      </c>
      <c r="D646" s="18" t="s">
        <v>0</v>
      </c>
      <c r="E646" s="19" t="s">
        <v>1</v>
      </c>
      <c r="F646" s="587">
        <v>3</v>
      </c>
      <c r="G646" s="587">
        <v>2</v>
      </c>
      <c r="H646" s="20">
        <v>0</v>
      </c>
      <c r="I646" s="17">
        <f t="shared" si="22"/>
        <v>3120000</v>
      </c>
    </row>
    <row r="647" spans="2:9" hidden="1" outlineLevel="1">
      <c r="B647" s="611"/>
      <c r="C647" s="53" t="s">
        <v>39</v>
      </c>
      <c r="D647" s="18" t="s">
        <v>16</v>
      </c>
      <c r="E647" s="19" t="s">
        <v>1</v>
      </c>
      <c r="F647" s="587"/>
      <c r="G647" s="587"/>
      <c r="H647" s="20">
        <v>0</v>
      </c>
      <c r="I647" s="17">
        <f t="shared" si="22"/>
        <v>3120000</v>
      </c>
    </row>
    <row r="648" spans="2:9" hidden="1" outlineLevel="1">
      <c r="B648" s="611"/>
      <c r="C648" s="53" t="s">
        <v>39</v>
      </c>
      <c r="D648" s="18" t="s">
        <v>4</v>
      </c>
      <c r="E648" s="19" t="s">
        <v>17</v>
      </c>
      <c r="F648" s="587"/>
      <c r="G648" s="587"/>
      <c r="H648" s="20">
        <v>10000</v>
      </c>
      <c r="I648" s="17">
        <f t="shared" si="22"/>
        <v>3130000</v>
      </c>
    </row>
    <row r="649" spans="2:9" hidden="1" outlineLevel="1">
      <c r="B649" s="611"/>
      <c r="C649" s="53" t="s">
        <v>39</v>
      </c>
      <c r="D649" s="18" t="s">
        <v>5</v>
      </c>
      <c r="E649" s="19" t="s">
        <v>17</v>
      </c>
      <c r="F649" s="587"/>
      <c r="G649" s="587"/>
      <c r="H649" s="20">
        <v>10000</v>
      </c>
      <c r="I649" s="17">
        <f t="shared" si="22"/>
        <v>3140000</v>
      </c>
    </row>
    <row r="650" spans="2:9" hidden="1" outlineLevel="1">
      <c r="B650" s="612" t="s">
        <v>7</v>
      </c>
      <c r="C650" s="52" t="s">
        <v>39</v>
      </c>
      <c r="D650" s="22" t="s">
        <v>0</v>
      </c>
      <c r="E650" s="23" t="s">
        <v>1</v>
      </c>
      <c r="F650" s="585">
        <v>3</v>
      </c>
      <c r="G650" s="585">
        <v>0</v>
      </c>
      <c r="H650" s="24">
        <v>0</v>
      </c>
      <c r="I650" s="17">
        <f t="shared" si="22"/>
        <v>3140000</v>
      </c>
    </row>
    <row r="651" spans="2:9" hidden="1" outlineLevel="1">
      <c r="B651" s="612"/>
      <c r="C651" s="52" t="s">
        <v>39</v>
      </c>
      <c r="D651" s="22" t="s">
        <v>5</v>
      </c>
      <c r="E651" s="23" t="s">
        <v>1</v>
      </c>
      <c r="F651" s="585"/>
      <c r="G651" s="585"/>
      <c r="H651" s="24">
        <v>0</v>
      </c>
      <c r="I651" s="17">
        <f t="shared" si="22"/>
        <v>3140000</v>
      </c>
    </row>
    <row r="652" spans="2:9" hidden="1" outlineLevel="1">
      <c r="B652" s="612"/>
      <c r="C652" s="52" t="s">
        <v>39</v>
      </c>
      <c r="D652" s="22" t="s">
        <v>15</v>
      </c>
      <c r="E652" s="23" t="s">
        <v>17</v>
      </c>
      <c r="F652" s="585"/>
      <c r="G652" s="585"/>
      <c r="H652" s="24">
        <v>10000</v>
      </c>
      <c r="I652" s="17">
        <f t="shared" si="22"/>
        <v>3150000</v>
      </c>
    </row>
    <row r="653" spans="2:9" hidden="1" outlineLevel="1">
      <c r="B653" s="612"/>
      <c r="C653" s="52" t="s">
        <v>39</v>
      </c>
      <c r="D653" s="22" t="s">
        <v>16</v>
      </c>
      <c r="E653" s="23" t="s">
        <v>17</v>
      </c>
      <c r="F653" s="585"/>
      <c r="G653" s="585"/>
      <c r="H653" s="24">
        <v>10000</v>
      </c>
      <c r="I653" s="17">
        <f t="shared" si="22"/>
        <v>3160000</v>
      </c>
    </row>
    <row r="654" spans="2:9" hidden="1" outlineLevel="1">
      <c r="B654" s="611" t="s">
        <v>8</v>
      </c>
      <c r="C654" s="53" t="s">
        <v>39</v>
      </c>
      <c r="D654" s="18" t="s">
        <v>15</v>
      </c>
      <c r="E654" s="19" t="s">
        <v>1</v>
      </c>
      <c r="F654" s="587">
        <v>3</v>
      </c>
      <c r="G654" s="587">
        <v>2</v>
      </c>
      <c r="H654" s="20">
        <v>0</v>
      </c>
      <c r="I654" s="17">
        <f t="shared" si="22"/>
        <v>3160000</v>
      </c>
    </row>
    <row r="655" spans="2:9" hidden="1" outlineLevel="1">
      <c r="B655" s="611"/>
      <c r="C655" s="53" t="s">
        <v>39</v>
      </c>
      <c r="D655" s="18" t="s">
        <v>16</v>
      </c>
      <c r="E655" s="19" t="s">
        <v>1</v>
      </c>
      <c r="F655" s="587"/>
      <c r="G655" s="587"/>
      <c r="H655" s="20">
        <v>0</v>
      </c>
      <c r="I655" s="17">
        <f t="shared" si="22"/>
        <v>3160000</v>
      </c>
    </row>
    <row r="656" spans="2:9" hidden="1" outlineLevel="1">
      <c r="B656" s="611"/>
      <c r="C656" s="53" t="s">
        <v>39</v>
      </c>
      <c r="D656" s="18" t="s">
        <v>0</v>
      </c>
      <c r="E656" s="19" t="s">
        <v>17</v>
      </c>
      <c r="F656" s="587"/>
      <c r="G656" s="587"/>
      <c r="H656" s="20">
        <v>10000</v>
      </c>
      <c r="I656" s="17">
        <f t="shared" si="22"/>
        <v>3170000</v>
      </c>
    </row>
    <row r="657" spans="2:9" hidden="1" outlineLevel="1">
      <c r="B657" s="611"/>
      <c r="C657" s="53" t="s">
        <v>39</v>
      </c>
      <c r="D657" s="18" t="s">
        <v>5</v>
      </c>
      <c r="E657" s="19" t="s">
        <v>17</v>
      </c>
      <c r="F657" s="587"/>
      <c r="G657" s="587"/>
      <c r="H657" s="20">
        <v>10000</v>
      </c>
      <c r="I657" s="17">
        <f t="shared" si="22"/>
        <v>3180000</v>
      </c>
    </row>
    <row r="658" spans="2:9" hidden="1" outlineLevel="1">
      <c r="B658" s="612" t="s">
        <v>10</v>
      </c>
      <c r="C658" s="52" t="s">
        <v>39</v>
      </c>
      <c r="D658" s="22" t="s">
        <v>0</v>
      </c>
      <c r="E658" s="23" t="s">
        <v>1</v>
      </c>
      <c r="F658" s="585">
        <v>3</v>
      </c>
      <c r="G658" s="585">
        <v>2</v>
      </c>
      <c r="H658" s="24">
        <v>0</v>
      </c>
      <c r="I658" s="17">
        <f t="shared" si="22"/>
        <v>3180000</v>
      </c>
    </row>
    <row r="659" spans="2:9" hidden="1" outlineLevel="1">
      <c r="B659" s="612"/>
      <c r="C659" s="52" t="s">
        <v>39</v>
      </c>
      <c r="D659" s="22" t="s">
        <v>16</v>
      </c>
      <c r="E659" s="23" t="s">
        <v>1</v>
      </c>
      <c r="F659" s="585"/>
      <c r="G659" s="585"/>
      <c r="H659" s="24">
        <v>0</v>
      </c>
      <c r="I659" s="17">
        <f t="shared" si="22"/>
        <v>3180000</v>
      </c>
    </row>
    <row r="660" spans="2:9" hidden="1" outlineLevel="1">
      <c r="B660" s="612"/>
      <c r="C660" s="52" t="s">
        <v>39</v>
      </c>
      <c r="D660" s="22" t="s">
        <v>4</v>
      </c>
      <c r="E660" s="23" t="s">
        <v>17</v>
      </c>
      <c r="F660" s="585"/>
      <c r="G660" s="585"/>
      <c r="H660" s="24">
        <v>10000</v>
      </c>
      <c r="I660" s="17">
        <f t="shared" si="22"/>
        <v>3190000</v>
      </c>
    </row>
    <row r="661" spans="2:9" hidden="1" outlineLevel="1">
      <c r="B661" s="612"/>
      <c r="C661" s="52" t="s">
        <v>39</v>
      </c>
      <c r="D661" s="22" t="s">
        <v>24</v>
      </c>
      <c r="E661" s="23" t="s">
        <v>17</v>
      </c>
      <c r="F661" s="585"/>
      <c r="G661" s="585"/>
      <c r="H661" s="24">
        <v>10000</v>
      </c>
      <c r="I661" s="17">
        <f t="shared" si="22"/>
        <v>3200000</v>
      </c>
    </row>
    <row r="662" spans="2:9" hidden="1">
      <c r="B662" s="6" t="s">
        <v>58</v>
      </c>
      <c r="C662" s="7"/>
      <c r="D662" s="8"/>
      <c r="E662" s="9"/>
      <c r="F662" s="10"/>
      <c r="G662" s="10"/>
      <c r="H662" s="11">
        <f>SUM(H663:H686)</f>
        <v>120000</v>
      </c>
      <c r="I662" s="12"/>
    </row>
    <row r="663" spans="2:9" hidden="1" outlineLevel="1">
      <c r="B663" s="580" t="s">
        <v>2</v>
      </c>
      <c r="C663" s="53" t="s">
        <v>39</v>
      </c>
      <c r="D663" s="14" t="s">
        <v>15</v>
      </c>
      <c r="E663" s="19" t="s">
        <v>1</v>
      </c>
      <c r="F663" s="586">
        <v>3</v>
      </c>
      <c r="G663" s="586">
        <v>0</v>
      </c>
      <c r="H663" s="16">
        <v>0</v>
      </c>
      <c r="I663" s="17">
        <f>I661+H663</f>
        <v>3200000</v>
      </c>
    </row>
    <row r="664" spans="2:9" hidden="1" outlineLevel="1">
      <c r="B664" s="611"/>
      <c r="C664" s="53" t="s">
        <v>39</v>
      </c>
      <c r="D664" s="18" t="s">
        <v>0</v>
      </c>
      <c r="E664" s="19" t="s">
        <v>1</v>
      </c>
      <c r="F664" s="587"/>
      <c r="G664" s="587"/>
      <c r="H664" s="20">
        <v>0</v>
      </c>
      <c r="I664" s="17">
        <f t="shared" ref="I664:I686" si="23">H664+I663</f>
        <v>3200000</v>
      </c>
    </row>
    <row r="665" spans="2:9" hidden="1" outlineLevel="1">
      <c r="B665" s="611"/>
      <c r="C665" s="53" t="s">
        <v>39</v>
      </c>
      <c r="D665" s="18" t="s">
        <v>16</v>
      </c>
      <c r="E665" s="19" t="s">
        <v>17</v>
      </c>
      <c r="F665" s="587"/>
      <c r="G665" s="587"/>
      <c r="H665" s="20">
        <v>10000</v>
      </c>
      <c r="I665" s="17">
        <f t="shared" si="23"/>
        <v>3210000</v>
      </c>
    </row>
    <row r="666" spans="2:9" hidden="1" outlineLevel="1">
      <c r="B666" s="611"/>
      <c r="C666" s="53" t="s">
        <v>39</v>
      </c>
      <c r="D666" s="18" t="s">
        <v>14</v>
      </c>
      <c r="E666" s="19" t="s">
        <v>17</v>
      </c>
      <c r="F666" s="587"/>
      <c r="G666" s="587"/>
      <c r="H666" s="20">
        <v>10000</v>
      </c>
      <c r="I666" s="17">
        <f t="shared" si="23"/>
        <v>3220000</v>
      </c>
    </row>
    <row r="667" spans="2:9" hidden="1" outlineLevel="1">
      <c r="B667" s="612" t="s">
        <v>3</v>
      </c>
      <c r="C667" s="52" t="s">
        <v>39</v>
      </c>
      <c r="D667" s="22" t="s">
        <v>0</v>
      </c>
      <c r="E667" s="23" t="s">
        <v>1</v>
      </c>
      <c r="F667" s="585">
        <v>3</v>
      </c>
      <c r="G667" s="585">
        <v>0</v>
      </c>
      <c r="H667" s="24">
        <v>0</v>
      </c>
      <c r="I667" s="17">
        <f t="shared" si="23"/>
        <v>3220000</v>
      </c>
    </row>
    <row r="668" spans="2:9" hidden="1" outlineLevel="1">
      <c r="B668" s="612"/>
      <c r="C668" s="52" t="s">
        <v>39</v>
      </c>
      <c r="D668" s="22" t="s">
        <v>15</v>
      </c>
      <c r="E668" s="23" t="s">
        <v>1</v>
      </c>
      <c r="F668" s="585"/>
      <c r="G668" s="585"/>
      <c r="H668" s="24">
        <v>0</v>
      </c>
      <c r="I668" s="17">
        <f t="shared" si="23"/>
        <v>3220000</v>
      </c>
    </row>
    <row r="669" spans="2:9" hidden="1" outlineLevel="1">
      <c r="B669" s="612"/>
      <c r="C669" s="52" t="s">
        <v>39</v>
      </c>
      <c r="D669" s="22" t="s">
        <v>16</v>
      </c>
      <c r="E669" s="23" t="s">
        <v>17</v>
      </c>
      <c r="F669" s="585"/>
      <c r="G669" s="585"/>
      <c r="H669" s="24">
        <v>10000</v>
      </c>
      <c r="I669" s="17">
        <f t="shared" si="23"/>
        <v>3230000</v>
      </c>
    </row>
    <row r="670" spans="2:9" hidden="1" outlineLevel="1">
      <c r="B670" s="612"/>
      <c r="C670" s="52" t="s">
        <v>39</v>
      </c>
      <c r="D670" s="22" t="s">
        <v>24</v>
      </c>
      <c r="E670" s="23" t="s">
        <v>17</v>
      </c>
      <c r="F670" s="585"/>
      <c r="G670" s="585"/>
      <c r="H670" s="24">
        <v>10000</v>
      </c>
      <c r="I670" s="17">
        <f t="shared" si="23"/>
        <v>3240000</v>
      </c>
    </row>
    <row r="671" spans="2:9" hidden="1" outlineLevel="1">
      <c r="B671" s="611" t="s">
        <v>6</v>
      </c>
      <c r="C671" s="53" t="s">
        <v>39</v>
      </c>
      <c r="D671" s="18" t="s">
        <v>14</v>
      </c>
      <c r="E671" s="19" t="s">
        <v>1</v>
      </c>
      <c r="F671" s="587">
        <v>3</v>
      </c>
      <c r="G671" s="587">
        <v>1</v>
      </c>
      <c r="H671" s="20">
        <v>0</v>
      </c>
      <c r="I671" s="17">
        <f t="shared" si="23"/>
        <v>3240000</v>
      </c>
    </row>
    <row r="672" spans="2:9" hidden="1" outlineLevel="1">
      <c r="B672" s="611"/>
      <c r="C672" s="53" t="s">
        <v>39</v>
      </c>
      <c r="D672" s="18" t="s">
        <v>5</v>
      </c>
      <c r="E672" s="19" t="s">
        <v>1</v>
      </c>
      <c r="F672" s="587"/>
      <c r="G672" s="587"/>
      <c r="H672" s="20">
        <v>0</v>
      </c>
      <c r="I672" s="17">
        <f t="shared" si="23"/>
        <v>3240000</v>
      </c>
    </row>
    <row r="673" spans="2:9" hidden="1" outlineLevel="1">
      <c r="B673" s="611"/>
      <c r="C673" s="53" t="s">
        <v>39</v>
      </c>
      <c r="D673" s="18" t="s">
        <v>25</v>
      </c>
      <c r="E673" s="19" t="s">
        <v>17</v>
      </c>
      <c r="F673" s="587"/>
      <c r="G673" s="587"/>
      <c r="H673" s="20">
        <v>10000</v>
      </c>
      <c r="I673" s="17">
        <f t="shared" si="23"/>
        <v>3250000</v>
      </c>
    </row>
    <row r="674" spans="2:9" hidden="1" outlineLevel="1">
      <c r="B674" s="611"/>
      <c r="C674" s="53" t="s">
        <v>39</v>
      </c>
      <c r="D674" s="18" t="s">
        <v>24</v>
      </c>
      <c r="E674" s="19" t="s">
        <v>17</v>
      </c>
      <c r="F674" s="587"/>
      <c r="G674" s="587"/>
      <c r="H674" s="20">
        <v>10000</v>
      </c>
      <c r="I674" s="17">
        <f t="shared" si="23"/>
        <v>3260000</v>
      </c>
    </row>
    <row r="675" spans="2:9" hidden="1" outlineLevel="1">
      <c r="B675" s="612" t="s">
        <v>7</v>
      </c>
      <c r="C675" s="52" t="s">
        <v>39</v>
      </c>
      <c r="D675" s="22" t="s">
        <v>15</v>
      </c>
      <c r="E675" s="23" t="s">
        <v>1</v>
      </c>
      <c r="F675" s="585">
        <v>3</v>
      </c>
      <c r="G675" s="585">
        <v>0</v>
      </c>
      <c r="H675" s="24">
        <v>0</v>
      </c>
      <c r="I675" s="17">
        <f t="shared" si="23"/>
        <v>3260000</v>
      </c>
    </row>
    <row r="676" spans="2:9" hidden="1" outlineLevel="1">
      <c r="B676" s="612"/>
      <c r="C676" s="52" t="s">
        <v>39</v>
      </c>
      <c r="D676" s="22" t="s">
        <v>0</v>
      </c>
      <c r="E676" s="23" t="s">
        <v>1</v>
      </c>
      <c r="F676" s="585"/>
      <c r="G676" s="585"/>
      <c r="H676" s="24">
        <v>0</v>
      </c>
      <c r="I676" s="17">
        <f t="shared" si="23"/>
        <v>3260000</v>
      </c>
    </row>
    <row r="677" spans="2:9" hidden="1" outlineLevel="1">
      <c r="B677" s="612"/>
      <c r="C677" s="52" t="s">
        <v>39</v>
      </c>
      <c r="D677" s="22" t="s">
        <v>14</v>
      </c>
      <c r="E677" s="23" t="s">
        <v>17</v>
      </c>
      <c r="F677" s="585"/>
      <c r="G677" s="585"/>
      <c r="H677" s="24">
        <v>10000</v>
      </c>
      <c r="I677" s="17">
        <f t="shared" si="23"/>
        <v>3270000</v>
      </c>
    </row>
    <row r="678" spans="2:9" hidden="1" outlineLevel="1">
      <c r="B678" s="612"/>
      <c r="C678" s="52" t="s">
        <v>39</v>
      </c>
      <c r="D678" s="22" t="s">
        <v>24</v>
      </c>
      <c r="E678" s="23" t="s">
        <v>17</v>
      </c>
      <c r="F678" s="585"/>
      <c r="G678" s="585"/>
      <c r="H678" s="24">
        <v>10000</v>
      </c>
      <c r="I678" s="17">
        <f t="shared" si="23"/>
        <v>3280000</v>
      </c>
    </row>
    <row r="679" spans="2:9" hidden="1" outlineLevel="1">
      <c r="B679" s="611" t="s">
        <v>8</v>
      </c>
      <c r="C679" s="53" t="s">
        <v>39</v>
      </c>
      <c r="D679" s="18" t="s">
        <v>14</v>
      </c>
      <c r="E679" s="19" t="s">
        <v>1</v>
      </c>
      <c r="F679" s="587">
        <v>3</v>
      </c>
      <c r="G679" s="587">
        <v>0</v>
      </c>
      <c r="H679" s="20">
        <v>0</v>
      </c>
      <c r="I679" s="17">
        <f t="shared" si="23"/>
        <v>3280000</v>
      </c>
    </row>
    <row r="680" spans="2:9" hidden="1" outlineLevel="1">
      <c r="B680" s="611"/>
      <c r="C680" s="53" t="s">
        <v>39</v>
      </c>
      <c r="D680" s="18" t="s">
        <v>24</v>
      </c>
      <c r="E680" s="19" t="s">
        <v>1</v>
      </c>
      <c r="F680" s="587"/>
      <c r="G680" s="587"/>
      <c r="H680" s="20">
        <v>0</v>
      </c>
      <c r="I680" s="17">
        <f t="shared" si="23"/>
        <v>3280000</v>
      </c>
    </row>
    <row r="681" spans="2:9" hidden="1" outlineLevel="1">
      <c r="B681" s="611"/>
      <c r="C681" s="53" t="s">
        <v>39</v>
      </c>
      <c r="D681" s="18" t="s">
        <v>23</v>
      </c>
      <c r="E681" s="19" t="s">
        <v>17</v>
      </c>
      <c r="F681" s="587"/>
      <c r="G681" s="587"/>
      <c r="H681" s="20">
        <v>10000</v>
      </c>
      <c r="I681" s="17">
        <f t="shared" si="23"/>
        <v>3290000</v>
      </c>
    </row>
    <row r="682" spans="2:9" hidden="1" outlineLevel="1">
      <c r="B682" s="611"/>
      <c r="C682" s="53" t="s">
        <v>39</v>
      </c>
      <c r="D682" s="18" t="s">
        <v>5</v>
      </c>
      <c r="E682" s="19" t="s">
        <v>17</v>
      </c>
      <c r="F682" s="587"/>
      <c r="G682" s="587"/>
      <c r="H682" s="20">
        <v>10000</v>
      </c>
      <c r="I682" s="17">
        <f t="shared" si="23"/>
        <v>3300000</v>
      </c>
    </row>
    <row r="683" spans="2:9" hidden="1" outlineLevel="1">
      <c r="B683" s="612" t="s">
        <v>10</v>
      </c>
      <c r="C683" s="52" t="s">
        <v>39</v>
      </c>
      <c r="D683" s="22" t="s">
        <v>14</v>
      </c>
      <c r="E683" s="23" t="s">
        <v>1</v>
      </c>
      <c r="F683" s="585">
        <v>3</v>
      </c>
      <c r="G683" s="585">
        <v>1</v>
      </c>
      <c r="H683" s="24">
        <v>0</v>
      </c>
      <c r="I683" s="17">
        <f t="shared" si="23"/>
        <v>3300000</v>
      </c>
    </row>
    <row r="684" spans="2:9" hidden="1" outlineLevel="1">
      <c r="B684" s="612"/>
      <c r="C684" s="52" t="s">
        <v>39</v>
      </c>
      <c r="D684" s="22" t="s">
        <v>23</v>
      </c>
      <c r="E684" s="23" t="s">
        <v>1</v>
      </c>
      <c r="F684" s="585"/>
      <c r="G684" s="585"/>
      <c r="H684" s="24">
        <v>0</v>
      </c>
      <c r="I684" s="17">
        <f t="shared" si="23"/>
        <v>3300000</v>
      </c>
    </row>
    <row r="685" spans="2:9" hidden="1" outlineLevel="1">
      <c r="B685" s="612"/>
      <c r="C685" s="52" t="s">
        <v>39</v>
      </c>
      <c r="D685" s="22" t="s">
        <v>0</v>
      </c>
      <c r="E685" s="23" t="s">
        <v>17</v>
      </c>
      <c r="F685" s="585"/>
      <c r="G685" s="585"/>
      <c r="H685" s="24">
        <v>10000</v>
      </c>
      <c r="I685" s="17">
        <f t="shared" si="23"/>
        <v>3310000</v>
      </c>
    </row>
    <row r="686" spans="2:9" hidden="1" outlineLevel="1">
      <c r="B686" s="612"/>
      <c r="C686" s="52" t="s">
        <v>39</v>
      </c>
      <c r="D686" s="22" t="s">
        <v>15</v>
      </c>
      <c r="E686" s="23" t="s">
        <v>17</v>
      </c>
      <c r="F686" s="585"/>
      <c r="G686" s="585"/>
      <c r="H686" s="24">
        <v>10000</v>
      </c>
      <c r="I686" s="17">
        <f t="shared" si="23"/>
        <v>3320000</v>
      </c>
    </row>
    <row r="687" spans="2:9" hidden="1">
      <c r="B687" s="6" t="s">
        <v>60</v>
      </c>
      <c r="C687" s="7"/>
      <c r="D687" s="8"/>
      <c r="E687" s="9"/>
      <c r="F687" s="10"/>
      <c r="G687" s="10"/>
      <c r="H687" s="11">
        <f>SUM(H688:H715)</f>
        <v>140000</v>
      </c>
      <c r="I687" s="12"/>
    </row>
    <row r="688" spans="2:9" hidden="1" outlineLevel="1">
      <c r="B688" s="580" t="s">
        <v>2</v>
      </c>
      <c r="C688" s="55" t="s">
        <v>39</v>
      </c>
      <c r="D688" s="14" t="s">
        <v>9</v>
      </c>
      <c r="E688" s="19" t="s">
        <v>1</v>
      </c>
      <c r="F688" s="586">
        <v>3</v>
      </c>
      <c r="G688" s="586">
        <v>1</v>
      </c>
      <c r="H688" s="16">
        <v>0</v>
      </c>
      <c r="I688" s="17">
        <f>I686+H688</f>
        <v>3320000</v>
      </c>
    </row>
    <row r="689" spans="2:9" hidden="1" outlineLevel="1">
      <c r="B689" s="611"/>
      <c r="C689" s="55" t="s">
        <v>39</v>
      </c>
      <c r="D689" s="18" t="s">
        <v>23</v>
      </c>
      <c r="E689" s="19" t="s">
        <v>1</v>
      </c>
      <c r="F689" s="587"/>
      <c r="G689" s="587"/>
      <c r="H689" s="20">
        <v>0</v>
      </c>
      <c r="I689" s="17">
        <f t="shared" ref="I689:I711" si="24">H689+I688</f>
        <v>3320000</v>
      </c>
    </row>
    <row r="690" spans="2:9" hidden="1" outlineLevel="1">
      <c r="B690" s="611"/>
      <c r="C690" s="55" t="s">
        <v>39</v>
      </c>
      <c r="D690" s="18" t="s">
        <v>16</v>
      </c>
      <c r="E690" s="19" t="s">
        <v>17</v>
      </c>
      <c r="F690" s="587"/>
      <c r="G690" s="587"/>
      <c r="H690" s="20">
        <v>10000</v>
      </c>
      <c r="I690" s="17">
        <f t="shared" si="24"/>
        <v>3330000</v>
      </c>
    </row>
    <row r="691" spans="2:9" hidden="1" outlineLevel="1">
      <c r="B691" s="611"/>
      <c r="C691" s="55" t="s">
        <v>39</v>
      </c>
      <c r="D691" s="18" t="s">
        <v>14</v>
      </c>
      <c r="E691" s="19" t="s">
        <v>17</v>
      </c>
      <c r="F691" s="587"/>
      <c r="G691" s="587"/>
      <c r="H691" s="20">
        <v>10000</v>
      </c>
      <c r="I691" s="17">
        <f t="shared" si="24"/>
        <v>3340000</v>
      </c>
    </row>
    <row r="692" spans="2:9" hidden="1" outlineLevel="1">
      <c r="B692" s="612" t="s">
        <v>3</v>
      </c>
      <c r="C692" s="54" t="s">
        <v>39</v>
      </c>
      <c r="D692" s="22" t="s">
        <v>23</v>
      </c>
      <c r="E692" s="23" t="s">
        <v>1</v>
      </c>
      <c r="F692" s="585">
        <v>3</v>
      </c>
      <c r="G692" s="585">
        <v>1</v>
      </c>
      <c r="H692" s="24">
        <v>0</v>
      </c>
      <c r="I692" s="17">
        <f t="shared" si="24"/>
        <v>3340000</v>
      </c>
    </row>
    <row r="693" spans="2:9" hidden="1" outlineLevel="1">
      <c r="B693" s="612"/>
      <c r="C693" s="54" t="s">
        <v>39</v>
      </c>
      <c r="D693" s="22" t="s">
        <v>24</v>
      </c>
      <c r="E693" s="23" t="s">
        <v>1</v>
      </c>
      <c r="F693" s="585"/>
      <c r="G693" s="585"/>
      <c r="H693" s="24">
        <v>0</v>
      </c>
      <c r="I693" s="17">
        <f t="shared" si="24"/>
        <v>3340000</v>
      </c>
    </row>
    <row r="694" spans="2:9" hidden="1" outlineLevel="1">
      <c r="B694" s="612"/>
      <c r="C694" s="54" t="s">
        <v>39</v>
      </c>
      <c r="D694" s="22" t="s">
        <v>0</v>
      </c>
      <c r="E694" s="23" t="s">
        <v>17</v>
      </c>
      <c r="F694" s="585"/>
      <c r="G694" s="585"/>
      <c r="H694" s="24">
        <v>10000</v>
      </c>
      <c r="I694" s="17">
        <f t="shared" si="24"/>
        <v>3350000</v>
      </c>
    </row>
    <row r="695" spans="2:9" hidden="1" outlineLevel="1">
      <c r="B695" s="612"/>
      <c r="C695" s="54" t="s">
        <v>39</v>
      </c>
      <c r="D695" s="22" t="s">
        <v>5</v>
      </c>
      <c r="E695" s="23" t="s">
        <v>17</v>
      </c>
      <c r="F695" s="585"/>
      <c r="G695" s="585"/>
      <c r="H695" s="24">
        <v>10000</v>
      </c>
      <c r="I695" s="17">
        <f t="shared" si="24"/>
        <v>3360000</v>
      </c>
    </row>
    <row r="696" spans="2:9" hidden="1" outlineLevel="1">
      <c r="B696" s="611" t="s">
        <v>6</v>
      </c>
      <c r="C696" s="55" t="s">
        <v>39</v>
      </c>
      <c r="D696" s="18" t="s">
        <v>0</v>
      </c>
      <c r="E696" s="19" t="s">
        <v>1</v>
      </c>
      <c r="F696" s="587">
        <v>3</v>
      </c>
      <c r="G696" s="587">
        <v>1</v>
      </c>
      <c r="H696" s="20">
        <v>0</v>
      </c>
      <c r="I696" s="17">
        <f t="shared" si="24"/>
        <v>3360000</v>
      </c>
    </row>
    <row r="697" spans="2:9" hidden="1" outlineLevel="1">
      <c r="B697" s="611"/>
      <c r="C697" s="55" t="s">
        <v>39</v>
      </c>
      <c r="D697" s="18" t="s">
        <v>9</v>
      </c>
      <c r="E697" s="19" t="s">
        <v>1</v>
      </c>
      <c r="F697" s="587"/>
      <c r="G697" s="587"/>
      <c r="H697" s="20">
        <v>0</v>
      </c>
      <c r="I697" s="17">
        <f t="shared" si="24"/>
        <v>3360000</v>
      </c>
    </row>
    <row r="698" spans="2:9" hidden="1" outlineLevel="1">
      <c r="B698" s="611"/>
      <c r="C698" s="55" t="s">
        <v>39</v>
      </c>
      <c r="D698" s="18" t="s">
        <v>14</v>
      </c>
      <c r="E698" s="19" t="s">
        <v>17</v>
      </c>
      <c r="F698" s="587"/>
      <c r="G698" s="587"/>
      <c r="H698" s="20">
        <v>10000</v>
      </c>
      <c r="I698" s="17">
        <f t="shared" si="24"/>
        <v>3370000</v>
      </c>
    </row>
    <row r="699" spans="2:9" hidden="1" outlineLevel="1">
      <c r="B699" s="611"/>
      <c r="C699" s="55" t="s">
        <v>39</v>
      </c>
      <c r="D699" s="18" t="s">
        <v>16</v>
      </c>
      <c r="E699" s="19" t="s">
        <v>17</v>
      </c>
      <c r="F699" s="587"/>
      <c r="G699" s="587"/>
      <c r="H699" s="20">
        <v>10000</v>
      </c>
      <c r="I699" s="17">
        <f t="shared" si="24"/>
        <v>3380000</v>
      </c>
    </row>
    <row r="700" spans="2:9" hidden="1" outlineLevel="1">
      <c r="B700" s="612" t="s">
        <v>7</v>
      </c>
      <c r="C700" s="54" t="s">
        <v>39</v>
      </c>
      <c r="D700" s="22" t="s">
        <v>5</v>
      </c>
      <c r="E700" s="23" t="s">
        <v>1</v>
      </c>
      <c r="F700" s="585">
        <v>3</v>
      </c>
      <c r="G700" s="585">
        <v>2</v>
      </c>
      <c r="H700" s="24">
        <v>0</v>
      </c>
      <c r="I700" s="17">
        <f t="shared" si="24"/>
        <v>3380000</v>
      </c>
    </row>
    <row r="701" spans="2:9" hidden="1" outlineLevel="1">
      <c r="B701" s="612"/>
      <c r="C701" s="54" t="s">
        <v>39</v>
      </c>
      <c r="D701" s="22" t="s">
        <v>24</v>
      </c>
      <c r="E701" s="23" t="s">
        <v>1</v>
      </c>
      <c r="F701" s="585"/>
      <c r="G701" s="585"/>
      <c r="H701" s="24">
        <v>0</v>
      </c>
      <c r="I701" s="17">
        <f t="shared" si="24"/>
        <v>3380000</v>
      </c>
    </row>
    <row r="702" spans="2:9" hidden="1" outlineLevel="1">
      <c r="B702" s="612"/>
      <c r="C702" s="54" t="s">
        <v>39</v>
      </c>
      <c r="D702" s="22" t="s">
        <v>16</v>
      </c>
      <c r="E702" s="23" t="s">
        <v>17</v>
      </c>
      <c r="F702" s="585"/>
      <c r="G702" s="585"/>
      <c r="H702" s="24">
        <v>10000</v>
      </c>
      <c r="I702" s="17">
        <f t="shared" si="24"/>
        <v>3390000</v>
      </c>
    </row>
    <row r="703" spans="2:9" hidden="1" outlineLevel="1">
      <c r="B703" s="612"/>
      <c r="C703" s="54" t="s">
        <v>39</v>
      </c>
      <c r="D703" s="22" t="s">
        <v>59</v>
      </c>
      <c r="E703" s="23" t="s">
        <v>17</v>
      </c>
      <c r="F703" s="585"/>
      <c r="G703" s="585"/>
      <c r="H703" s="24">
        <v>10000</v>
      </c>
      <c r="I703" s="17">
        <f t="shared" si="24"/>
        <v>3400000</v>
      </c>
    </row>
    <row r="704" spans="2:9" hidden="1" outlineLevel="1">
      <c r="B704" s="611" t="s">
        <v>8</v>
      </c>
      <c r="C704" s="55" t="s">
        <v>39</v>
      </c>
      <c r="D704" s="18" t="s">
        <v>14</v>
      </c>
      <c r="E704" s="19" t="s">
        <v>1</v>
      </c>
      <c r="F704" s="587">
        <v>3</v>
      </c>
      <c r="G704" s="587">
        <v>1</v>
      </c>
      <c r="H704" s="20">
        <v>0</v>
      </c>
      <c r="I704" s="17">
        <f t="shared" si="24"/>
        <v>3400000</v>
      </c>
    </row>
    <row r="705" spans="2:9" hidden="1" outlineLevel="1">
      <c r="B705" s="611"/>
      <c r="C705" s="55" t="s">
        <v>39</v>
      </c>
      <c r="D705" s="18" t="s">
        <v>25</v>
      </c>
      <c r="E705" s="19" t="s">
        <v>1</v>
      </c>
      <c r="F705" s="587"/>
      <c r="G705" s="587"/>
      <c r="H705" s="20">
        <v>0</v>
      </c>
      <c r="I705" s="17">
        <f t="shared" si="24"/>
        <v>3400000</v>
      </c>
    </row>
    <row r="706" spans="2:9" hidden="1" outlineLevel="1">
      <c r="B706" s="611"/>
      <c r="C706" s="55" t="s">
        <v>39</v>
      </c>
      <c r="D706" s="18" t="s">
        <v>23</v>
      </c>
      <c r="E706" s="19" t="s">
        <v>17</v>
      </c>
      <c r="F706" s="587"/>
      <c r="G706" s="587"/>
      <c r="H706" s="20">
        <v>10000</v>
      </c>
      <c r="I706" s="17">
        <f t="shared" si="24"/>
        <v>3410000</v>
      </c>
    </row>
    <row r="707" spans="2:9" hidden="1" outlineLevel="1">
      <c r="B707" s="611"/>
      <c r="C707" s="55" t="s">
        <v>39</v>
      </c>
      <c r="D707" s="18" t="s">
        <v>0</v>
      </c>
      <c r="E707" s="19" t="s">
        <v>17</v>
      </c>
      <c r="F707" s="587"/>
      <c r="G707" s="587"/>
      <c r="H707" s="20">
        <v>10000</v>
      </c>
      <c r="I707" s="17">
        <f t="shared" si="24"/>
        <v>3420000</v>
      </c>
    </row>
    <row r="708" spans="2:9" hidden="1" outlineLevel="1">
      <c r="B708" s="612" t="s">
        <v>10</v>
      </c>
      <c r="C708" s="54" t="s">
        <v>39</v>
      </c>
      <c r="D708" s="22" t="s">
        <v>24</v>
      </c>
      <c r="E708" s="23" t="s">
        <v>1</v>
      </c>
      <c r="F708" s="585">
        <v>3</v>
      </c>
      <c r="G708" s="585">
        <v>2</v>
      </c>
      <c r="H708" s="24">
        <v>0</v>
      </c>
      <c r="I708" s="17">
        <f t="shared" si="24"/>
        <v>3420000</v>
      </c>
    </row>
    <row r="709" spans="2:9" hidden="1" outlineLevel="1">
      <c r="B709" s="612"/>
      <c r="C709" s="54" t="s">
        <v>39</v>
      </c>
      <c r="D709" s="22" t="s">
        <v>5</v>
      </c>
      <c r="E709" s="23" t="s">
        <v>1</v>
      </c>
      <c r="F709" s="585"/>
      <c r="G709" s="585"/>
      <c r="H709" s="24">
        <v>0</v>
      </c>
      <c r="I709" s="17">
        <f t="shared" si="24"/>
        <v>3420000</v>
      </c>
    </row>
    <row r="710" spans="2:9" hidden="1" outlineLevel="1">
      <c r="B710" s="612"/>
      <c r="C710" s="54" t="s">
        <v>39</v>
      </c>
      <c r="D710" s="22" t="s">
        <v>0</v>
      </c>
      <c r="E710" s="23" t="s">
        <v>17</v>
      </c>
      <c r="F710" s="585"/>
      <c r="G710" s="585"/>
      <c r="H710" s="24">
        <v>10000</v>
      </c>
      <c r="I710" s="17">
        <f t="shared" si="24"/>
        <v>3430000</v>
      </c>
    </row>
    <row r="711" spans="2:9" hidden="1" outlineLevel="1">
      <c r="B711" s="612"/>
      <c r="C711" s="54" t="s">
        <v>39</v>
      </c>
      <c r="D711" s="22" t="s">
        <v>59</v>
      </c>
      <c r="E711" s="23" t="s">
        <v>17</v>
      </c>
      <c r="F711" s="585"/>
      <c r="G711" s="585"/>
      <c r="H711" s="24">
        <v>10000</v>
      </c>
      <c r="I711" s="17">
        <f t="shared" si="24"/>
        <v>3440000</v>
      </c>
    </row>
    <row r="712" spans="2:9" hidden="1" outlineLevel="1">
      <c r="B712" s="611" t="s">
        <v>31</v>
      </c>
      <c r="C712" s="55" t="s">
        <v>39</v>
      </c>
      <c r="D712" s="18" t="s">
        <v>14</v>
      </c>
      <c r="E712" s="19" t="s">
        <v>1</v>
      </c>
      <c r="F712" s="587">
        <v>3</v>
      </c>
      <c r="G712" s="587">
        <v>1</v>
      </c>
      <c r="H712" s="20">
        <v>0</v>
      </c>
      <c r="I712" s="17">
        <f>H712+I711</f>
        <v>3440000</v>
      </c>
    </row>
    <row r="713" spans="2:9" hidden="1" outlineLevel="1">
      <c r="B713" s="611"/>
      <c r="C713" s="55" t="s">
        <v>39</v>
      </c>
      <c r="D713" s="18" t="s">
        <v>23</v>
      </c>
      <c r="E713" s="19" t="s">
        <v>1</v>
      </c>
      <c r="F713" s="587"/>
      <c r="G713" s="587"/>
      <c r="H713" s="20">
        <v>0</v>
      </c>
      <c r="I713" s="17">
        <f>H713+I712</f>
        <v>3440000</v>
      </c>
    </row>
    <row r="714" spans="2:9" hidden="1" outlineLevel="1">
      <c r="B714" s="611"/>
      <c r="C714" s="55" t="s">
        <v>39</v>
      </c>
      <c r="D714" s="18" t="s">
        <v>15</v>
      </c>
      <c r="E714" s="19" t="s">
        <v>17</v>
      </c>
      <c r="F714" s="587"/>
      <c r="G714" s="587"/>
      <c r="H714" s="20">
        <v>10000</v>
      </c>
      <c r="I714" s="17">
        <f>H714+I713</f>
        <v>3450000</v>
      </c>
    </row>
    <row r="715" spans="2:9" hidden="1" outlineLevel="1">
      <c r="B715" s="611"/>
      <c r="C715" s="55" t="s">
        <v>39</v>
      </c>
      <c r="D715" s="18" t="s">
        <v>0</v>
      </c>
      <c r="E715" s="19" t="s">
        <v>17</v>
      </c>
      <c r="F715" s="587"/>
      <c r="G715" s="587"/>
      <c r="H715" s="20">
        <v>10000</v>
      </c>
      <c r="I715" s="17">
        <f>H715+I714</f>
        <v>3460000</v>
      </c>
    </row>
    <row r="716" spans="2:9" hidden="1">
      <c r="B716" s="6" t="s">
        <v>61</v>
      </c>
      <c r="C716" s="7"/>
      <c r="D716" s="8"/>
      <c r="E716" s="9"/>
      <c r="F716" s="10"/>
      <c r="G716" s="10"/>
      <c r="H716" s="11">
        <f>SUM(H717:H756)</f>
        <v>200000</v>
      </c>
      <c r="I716" s="12"/>
    </row>
    <row r="717" spans="2:9" hidden="1" outlineLevel="1">
      <c r="B717" s="580" t="s">
        <v>2</v>
      </c>
      <c r="C717" s="55" t="s">
        <v>39</v>
      </c>
      <c r="D717" s="14" t="s">
        <v>25</v>
      </c>
      <c r="E717" s="19" t="s">
        <v>1</v>
      </c>
      <c r="F717" s="586">
        <v>3</v>
      </c>
      <c r="G717" s="586">
        <v>1</v>
      </c>
      <c r="H717" s="16">
        <v>0</v>
      </c>
      <c r="I717" s="17">
        <f>I715+H717</f>
        <v>3460000</v>
      </c>
    </row>
    <row r="718" spans="2:9" hidden="1" outlineLevel="1">
      <c r="B718" s="611"/>
      <c r="C718" s="55" t="s">
        <v>39</v>
      </c>
      <c r="D718" s="18" t="s">
        <v>16</v>
      </c>
      <c r="E718" s="19" t="s">
        <v>1</v>
      </c>
      <c r="F718" s="587"/>
      <c r="G718" s="587"/>
      <c r="H718" s="20">
        <v>0</v>
      </c>
      <c r="I718" s="17">
        <f t="shared" ref="I718:I744" si="25">H718+I717</f>
        <v>3460000</v>
      </c>
    </row>
    <row r="719" spans="2:9" outlineLevel="1">
      <c r="B719" s="611"/>
      <c r="C719" s="55" t="s">
        <v>39</v>
      </c>
      <c r="D719" s="18" t="s">
        <v>13</v>
      </c>
      <c r="E719" s="19" t="s">
        <v>17</v>
      </c>
      <c r="F719" s="587"/>
      <c r="G719" s="587"/>
      <c r="H719" s="20">
        <v>10000</v>
      </c>
      <c r="I719" s="17">
        <f t="shared" si="25"/>
        <v>3470000</v>
      </c>
    </row>
    <row r="720" spans="2:9" hidden="1" outlineLevel="1">
      <c r="B720" s="611"/>
      <c r="C720" s="55" t="s">
        <v>39</v>
      </c>
      <c r="D720" s="18" t="s">
        <v>23</v>
      </c>
      <c r="E720" s="19" t="s">
        <v>17</v>
      </c>
      <c r="F720" s="587"/>
      <c r="G720" s="587"/>
      <c r="H720" s="20">
        <v>10000</v>
      </c>
      <c r="I720" s="17">
        <f t="shared" si="25"/>
        <v>3480000</v>
      </c>
    </row>
    <row r="721" spans="2:9" hidden="1" outlineLevel="1">
      <c r="B721" s="612" t="s">
        <v>3</v>
      </c>
      <c r="C721" s="54" t="s">
        <v>39</v>
      </c>
      <c r="D721" s="22" t="s">
        <v>4</v>
      </c>
      <c r="E721" s="23" t="s">
        <v>1</v>
      </c>
      <c r="F721" s="585">
        <v>3</v>
      </c>
      <c r="G721" s="585">
        <v>1</v>
      </c>
      <c r="H721" s="24">
        <v>0</v>
      </c>
      <c r="I721" s="17">
        <f t="shared" si="25"/>
        <v>3480000</v>
      </c>
    </row>
    <row r="722" spans="2:9" hidden="1" outlineLevel="1">
      <c r="B722" s="612"/>
      <c r="C722" s="54" t="s">
        <v>39</v>
      </c>
      <c r="D722" s="22" t="s">
        <v>24</v>
      </c>
      <c r="E722" s="23" t="s">
        <v>1</v>
      </c>
      <c r="F722" s="585"/>
      <c r="G722" s="585"/>
      <c r="H722" s="24">
        <v>0</v>
      </c>
      <c r="I722" s="17">
        <f t="shared" si="25"/>
        <v>3480000</v>
      </c>
    </row>
    <row r="723" spans="2:9" hidden="1" outlineLevel="1">
      <c r="B723" s="612"/>
      <c r="C723" s="54" t="s">
        <v>39</v>
      </c>
      <c r="D723" s="22" t="s">
        <v>0</v>
      </c>
      <c r="E723" s="23" t="s">
        <v>17</v>
      </c>
      <c r="F723" s="585"/>
      <c r="G723" s="585"/>
      <c r="H723" s="24">
        <v>10000</v>
      </c>
      <c r="I723" s="17">
        <f t="shared" si="25"/>
        <v>3490000</v>
      </c>
    </row>
    <row r="724" spans="2:9" hidden="1" outlineLevel="1">
      <c r="B724" s="612"/>
      <c r="C724" s="54" t="s">
        <v>39</v>
      </c>
      <c r="D724" s="22" t="s">
        <v>14</v>
      </c>
      <c r="E724" s="23" t="s">
        <v>17</v>
      </c>
      <c r="F724" s="585"/>
      <c r="G724" s="585"/>
      <c r="H724" s="24">
        <v>10000</v>
      </c>
      <c r="I724" s="17">
        <f t="shared" si="25"/>
        <v>3500000</v>
      </c>
    </row>
    <row r="725" spans="2:9" hidden="1" outlineLevel="1">
      <c r="B725" s="611" t="s">
        <v>6</v>
      </c>
      <c r="C725" s="55" t="s">
        <v>39</v>
      </c>
      <c r="D725" s="18" t="s">
        <v>23</v>
      </c>
      <c r="E725" s="19" t="s">
        <v>1</v>
      </c>
      <c r="F725" s="587">
        <v>3</v>
      </c>
      <c r="G725" s="587">
        <v>2</v>
      </c>
      <c r="H725" s="20">
        <v>0</v>
      </c>
      <c r="I725" s="17">
        <f t="shared" si="25"/>
        <v>3500000</v>
      </c>
    </row>
    <row r="726" spans="2:9" hidden="1" outlineLevel="1">
      <c r="B726" s="611"/>
      <c r="C726" s="55" t="s">
        <v>39</v>
      </c>
      <c r="D726" s="18" t="s">
        <v>13</v>
      </c>
      <c r="E726" s="19" t="s">
        <v>1</v>
      </c>
      <c r="F726" s="587"/>
      <c r="G726" s="587"/>
      <c r="H726" s="20">
        <v>0</v>
      </c>
      <c r="I726" s="17">
        <f t="shared" si="25"/>
        <v>3500000</v>
      </c>
    </row>
    <row r="727" spans="2:9" hidden="1" outlineLevel="1">
      <c r="B727" s="611"/>
      <c r="C727" s="55" t="s">
        <v>39</v>
      </c>
      <c r="D727" s="18" t="s">
        <v>4</v>
      </c>
      <c r="E727" s="19" t="s">
        <v>17</v>
      </c>
      <c r="F727" s="587"/>
      <c r="G727" s="587"/>
      <c r="H727" s="20">
        <v>10000</v>
      </c>
      <c r="I727" s="17">
        <f t="shared" si="25"/>
        <v>3510000</v>
      </c>
    </row>
    <row r="728" spans="2:9" hidden="1" outlineLevel="1">
      <c r="B728" s="611"/>
      <c r="C728" s="55" t="s">
        <v>39</v>
      </c>
      <c r="D728" s="18" t="s">
        <v>24</v>
      </c>
      <c r="E728" s="19" t="s">
        <v>17</v>
      </c>
      <c r="F728" s="587"/>
      <c r="G728" s="587"/>
      <c r="H728" s="20">
        <v>10000</v>
      </c>
      <c r="I728" s="17">
        <f t="shared" si="25"/>
        <v>3520000</v>
      </c>
    </row>
    <row r="729" spans="2:9" hidden="1" outlineLevel="1">
      <c r="B729" s="612" t="s">
        <v>7</v>
      </c>
      <c r="C729" s="54" t="s">
        <v>39</v>
      </c>
      <c r="D729" s="22" t="s">
        <v>14</v>
      </c>
      <c r="E729" s="23" t="s">
        <v>1</v>
      </c>
      <c r="F729" s="585">
        <v>3</v>
      </c>
      <c r="G729" s="585">
        <v>0</v>
      </c>
      <c r="H729" s="24">
        <v>0</v>
      </c>
      <c r="I729" s="17">
        <f t="shared" si="25"/>
        <v>3520000</v>
      </c>
    </row>
    <row r="730" spans="2:9" hidden="1" outlineLevel="1">
      <c r="B730" s="612"/>
      <c r="C730" s="54" t="s">
        <v>39</v>
      </c>
      <c r="D730" s="22" t="s">
        <v>0</v>
      </c>
      <c r="E730" s="23" t="s">
        <v>1</v>
      </c>
      <c r="F730" s="585"/>
      <c r="G730" s="585"/>
      <c r="H730" s="24">
        <v>0</v>
      </c>
      <c r="I730" s="17">
        <f t="shared" si="25"/>
        <v>3520000</v>
      </c>
    </row>
    <row r="731" spans="2:9" hidden="1" outlineLevel="1">
      <c r="B731" s="612"/>
      <c r="C731" s="54" t="s">
        <v>39</v>
      </c>
      <c r="D731" s="22" t="s">
        <v>16</v>
      </c>
      <c r="E731" s="23" t="s">
        <v>17</v>
      </c>
      <c r="F731" s="585"/>
      <c r="G731" s="585"/>
      <c r="H731" s="24">
        <v>10000</v>
      </c>
      <c r="I731" s="17">
        <f t="shared" si="25"/>
        <v>3530000</v>
      </c>
    </row>
    <row r="732" spans="2:9" hidden="1" outlineLevel="1">
      <c r="B732" s="612"/>
      <c r="C732" s="54" t="s">
        <v>39</v>
      </c>
      <c r="D732" s="22" t="s">
        <v>25</v>
      </c>
      <c r="E732" s="23" t="s">
        <v>17</v>
      </c>
      <c r="F732" s="585"/>
      <c r="G732" s="585"/>
      <c r="H732" s="24">
        <v>10000</v>
      </c>
      <c r="I732" s="17">
        <f t="shared" si="25"/>
        <v>3540000</v>
      </c>
    </row>
    <row r="733" spans="2:9" hidden="1" outlineLevel="1">
      <c r="B733" s="611" t="s">
        <v>8</v>
      </c>
      <c r="C733" s="55" t="s">
        <v>39</v>
      </c>
      <c r="D733" s="18" t="s">
        <v>14</v>
      </c>
      <c r="E733" s="19" t="s">
        <v>1</v>
      </c>
      <c r="F733" s="587">
        <v>3</v>
      </c>
      <c r="G733" s="587">
        <v>0</v>
      </c>
      <c r="H733" s="20">
        <v>0</v>
      </c>
      <c r="I733" s="17">
        <f t="shared" si="25"/>
        <v>3540000</v>
      </c>
    </row>
    <row r="734" spans="2:9" hidden="1" outlineLevel="1">
      <c r="B734" s="611"/>
      <c r="C734" s="55" t="s">
        <v>39</v>
      </c>
      <c r="D734" s="18" t="s">
        <v>0</v>
      </c>
      <c r="E734" s="19" t="s">
        <v>1</v>
      </c>
      <c r="F734" s="587"/>
      <c r="G734" s="587"/>
      <c r="H734" s="20">
        <v>0</v>
      </c>
      <c r="I734" s="17">
        <f t="shared" si="25"/>
        <v>3540000</v>
      </c>
    </row>
    <row r="735" spans="2:9" hidden="1" outlineLevel="1">
      <c r="B735" s="611"/>
      <c r="C735" s="55" t="s">
        <v>39</v>
      </c>
      <c r="D735" s="18" t="s">
        <v>23</v>
      </c>
      <c r="E735" s="19" t="s">
        <v>17</v>
      </c>
      <c r="F735" s="587"/>
      <c r="G735" s="587"/>
      <c r="H735" s="20">
        <v>10000</v>
      </c>
      <c r="I735" s="17">
        <f t="shared" si="25"/>
        <v>3550000</v>
      </c>
    </row>
    <row r="736" spans="2:9" outlineLevel="1">
      <c r="B736" s="611"/>
      <c r="C736" s="55" t="s">
        <v>39</v>
      </c>
      <c r="D736" s="18" t="s">
        <v>13</v>
      </c>
      <c r="E736" s="19" t="s">
        <v>17</v>
      </c>
      <c r="F736" s="587"/>
      <c r="G736" s="587"/>
      <c r="H736" s="20">
        <v>10000</v>
      </c>
      <c r="I736" s="17">
        <f t="shared" si="25"/>
        <v>3560000</v>
      </c>
    </row>
    <row r="737" spans="2:9" hidden="1" outlineLevel="1">
      <c r="B737" s="612" t="s">
        <v>10</v>
      </c>
      <c r="C737" s="54" t="s">
        <v>39</v>
      </c>
      <c r="D737" s="22" t="s">
        <v>15</v>
      </c>
      <c r="E737" s="23" t="s">
        <v>1</v>
      </c>
      <c r="F737" s="585">
        <v>3</v>
      </c>
      <c r="G737" s="585">
        <v>2</v>
      </c>
      <c r="H737" s="24">
        <v>0</v>
      </c>
      <c r="I737" s="17">
        <f t="shared" si="25"/>
        <v>3560000</v>
      </c>
    </row>
    <row r="738" spans="2:9" hidden="1" outlineLevel="1">
      <c r="B738" s="612"/>
      <c r="C738" s="54" t="s">
        <v>39</v>
      </c>
      <c r="D738" s="22" t="s">
        <v>5</v>
      </c>
      <c r="E738" s="23" t="s">
        <v>1</v>
      </c>
      <c r="F738" s="585"/>
      <c r="G738" s="585"/>
      <c r="H738" s="24">
        <v>0</v>
      </c>
      <c r="I738" s="17">
        <f t="shared" si="25"/>
        <v>3560000</v>
      </c>
    </row>
    <row r="739" spans="2:9" hidden="1" outlineLevel="1">
      <c r="B739" s="612"/>
      <c r="C739" s="54" t="s">
        <v>39</v>
      </c>
      <c r="D739" s="22" t="s">
        <v>25</v>
      </c>
      <c r="E739" s="23" t="s">
        <v>17</v>
      </c>
      <c r="F739" s="585"/>
      <c r="G739" s="585"/>
      <c r="H739" s="24">
        <v>10000</v>
      </c>
      <c r="I739" s="17">
        <f t="shared" si="25"/>
        <v>3570000</v>
      </c>
    </row>
    <row r="740" spans="2:9" hidden="1" outlineLevel="1">
      <c r="B740" s="612"/>
      <c r="C740" s="54" t="s">
        <v>39</v>
      </c>
      <c r="D740" s="22" t="s">
        <v>24</v>
      </c>
      <c r="E740" s="23" t="s">
        <v>17</v>
      </c>
      <c r="F740" s="585"/>
      <c r="G740" s="585"/>
      <c r="H740" s="24">
        <v>10000</v>
      </c>
      <c r="I740" s="17">
        <f t="shared" si="25"/>
        <v>3580000</v>
      </c>
    </row>
    <row r="741" spans="2:9" hidden="1" outlineLevel="1">
      <c r="B741" s="611" t="s">
        <v>31</v>
      </c>
      <c r="C741" s="55" t="s">
        <v>39</v>
      </c>
      <c r="D741" s="18" t="s">
        <v>14</v>
      </c>
      <c r="E741" s="19" t="s">
        <v>1</v>
      </c>
      <c r="F741" s="587">
        <v>3</v>
      </c>
      <c r="G741" s="587">
        <v>0</v>
      </c>
      <c r="H741" s="20">
        <v>0</v>
      </c>
      <c r="I741" s="17">
        <f t="shared" si="25"/>
        <v>3580000</v>
      </c>
    </row>
    <row r="742" spans="2:9" hidden="1" outlineLevel="1">
      <c r="B742" s="611"/>
      <c r="C742" s="55" t="s">
        <v>39</v>
      </c>
      <c r="D742" s="18" t="s">
        <v>23</v>
      </c>
      <c r="E742" s="19" t="s">
        <v>1</v>
      </c>
      <c r="F742" s="587"/>
      <c r="G742" s="587"/>
      <c r="H742" s="20">
        <v>0</v>
      </c>
      <c r="I742" s="17">
        <f t="shared" si="25"/>
        <v>3580000</v>
      </c>
    </row>
    <row r="743" spans="2:9" hidden="1" outlineLevel="1">
      <c r="B743" s="611"/>
      <c r="C743" s="55" t="s">
        <v>39</v>
      </c>
      <c r="D743" s="18" t="s">
        <v>0</v>
      </c>
      <c r="E743" s="19" t="s">
        <v>17</v>
      </c>
      <c r="F743" s="587"/>
      <c r="G743" s="587"/>
      <c r="H743" s="20">
        <v>10000</v>
      </c>
      <c r="I743" s="17">
        <f t="shared" si="25"/>
        <v>3590000</v>
      </c>
    </row>
    <row r="744" spans="2:9" outlineLevel="1">
      <c r="B744" s="611"/>
      <c r="C744" s="55" t="s">
        <v>39</v>
      </c>
      <c r="D744" s="18" t="s">
        <v>13</v>
      </c>
      <c r="E744" s="19" t="s">
        <v>17</v>
      </c>
      <c r="F744" s="587"/>
      <c r="G744" s="587"/>
      <c r="H744" s="20">
        <v>10000</v>
      </c>
      <c r="I744" s="17">
        <f t="shared" si="25"/>
        <v>3600000</v>
      </c>
    </row>
    <row r="745" spans="2:9" hidden="1" outlineLevel="1">
      <c r="B745" s="612" t="s">
        <v>36</v>
      </c>
      <c r="C745" s="54" t="s">
        <v>39</v>
      </c>
      <c r="D745" s="22" t="s">
        <v>0</v>
      </c>
      <c r="E745" s="23" t="s">
        <v>1</v>
      </c>
      <c r="F745" s="585">
        <v>3</v>
      </c>
      <c r="G745" s="585">
        <v>2</v>
      </c>
      <c r="H745" s="24">
        <v>0</v>
      </c>
      <c r="I745" s="17">
        <f t="shared" ref="I745:I752" si="26">H745+I744</f>
        <v>3600000</v>
      </c>
    </row>
    <row r="746" spans="2:9" hidden="1" outlineLevel="1">
      <c r="B746" s="612"/>
      <c r="C746" s="54" t="s">
        <v>39</v>
      </c>
      <c r="D746" s="22" t="s">
        <v>13</v>
      </c>
      <c r="E746" s="23" t="s">
        <v>1</v>
      </c>
      <c r="F746" s="585"/>
      <c r="G746" s="585"/>
      <c r="H746" s="24">
        <v>0</v>
      </c>
      <c r="I746" s="17">
        <f t="shared" si="26"/>
        <v>3600000</v>
      </c>
    </row>
    <row r="747" spans="2:9" hidden="1" outlineLevel="1">
      <c r="B747" s="612"/>
      <c r="C747" s="54" t="s">
        <v>39</v>
      </c>
      <c r="D747" s="22" t="s">
        <v>15</v>
      </c>
      <c r="E747" s="23" t="s">
        <v>17</v>
      </c>
      <c r="F747" s="585"/>
      <c r="G747" s="585"/>
      <c r="H747" s="24">
        <v>10000</v>
      </c>
      <c r="I747" s="17">
        <f t="shared" si="26"/>
        <v>3610000</v>
      </c>
    </row>
    <row r="748" spans="2:9" hidden="1" outlineLevel="1">
      <c r="B748" s="612"/>
      <c r="C748" s="54" t="s">
        <v>39</v>
      </c>
      <c r="D748" s="22" t="s">
        <v>5</v>
      </c>
      <c r="E748" s="23" t="s">
        <v>17</v>
      </c>
      <c r="F748" s="585"/>
      <c r="G748" s="585"/>
      <c r="H748" s="24">
        <v>10000</v>
      </c>
      <c r="I748" s="17">
        <f t="shared" si="26"/>
        <v>3620000</v>
      </c>
    </row>
    <row r="749" spans="2:9" hidden="1" outlineLevel="1">
      <c r="B749" s="611" t="s">
        <v>37</v>
      </c>
      <c r="C749" s="55" t="s">
        <v>39</v>
      </c>
      <c r="D749" s="18" t="s">
        <v>0</v>
      </c>
      <c r="E749" s="19" t="s">
        <v>1</v>
      </c>
      <c r="F749" s="587">
        <v>3</v>
      </c>
      <c r="G749" s="587">
        <v>1</v>
      </c>
      <c r="H749" s="20">
        <v>0</v>
      </c>
      <c r="I749" s="17">
        <f t="shared" si="26"/>
        <v>3620000</v>
      </c>
    </row>
    <row r="750" spans="2:9" hidden="1" outlineLevel="1">
      <c r="B750" s="611"/>
      <c r="C750" s="55" t="s">
        <v>39</v>
      </c>
      <c r="D750" s="18" t="s">
        <v>15</v>
      </c>
      <c r="E750" s="19" t="s">
        <v>1</v>
      </c>
      <c r="F750" s="587"/>
      <c r="G750" s="587"/>
      <c r="H750" s="20">
        <v>0</v>
      </c>
      <c r="I750" s="17">
        <f t="shared" si="26"/>
        <v>3620000</v>
      </c>
    </row>
    <row r="751" spans="2:9" hidden="1" outlineLevel="1">
      <c r="B751" s="611"/>
      <c r="C751" s="55" t="s">
        <v>39</v>
      </c>
      <c r="D751" s="18" t="s">
        <v>14</v>
      </c>
      <c r="E751" s="19" t="s">
        <v>17</v>
      </c>
      <c r="F751" s="587"/>
      <c r="G751" s="587"/>
      <c r="H751" s="20">
        <v>10000</v>
      </c>
      <c r="I751" s="17">
        <f t="shared" si="26"/>
        <v>3630000</v>
      </c>
    </row>
    <row r="752" spans="2:9" hidden="1" outlineLevel="1">
      <c r="B752" s="611"/>
      <c r="C752" s="55" t="s">
        <v>39</v>
      </c>
      <c r="D752" s="18" t="s">
        <v>23</v>
      </c>
      <c r="E752" s="19" t="s">
        <v>17</v>
      </c>
      <c r="F752" s="587"/>
      <c r="G752" s="587"/>
      <c r="H752" s="20">
        <v>10000</v>
      </c>
      <c r="I752" s="17">
        <f t="shared" si="26"/>
        <v>3640000</v>
      </c>
    </row>
    <row r="753" spans="2:9" hidden="1" outlineLevel="1">
      <c r="B753" s="612" t="s">
        <v>41</v>
      </c>
      <c r="C753" s="54" t="s">
        <v>39</v>
      </c>
      <c r="D753" s="22" t="s">
        <v>0</v>
      </c>
      <c r="E753" s="23" t="s">
        <v>1</v>
      </c>
      <c r="F753" s="585">
        <v>3</v>
      </c>
      <c r="G753" s="585">
        <v>2</v>
      </c>
      <c r="H753" s="24">
        <v>0</v>
      </c>
      <c r="I753" s="17">
        <f>H753+I752</f>
        <v>3640000</v>
      </c>
    </row>
    <row r="754" spans="2:9" hidden="1" outlineLevel="1">
      <c r="B754" s="612"/>
      <c r="C754" s="54" t="s">
        <v>39</v>
      </c>
      <c r="D754" s="22" t="s">
        <v>15</v>
      </c>
      <c r="E754" s="23" t="s">
        <v>1</v>
      </c>
      <c r="F754" s="585"/>
      <c r="G754" s="585"/>
      <c r="H754" s="24">
        <v>0</v>
      </c>
      <c r="I754" s="17">
        <f>H754+I753</f>
        <v>3640000</v>
      </c>
    </row>
    <row r="755" spans="2:9" outlineLevel="1">
      <c r="B755" s="612"/>
      <c r="C755" s="54" t="s">
        <v>39</v>
      </c>
      <c r="D755" s="22" t="s">
        <v>13</v>
      </c>
      <c r="E755" s="23" t="s">
        <v>17</v>
      </c>
      <c r="F755" s="585"/>
      <c r="G755" s="585"/>
      <c r="H755" s="24">
        <v>10000</v>
      </c>
      <c r="I755" s="17">
        <f>H755+I754</f>
        <v>3650000</v>
      </c>
    </row>
    <row r="756" spans="2:9" hidden="1" outlineLevel="1">
      <c r="B756" s="612"/>
      <c r="C756" s="23" t="s">
        <v>39</v>
      </c>
      <c r="D756" s="22" t="s">
        <v>5</v>
      </c>
      <c r="E756" s="23" t="s">
        <v>17</v>
      </c>
      <c r="F756" s="585"/>
      <c r="G756" s="585"/>
      <c r="H756" s="24">
        <v>10000</v>
      </c>
      <c r="I756" s="17">
        <f>H756+I755</f>
        <v>3660000</v>
      </c>
    </row>
    <row r="757" spans="2:9" hidden="1">
      <c r="B757" s="6" t="s">
        <v>62</v>
      </c>
      <c r="C757" s="7"/>
      <c r="D757" s="8"/>
      <c r="E757" s="9"/>
      <c r="F757" s="10"/>
      <c r="G757" s="10"/>
      <c r="H757" s="11">
        <f>SUM(H758:H777)</f>
        <v>100000</v>
      </c>
      <c r="I757" s="12"/>
    </row>
    <row r="758" spans="2:9" hidden="1" outlineLevel="1">
      <c r="B758" s="580" t="s">
        <v>2</v>
      </c>
      <c r="C758" s="56" t="s">
        <v>39</v>
      </c>
      <c r="D758" s="14" t="s">
        <v>0</v>
      </c>
      <c r="E758" s="19" t="s">
        <v>1</v>
      </c>
      <c r="F758" s="586">
        <v>3</v>
      </c>
      <c r="G758" s="586">
        <v>2</v>
      </c>
      <c r="H758" s="16">
        <v>0</v>
      </c>
      <c r="I758" s="17">
        <f>I756+H758</f>
        <v>3660000</v>
      </c>
    </row>
    <row r="759" spans="2:9" hidden="1" outlineLevel="1">
      <c r="B759" s="611"/>
      <c r="C759" s="56" t="s">
        <v>39</v>
      </c>
      <c r="D759" s="18" t="s">
        <v>23</v>
      </c>
      <c r="E759" s="19" t="s">
        <v>1</v>
      </c>
      <c r="F759" s="587"/>
      <c r="G759" s="587"/>
      <c r="H759" s="20">
        <v>0</v>
      </c>
      <c r="I759" s="17">
        <f t="shared" ref="I759:I777" si="27">H759+I758</f>
        <v>3660000</v>
      </c>
    </row>
    <row r="760" spans="2:9" hidden="1" outlineLevel="1">
      <c r="B760" s="611"/>
      <c r="C760" s="56" t="s">
        <v>39</v>
      </c>
      <c r="D760" s="18" t="s">
        <v>14</v>
      </c>
      <c r="E760" s="19" t="s">
        <v>17</v>
      </c>
      <c r="F760" s="587"/>
      <c r="G760" s="587"/>
      <c r="H760" s="20">
        <v>10000</v>
      </c>
      <c r="I760" s="17">
        <f t="shared" si="27"/>
        <v>3670000</v>
      </c>
    </row>
    <row r="761" spans="2:9" hidden="1" outlineLevel="1">
      <c r="B761" s="611"/>
      <c r="C761" s="56" t="s">
        <v>39</v>
      </c>
      <c r="D761" s="18" t="s">
        <v>24</v>
      </c>
      <c r="E761" s="19" t="s">
        <v>17</v>
      </c>
      <c r="F761" s="587"/>
      <c r="G761" s="587"/>
      <c r="H761" s="20">
        <v>10000</v>
      </c>
      <c r="I761" s="17">
        <f t="shared" si="27"/>
        <v>3680000</v>
      </c>
    </row>
    <row r="762" spans="2:9" hidden="1" outlineLevel="1">
      <c r="B762" s="612" t="s">
        <v>3</v>
      </c>
      <c r="C762" s="57" t="s">
        <v>39</v>
      </c>
      <c r="D762" s="22" t="s">
        <v>0</v>
      </c>
      <c r="E762" s="23" t="s">
        <v>1</v>
      </c>
      <c r="F762" s="585">
        <v>3</v>
      </c>
      <c r="G762" s="585">
        <v>1</v>
      </c>
      <c r="H762" s="24">
        <v>0</v>
      </c>
      <c r="I762" s="17">
        <f t="shared" si="27"/>
        <v>3680000</v>
      </c>
    </row>
    <row r="763" spans="2:9" hidden="1" outlineLevel="1">
      <c r="B763" s="612"/>
      <c r="C763" s="57" t="s">
        <v>39</v>
      </c>
      <c r="D763" s="22" t="s">
        <v>15</v>
      </c>
      <c r="E763" s="23" t="s">
        <v>1</v>
      </c>
      <c r="F763" s="585"/>
      <c r="G763" s="585"/>
      <c r="H763" s="24">
        <v>0</v>
      </c>
      <c r="I763" s="17">
        <f t="shared" si="27"/>
        <v>3680000</v>
      </c>
    </row>
    <row r="764" spans="2:9" hidden="1" outlineLevel="1">
      <c r="B764" s="612"/>
      <c r="C764" s="57" t="s">
        <v>39</v>
      </c>
      <c r="D764" s="22" t="s">
        <v>16</v>
      </c>
      <c r="E764" s="23" t="s">
        <v>17</v>
      </c>
      <c r="F764" s="585"/>
      <c r="G764" s="585"/>
      <c r="H764" s="24">
        <v>10000</v>
      </c>
      <c r="I764" s="17">
        <f t="shared" si="27"/>
        <v>3690000</v>
      </c>
    </row>
    <row r="765" spans="2:9" hidden="1" outlineLevel="1">
      <c r="B765" s="612"/>
      <c r="C765" s="57" t="s">
        <v>39</v>
      </c>
      <c r="D765" s="22" t="s">
        <v>23</v>
      </c>
      <c r="E765" s="23" t="s">
        <v>17</v>
      </c>
      <c r="F765" s="585"/>
      <c r="G765" s="585"/>
      <c r="H765" s="24">
        <v>10000</v>
      </c>
      <c r="I765" s="17">
        <f t="shared" si="27"/>
        <v>3700000</v>
      </c>
    </row>
    <row r="766" spans="2:9" hidden="1" outlineLevel="1">
      <c r="B766" s="611" t="s">
        <v>6</v>
      </c>
      <c r="C766" s="56" t="s">
        <v>39</v>
      </c>
      <c r="D766" s="18" t="s">
        <v>16</v>
      </c>
      <c r="E766" s="19" t="s">
        <v>1</v>
      </c>
      <c r="F766" s="587">
        <v>3</v>
      </c>
      <c r="G766" s="587">
        <v>1</v>
      </c>
      <c r="H766" s="20">
        <v>0</v>
      </c>
      <c r="I766" s="17">
        <f t="shared" si="27"/>
        <v>3700000</v>
      </c>
    </row>
    <row r="767" spans="2:9" hidden="1" outlineLevel="1">
      <c r="B767" s="611"/>
      <c r="C767" s="56" t="s">
        <v>39</v>
      </c>
      <c r="D767" s="18" t="s">
        <v>15</v>
      </c>
      <c r="E767" s="19" t="s">
        <v>1</v>
      </c>
      <c r="F767" s="587"/>
      <c r="G767" s="587"/>
      <c r="H767" s="20">
        <v>0</v>
      </c>
      <c r="I767" s="17">
        <f t="shared" si="27"/>
        <v>3700000</v>
      </c>
    </row>
    <row r="768" spans="2:9" hidden="1" outlineLevel="1">
      <c r="B768" s="611"/>
      <c r="C768" s="56" t="s">
        <v>39</v>
      </c>
      <c r="D768" s="18" t="s">
        <v>14</v>
      </c>
      <c r="E768" s="19" t="s">
        <v>17</v>
      </c>
      <c r="F768" s="587"/>
      <c r="G768" s="587"/>
      <c r="H768" s="20">
        <v>10000</v>
      </c>
      <c r="I768" s="17">
        <f t="shared" si="27"/>
        <v>3710000</v>
      </c>
    </row>
    <row r="769" spans="2:9" hidden="1" outlineLevel="1">
      <c r="B769" s="611"/>
      <c r="C769" s="56" t="s">
        <v>39</v>
      </c>
      <c r="D769" s="18" t="s">
        <v>23</v>
      </c>
      <c r="E769" s="19" t="s">
        <v>17</v>
      </c>
      <c r="F769" s="587"/>
      <c r="G769" s="587"/>
      <c r="H769" s="20">
        <v>10000</v>
      </c>
      <c r="I769" s="17">
        <f t="shared" si="27"/>
        <v>3720000</v>
      </c>
    </row>
    <row r="770" spans="2:9" hidden="1" outlineLevel="1">
      <c r="B770" s="612" t="s">
        <v>7</v>
      </c>
      <c r="C770" s="57" t="s">
        <v>39</v>
      </c>
      <c r="D770" s="22" t="s">
        <v>14</v>
      </c>
      <c r="E770" s="23" t="s">
        <v>1</v>
      </c>
      <c r="F770" s="585">
        <v>3</v>
      </c>
      <c r="G770" s="585">
        <v>2</v>
      </c>
      <c r="H770" s="24">
        <v>0</v>
      </c>
      <c r="I770" s="17">
        <f t="shared" si="27"/>
        <v>3720000</v>
      </c>
    </row>
    <row r="771" spans="2:9" hidden="1" outlineLevel="1">
      <c r="B771" s="612"/>
      <c r="C771" s="57" t="s">
        <v>39</v>
      </c>
      <c r="D771" s="22" t="s">
        <v>23</v>
      </c>
      <c r="E771" s="23" t="s">
        <v>1</v>
      </c>
      <c r="F771" s="585"/>
      <c r="G771" s="585"/>
      <c r="H771" s="24">
        <v>0</v>
      </c>
      <c r="I771" s="17">
        <f t="shared" si="27"/>
        <v>3720000</v>
      </c>
    </row>
    <row r="772" spans="2:9" hidden="1" outlineLevel="1">
      <c r="B772" s="612"/>
      <c r="C772" s="57" t="s">
        <v>39</v>
      </c>
      <c r="D772" s="22" t="s">
        <v>0</v>
      </c>
      <c r="E772" s="23" t="s">
        <v>17</v>
      </c>
      <c r="F772" s="585"/>
      <c r="G772" s="585"/>
      <c r="H772" s="24">
        <v>10000</v>
      </c>
      <c r="I772" s="17">
        <f t="shared" si="27"/>
        <v>3730000</v>
      </c>
    </row>
    <row r="773" spans="2:9" hidden="1" outlineLevel="1">
      <c r="B773" s="612"/>
      <c r="C773" s="57" t="s">
        <v>39</v>
      </c>
      <c r="D773" s="22" t="s">
        <v>16</v>
      </c>
      <c r="E773" s="23" t="s">
        <v>17</v>
      </c>
      <c r="F773" s="585"/>
      <c r="G773" s="585"/>
      <c r="H773" s="24">
        <v>10000</v>
      </c>
      <c r="I773" s="17">
        <f t="shared" si="27"/>
        <v>3740000</v>
      </c>
    </row>
    <row r="774" spans="2:9" hidden="1" outlineLevel="1">
      <c r="B774" s="611" t="s">
        <v>8</v>
      </c>
      <c r="C774" s="56" t="s">
        <v>39</v>
      </c>
      <c r="D774" s="18" t="s">
        <v>14</v>
      </c>
      <c r="E774" s="19" t="s">
        <v>1</v>
      </c>
      <c r="F774" s="587">
        <v>3</v>
      </c>
      <c r="G774" s="587">
        <v>1</v>
      </c>
      <c r="H774" s="20">
        <v>0</v>
      </c>
      <c r="I774" s="17">
        <f t="shared" si="27"/>
        <v>3740000</v>
      </c>
    </row>
    <row r="775" spans="2:9" hidden="1" outlineLevel="1">
      <c r="B775" s="611"/>
      <c r="C775" s="56" t="s">
        <v>39</v>
      </c>
      <c r="D775" s="18" t="s">
        <v>15</v>
      </c>
      <c r="E775" s="19" t="s">
        <v>1</v>
      </c>
      <c r="F775" s="587"/>
      <c r="G775" s="587"/>
      <c r="H775" s="20">
        <v>0</v>
      </c>
      <c r="I775" s="17">
        <f t="shared" si="27"/>
        <v>3740000</v>
      </c>
    </row>
    <row r="776" spans="2:9" hidden="1" outlineLevel="1">
      <c r="B776" s="611"/>
      <c r="C776" s="56" t="s">
        <v>39</v>
      </c>
      <c r="D776" s="18" t="s">
        <v>16</v>
      </c>
      <c r="E776" s="19" t="s">
        <v>17</v>
      </c>
      <c r="F776" s="587"/>
      <c r="G776" s="587"/>
      <c r="H776" s="20">
        <v>10000</v>
      </c>
      <c r="I776" s="17">
        <f t="shared" si="27"/>
        <v>3750000</v>
      </c>
    </row>
    <row r="777" spans="2:9" hidden="1" outlineLevel="1">
      <c r="B777" s="611"/>
      <c r="C777" s="56" t="s">
        <v>39</v>
      </c>
      <c r="D777" s="18" t="s">
        <v>23</v>
      </c>
      <c r="E777" s="19" t="s">
        <v>17</v>
      </c>
      <c r="F777" s="587"/>
      <c r="G777" s="587"/>
      <c r="H777" s="20">
        <v>10000</v>
      </c>
      <c r="I777" s="17">
        <f t="shared" si="27"/>
        <v>3760000</v>
      </c>
    </row>
    <row r="778" spans="2:9" hidden="1">
      <c r="B778" s="6" t="s">
        <v>63</v>
      </c>
      <c r="C778" s="7"/>
      <c r="D778" s="8"/>
      <c r="E778" s="9"/>
      <c r="F778" s="10"/>
      <c r="G778" s="10"/>
      <c r="H778" s="11">
        <f>SUM(H779:H790)</f>
        <v>60000</v>
      </c>
      <c r="I778" s="12"/>
    </row>
    <row r="779" spans="2:9" hidden="1" outlineLevel="1">
      <c r="B779" s="580" t="s">
        <v>2</v>
      </c>
      <c r="C779" s="56" t="s">
        <v>39</v>
      </c>
      <c r="D779" s="14" t="s">
        <v>4</v>
      </c>
      <c r="E779" s="19" t="s">
        <v>1</v>
      </c>
      <c r="F779" s="586">
        <v>3</v>
      </c>
      <c r="G779" s="586">
        <v>2</v>
      </c>
      <c r="H779" s="16">
        <v>0</v>
      </c>
      <c r="I779" s="17">
        <f>I777+H779</f>
        <v>3760000</v>
      </c>
    </row>
    <row r="780" spans="2:9" hidden="1" outlineLevel="1">
      <c r="B780" s="611"/>
      <c r="C780" s="56" t="s">
        <v>39</v>
      </c>
      <c r="D780" s="18" t="s">
        <v>24</v>
      </c>
      <c r="E780" s="19" t="s">
        <v>1</v>
      </c>
      <c r="F780" s="587"/>
      <c r="G780" s="587"/>
      <c r="H780" s="20">
        <v>0</v>
      </c>
      <c r="I780" s="17">
        <f t="shared" ref="I780:I790" si="28">H780+I779</f>
        <v>3760000</v>
      </c>
    </row>
    <row r="781" spans="2:9" hidden="1" outlineLevel="1">
      <c r="B781" s="611"/>
      <c r="C781" s="56" t="s">
        <v>39</v>
      </c>
      <c r="D781" s="18" t="s">
        <v>14</v>
      </c>
      <c r="E781" s="19" t="s">
        <v>17</v>
      </c>
      <c r="F781" s="587"/>
      <c r="G781" s="587"/>
      <c r="H781" s="20">
        <v>10000</v>
      </c>
      <c r="I781" s="17">
        <f t="shared" si="28"/>
        <v>3770000</v>
      </c>
    </row>
    <row r="782" spans="2:9" hidden="1" outlineLevel="1">
      <c r="B782" s="611"/>
      <c r="C782" s="56" t="s">
        <v>39</v>
      </c>
      <c r="D782" s="18" t="s">
        <v>25</v>
      </c>
      <c r="E782" s="19" t="s">
        <v>17</v>
      </c>
      <c r="F782" s="587"/>
      <c r="G782" s="587"/>
      <c r="H782" s="20">
        <v>10000</v>
      </c>
      <c r="I782" s="17">
        <f t="shared" si="28"/>
        <v>3780000</v>
      </c>
    </row>
    <row r="783" spans="2:9" hidden="1" outlineLevel="1">
      <c r="B783" s="612" t="s">
        <v>3</v>
      </c>
      <c r="C783" s="57" t="s">
        <v>39</v>
      </c>
      <c r="D783" s="22" t="s">
        <v>14</v>
      </c>
      <c r="E783" s="23" t="s">
        <v>1</v>
      </c>
      <c r="F783" s="585">
        <v>3</v>
      </c>
      <c r="G783" s="585">
        <v>1</v>
      </c>
      <c r="H783" s="24">
        <v>0</v>
      </c>
      <c r="I783" s="17">
        <f t="shared" si="28"/>
        <v>3780000</v>
      </c>
    </row>
    <row r="784" spans="2:9" hidden="1" outlineLevel="1">
      <c r="B784" s="612"/>
      <c r="C784" s="57" t="s">
        <v>39</v>
      </c>
      <c r="D784" s="22" t="s">
        <v>5</v>
      </c>
      <c r="E784" s="23" t="s">
        <v>1</v>
      </c>
      <c r="F784" s="585"/>
      <c r="G784" s="585"/>
      <c r="H784" s="24">
        <v>0</v>
      </c>
      <c r="I784" s="17">
        <f t="shared" si="28"/>
        <v>3780000</v>
      </c>
    </row>
    <row r="785" spans="2:9" hidden="1" outlineLevel="1">
      <c r="B785" s="612"/>
      <c r="C785" s="57" t="s">
        <v>39</v>
      </c>
      <c r="D785" s="22" t="s">
        <v>25</v>
      </c>
      <c r="E785" s="23" t="s">
        <v>17</v>
      </c>
      <c r="F785" s="585"/>
      <c r="G785" s="585"/>
      <c r="H785" s="24">
        <v>10000</v>
      </c>
      <c r="I785" s="17">
        <f t="shared" si="28"/>
        <v>3790000</v>
      </c>
    </row>
    <row r="786" spans="2:9" hidden="1" outlineLevel="1">
      <c r="B786" s="612"/>
      <c r="C786" s="57" t="s">
        <v>39</v>
      </c>
      <c r="D786" s="22" t="s">
        <v>24</v>
      </c>
      <c r="E786" s="23" t="s">
        <v>17</v>
      </c>
      <c r="F786" s="585"/>
      <c r="G786" s="585"/>
      <c r="H786" s="24">
        <v>10000</v>
      </c>
      <c r="I786" s="17">
        <f t="shared" si="28"/>
        <v>3800000</v>
      </c>
    </row>
    <row r="787" spans="2:9" hidden="1" outlineLevel="1">
      <c r="B787" s="611" t="s">
        <v>6</v>
      </c>
      <c r="C787" s="56" t="s">
        <v>39</v>
      </c>
      <c r="D787" s="18" t="s">
        <v>4</v>
      </c>
      <c r="E787" s="19" t="s">
        <v>1</v>
      </c>
      <c r="F787" s="587">
        <v>3</v>
      </c>
      <c r="G787" s="587">
        <v>1</v>
      </c>
      <c r="H787" s="20">
        <v>0</v>
      </c>
      <c r="I787" s="17">
        <f t="shared" si="28"/>
        <v>3800000</v>
      </c>
    </row>
    <row r="788" spans="2:9" hidden="1" outlineLevel="1">
      <c r="B788" s="611"/>
      <c r="C788" s="56" t="s">
        <v>39</v>
      </c>
      <c r="D788" s="18" t="s">
        <v>15</v>
      </c>
      <c r="E788" s="19" t="s">
        <v>1</v>
      </c>
      <c r="F788" s="587"/>
      <c r="G788" s="587"/>
      <c r="H788" s="20">
        <v>0</v>
      </c>
      <c r="I788" s="17">
        <f t="shared" si="28"/>
        <v>3800000</v>
      </c>
    </row>
    <row r="789" spans="2:9" hidden="1" outlineLevel="1">
      <c r="B789" s="611"/>
      <c r="C789" s="56" t="s">
        <v>39</v>
      </c>
      <c r="D789" s="18" t="s">
        <v>14</v>
      </c>
      <c r="E789" s="19" t="s">
        <v>17</v>
      </c>
      <c r="F789" s="587"/>
      <c r="G789" s="587"/>
      <c r="H789" s="20">
        <v>10000</v>
      </c>
      <c r="I789" s="17">
        <f t="shared" si="28"/>
        <v>3810000</v>
      </c>
    </row>
    <row r="790" spans="2:9" hidden="1" outlineLevel="1">
      <c r="B790" s="611"/>
      <c r="C790" s="56" t="s">
        <v>39</v>
      </c>
      <c r="D790" s="18" t="s">
        <v>25</v>
      </c>
      <c r="E790" s="19" t="s">
        <v>17</v>
      </c>
      <c r="F790" s="587"/>
      <c r="G790" s="587"/>
      <c r="H790" s="20">
        <v>10000</v>
      </c>
      <c r="I790" s="17">
        <f t="shared" si="28"/>
        <v>3820000</v>
      </c>
    </row>
    <row r="791" spans="2:9" hidden="1">
      <c r="B791" s="6" t="s">
        <v>64</v>
      </c>
      <c r="C791" s="7"/>
      <c r="D791" s="8"/>
      <c r="E791" s="9"/>
      <c r="F791" s="10"/>
      <c r="G791" s="10"/>
      <c r="H791" s="11">
        <f>SUM(H792:H811)</f>
        <v>100000</v>
      </c>
      <c r="I791" s="12"/>
    </row>
    <row r="792" spans="2:9" hidden="1" outlineLevel="1">
      <c r="B792" s="580" t="s">
        <v>2</v>
      </c>
      <c r="C792" s="58" t="s">
        <v>39</v>
      </c>
      <c r="D792" s="14" t="s">
        <v>0</v>
      </c>
      <c r="E792" s="19" t="s">
        <v>1</v>
      </c>
      <c r="F792" s="586">
        <v>3</v>
      </c>
      <c r="G792" s="586">
        <v>2</v>
      </c>
      <c r="H792" s="16">
        <v>0</v>
      </c>
      <c r="I792" s="17">
        <f>I790+H792</f>
        <v>3820000</v>
      </c>
    </row>
    <row r="793" spans="2:9" hidden="1" outlineLevel="1">
      <c r="B793" s="611"/>
      <c r="C793" s="58" t="s">
        <v>39</v>
      </c>
      <c r="D793" s="18" t="s">
        <v>16</v>
      </c>
      <c r="E793" s="19" t="s">
        <v>1</v>
      </c>
      <c r="F793" s="587"/>
      <c r="G793" s="587"/>
      <c r="H793" s="20">
        <v>0</v>
      </c>
      <c r="I793" s="17">
        <f t="shared" ref="I793:I811" si="29">H793+I792</f>
        <v>3820000</v>
      </c>
    </row>
    <row r="794" spans="2:9" hidden="1" outlineLevel="1">
      <c r="B794" s="611"/>
      <c r="C794" s="58" t="s">
        <v>39</v>
      </c>
      <c r="D794" s="18" t="s">
        <v>4</v>
      </c>
      <c r="E794" s="19" t="s">
        <v>17</v>
      </c>
      <c r="F794" s="587"/>
      <c r="G794" s="587"/>
      <c r="H794" s="20">
        <v>10000</v>
      </c>
      <c r="I794" s="17">
        <f t="shared" si="29"/>
        <v>3830000</v>
      </c>
    </row>
    <row r="795" spans="2:9" hidden="1" outlineLevel="1">
      <c r="B795" s="611"/>
      <c r="C795" s="58" t="s">
        <v>39</v>
      </c>
      <c r="D795" s="18" t="s">
        <v>24</v>
      </c>
      <c r="E795" s="19" t="s">
        <v>17</v>
      </c>
      <c r="F795" s="587"/>
      <c r="G795" s="587"/>
      <c r="H795" s="20">
        <v>10000</v>
      </c>
      <c r="I795" s="17">
        <f t="shared" si="29"/>
        <v>3840000</v>
      </c>
    </row>
    <row r="796" spans="2:9" hidden="1" outlineLevel="1">
      <c r="B796" s="612" t="s">
        <v>3</v>
      </c>
      <c r="C796" s="59" t="s">
        <v>39</v>
      </c>
      <c r="D796" s="22" t="s">
        <v>4</v>
      </c>
      <c r="E796" s="23" t="s">
        <v>1</v>
      </c>
      <c r="F796" s="585">
        <v>3</v>
      </c>
      <c r="G796" s="585">
        <v>2</v>
      </c>
      <c r="H796" s="24">
        <v>0</v>
      </c>
      <c r="I796" s="17">
        <f t="shared" si="29"/>
        <v>3840000</v>
      </c>
    </row>
    <row r="797" spans="2:9" hidden="1" outlineLevel="1">
      <c r="B797" s="612"/>
      <c r="C797" s="59" t="s">
        <v>39</v>
      </c>
      <c r="D797" s="22" t="s">
        <v>24</v>
      </c>
      <c r="E797" s="23" t="s">
        <v>1</v>
      </c>
      <c r="F797" s="585"/>
      <c r="G797" s="585"/>
      <c r="H797" s="24">
        <v>0</v>
      </c>
      <c r="I797" s="17">
        <f t="shared" si="29"/>
        <v>3840000</v>
      </c>
    </row>
    <row r="798" spans="2:9" hidden="1" outlineLevel="1">
      <c r="B798" s="612"/>
      <c r="C798" s="59" t="s">
        <v>39</v>
      </c>
      <c r="D798" s="22" t="s">
        <v>25</v>
      </c>
      <c r="E798" s="23" t="s">
        <v>17</v>
      </c>
      <c r="F798" s="585"/>
      <c r="G798" s="585"/>
      <c r="H798" s="24">
        <v>10000</v>
      </c>
      <c r="I798" s="17">
        <f t="shared" si="29"/>
        <v>3850000</v>
      </c>
    </row>
    <row r="799" spans="2:9" hidden="1" outlineLevel="1">
      <c r="B799" s="612"/>
      <c r="C799" s="59" t="s">
        <v>39</v>
      </c>
      <c r="D799" s="22" t="s">
        <v>5</v>
      </c>
      <c r="E799" s="23" t="s">
        <v>17</v>
      </c>
      <c r="F799" s="585"/>
      <c r="G799" s="585"/>
      <c r="H799" s="24">
        <v>10000</v>
      </c>
      <c r="I799" s="17">
        <f t="shared" si="29"/>
        <v>3860000</v>
      </c>
    </row>
    <row r="800" spans="2:9" hidden="1" outlineLevel="1">
      <c r="B800" s="611" t="s">
        <v>6</v>
      </c>
      <c r="C800" s="58" t="s">
        <v>39</v>
      </c>
      <c r="D800" s="18" t="s">
        <v>0</v>
      </c>
      <c r="E800" s="19" t="s">
        <v>1</v>
      </c>
      <c r="F800" s="587">
        <v>3</v>
      </c>
      <c r="G800" s="587">
        <v>2</v>
      </c>
      <c r="H800" s="20">
        <v>0</v>
      </c>
      <c r="I800" s="17">
        <f t="shared" si="29"/>
        <v>3860000</v>
      </c>
    </row>
    <row r="801" spans="2:9" hidden="1" outlineLevel="1">
      <c r="B801" s="611"/>
      <c r="C801" s="58" t="s">
        <v>39</v>
      </c>
      <c r="D801" s="18" t="s">
        <v>16</v>
      </c>
      <c r="E801" s="19" t="s">
        <v>1</v>
      </c>
      <c r="F801" s="587"/>
      <c r="G801" s="587"/>
      <c r="H801" s="20">
        <v>0</v>
      </c>
      <c r="I801" s="17">
        <f t="shared" si="29"/>
        <v>3860000</v>
      </c>
    </row>
    <row r="802" spans="2:9" hidden="1" outlineLevel="1">
      <c r="B802" s="611"/>
      <c r="C802" s="58" t="s">
        <v>39</v>
      </c>
      <c r="D802" s="18" t="s">
        <v>25</v>
      </c>
      <c r="E802" s="19" t="s">
        <v>17</v>
      </c>
      <c r="F802" s="587"/>
      <c r="G802" s="587"/>
      <c r="H802" s="20">
        <v>10000</v>
      </c>
      <c r="I802" s="17">
        <f t="shared" si="29"/>
        <v>3870000</v>
      </c>
    </row>
    <row r="803" spans="2:9" hidden="1" outlineLevel="1">
      <c r="B803" s="611"/>
      <c r="C803" s="58" t="s">
        <v>39</v>
      </c>
      <c r="D803" s="18" t="s">
        <v>5</v>
      </c>
      <c r="E803" s="19" t="s">
        <v>17</v>
      </c>
      <c r="F803" s="587"/>
      <c r="G803" s="587"/>
      <c r="H803" s="20">
        <v>10000</v>
      </c>
      <c r="I803" s="17">
        <f t="shared" si="29"/>
        <v>3880000</v>
      </c>
    </row>
    <row r="804" spans="2:9" hidden="1" outlineLevel="1">
      <c r="B804" s="612" t="s">
        <v>7</v>
      </c>
      <c r="C804" s="59" t="s">
        <v>39</v>
      </c>
      <c r="D804" s="22" t="s">
        <v>4</v>
      </c>
      <c r="E804" s="23" t="s">
        <v>1</v>
      </c>
      <c r="F804" s="585">
        <v>3</v>
      </c>
      <c r="G804" s="585">
        <v>2</v>
      </c>
      <c r="H804" s="24">
        <v>0</v>
      </c>
      <c r="I804" s="17">
        <f t="shared" si="29"/>
        <v>3880000</v>
      </c>
    </row>
    <row r="805" spans="2:9" hidden="1" outlineLevel="1">
      <c r="B805" s="612"/>
      <c r="C805" s="59" t="s">
        <v>39</v>
      </c>
      <c r="D805" s="22" t="s">
        <v>24</v>
      </c>
      <c r="E805" s="23" t="s">
        <v>1</v>
      </c>
      <c r="F805" s="585"/>
      <c r="G805" s="585"/>
      <c r="H805" s="24">
        <v>0</v>
      </c>
      <c r="I805" s="17">
        <f t="shared" si="29"/>
        <v>3880000</v>
      </c>
    </row>
    <row r="806" spans="2:9" hidden="1" outlineLevel="1">
      <c r="B806" s="612"/>
      <c r="C806" s="59" t="s">
        <v>39</v>
      </c>
      <c r="D806" s="22" t="s">
        <v>0</v>
      </c>
      <c r="E806" s="23" t="s">
        <v>17</v>
      </c>
      <c r="F806" s="585"/>
      <c r="G806" s="585"/>
      <c r="H806" s="24">
        <v>10000</v>
      </c>
      <c r="I806" s="17">
        <f t="shared" si="29"/>
        <v>3890000</v>
      </c>
    </row>
    <row r="807" spans="2:9" hidden="1" outlineLevel="1">
      <c r="B807" s="612"/>
      <c r="C807" s="59" t="s">
        <v>39</v>
      </c>
      <c r="D807" s="22" t="s">
        <v>16</v>
      </c>
      <c r="E807" s="23" t="s">
        <v>17</v>
      </c>
      <c r="F807" s="585"/>
      <c r="G807" s="585"/>
      <c r="H807" s="24">
        <v>10000</v>
      </c>
      <c r="I807" s="17">
        <f t="shared" si="29"/>
        <v>3900000</v>
      </c>
    </row>
    <row r="808" spans="2:9" hidden="1" outlineLevel="1">
      <c r="B808" s="611" t="s">
        <v>8</v>
      </c>
      <c r="C808" s="58" t="s">
        <v>39</v>
      </c>
      <c r="D808" s="18" t="s">
        <v>25</v>
      </c>
      <c r="E808" s="19" t="s">
        <v>1</v>
      </c>
      <c r="F808" s="587">
        <v>3</v>
      </c>
      <c r="G808" s="587">
        <v>1</v>
      </c>
      <c r="H808" s="20">
        <v>0</v>
      </c>
      <c r="I808" s="17">
        <f t="shared" si="29"/>
        <v>3900000</v>
      </c>
    </row>
    <row r="809" spans="2:9" hidden="1" outlineLevel="1">
      <c r="B809" s="611"/>
      <c r="C809" s="58" t="s">
        <v>39</v>
      </c>
      <c r="D809" s="18" t="s">
        <v>5</v>
      </c>
      <c r="E809" s="19" t="s">
        <v>1</v>
      </c>
      <c r="F809" s="587"/>
      <c r="G809" s="587"/>
      <c r="H809" s="20">
        <v>0</v>
      </c>
      <c r="I809" s="17">
        <f t="shared" si="29"/>
        <v>3900000</v>
      </c>
    </row>
    <row r="810" spans="2:9" hidden="1" outlineLevel="1">
      <c r="B810" s="611"/>
      <c r="C810" s="58" t="s">
        <v>39</v>
      </c>
      <c r="D810" s="18" t="s">
        <v>0</v>
      </c>
      <c r="E810" s="19" t="s">
        <v>17</v>
      </c>
      <c r="F810" s="587"/>
      <c r="G810" s="587"/>
      <c r="H810" s="20">
        <v>10000</v>
      </c>
      <c r="I810" s="17">
        <f t="shared" si="29"/>
        <v>3910000</v>
      </c>
    </row>
    <row r="811" spans="2:9" hidden="1" outlineLevel="1">
      <c r="B811" s="611"/>
      <c r="C811" s="58" t="s">
        <v>39</v>
      </c>
      <c r="D811" s="18" t="s">
        <v>16</v>
      </c>
      <c r="E811" s="19" t="s">
        <v>17</v>
      </c>
      <c r="F811" s="587"/>
      <c r="G811" s="587"/>
      <c r="H811" s="20">
        <v>10000</v>
      </c>
      <c r="I811" s="17">
        <f t="shared" si="29"/>
        <v>3920000</v>
      </c>
    </row>
    <row r="812" spans="2:9" hidden="1">
      <c r="B812" s="6" t="s">
        <v>65</v>
      </c>
      <c r="C812" s="7"/>
      <c r="D812" s="8"/>
      <c r="E812" s="9"/>
      <c r="F812" s="10"/>
      <c r="G812" s="10"/>
      <c r="H812" s="11">
        <f>SUM(H813:H848)</f>
        <v>180000</v>
      </c>
      <c r="I812" s="12"/>
    </row>
    <row r="813" spans="2:9" hidden="1" outlineLevel="1">
      <c r="B813" s="580" t="s">
        <v>2</v>
      </c>
      <c r="C813" s="58" t="s">
        <v>39</v>
      </c>
      <c r="D813" s="14" t="s">
        <v>14</v>
      </c>
      <c r="E813" s="19" t="s">
        <v>1</v>
      </c>
      <c r="F813" s="586">
        <v>3</v>
      </c>
      <c r="G813" s="586">
        <v>0</v>
      </c>
      <c r="H813" s="16">
        <v>0</v>
      </c>
      <c r="I813" s="17">
        <f>I811+H813</f>
        <v>3920000</v>
      </c>
    </row>
    <row r="814" spans="2:9" hidden="1" outlineLevel="1">
      <c r="B814" s="611"/>
      <c r="C814" s="58" t="s">
        <v>39</v>
      </c>
      <c r="D814" s="18" t="s">
        <v>15</v>
      </c>
      <c r="E814" s="19" t="s">
        <v>1</v>
      </c>
      <c r="F814" s="587"/>
      <c r="G814" s="587"/>
      <c r="H814" s="20">
        <v>0</v>
      </c>
      <c r="I814" s="17">
        <f t="shared" ref="I814:I832" si="30">H814+I813</f>
        <v>3920000</v>
      </c>
    </row>
    <row r="815" spans="2:9" hidden="1" outlineLevel="1">
      <c r="B815" s="611"/>
      <c r="C815" s="58" t="s">
        <v>39</v>
      </c>
      <c r="D815" s="18" t="s">
        <v>16</v>
      </c>
      <c r="E815" s="19" t="s">
        <v>17</v>
      </c>
      <c r="F815" s="587"/>
      <c r="G815" s="587"/>
      <c r="H815" s="20">
        <v>10000</v>
      </c>
      <c r="I815" s="17">
        <f t="shared" si="30"/>
        <v>3930000</v>
      </c>
    </row>
    <row r="816" spans="2:9" outlineLevel="1">
      <c r="B816" s="611"/>
      <c r="C816" s="58" t="s">
        <v>39</v>
      </c>
      <c r="D816" s="18" t="s">
        <v>13</v>
      </c>
      <c r="E816" s="19" t="s">
        <v>17</v>
      </c>
      <c r="F816" s="587"/>
      <c r="G816" s="587"/>
      <c r="H816" s="20">
        <v>10000</v>
      </c>
      <c r="I816" s="17">
        <f t="shared" si="30"/>
        <v>3940000</v>
      </c>
    </row>
    <row r="817" spans="2:9" hidden="1" outlineLevel="1">
      <c r="B817" s="612" t="s">
        <v>3</v>
      </c>
      <c r="C817" s="59" t="s">
        <v>39</v>
      </c>
      <c r="D817" s="22" t="s">
        <v>13</v>
      </c>
      <c r="E817" s="23" t="s">
        <v>1</v>
      </c>
      <c r="F817" s="585">
        <v>3</v>
      </c>
      <c r="G817" s="585">
        <v>2</v>
      </c>
      <c r="H817" s="24">
        <v>0</v>
      </c>
      <c r="I817" s="17">
        <f t="shared" si="30"/>
        <v>3940000</v>
      </c>
    </row>
    <row r="818" spans="2:9" hidden="1" outlineLevel="1">
      <c r="B818" s="612"/>
      <c r="C818" s="59" t="s">
        <v>39</v>
      </c>
      <c r="D818" s="22" t="s">
        <v>0</v>
      </c>
      <c r="E818" s="23" t="s">
        <v>1</v>
      </c>
      <c r="F818" s="585"/>
      <c r="G818" s="585"/>
      <c r="H818" s="24">
        <v>0</v>
      </c>
      <c r="I818" s="17">
        <f t="shared" si="30"/>
        <v>3940000</v>
      </c>
    </row>
    <row r="819" spans="2:9" hidden="1" outlineLevel="1">
      <c r="B819" s="612"/>
      <c r="C819" s="59" t="s">
        <v>39</v>
      </c>
      <c r="D819" s="22" t="s">
        <v>25</v>
      </c>
      <c r="E819" s="23" t="s">
        <v>17</v>
      </c>
      <c r="F819" s="585"/>
      <c r="G819" s="585"/>
      <c r="H819" s="24">
        <v>10000</v>
      </c>
      <c r="I819" s="17">
        <f t="shared" si="30"/>
        <v>3950000</v>
      </c>
    </row>
    <row r="820" spans="2:9" hidden="1" outlineLevel="1">
      <c r="B820" s="612"/>
      <c r="C820" s="59" t="s">
        <v>39</v>
      </c>
      <c r="D820" s="22" t="s">
        <v>24</v>
      </c>
      <c r="E820" s="23" t="s">
        <v>17</v>
      </c>
      <c r="F820" s="585"/>
      <c r="G820" s="585"/>
      <c r="H820" s="24">
        <v>10000</v>
      </c>
      <c r="I820" s="17">
        <f t="shared" si="30"/>
        <v>3960000</v>
      </c>
    </row>
    <row r="821" spans="2:9" hidden="1" outlineLevel="1">
      <c r="B821" s="611" t="s">
        <v>6</v>
      </c>
      <c r="C821" s="58" t="s">
        <v>39</v>
      </c>
      <c r="D821" s="18" t="s">
        <v>15</v>
      </c>
      <c r="E821" s="19" t="s">
        <v>1</v>
      </c>
      <c r="F821" s="587">
        <v>3</v>
      </c>
      <c r="G821" s="587">
        <v>2</v>
      </c>
      <c r="H821" s="20">
        <v>0</v>
      </c>
      <c r="I821" s="17">
        <f t="shared" si="30"/>
        <v>3960000</v>
      </c>
    </row>
    <row r="822" spans="2:9" hidden="1" outlineLevel="1">
      <c r="B822" s="611"/>
      <c r="C822" s="58" t="s">
        <v>39</v>
      </c>
      <c r="D822" s="18" t="s">
        <v>16</v>
      </c>
      <c r="E822" s="19" t="s">
        <v>1</v>
      </c>
      <c r="F822" s="587"/>
      <c r="G822" s="587"/>
      <c r="H822" s="20">
        <v>0</v>
      </c>
      <c r="I822" s="17">
        <f t="shared" si="30"/>
        <v>3960000</v>
      </c>
    </row>
    <row r="823" spans="2:9" hidden="1" outlineLevel="1">
      <c r="B823" s="611"/>
      <c r="C823" s="58" t="s">
        <v>39</v>
      </c>
      <c r="D823" s="18" t="s">
        <v>14</v>
      </c>
      <c r="E823" s="19" t="s">
        <v>17</v>
      </c>
      <c r="F823" s="587"/>
      <c r="G823" s="587"/>
      <c r="H823" s="20">
        <v>10000</v>
      </c>
      <c r="I823" s="17">
        <f t="shared" si="30"/>
        <v>3970000</v>
      </c>
    </row>
    <row r="824" spans="2:9" hidden="1" outlineLevel="1">
      <c r="B824" s="611"/>
      <c r="C824" s="58" t="s">
        <v>39</v>
      </c>
      <c r="D824" s="18" t="s">
        <v>5</v>
      </c>
      <c r="E824" s="19" t="s">
        <v>17</v>
      </c>
      <c r="F824" s="587"/>
      <c r="G824" s="587"/>
      <c r="H824" s="20">
        <v>10000</v>
      </c>
      <c r="I824" s="17">
        <f t="shared" si="30"/>
        <v>3980000</v>
      </c>
    </row>
    <row r="825" spans="2:9" hidden="1" outlineLevel="1">
      <c r="B825" s="612" t="s">
        <v>7</v>
      </c>
      <c r="C825" s="59" t="s">
        <v>39</v>
      </c>
      <c r="D825" s="22" t="s">
        <v>25</v>
      </c>
      <c r="E825" s="23" t="s">
        <v>1</v>
      </c>
      <c r="F825" s="585">
        <v>3</v>
      </c>
      <c r="G825" s="585">
        <v>0</v>
      </c>
      <c r="H825" s="24">
        <v>0</v>
      </c>
      <c r="I825" s="17">
        <f t="shared" si="30"/>
        <v>3980000</v>
      </c>
    </row>
    <row r="826" spans="2:9" hidden="1" outlineLevel="1">
      <c r="B826" s="612"/>
      <c r="C826" s="59" t="s">
        <v>39</v>
      </c>
      <c r="D826" s="22" t="s">
        <v>24</v>
      </c>
      <c r="E826" s="23" t="s">
        <v>1</v>
      </c>
      <c r="F826" s="585"/>
      <c r="G826" s="585"/>
      <c r="H826" s="24">
        <v>0</v>
      </c>
      <c r="I826" s="17">
        <f t="shared" si="30"/>
        <v>3980000</v>
      </c>
    </row>
    <row r="827" spans="2:9" hidden="1" outlineLevel="1">
      <c r="B827" s="612"/>
      <c r="C827" s="59" t="s">
        <v>39</v>
      </c>
      <c r="D827" s="22" t="s">
        <v>0</v>
      </c>
      <c r="E827" s="23" t="s">
        <v>17</v>
      </c>
      <c r="F827" s="585"/>
      <c r="G827" s="585"/>
      <c r="H827" s="24">
        <v>10000</v>
      </c>
      <c r="I827" s="17">
        <f t="shared" si="30"/>
        <v>3990000</v>
      </c>
    </row>
    <row r="828" spans="2:9" outlineLevel="1">
      <c r="B828" s="612"/>
      <c r="C828" s="59" t="s">
        <v>39</v>
      </c>
      <c r="D828" s="22" t="s">
        <v>13</v>
      </c>
      <c r="E828" s="23" t="s">
        <v>17</v>
      </c>
      <c r="F828" s="585"/>
      <c r="G828" s="585"/>
      <c r="H828" s="24">
        <v>10000</v>
      </c>
      <c r="I828" s="17">
        <f t="shared" si="30"/>
        <v>4000000</v>
      </c>
    </row>
    <row r="829" spans="2:9" hidden="1" outlineLevel="1">
      <c r="B829" s="611" t="s">
        <v>8</v>
      </c>
      <c r="C829" s="58" t="s">
        <v>39</v>
      </c>
      <c r="D829" s="18" t="s">
        <v>15</v>
      </c>
      <c r="E829" s="19" t="s">
        <v>1</v>
      </c>
      <c r="F829" s="587">
        <v>3</v>
      </c>
      <c r="G829" s="587">
        <v>0</v>
      </c>
      <c r="H829" s="20">
        <v>0</v>
      </c>
      <c r="I829" s="17">
        <f t="shared" si="30"/>
        <v>4000000</v>
      </c>
    </row>
    <row r="830" spans="2:9" hidden="1" outlineLevel="1">
      <c r="B830" s="611"/>
      <c r="C830" s="58" t="s">
        <v>39</v>
      </c>
      <c r="D830" s="18" t="s">
        <v>16</v>
      </c>
      <c r="E830" s="19" t="s">
        <v>1</v>
      </c>
      <c r="F830" s="587"/>
      <c r="G830" s="587"/>
      <c r="H830" s="20">
        <v>0</v>
      </c>
      <c r="I830" s="17">
        <f t="shared" si="30"/>
        <v>4000000</v>
      </c>
    </row>
    <row r="831" spans="2:9" hidden="1" outlineLevel="1">
      <c r="B831" s="611"/>
      <c r="C831" s="58" t="s">
        <v>39</v>
      </c>
      <c r="D831" s="18" t="s">
        <v>14</v>
      </c>
      <c r="E831" s="19" t="s">
        <v>17</v>
      </c>
      <c r="F831" s="587"/>
      <c r="G831" s="587"/>
      <c r="H831" s="20">
        <v>10000</v>
      </c>
      <c r="I831" s="17">
        <f t="shared" si="30"/>
        <v>4010000</v>
      </c>
    </row>
    <row r="832" spans="2:9" hidden="1" outlineLevel="1">
      <c r="B832" s="611"/>
      <c r="C832" s="58" t="s">
        <v>39</v>
      </c>
      <c r="D832" s="18" t="s">
        <v>5</v>
      </c>
      <c r="E832" s="19" t="s">
        <v>17</v>
      </c>
      <c r="F832" s="587"/>
      <c r="G832" s="587"/>
      <c r="H832" s="20">
        <v>10000</v>
      </c>
      <c r="I832" s="17">
        <f t="shared" si="30"/>
        <v>4020000</v>
      </c>
    </row>
    <row r="833" spans="2:9" hidden="1" outlineLevel="1">
      <c r="B833" s="612" t="s">
        <v>10</v>
      </c>
      <c r="C833" s="59" t="s">
        <v>39</v>
      </c>
      <c r="D833" s="22" t="s">
        <v>25</v>
      </c>
      <c r="E833" s="23" t="s">
        <v>1</v>
      </c>
      <c r="F833" s="585">
        <v>3</v>
      </c>
      <c r="G833" s="585">
        <v>0</v>
      </c>
      <c r="H833" s="24">
        <v>0</v>
      </c>
      <c r="I833" s="17">
        <f t="shared" ref="I833:I840" si="31">H833+I832</f>
        <v>4020000</v>
      </c>
    </row>
    <row r="834" spans="2:9" hidden="1" outlineLevel="1">
      <c r="B834" s="612"/>
      <c r="C834" s="59" t="s">
        <v>39</v>
      </c>
      <c r="D834" s="22" t="s">
        <v>5</v>
      </c>
      <c r="E834" s="23" t="s">
        <v>1</v>
      </c>
      <c r="F834" s="585"/>
      <c r="G834" s="585"/>
      <c r="H834" s="24">
        <v>0</v>
      </c>
      <c r="I834" s="17">
        <f t="shared" si="31"/>
        <v>4020000</v>
      </c>
    </row>
    <row r="835" spans="2:9" hidden="1" outlineLevel="1">
      <c r="B835" s="612"/>
      <c r="C835" s="59" t="s">
        <v>39</v>
      </c>
      <c r="D835" s="22" t="s">
        <v>0</v>
      </c>
      <c r="E835" s="23" t="s">
        <v>17</v>
      </c>
      <c r="F835" s="585"/>
      <c r="G835" s="585"/>
      <c r="H835" s="24">
        <v>10000</v>
      </c>
      <c r="I835" s="17">
        <f t="shared" si="31"/>
        <v>4030000</v>
      </c>
    </row>
    <row r="836" spans="2:9" outlineLevel="1">
      <c r="B836" s="612"/>
      <c r="C836" s="59" t="s">
        <v>39</v>
      </c>
      <c r="D836" s="22" t="s">
        <v>13</v>
      </c>
      <c r="E836" s="23" t="s">
        <v>17</v>
      </c>
      <c r="F836" s="585"/>
      <c r="G836" s="585"/>
      <c r="H836" s="24">
        <v>10000</v>
      </c>
      <c r="I836" s="17">
        <f t="shared" si="31"/>
        <v>4040000</v>
      </c>
    </row>
    <row r="837" spans="2:9" hidden="1" outlineLevel="1">
      <c r="B837" s="611" t="s">
        <v>31</v>
      </c>
      <c r="C837" s="58" t="s">
        <v>39</v>
      </c>
      <c r="D837" s="18" t="s">
        <v>23</v>
      </c>
      <c r="E837" s="19" t="s">
        <v>1</v>
      </c>
      <c r="F837" s="587">
        <v>3</v>
      </c>
      <c r="G837" s="587">
        <v>2</v>
      </c>
      <c r="H837" s="20">
        <v>0</v>
      </c>
      <c r="I837" s="17">
        <f t="shared" si="31"/>
        <v>4040000</v>
      </c>
    </row>
    <row r="838" spans="2:9" hidden="1" outlineLevel="1">
      <c r="B838" s="611"/>
      <c r="C838" s="58" t="s">
        <v>39</v>
      </c>
      <c r="D838" s="18" t="s">
        <v>5</v>
      </c>
      <c r="E838" s="19" t="s">
        <v>1</v>
      </c>
      <c r="F838" s="587"/>
      <c r="G838" s="587"/>
      <c r="H838" s="20">
        <v>0</v>
      </c>
      <c r="I838" s="17">
        <f t="shared" si="31"/>
        <v>4040000</v>
      </c>
    </row>
    <row r="839" spans="2:9" outlineLevel="1">
      <c r="B839" s="611"/>
      <c r="C839" s="58" t="s">
        <v>39</v>
      </c>
      <c r="D839" s="18" t="s">
        <v>13</v>
      </c>
      <c r="E839" s="19" t="s">
        <v>17</v>
      </c>
      <c r="F839" s="587"/>
      <c r="G839" s="587"/>
      <c r="H839" s="20">
        <v>10000</v>
      </c>
      <c r="I839" s="17">
        <f t="shared" si="31"/>
        <v>4050000</v>
      </c>
    </row>
    <row r="840" spans="2:9" hidden="1" outlineLevel="1">
      <c r="B840" s="611"/>
      <c r="C840" s="58" t="s">
        <v>39</v>
      </c>
      <c r="D840" s="18" t="s">
        <v>16</v>
      </c>
      <c r="E840" s="19" t="s">
        <v>17</v>
      </c>
      <c r="F840" s="587"/>
      <c r="G840" s="587"/>
      <c r="H840" s="20">
        <v>10000</v>
      </c>
      <c r="I840" s="17">
        <f t="shared" si="31"/>
        <v>4060000</v>
      </c>
    </row>
    <row r="841" spans="2:9" hidden="1" outlineLevel="1">
      <c r="B841" s="612" t="s">
        <v>36</v>
      </c>
      <c r="C841" s="59" t="s">
        <v>39</v>
      </c>
      <c r="D841" s="22" t="s">
        <v>23</v>
      </c>
      <c r="E841" s="23" t="s">
        <v>1</v>
      </c>
      <c r="F841" s="585">
        <v>3</v>
      </c>
      <c r="G841" s="585">
        <v>2</v>
      </c>
      <c r="H841" s="24">
        <v>0</v>
      </c>
      <c r="I841" s="17">
        <f t="shared" ref="I841:I848" si="32">H841+I840</f>
        <v>4060000</v>
      </c>
    </row>
    <row r="842" spans="2:9" hidden="1" outlineLevel="1">
      <c r="B842" s="612"/>
      <c r="C842" s="59" t="s">
        <v>39</v>
      </c>
      <c r="D842" s="22" t="s">
        <v>5</v>
      </c>
      <c r="E842" s="23" t="s">
        <v>1</v>
      </c>
      <c r="F842" s="585"/>
      <c r="G842" s="585"/>
      <c r="H842" s="24">
        <v>0</v>
      </c>
      <c r="I842" s="17">
        <f t="shared" si="32"/>
        <v>4060000</v>
      </c>
    </row>
    <row r="843" spans="2:9" hidden="1" outlineLevel="1">
      <c r="B843" s="612"/>
      <c r="C843" s="59" t="s">
        <v>39</v>
      </c>
      <c r="D843" s="22" t="s">
        <v>15</v>
      </c>
      <c r="E843" s="23" t="s">
        <v>17</v>
      </c>
      <c r="F843" s="585"/>
      <c r="G843" s="585"/>
      <c r="H843" s="24">
        <v>10000</v>
      </c>
      <c r="I843" s="17">
        <f t="shared" si="32"/>
        <v>4070000</v>
      </c>
    </row>
    <row r="844" spans="2:9" hidden="1" outlineLevel="1">
      <c r="B844" s="612"/>
      <c r="C844" s="59" t="s">
        <v>39</v>
      </c>
      <c r="D844" s="22" t="s">
        <v>14</v>
      </c>
      <c r="E844" s="23" t="s">
        <v>17</v>
      </c>
      <c r="F844" s="585"/>
      <c r="G844" s="585"/>
      <c r="H844" s="24">
        <v>10000</v>
      </c>
      <c r="I844" s="17">
        <f t="shared" si="32"/>
        <v>4080000</v>
      </c>
    </row>
    <row r="845" spans="2:9" hidden="1" outlineLevel="1">
      <c r="B845" s="611" t="s">
        <v>37</v>
      </c>
      <c r="C845" s="58" t="s">
        <v>39</v>
      </c>
      <c r="D845" s="18" t="s">
        <v>23</v>
      </c>
      <c r="E845" s="19" t="s">
        <v>1</v>
      </c>
      <c r="F845" s="587">
        <v>3</v>
      </c>
      <c r="G845" s="587">
        <v>1</v>
      </c>
      <c r="H845" s="20">
        <v>0</v>
      </c>
      <c r="I845" s="17">
        <f t="shared" si="32"/>
        <v>4080000</v>
      </c>
    </row>
    <row r="846" spans="2:9" hidden="1" outlineLevel="1">
      <c r="B846" s="611"/>
      <c r="C846" s="58" t="s">
        <v>39</v>
      </c>
      <c r="D846" s="18" t="s">
        <v>13</v>
      </c>
      <c r="E846" s="19" t="s">
        <v>1</v>
      </c>
      <c r="F846" s="587"/>
      <c r="G846" s="587"/>
      <c r="H846" s="20">
        <v>0</v>
      </c>
      <c r="I846" s="17">
        <f t="shared" si="32"/>
        <v>4080000</v>
      </c>
    </row>
    <row r="847" spans="2:9" hidden="1" outlineLevel="1">
      <c r="B847" s="611"/>
      <c r="C847" s="58" t="s">
        <v>39</v>
      </c>
      <c r="D847" s="18" t="s">
        <v>14</v>
      </c>
      <c r="E847" s="19" t="s">
        <v>17</v>
      </c>
      <c r="F847" s="587"/>
      <c r="G847" s="587"/>
      <c r="H847" s="20">
        <v>10000</v>
      </c>
      <c r="I847" s="17">
        <f t="shared" si="32"/>
        <v>4090000</v>
      </c>
    </row>
    <row r="848" spans="2:9" hidden="1" outlineLevel="1">
      <c r="B848" s="611"/>
      <c r="C848" s="58" t="s">
        <v>39</v>
      </c>
      <c r="D848" s="18" t="s">
        <v>5</v>
      </c>
      <c r="E848" s="19" t="s">
        <v>17</v>
      </c>
      <c r="F848" s="587"/>
      <c r="G848" s="587"/>
      <c r="H848" s="20">
        <v>10000</v>
      </c>
      <c r="I848" s="17">
        <f t="shared" si="32"/>
        <v>4100000</v>
      </c>
    </row>
    <row r="849" spans="2:9" hidden="1">
      <c r="B849" s="6" t="s">
        <v>66</v>
      </c>
      <c r="C849" s="7"/>
      <c r="D849" s="8"/>
      <c r="E849" s="9"/>
      <c r="F849" s="10"/>
      <c r="G849" s="10"/>
      <c r="H849" s="11">
        <f>SUM(H850:H869)</f>
        <v>100000</v>
      </c>
      <c r="I849" s="12"/>
    </row>
    <row r="850" spans="2:9" hidden="1" outlineLevel="1">
      <c r="B850" s="580" t="s">
        <v>2</v>
      </c>
      <c r="C850" s="58" t="s">
        <v>39</v>
      </c>
      <c r="D850" s="14" t="s">
        <v>5</v>
      </c>
      <c r="E850" s="19" t="s">
        <v>1</v>
      </c>
      <c r="F850" s="586">
        <v>3</v>
      </c>
      <c r="G850" s="586">
        <v>0</v>
      </c>
      <c r="H850" s="16">
        <v>0</v>
      </c>
      <c r="I850" s="17">
        <f>I848+H850</f>
        <v>4100000</v>
      </c>
    </row>
    <row r="851" spans="2:9" hidden="1" outlineLevel="1">
      <c r="B851" s="611"/>
      <c r="C851" s="58" t="s">
        <v>39</v>
      </c>
      <c r="D851" s="18" t="s">
        <v>23</v>
      </c>
      <c r="E851" s="19" t="s">
        <v>1</v>
      </c>
      <c r="F851" s="587"/>
      <c r="G851" s="587"/>
      <c r="H851" s="20">
        <v>0</v>
      </c>
      <c r="I851" s="17">
        <f t="shared" ref="I851:I869" si="33">H851+I850</f>
        <v>4100000</v>
      </c>
    </row>
    <row r="852" spans="2:9" hidden="1" outlineLevel="1">
      <c r="B852" s="611"/>
      <c r="C852" s="58" t="s">
        <v>39</v>
      </c>
      <c r="D852" s="18" t="s">
        <v>24</v>
      </c>
      <c r="E852" s="19" t="s">
        <v>17</v>
      </c>
      <c r="F852" s="587"/>
      <c r="G852" s="587"/>
      <c r="H852" s="20">
        <v>10000</v>
      </c>
      <c r="I852" s="17">
        <f t="shared" si="33"/>
        <v>4110000</v>
      </c>
    </row>
    <row r="853" spans="2:9" hidden="1" outlineLevel="1">
      <c r="B853" s="611"/>
      <c r="C853" s="58" t="s">
        <v>39</v>
      </c>
      <c r="D853" s="18" t="s">
        <v>16</v>
      </c>
      <c r="E853" s="19" t="s">
        <v>17</v>
      </c>
      <c r="F853" s="587"/>
      <c r="G853" s="587"/>
      <c r="H853" s="20">
        <v>10000</v>
      </c>
      <c r="I853" s="17">
        <f t="shared" si="33"/>
        <v>4120000</v>
      </c>
    </row>
    <row r="854" spans="2:9" hidden="1" outlineLevel="1">
      <c r="B854" s="612" t="s">
        <v>3</v>
      </c>
      <c r="C854" s="59" t="s">
        <v>39</v>
      </c>
      <c r="D854" s="22" t="s">
        <v>5</v>
      </c>
      <c r="E854" s="23" t="s">
        <v>1</v>
      </c>
      <c r="F854" s="585">
        <v>3</v>
      </c>
      <c r="G854" s="585">
        <v>1</v>
      </c>
      <c r="H854" s="24">
        <v>0</v>
      </c>
      <c r="I854" s="17">
        <f t="shared" si="33"/>
        <v>4120000</v>
      </c>
    </row>
    <row r="855" spans="2:9" hidden="1" outlineLevel="1">
      <c r="B855" s="612"/>
      <c r="C855" s="59" t="s">
        <v>39</v>
      </c>
      <c r="D855" s="22" t="s">
        <v>23</v>
      </c>
      <c r="E855" s="23" t="s">
        <v>1</v>
      </c>
      <c r="F855" s="585"/>
      <c r="G855" s="585"/>
      <c r="H855" s="24">
        <v>0</v>
      </c>
      <c r="I855" s="17">
        <f t="shared" si="33"/>
        <v>4120000</v>
      </c>
    </row>
    <row r="856" spans="2:9" outlineLevel="1">
      <c r="B856" s="612"/>
      <c r="C856" s="59" t="s">
        <v>39</v>
      </c>
      <c r="D856" s="22" t="s">
        <v>13</v>
      </c>
      <c r="E856" s="23" t="s">
        <v>17</v>
      </c>
      <c r="F856" s="585"/>
      <c r="G856" s="585"/>
      <c r="H856" s="24">
        <v>10000</v>
      </c>
      <c r="I856" s="17">
        <f t="shared" si="33"/>
        <v>4130000</v>
      </c>
    </row>
    <row r="857" spans="2:9" hidden="1" outlineLevel="1">
      <c r="B857" s="612"/>
      <c r="C857" s="59" t="s">
        <v>39</v>
      </c>
      <c r="D857" s="22" t="s">
        <v>16</v>
      </c>
      <c r="E857" s="23" t="s">
        <v>17</v>
      </c>
      <c r="F857" s="585"/>
      <c r="G857" s="585"/>
      <c r="H857" s="24">
        <v>10000</v>
      </c>
      <c r="I857" s="17">
        <f t="shared" si="33"/>
        <v>4140000</v>
      </c>
    </row>
    <row r="858" spans="2:9" hidden="1" outlineLevel="1">
      <c r="B858" s="611" t="s">
        <v>6</v>
      </c>
      <c r="C858" s="58" t="s">
        <v>39</v>
      </c>
      <c r="D858" s="18" t="s">
        <v>5</v>
      </c>
      <c r="E858" s="19" t="s">
        <v>1</v>
      </c>
      <c r="F858" s="587">
        <v>3</v>
      </c>
      <c r="G858" s="587">
        <v>2</v>
      </c>
      <c r="H858" s="20">
        <v>0</v>
      </c>
      <c r="I858" s="17">
        <f t="shared" si="33"/>
        <v>4140000</v>
      </c>
    </row>
    <row r="859" spans="2:9" hidden="1" outlineLevel="1">
      <c r="B859" s="611"/>
      <c r="C859" s="58" t="s">
        <v>39</v>
      </c>
      <c r="D859" s="18" t="s">
        <v>23</v>
      </c>
      <c r="E859" s="19" t="s">
        <v>1</v>
      </c>
      <c r="F859" s="587"/>
      <c r="G859" s="587"/>
      <c r="H859" s="20">
        <v>0</v>
      </c>
      <c r="I859" s="17">
        <f t="shared" si="33"/>
        <v>4140000</v>
      </c>
    </row>
    <row r="860" spans="2:9" hidden="1" outlineLevel="1">
      <c r="B860" s="611"/>
      <c r="C860" s="58" t="s">
        <v>39</v>
      </c>
      <c r="D860" s="18" t="s">
        <v>25</v>
      </c>
      <c r="E860" s="19" t="s">
        <v>17</v>
      </c>
      <c r="F860" s="587"/>
      <c r="G860" s="587"/>
      <c r="H860" s="20">
        <v>10000</v>
      </c>
      <c r="I860" s="17">
        <f t="shared" si="33"/>
        <v>4150000</v>
      </c>
    </row>
    <row r="861" spans="2:9" hidden="1" outlineLevel="1">
      <c r="B861" s="611"/>
      <c r="C861" s="58" t="s">
        <v>39</v>
      </c>
      <c r="D861" s="18" t="s">
        <v>24</v>
      </c>
      <c r="E861" s="19" t="s">
        <v>17</v>
      </c>
      <c r="F861" s="587"/>
      <c r="G861" s="587"/>
      <c r="H861" s="20">
        <v>10000</v>
      </c>
      <c r="I861" s="17">
        <f t="shared" si="33"/>
        <v>4160000</v>
      </c>
    </row>
    <row r="862" spans="2:9" hidden="1" outlineLevel="1">
      <c r="B862" s="612" t="s">
        <v>7</v>
      </c>
      <c r="C862" s="59" t="s">
        <v>39</v>
      </c>
      <c r="D862" s="22" t="s">
        <v>13</v>
      </c>
      <c r="E862" s="23" t="s">
        <v>1</v>
      </c>
      <c r="F862" s="585">
        <v>3</v>
      </c>
      <c r="G862" s="585">
        <v>2</v>
      </c>
      <c r="H862" s="24">
        <v>0</v>
      </c>
      <c r="I862" s="17">
        <f t="shared" si="33"/>
        <v>4160000</v>
      </c>
    </row>
    <row r="863" spans="2:9" hidden="1" outlineLevel="1">
      <c r="B863" s="612"/>
      <c r="C863" s="59" t="s">
        <v>39</v>
      </c>
      <c r="D863" s="22" t="s">
        <v>23</v>
      </c>
      <c r="E863" s="23" t="s">
        <v>1</v>
      </c>
      <c r="F863" s="585"/>
      <c r="G863" s="585"/>
      <c r="H863" s="24">
        <v>0</v>
      </c>
      <c r="I863" s="17">
        <f t="shared" si="33"/>
        <v>4160000</v>
      </c>
    </row>
    <row r="864" spans="2:9" hidden="1" outlineLevel="1">
      <c r="B864" s="612"/>
      <c r="C864" s="59" t="s">
        <v>39</v>
      </c>
      <c r="D864" s="22" t="s">
        <v>25</v>
      </c>
      <c r="E864" s="23" t="s">
        <v>17</v>
      </c>
      <c r="F864" s="585"/>
      <c r="G864" s="585"/>
      <c r="H864" s="24">
        <v>10000</v>
      </c>
      <c r="I864" s="17">
        <f t="shared" si="33"/>
        <v>4170000</v>
      </c>
    </row>
    <row r="865" spans="2:9" hidden="1" outlineLevel="1">
      <c r="B865" s="612"/>
      <c r="C865" s="59" t="s">
        <v>39</v>
      </c>
      <c r="D865" s="22" t="s">
        <v>24</v>
      </c>
      <c r="E865" s="23" t="s">
        <v>17</v>
      </c>
      <c r="F865" s="585"/>
      <c r="G865" s="585"/>
      <c r="H865" s="24">
        <v>10000</v>
      </c>
      <c r="I865" s="17">
        <f t="shared" si="33"/>
        <v>4180000</v>
      </c>
    </row>
    <row r="866" spans="2:9" hidden="1" outlineLevel="1">
      <c r="B866" s="611" t="s">
        <v>8</v>
      </c>
      <c r="C866" s="58" t="s">
        <v>39</v>
      </c>
      <c r="D866" s="18" t="s">
        <v>23</v>
      </c>
      <c r="E866" s="19" t="s">
        <v>1</v>
      </c>
      <c r="F866" s="587">
        <v>3</v>
      </c>
      <c r="G866" s="587">
        <v>2</v>
      </c>
      <c r="H866" s="20">
        <v>0</v>
      </c>
      <c r="I866" s="17">
        <f t="shared" si="33"/>
        <v>4180000</v>
      </c>
    </row>
    <row r="867" spans="2:9" hidden="1" outlineLevel="1">
      <c r="B867" s="611"/>
      <c r="C867" s="58" t="s">
        <v>39</v>
      </c>
      <c r="D867" s="18" t="s">
        <v>24</v>
      </c>
      <c r="E867" s="19" t="s">
        <v>1</v>
      </c>
      <c r="F867" s="587"/>
      <c r="G867" s="587"/>
      <c r="H867" s="20">
        <v>0</v>
      </c>
      <c r="I867" s="17">
        <f t="shared" si="33"/>
        <v>4180000</v>
      </c>
    </row>
    <row r="868" spans="2:9" outlineLevel="1">
      <c r="B868" s="611"/>
      <c r="C868" s="58" t="s">
        <v>39</v>
      </c>
      <c r="D868" s="18" t="s">
        <v>13</v>
      </c>
      <c r="E868" s="19" t="s">
        <v>17</v>
      </c>
      <c r="F868" s="587"/>
      <c r="G868" s="587"/>
      <c r="H868" s="20">
        <v>10000</v>
      </c>
      <c r="I868" s="17">
        <f t="shared" si="33"/>
        <v>4190000</v>
      </c>
    </row>
    <row r="869" spans="2:9" hidden="1" outlineLevel="1">
      <c r="B869" s="611"/>
      <c r="C869" s="58" t="s">
        <v>39</v>
      </c>
      <c r="D869" s="18" t="s">
        <v>16</v>
      </c>
      <c r="E869" s="19" t="s">
        <v>17</v>
      </c>
      <c r="F869" s="587"/>
      <c r="G869" s="587"/>
      <c r="H869" s="20">
        <v>10000</v>
      </c>
      <c r="I869" s="17">
        <f t="shared" si="33"/>
        <v>4200000</v>
      </c>
    </row>
    <row r="872" spans="2:9">
      <c r="B872" s="3" t="s">
        <v>324</v>
      </c>
      <c r="F872" s="3">
        <f>COUNTIFS(D:D,"Khương",E:E,"Thua")</f>
        <v>30</v>
      </c>
      <c r="H872" s="31">
        <f>F872*10000</f>
        <v>300000</v>
      </c>
    </row>
  </sheetData>
  <autoFilter ref="B5:J869">
    <filterColumn colId="2">
      <filters>
        <filter val="Khương"/>
      </filters>
    </filterColumn>
    <filterColumn colId="3">
      <filters>
        <filter val="Thua"/>
      </filters>
    </filterColumn>
  </autoFilter>
  <mergeCells count="643">
    <mergeCell ref="B866:B869"/>
    <mergeCell ref="F866:F869"/>
    <mergeCell ref="G866:G869"/>
    <mergeCell ref="B854:B857"/>
    <mergeCell ref="F854:F857"/>
    <mergeCell ref="G854:G857"/>
    <mergeCell ref="B858:B861"/>
    <mergeCell ref="F858:F861"/>
    <mergeCell ref="G858:G861"/>
    <mergeCell ref="B862:B865"/>
    <mergeCell ref="F862:F865"/>
    <mergeCell ref="G862:G865"/>
    <mergeCell ref="B833:B836"/>
    <mergeCell ref="F833:F836"/>
    <mergeCell ref="G833:G836"/>
    <mergeCell ref="B837:B840"/>
    <mergeCell ref="F837:F840"/>
    <mergeCell ref="G837:G840"/>
    <mergeCell ref="B850:B853"/>
    <mergeCell ref="F850:F853"/>
    <mergeCell ref="G850:G853"/>
    <mergeCell ref="B841:B844"/>
    <mergeCell ref="F841:F844"/>
    <mergeCell ref="G841:G844"/>
    <mergeCell ref="B845:B848"/>
    <mergeCell ref="F845:F848"/>
    <mergeCell ref="G845:G848"/>
    <mergeCell ref="B825:B828"/>
    <mergeCell ref="F825:F828"/>
    <mergeCell ref="G825:G828"/>
    <mergeCell ref="B829:B832"/>
    <mergeCell ref="F829:F832"/>
    <mergeCell ref="G829:G832"/>
    <mergeCell ref="B804:B807"/>
    <mergeCell ref="F804:F807"/>
    <mergeCell ref="G804:G807"/>
    <mergeCell ref="B808:B811"/>
    <mergeCell ref="F808:F811"/>
    <mergeCell ref="G808:G811"/>
    <mergeCell ref="B813:B816"/>
    <mergeCell ref="F813:F816"/>
    <mergeCell ref="G813:G816"/>
    <mergeCell ref="B817:B820"/>
    <mergeCell ref="F817:F820"/>
    <mergeCell ref="G817:G820"/>
    <mergeCell ref="B821:B824"/>
    <mergeCell ref="F821:F824"/>
    <mergeCell ref="G821:G824"/>
    <mergeCell ref="B792:B795"/>
    <mergeCell ref="F792:F795"/>
    <mergeCell ref="G792:G795"/>
    <mergeCell ref="B796:B799"/>
    <mergeCell ref="F796:F799"/>
    <mergeCell ref="G796:G799"/>
    <mergeCell ref="B800:B803"/>
    <mergeCell ref="F800:F803"/>
    <mergeCell ref="G800:G803"/>
    <mergeCell ref="B779:B782"/>
    <mergeCell ref="F779:F782"/>
    <mergeCell ref="G779:G782"/>
    <mergeCell ref="B783:B786"/>
    <mergeCell ref="F783:F786"/>
    <mergeCell ref="G783:G786"/>
    <mergeCell ref="B787:B790"/>
    <mergeCell ref="F787:F790"/>
    <mergeCell ref="G787:G790"/>
    <mergeCell ref="B770:B773"/>
    <mergeCell ref="F770:F773"/>
    <mergeCell ref="G770:G773"/>
    <mergeCell ref="B774:B777"/>
    <mergeCell ref="F774:F777"/>
    <mergeCell ref="G774:G777"/>
    <mergeCell ref="B758:B761"/>
    <mergeCell ref="F758:F761"/>
    <mergeCell ref="G758:G761"/>
    <mergeCell ref="B762:B765"/>
    <mergeCell ref="F762:F765"/>
    <mergeCell ref="G762:G765"/>
    <mergeCell ref="B766:B769"/>
    <mergeCell ref="F766:F769"/>
    <mergeCell ref="G766:G769"/>
    <mergeCell ref="B547:B550"/>
    <mergeCell ref="F547:F550"/>
    <mergeCell ref="G547:G550"/>
    <mergeCell ref="B551:B552"/>
    <mergeCell ref="F551:F552"/>
    <mergeCell ref="G551:G552"/>
    <mergeCell ref="B553:B554"/>
    <mergeCell ref="F553:F554"/>
    <mergeCell ref="G553:G554"/>
    <mergeCell ref="B535:B538"/>
    <mergeCell ref="F535:F538"/>
    <mergeCell ref="G535:G538"/>
    <mergeCell ref="B539:B542"/>
    <mergeCell ref="F539:F542"/>
    <mergeCell ref="G539:G542"/>
    <mergeCell ref="B543:B546"/>
    <mergeCell ref="F543:F546"/>
    <mergeCell ref="G543:G546"/>
    <mergeCell ref="B523:B526"/>
    <mergeCell ref="F523:F526"/>
    <mergeCell ref="G523:G526"/>
    <mergeCell ref="B527:B530"/>
    <mergeCell ref="F527:F530"/>
    <mergeCell ref="G527:G530"/>
    <mergeCell ref="B531:B534"/>
    <mergeCell ref="F531:F534"/>
    <mergeCell ref="G531:G534"/>
    <mergeCell ref="B510:B513"/>
    <mergeCell ref="F510:F513"/>
    <mergeCell ref="G510:G513"/>
    <mergeCell ref="B515:B518"/>
    <mergeCell ref="F515:F518"/>
    <mergeCell ref="G515:G518"/>
    <mergeCell ref="B519:B522"/>
    <mergeCell ref="F519:F522"/>
    <mergeCell ref="G519:G522"/>
    <mergeCell ref="B498:B501"/>
    <mergeCell ref="F498:F501"/>
    <mergeCell ref="G498:G501"/>
    <mergeCell ref="B502:B505"/>
    <mergeCell ref="F502:F505"/>
    <mergeCell ref="G502:G505"/>
    <mergeCell ref="B506:B509"/>
    <mergeCell ref="F506:F509"/>
    <mergeCell ref="G506:G509"/>
    <mergeCell ref="B486:B489"/>
    <mergeCell ref="F486:F489"/>
    <mergeCell ref="G486:G489"/>
    <mergeCell ref="B490:B493"/>
    <mergeCell ref="F490:F493"/>
    <mergeCell ref="G490:G493"/>
    <mergeCell ref="B494:B497"/>
    <mergeCell ref="F494:F497"/>
    <mergeCell ref="G494:G497"/>
    <mergeCell ref="B474:B477"/>
    <mergeCell ref="F474:F477"/>
    <mergeCell ref="G474:G477"/>
    <mergeCell ref="B478:B481"/>
    <mergeCell ref="F478:F481"/>
    <mergeCell ref="G478:G481"/>
    <mergeCell ref="B482:B485"/>
    <mergeCell ref="F482:F485"/>
    <mergeCell ref="G482:G485"/>
    <mergeCell ref="B461:B464"/>
    <mergeCell ref="F461:F464"/>
    <mergeCell ref="G461:G464"/>
    <mergeCell ref="B465:B468"/>
    <mergeCell ref="F465:F468"/>
    <mergeCell ref="G465:G468"/>
    <mergeCell ref="B469:B472"/>
    <mergeCell ref="F469:F472"/>
    <mergeCell ref="G469:G472"/>
    <mergeCell ref="B449:B452"/>
    <mergeCell ref="F449:F452"/>
    <mergeCell ref="G449:G452"/>
    <mergeCell ref="B453:B456"/>
    <mergeCell ref="F453:F456"/>
    <mergeCell ref="G453:G456"/>
    <mergeCell ref="B457:B460"/>
    <mergeCell ref="F457:F460"/>
    <mergeCell ref="G457:G460"/>
    <mergeCell ref="B436:B439"/>
    <mergeCell ref="F436:F439"/>
    <mergeCell ref="G436:G439"/>
    <mergeCell ref="B441:B444"/>
    <mergeCell ref="F441:F444"/>
    <mergeCell ref="G441:G444"/>
    <mergeCell ref="B445:B448"/>
    <mergeCell ref="F445:F448"/>
    <mergeCell ref="G445:G448"/>
    <mergeCell ref="B424:B427"/>
    <mergeCell ref="F424:F427"/>
    <mergeCell ref="G424:G427"/>
    <mergeCell ref="B428:B431"/>
    <mergeCell ref="F428:F431"/>
    <mergeCell ref="G428:G431"/>
    <mergeCell ref="B432:B435"/>
    <mergeCell ref="F432:F435"/>
    <mergeCell ref="G432:G435"/>
    <mergeCell ref="B412:B415"/>
    <mergeCell ref="F412:F415"/>
    <mergeCell ref="G412:G415"/>
    <mergeCell ref="B416:B419"/>
    <mergeCell ref="F416:F419"/>
    <mergeCell ref="G416:G419"/>
    <mergeCell ref="B420:B423"/>
    <mergeCell ref="F420:F423"/>
    <mergeCell ref="G420:G423"/>
    <mergeCell ref="B399:B402"/>
    <mergeCell ref="F399:F402"/>
    <mergeCell ref="G399:G402"/>
    <mergeCell ref="B403:B406"/>
    <mergeCell ref="F403:F406"/>
    <mergeCell ref="G403:G406"/>
    <mergeCell ref="B408:B411"/>
    <mergeCell ref="F408:F411"/>
    <mergeCell ref="G408:G411"/>
    <mergeCell ref="B387:B390"/>
    <mergeCell ref="F387:F390"/>
    <mergeCell ref="G387:G390"/>
    <mergeCell ref="B391:B394"/>
    <mergeCell ref="F391:F394"/>
    <mergeCell ref="G391:G394"/>
    <mergeCell ref="B395:B398"/>
    <mergeCell ref="F395:F398"/>
    <mergeCell ref="G395:G398"/>
    <mergeCell ref="B374:B377"/>
    <mergeCell ref="F374:F377"/>
    <mergeCell ref="G374:G377"/>
    <mergeCell ref="B379:B382"/>
    <mergeCell ref="F379:F382"/>
    <mergeCell ref="G379:G382"/>
    <mergeCell ref="B383:B386"/>
    <mergeCell ref="F383:F386"/>
    <mergeCell ref="G383:G386"/>
    <mergeCell ref="B362:B365"/>
    <mergeCell ref="F362:F365"/>
    <mergeCell ref="G362:G365"/>
    <mergeCell ref="B366:B369"/>
    <mergeCell ref="F366:F369"/>
    <mergeCell ref="G366:G369"/>
    <mergeCell ref="B370:B373"/>
    <mergeCell ref="F370:F373"/>
    <mergeCell ref="G370:G373"/>
    <mergeCell ref="B349:B352"/>
    <mergeCell ref="F349:F352"/>
    <mergeCell ref="G349:G352"/>
    <mergeCell ref="B353:B356"/>
    <mergeCell ref="F353:F356"/>
    <mergeCell ref="G353:G356"/>
    <mergeCell ref="B358:B361"/>
    <mergeCell ref="F358:F361"/>
    <mergeCell ref="G358:G361"/>
    <mergeCell ref="B337:B340"/>
    <mergeCell ref="F337:F340"/>
    <mergeCell ref="G337:G340"/>
    <mergeCell ref="B341:B344"/>
    <mergeCell ref="F341:F344"/>
    <mergeCell ref="G341:G344"/>
    <mergeCell ref="B345:B348"/>
    <mergeCell ref="F345:F348"/>
    <mergeCell ref="G345:G348"/>
    <mergeCell ref="B325:B328"/>
    <mergeCell ref="F325:F328"/>
    <mergeCell ref="G325:G328"/>
    <mergeCell ref="B329:B332"/>
    <mergeCell ref="F329:F332"/>
    <mergeCell ref="G329:G332"/>
    <mergeCell ref="B333:B336"/>
    <mergeCell ref="F333:F336"/>
    <mergeCell ref="G333:G336"/>
    <mergeCell ref="B313:B316"/>
    <mergeCell ref="F313:F316"/>
    <mergeCell ref="G313:G316"/>
    <mergeCell ref="B317:B320"/>
    <mergeCell ref="F317:F320"/>
    <mergeCell ref="G317:G320"/>
    <mergeCell ref="B321:B324"/>
    <mergeCell ref="F321:F324"/>
    <mergeCell ref="G321:G324"/>
    <mergeCell ref="B300:B303"/>
    <mergeCell ref="F300:F303"/>
    <mergeCell ref="G300:G303"/>
    <mergeCell ref="B304:B307"/>
    <mergeCell ref="F304:F307"/>
    <mergeCell ref="G304:G307"/>
    <mergeCell ref="B308:B311"/>
    <mergeCell ref="F308:F311"/>
    <mergeCell ref="G308:G311"/>
    <mergeCell ref="B288:B291"/>
    <mergeCell ref="F288:F291"/>
    <mergeCell ref="G288:G291"/>
    <mergeCell ref="B292:B295"/>
    <mergeCell ref="F292:F295"/>
    <mergeCell ref="G292:G295"/>
    <mergeCell ref="B296:B299"/>
    <mergeCell ref="F296:F299"/>
    <mergeCell ref="G296:G299"/>
    <mergeCell ref="B211:B214"/>
    <mergeCell ref="F211:F214"/>
    <mergeCell ref="G211:G214"/>
    <mergeCell ref="B215:B218"/>
    <mergeCell ref="F215:F218"/>
    <mergeCell ref="G215:G218"/>
    <mergeCell ref="B219:B222"/>
    <mergeCell ref="F219:F222"/>
    <mergeCell ref="G219:G222"/>
    <mergeCell ref="B206:B209"/>
    <mergeCell ref="F206:F209"/>
    <mergeCell ref="G206:G209"/>
    <mergeCell ref="B190:B193"/>
    <mergeCell ref="F190:F193"/>
    <mergeCell ref="G190:G193"/>
    <mergeCell ref="B194:B197"/>
    <mergeCell ref="F194:F197"/>
    <mergeCell ref="G194:G197"/>
    <mergeCell ref="B198:B201"/>
    <mergeCell ref="F198:F201"/>
    <mergeCell ref="G198:G201"/>
    <mergeCell ref="B202:B205"/>
    <mergeCell ref="F202:F205"/>
    <mergeCell ref="G202:G205"/>
    <mergeCell ref="B52:B55"/>
    <mergeCell ref="F52:F55"/>
    <mergeCell ref="G52:G55"/>
    <mergeCell ref="B56:B59"/>
    <mergeCell ref="F56:F59"/>
    <mergeCell ref="G56:G59"/>
    <mergeCell ref="B105:B108"/>
    <mergeCell ref="F105:F108"/>
    <mergeCell ref="G105:G108"/>
    <mergeCell ref="B65:B68"/>
    <mergeCell ref="F65:F68"/>
    <mergeCell ref="G65:G68"/>
    <mergeCell ref="B69:B72"/>
    <mergeCell ref="F69:F72"/>
    <mergeCell ref="G69:G72"/>
    <mergeCell ref="B100:B103"/>
    <mergeCell ref="F100:F103"/>
    <mergeCell ref="G100:G103"/>
    <mergeCell ref="B84:B87"/>
    <mergeCell ref="F84:F87"/>
    <mergeCell ref="G84:G87"/>
    <mergeCell ref="B88:B91"/>
    <mergeCell ref="F88:F91"/>
    <mergeCell ref="G88:G91"/>
    <mergeCell ref="B43:B46"/>
    <mergeCell ref="F43:F46"/>
    <mergeCell ref="G43:G46"/>
    <mergeCell ref="B47:B50"/>
    <mergeCell ref="F47:F50"/>
    <mergeCell ref="G47:G50"/>
    <mergeCell ref="B2:I2"/>
    <mergeCell ref="B22:B25"/>
    <mergeCell ref="F22:F25"/>
    <mergeCell ref="G22:G25"/>
    <mergeCell ref="B14:B17"/>
    <mergeCell ref="F14:F17"/>
    <mergeCell ref="G14:G17"/>
    <mergeCell ref="B18:B21"/>
    <mergeCell ref="F18:F21"/>
    <mergeCell ref="G18:G21"/>
    <mergeCell ref="B6:B9"/>
    <mergeCell ref="F6:F9"/>
    <mergeCell ref="G6:G9"/>
    <mergeCell ref="B10:B13"/>
    <mergeCell ref="F10:F13"/>
    <mergeCell ref="G10:G13"/>
    <mergeCell ref="B31:B34"/>
    <mergeCell ref="F31:F34"/>
    <mergeCell ref="G31:G34"/>
    <mergeCell ref="B35:B38"/>
    <mergeCell ref="F35:F38"/>
    <mergeCell ref="G35:G38"/>
    <mergeCell ref="B39:B42"/>
    <mergeCell ref="F39:F42"/>
    <mergeCell ref="G39:G42"/>
    <mergeCell ref="H3:H4"/>
    <mergeCell ref="B3:B4"/>
    <mergeCell ref="D3:D4"/>
    <mergeCell ref="E3:E4"/>
    <mergeCell ref="F3:G4"/>
    <mergeCell ref="C3:C4"/>
    <mergeCell ref="F27:F30"/>
    <mergeCell ref="G27:G30"/>
    <mergeCell ref="B27:B30"/>
    <mergeCell ref="B60:B63"/>
    <mergeCell ref="F60:F63"/>
    <mergeCell ref="G60:G63"/>
    <mergeCell ref="B96:B99"/>
    <mergeCell ref="F96:F99"/>
    <mergeCell ref="G96:G99"/>
    <mergeCell ref="F73:F74"/>
    <mergeCell ref="G73:G74"/>
    <mergeCell ref="B92:B95"/>
    <mergeCell ref="F92:F95"/>
    <mergeCell ref="G92:G95"/>
    <mergeCell ref="B76:B79"/>
    <mergeCell ref="F76:F79"/>
    <mergeCell ref="G76:G79"/>
    <mergeCell ref="B80:B83"/>
    <mergeCell ref="F80:F83"/>
    <mergeCell ref="G80:G83"/>
    <mergeCell ref="B73:B74"/>
    <mergeCell ref="B130:B133"/>
    <mergeCell ref="F130:F133"/>
    <mergeCell ref="G130:G133"/>
    <mergeCell ref="B109:B112"/>
    <mergeCell ref="F109:F112"/>
    <mergeCell ref="G109:G112"/>
    <mergeCell ref="B113:B116"/>
    <mergeCell ref="F113:F116"/>
    <mergeCell ref="G113:G116"/>
    <mergeCell ref="B122:B125"/>
    <mergeCell ref="F122:F125"/>
    <mergeCell ref="G122:G125"/>
    <mergeCell ref="B126:B129"/>
    <mergeCell ref="F126:F129"/>
    <mergeCell ref="G126:G129"/>
    <mergeCell ref="B117:B120"/>
    <mergeCell ref="F117:F120"/>
    <mergeCell ref="G117:G120"/>
    <mergeCell ref="B134:B137"/>
    <mergeCell ref="F134:F137"/>
    <mergeCell ref="G134:G137"/>
    <mergeCell ref="B138:B139"/>
    <mergeCell ref="F138:F139"/>
    <mergeCell ref="G138:G139"/>
    <mergeCell ref="B187:B188"/>
    <mergeCell ref="F187:F188"/>
    <mergeCell ref="G187:G188"/>
    <mergeCell ref="B183:B186"/>
    <mergeCell ref="F183:F186"/>
    <mergeCell ref="G183:G186"/>
    <mergeCell ref="B175:B178"/>
    <mergeCell ref="F175:F178"/>
    <mergeCell ref="G175:G178"/>
    <mergeCell ref="B179:B182"/>
    <mergeCell ref="F179:F182"/>
    <mergeCell ref="G179:G182"/>
    <mergeCell ref="B163:B166"/>
    <mergeCell ref="F163:F166"/>
    <mergeCell ref="G163:G166"/>
    <mergeCell ref="B167:B170"/>
    <mergeCell ref="F167:F170"/>
    <mergeCell ref="B171:B174"/>
    <mergeCell ref="F171:F174"/>
    <mergeCell ref="G171:G174"/>
    <mergeCell ref="B151:B154"/>
    <mergeCell ref="F151:F154"/>
    <mergeCell ref="G151:G154"/>
    <mergeCell ref="B140:B141"/>
    <mergeCell ref="F140:F141"/>
    <mergeCell ref="G140:G141"/>
    <mergeCell ref="B142:B145"/>
    <mergeCell ref="F142:F145"/>
    <mergeCell ref="G167:G170"/>
    <mergeCell ref="B155:B158"/>
    <mergeCell ref="F155:F158"/>
    <mergeCell ref="G155:G158"/>
    <mergeCell ref="B159:B162"/>
    <mergeCell ref="F159:F162"/>
    <mergeCell ref="G159:G162"/>
    <mergeCell ref="B147:B150"/>
    <mergeCell ref="F147:F150"/>
    <mergeCell ref="G147:G150"/>
    <mergeCell ref="G142:G145"/>
    <mergeCell ref="B224:B227"/>
    <mergeCell ref="F224:F227"/>
    <mergeCell ref="G224:G227"/>
    <mergeCell ref="B228:B231"/>
    <mergeCell ref="F228:F231"/>
    <mergeCell ref="G228:G231"/>
    <mergeCell ref="B232:B235"/>
    <mergeCell ref="F232:F235"/>
    <mergeCell ref="G232:G235"/>
    <mergeCell ref="B248:B251"/>
    <mergeCell ref="F248:F251"/>
    <mergeCell ref="G248:G251"/>
    <mergeCell ref="B252:B255"/>
    <mergeCell ref="F252:F255"/>
    <mergeCell ref="G252:G255"/>
    <mergeCell ref="B236:B239"/>
    <mergeCell ref="F236:F239"/>
    <mergeCell ref="G236:G239"/>
    <mergeCell ref="B240:B243"/>
    <mergeCell ref="F240:F243"/>
    <mergeCell ref="G240:G243"/>
    <mergeCell ref="B244:B247"/>
    <mergeCell ref="F244:F247"/>
    <mergeCell ref="G244:G247"/>
    <mergeCell ref="B257:B260"/>
    <mergeCell ref="F257:F260"/>
    <mergeCell ref="G257:G260"/>
    <mergeCell ref="B261:B264"/>
    <mergeCell ref="F261:F264"/>
    <mergeCell ref="G261:G264"/>
    <mergeCell ref="B265:B268"/>
    <mergeCell ref="F265:F268"/>
    <mergeCell ref="G265:G268"/>
    <mergeCell ref="B281:B284"/>
    <mergeCell ref="F281:F284"/>
    <mergeCell ref="G281:G284"/>
    <mergeCell ref="B285:B286"/>
    <mergeCell ref="F285:F286"/>
    <mergeCell ref="G285:G286"/>
    <mergeCell ref="B269:B272"/>
    <mergeCell ref="F269:F272"/>
    <mergeCell ref="G269:G272"/>
    <mergeCell ref="B273:B276"/>
    <mergeCell ref="F273:F276"/>
    <mergeCell ref="G273:G276"/>
    <mergeCell ref="B277:B280"/>
    <mergeCell ref="F277:F280"/>
    <mergeCell ref="G277:G280"/>
    <mergeCell ref="B556:B559"/>
    <mergeCell ref="F556:F559"/>
    <mergeCell ref="G556:G559"/>
    <mergeCell ref="B560:B563"/>
    <mergeCell ref="F560:F563"/>
    <mergeCell ref="G560:G563"/>
    <mergeCell ref="B564:B567"/>
    <mergeCell ref="F564:F567"/>
    <mergeCell ref="G564:G567"/>
    <mergeCell ref="B568:B571"/>
    <mergeCell ref="F568:F571"/>
    <mergeCell ref="G568:G571"/>
    <mergeCell ref="B572:B575"/>
    <mergeCell ref="F572:F575"/>
    <mergeCell ref="G572:G575"/>
    <mergeCell ref="B576:B579"/>
    <mergeCell ref="F576:F579"/>
    <mergeCell ref="G576:G579"/>
    <mergeCell ref="B580:B583"/>
    <mergeCell ref="F580:F583"/>
    <mergeCell ref="G580:G583"/>
    <mergeCell ref="B584:B587"/>
    <mergeCell ref="F584:F587"/>
    <mergeCell ref="G584:G587"/>
    <mergeCell ref="B588:B591"/>
    <mergeCell ref="F588:F591"/>
    <mergeCell ref="G588:G591"/>
    <mergeCell ref="B592:B595"/>
    <mergeCell ref="B597:B600"/>
    <mergeCell ref="F597:F600"/>
    <mergeCell ref="G597:G600"/>
    <mergeCell ref="B601:B604"/>
    <mergeCell ref="F601:F604"/>
    <mergeCell ref="G601:G604"/>
    <mergeCell ref="F592:F595"/>
    <mergeCell ref="G592:G595"/>
    <mergeCell ref="B605:B608"/>
    <mergeCell ref="F605:F608"/>
    <mergeCell ref="G605:G608"/>
    <mergeCell ref="B609:B612"/>
    <mergeCell ref="F609:F612"/>
    <mergeCell ref="G609:G612"/>
    <mergeCell ref="B613:B616"/>
    <mergeCell ref="F613:F616"/>
    <mergeCell ref="G613:G616"/>
    <mergeCell ref="B629:B632"/>
    <mergeCell ref="F629:F632"/>
    <mergeCell ref="G629:G632"/>
    <mergeCell ref="B633:B636"/>
    <mergeCell ref="F633:F636"/>
    <mergeCell ref="G633:G636"/>
    <mergeCell ref="B617:B620"/>
    <mergeCell ref="F617:F620"/>
    <mergeCell ref="G617:G620"/>
    <mergeCell ref="B621:B624"/>
    <mergeCell ref="F621:F624"/>
    <mergeCell ref="G621:G624"/>
    <mergeCell ref="B625:B628"/>
    <mergeCell ref="F625:F628"/>
    <mergeCell ref="G625:G628"/>
    <mergeCell ref="B638:B641"/>
    <mergeCell ref="F638:F641"/>
    <mergeCell ref="G638:G641"/>
    <mergeCell ref="B642:B645"/>
    <mergeCell ref="F642:F645"/>
    <mergeCell ref="G642:G645"/>
    <mergeCell ref="B646:B649"/>
    <mergeCell ref="F646:F649"/>
    <mergeCell ref="G646:G649"/>
    <mergeCell ref="B650:B653"/>
    <mergeCell ref="F650:F653"/>
    <mergeCell ref="G650:G653"/>
    <mergeCell ref="B654:B657"/>
    <mergeCell ref="F654:F657"/>
    <mergeCell ref="G654:G657"/>
    <mergeCell ref="B658:B661"/>
    <mergeCell ref="F658:F661"/>
    <mergeCell ref="G658:G661"/>
    <mergeCell ref="B675:B678"/>
    <mergeCell ref="F675:F678"/>
    <mergeCell ref="G675:G678"/>
    <mergeCell ref="B679:B682"/>
    <mergeCell ref="F679:F682"/>
    <mergeCell ref="G679:G682"/>
    <mergeCell ref="B683:B686"/>
    <mergeCell ref="F683:F686"/>
    <mergeCell ref="G683:G686"/>
    <mergeCell ref="B663:B666"/>
    <mergeCell ref="F663:F666"/>
    <mergeCell ref="G663:G666"/>
    <mergeCell ref="B667:B670"/>
    <mergeCell ref="F667:F670"/>
    <mergeCell ref="G667:G670"/>
    <mergeCell ref="B671:B674"/>
    <mergeCell ref="F671:F674"/>
    <mergeCell ref="G671:G674"/>
    <mergeCell ref="B688:B691"/>
    <mergeCell ref="F688:F691"/>
    <mergeCell ref="G688:G691"/>
    <mergeCell ref="B692:B695"/>
    <mergeCell ref="F692:F695"/>
    <mergeCell ref="G692:G695"/>
    <mergeCell ref="B696:B699"/>
    <mergeCell ref="F696:F699"/>
    <mergeCell ref="G696:G699"/>
    <mergeCell ref="B700:B703"/>
    <mergeCell ref="F700:F703"/>
    <mergeCell ref="G700:G703"/>
    <mergeCell ref="B704:B707"/>
    <mergeCell ref="F704:F707"/>
    <mergeCell ref="G704:G707"/>
    <mergeCell ref="B708:B711"/>
    <mergeCell ref="F708:F711"/>
    <mergeCell ref="G708:G711"/>
    <mergeCell ref="B712:B715"/>
    <mergeCell ref="F712:F715"/>
    <mergeCell ref="G712:G715"/>
    <mergeCell ref="B717:B720"/>
    <mergeCell ref="F717:F720"/>
    <mergeCell ref="G717:G720"/>
    <mergeCell ref="B721:B724"/>
    <mergeCell ref="F721:F724"/>
    <mergeCell ref="G721:G724"/>
    <mergeCell ref="B725:B728"/>
    <mergeCell ref="F725:F728"/>
    <mergeCell ref="G725:G728"/>
    <mergeCell ref="B729:B732"/>
    <mergeCell ref="F729:F732"/>
    <mergeCell ref="G729:G732"/>
    <mergeCell ref="B733:B736"/>
    <mergeCell ref="F733:F736"/>
    <mergeCell ref="G733:G736"/>
    <mergeCell ref="B749:B752"/>
    <mergeCell ref="F749:F752"/>
    <mergeCell ref="G749:G752"/>
    <mergeCell ref="B753:B756"/>
    <mergeCell ref="F753:F756"/>
    <mergeCell ref="G753:G756"/>
    <mergeCell ref="B737:B740"/>
    <mergeCell ref="F737:F740"/>
    <mergeCell ref="G737:G740"/>
    <mergeCell ref="B741:B744"/>
    <mergeCell ref="F741:F744"/>
    <mergeCell ref="G741:G744"/>
    <mergeCell ref="B745:B748"/>
    <mergeCell ref="F745:F748"/>
    <mergeCell ref="G745:G748"/>
  </mergeCells>
  <pageMargins left="0.7" right="0.7" top="0.75" bottom="0.75" header="0.3" footer="0.3"/>
  <pageSetup orientation="portrait"/>
  <ignoredErrors>
    <ignoredError sqref="I4 H28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B2:V52"/>
  <sheetViews>
    <sheetView topLeftCell="A22" workbookViewId="0">
      <selection activeCell="F41" sqref="F41"/>
    </sheetView>
  </sheetViews>
  <sheetFormatPr defaultRowHeight="14.3"/>
  <cols>
    <col min="2" max="2" width="4.42578125" customWidth="1"/>
    <col min="3" max="3" width="5.140625" customWidth="1"/>
    <col min="4" max="4" width="29.140625" customWidth="1"/>
    <col min="5" max="5" width="14.42578125" style="161" bestFit="1" customWidth="1"/>
    <col min="6" max="6" width="11.85546875" style="467" bestFit="1" customWidth="1"/>
    <col min="7" max="7" width="13.7109375" customWidth="1"/>
    <col min="8" max="8" width="9.42578125" customWidth="1"/>
    <col min="9" max="9" width="13.28515625" bestFit="1" customWidth="1"/>
    <col min="10" max="11" width="13.7109375" customWidth="1"/>
    <col min="12" max="13" width="8.85546875"/>
    <col min="14" max="15" width="8.85546875" style="303"/>
    <col min="18" max="18" width="4.42578125" customWidth="1"/>
    <col min="19" max="19" width="19.28515625" customWidth="1"/>
    <col min="20" max="20" width="11.5703125" style="1" bestFit="1" customWidth="1"/>
    <col min="21" max="21" width="8.42578125" style="161" customWidth="1"/>
    <col min="22" max="22" width="13.28515625" style="1" bestFit="1" customWidth="1"/>
  </cols>
  <sheetData>
    <row r="2" spans="2:15" ht="18.55">
      <c r="B2" s="622" t="s">
        <v>397</v>
      </c>
      <c r="C2" s="623"/>
      <c r="D2" s="623"/>
      <c r="E2" s="623"/>
      <c r="F2" s="623"/>
      <c r="G2" s="624"/>
      <c r="H2" s="358"/>
      <c r="I2" s="358"/>
      <c r="J2" s="358"/>
      <c r="K2" s="358"/>
    </row>
    <row r="3" spans="2:15" ht="18.55">
      <c r="B3" s="358"/>
      <c r="C3" s="358"/>
      <c r="D3" s="358"/>
      <c r="E3" s="358"/>
      <c r="F3" s="358"/>
      <c r="G3" s="358"/>
      <c r="H3" s="358"/>
      <c r="I3" s="358"/>
      <c r="J3" s="358"/>
      <c r="K3" s="358"/>
    </row>
    <row r="4" spans="2:15">
      <c r="E4" s="625" t="s">
        <v>398</v>
      </c>
      <c r="F4" s="625"/>
      <c r="G4" s="625"/>
      <c r="H4" s="625" t="s">
        <v>457</v>
      </c>
      <c r="I4" s="625"/>
      <c r="J4" s="625"/>
      <c r="N4" s="303" t="s">
        <v>399</v>
      </c>
      <c r="O4" s="303" t="s">
        <v>400</v>
      </c>
    </row>
    <row r="5" spans="2:15">
      <c r="B5" s="359" t="s">
        <v>401</v>
      </c>
      <c r="C5" s="360"/>
      <c r="D5" s="360"/>
      <c r="E5" s="361" t="str">
        <f>"Tổng = "&amp;COUNTA(D6:D29)</f>
        <v>Tổng = 21</v>
      </c>
      <c r="F5" s="362" t="s">
        <v>402</v>
      </c>
      <c r="G5" s="363" t="s">
        <v>403</v>
      </c>
      <c r="H5" s="364" t="s">
        <v>404</v>
      </c>
      <c r="I5" s="365" t="s">
        <v>405</v>
      </c>
      <c r="J5" s="366" t="s">
        <v>230</v>
      </c>
      <c r="K5" s="367" t="s">
        <v>406</v>
      </c>
      <c r="M5" t="s">
        <v>407</v>
      </c>
      <c r="N5" s="368">
        <f>COUNTIF($F$6:$F$29,"S")</f>
        <v>1</v>
      </c>
      <c r="O5" s="368">
        <f>COUNTIF($F$6:$F$22,"S")</f>
        <v>0</v>
      </c>
    </row>
    <row r="6" spans="2:15">
      <c r="B6" s="369" t="s">
        <v>408</v>
      </c>
      <c r="C6" s="370" t="s">
        <v>409</v>
      </c>
      <c r="D6" s="371"/>
      <c r="E6" s="372" t="str">
        <f>"Tổng = "&amp;COUNTA(D7:D18)</f>
        <v>Tổng = 12</v>
      </c>
      <c r="F6" s="373"/>
      <c r="G6" s="374">
        <f>SUM(G7:G29)</f>
        <v>36</v>
      </c>
      <c r="H6" s="375">
        <f>SUM(H7:H18)</f>
        <v>12</v>
      </c>
      <c r="I6" s="376"/>
      <c r="J6" s="377">
        <f>SUM(I7:I18)</f>
        <v>5500000</v>
      </c>
      <c r="K6" s="378"/>
      <c r="M6" t="s">
        <v>410</v>
      </c>
      <c r="N6" s="368">
        <f>COUNTIF($F$6:$F$29,"M")</f>
        <v>12</v>
      </c>
      <c r="O6" s="368">
        <f>COUNTIF($F$6:$F$22,"M")</f>
        <v>7</v>
      </c>
    </row>
    <row r="7" spans="2:15">
      <c r="B7" s="379"/>
      <c r="C7" s="380">
        <v>1</v>
      </c>
      <c r="D7" s="381" t="s">
        <v>13</v>
      </c>
      <c r="E7" s="380" t="s">
        <v>411</v>
      </c>
      <c r="F7" s="382" t="s">
        <v>410</v>
      </c>
      <c r="G7" s="383">
        <v>2</v>
      </c>
      <c r="H7" s="379">
        <v>1</v>
      </c>
      <c r="I7" s="384">
        <v>500000</v>
      </c>
      <c r="J7" s="385"/>
      <c r="K7" s="386"/>
      <c r="M7" t="s">
        <v>412</v>
      </c>
      <c r="N7" s="368">
        <f>COUNTIF($F$6:$F$29,"L")</f>
        <v>4</v>
      </c>
      <c r="O7" s="368">
        <f>COUNTIF($F$6:$F$22,"L")</f>
        <v>4</v>
      </c>
    </row>
    <row r="8" spans="2:15">
      <c r="B8" s="379"/>
      <c r="C8" s="380">
        <v>2</v>
      </c>
      <c r="D8" s="381" t="s">
        <v>9</v>
      </c>
      <c r="E8" s="380" t="s">
        <v>411</v>
      </c>
      <c r="F8" s="382" t="s">
        <v>410</v>
      </c>
      <c r="G8" s="383">
        <v>2</v>
      </c>
      <c r="H8" s="379">
        <v>1</v>
      </c>
      <c r="I8" s="384">
        <v>500000</v>
      </c>
      <c r="J8" s="385"/>
      <c r="K8" s="386"/>
      <c r="M8" t="s">
        <v>413</v>
      </c>
      <c r="N8" s="368">
        <f>COUNTIF($F$6:$F$29,"XL")</f>
        <v>2</v>
      </c>
      <c r="O8" s="368">
        <f>COUNTIF($F$6:$F$22,"XL")</f>
        <v>2</v>
      </c>
    </row>
    <row r="9" spans="2:15">
      <c r="B9" s="379"/>
      <c r="C9" s="380">
        <v>3</v>
      </c>
      <c r="D9" s="381" t="s">
        <v>14</v>
      </c>
      <c r="E9" s="380" t="s">
        <v>411</v>
      </c>
      <c r="F9" s="382" t="s">
        <v>414</v>
      </c>
      <c r="G9" s="383">
        <v>2</v>
      </c>
      <c r="H9" s="379">
        <v>1</v>
      </c>
      <c r="I9" s="384">
        <v>500000</v>
      </c>
      <c r="J9" s="385"/>
      <c r="K9" s="386"/>
      <c r="M9" t="s">
        <v>415</v>
      </c>
      <c r="N9" s="368">
        <f>COUNTIF($F$6:$F$29,"2XL")</f>
        <v>2</v>
      </c>
      <c r="O9" s="368">
        <f>COUNTIF($F$6:$F$22,"2XL")</f>
        <v>2</v>
      </c>
    </row>
    <row r="10" spans="2:15">
      <c r="B10" s="379"/>
      <c r="C10" s="380">
        <v>4</v>
      </c>
      <c r="D10" s="381" t="s">
        <v>15</v>
      </c>
      <c r="E10" s="380" t="s">
        <v>411</v>
      </c>
      <c r="F10" s="382" t="s">
        <v>412</v>
      </c>
      <c r="G10" s="383">
        <v>2</v>
      </c>
      <c r="H10" s="379">
        <v>1</v>
      </c>
      <c r="I10" s="384">
        <v>500000</v>
      </c>
      <c r="J10" s="385"/>
      <c r="K10" s="386"/>
    </row>
    <row r="11" spans="2:15">
      <c r="B11" s="379"/>
      <c r="C11" s="380">
        <v>5</v>
      </c>
      <c r="D11" s="381" t="s">
        <v>16</v>
      </c>
      <c r="E11" s="380" t="s">
        <v>411</v>
      </c>
      <c r="F11" s="382" t="s">
        <v>410</v>
      </c>
      <c r="G11" s="383">
        <v>2</v>
      </c>
      <c r="H11" s="379">
        <v>1</v>
      </c>
      <c r="I11" s="384">
        <v>500000</v>
      </c>
      <c r="J11" s="385"/>
      <c r="K11" s="386"/>
      <c r="M11" t="s">
        <v>416</v>
      </c>
      <c r="N11" s="368">
        <f>SUM(N5:N9)</f>
        <v>21</v>
      </c>
      <c r="O11" s="368">
        <f>SUM(O5:O9)</f>
        <v>15</v>
      </c>
    </row>
    <row r="12" spans="2:15">
      <c r="B12" s="379"/>
      <c r="C12" s="380">
        <v>6</v>
      </c>
      <c r="D12" s="381" t="s">
        <v>23</v>
      </c>
      <c r="E12" s="380" t="s">
        <v>411</v>
      </c>
      <c r="F12" s="382" t="s">
        <v>410</v>
      </c>
      <c r="G12" s="383">
        <v>2</v>
      </c>
      <c r="H12" s="379">
        <v>1</v>
      </c>
      <c r="I12" s="384">
        <v>500000</v>
      </c>
      <c r="J12" s="385"/>
      <c r="K12" s="386"/>
    </row>
    <row r="13" spans="2:15">
      <c r="B13" s="379"/>
      <c r="C13" s="387">
        <v>7</v>
      </c>
      <c r="D13" s="388" t="s">
        <v>24</v>
      </c>
      <c r="E13" s="387" t="s">
        <v>411</v>
      </c>
      <c r="F13" s="389" t="s">
        <v>412</v>
      </c>
      <c r="G13" s="390">
        <v>2</v>
      </c>
      <c r="H13" s="379">
        <v>1</v>
      </c>
      <c r="I13" s="391">
        <v>0</v>
      </c>
      <c r="J13" s="392"/>
      <c r="K13" s="393"/>
    </row>
    <row r="14" spans="2:15">
      <c r="B14" s="379"/>
      <c r="C14" s="380">
        <v>8</v>
      </c>
      <c r="D14" s="381" t="s">
        <v>0</v>
      </c>
      <c r="E14" s="380" t="s">
        <v>411</v>
      </c>
      <c r="F14" s="382" t="s">
        <v>414</v>
      </c>
      <c r="G14" s="383">
        <v>2</v>
      </c>
      <c r="H14" s="379">
        <v>1</v>
      </c>
      <c r="I14" s="384">
        <v>500000</v>
      </c>
      <c r="J14" s="385"/>
      <c r="K14" s="386"/>
    </row>
    <row r="15" spans="2:15">
      <c r="B15" s="379"/>
      <c r="C15" s="380">
        <v>9</v>
      </c>
      <c r="D15" s="381" t="s">
        <v>417</v>
      </c>
      <c r="E15" s="380" t="s">
        <v>411</v>
      </c>
      <c r="F15" s="382" t="s">
        <v>412</v>
      </c>
      <c r="G15" s="383">
        <v>2</v>
      </c>
      <c r="H15" s="379">
        <v>1</v>
      </c>
      <c r="I15" s="384">
        <v>500000</v>
      </c>
      <c r="J15" s="385"/>
      <c r="K15" s="386"/>
    </row>
    <row r="16" spans="2:15">
      <c r="B16" s="379"/>
      <c r="C16" s="380">
        <v>10</v>
      </c>
      <c r="D16" s="381" t="s">
        <v>25</v>
      </c>
      <c r="E16" s="380" t="s">
        <v>411</v>
      </c>
      <c r="F16" s="382" t="s">
        <v>410</v>
      </c>
      <c r="G16" s="383">
        <v>2</v>
      </c>
      <c r="H16" s="379">
        <v>1</v>
      </c>
      <c r="I16" s="384">
        <v>500000</v>
      </c>
      <c r="J16" s="385"/>
      <c r="K16" s="386"/>
    </row>
    <row r="17" spans="2:11">
      <c r="B17" s="379"/>
      <c r="C17" s="380">
        <v>11</v>
      </c>
      <c r="D17" s="381" t="s">
        <v>4</v>
      </c>
      <c r="E17" s="380" t="s">
        <v>411</v>
      </c>
      <c r="F17" s="382" t="s">
        <v>410</v>
      </c>
      <c r="G17" s="383">
        <v>2</v>
      </c>
      <c r="H17" s="379">
        <v>1</v>
      </c>
      <c r="I17" s="384">
        <v>500000</v>
      </c>
      <c r="J17" s="385"/>
      <c r="K17" s="386"/>
    </row>
    <row r="18" spans="2:11">
      <c r="B18" s="379"/>
      <c r="C18" s="380">
        <v>12</v>
      </c>
      <c r="D18" s="381" t="s">
        <v>418</v>
      </c>
      <c r="E18" s="380" t="s">
        <v>411</v>
      </c>
      <c r="F18" s="382" t="s">
        <v>412</v>
      </c>
      <c r="G18" s="383">
        <v>2</v>
      </c>
      <c r="H18" s="379">
        <v>1</v>
      </c>
      <c r="I18" s="384">
        <v>500000</v>
      </c>
      <c r="J18" s="385"/>
      <c r="K18" s="386"/>
    </row>
    <row r="19" spans="2:11">
      <c r="B19" s="394" t="s">
        <v>419</v>
      </c>
      <c r="C19" s="395" t="s">
        <v>420</v>
      </c>
      <c r="D19" s="396"/>
      <c r="E19" s="397" t="str">
        <f>"Tổng = "&amp;COUNTA(D20:D22)</f>
        <v>Tổng = 3</v>
      </c>
      <c r="F19" s="398"/>
      <c r="G19" s="399"/>
      <c r="H19" s="400">
        <f>SUM(H20:H22)</f>
        <v>3</v>
      </c>
      <c r="I19" s="401"/>
      <c r="J19" s="402">
        <f>SUM(I20:I22)</f>
        <v>1500000</v>
      </c>
      <c r="K19" s="403"/>
    </row>
    <row r="20" spans="2:11">
      <c r="B20" s="379"/>
      <c r="C20" s="380">
        <v>13</v>
      </c>
      <c r="D20" s="381" t="s">
        <v>370</v>
      </c>
      <c r="E20" s="380" t="s">
        <v>411</v>
      </c>
      <c r="F20" s="382" t="s">
        <v>421</v>
      </c>
      <c r="G20" s="404">
        <v>2</v>
      </c>
      <c r="H20" s="379">
        <v>1</v>
      </c>
      <c r="I20" s="384">
        <v>500000</v>
      </c>
      <c r="J20" s="385"/>
      <c r="K20" s="386"/>
    </row>
    <row r="21" spans="2:11">
      <c r="B21" s="379"/>
      <c r="C21" s="380">
        <v>14</v>
      </c>
      <c r="D21" s="381" t="s">
        <v>354</v>
      </c>
      <c r="E21" s="380" t="s">
        <v>411</v>
      </c>
      <c r="F21" s="382" t="s">
        <v>410</v>
      </c>
      <c r="G21" s="404">
        <v>2</v>
      </c>
      <c r="H21" s="379">
        <v>1</v>
      </c>
      <c r="I21" s="384">
        <v>500000</v>
      </c>
      <c r="J21" s="385"/>
      <c r="K21" s="386"/>
    </row>
    <row r="22" spans="2:11">
      <c r="B22" s="379"/>
      <c r="C22" s="380">
        <v>15</v>
      </c>
      <c r="D22" s="381" t="s">
        <v>127</v>
      </c>
      <c r="E22" s="380" t="s">
        <v>411</v>
      </c>
      <c r="F22" s="382" t="s">
        <v>421</v>
      </c>
      <c r="G22" s="404">
        <v>2</v>
      </c>
      <c r="H22" s="379">
        <v>1</v>
      </c>
      <c r="I22" s="384">
        <v>500000</v>
      </c>
      <c r="J22" s="385"/>
      <c r="K22" s="386"/>
    </row>
    <row r="23" spans="2:11">
      <c r="B23" s="394" t="s">
        <v>422</v>
      </c>
      <c r="C23" s="395" t="s">
        <v>423</v>
      </c>
      <c r="D23" s="396"/>
      <c r="E23" s="397" t="str">
        <f>"Tổng = "&amp;COUNTA(D24:D30)</f>
        <v>Tổng = 7</v>
      </c>
      <c r="F23" s="398"/>
      <c r="G23" s="399"/>
      <c r="H23" s="400">
        <f>SUM(H24:H30)</f>
        <v>7</v>
      </c>
      <c r="I23" s="401"/>
      <c r="J23" s="402">
        <f>SUM(I24:I30)</f>
        <v>2000000</v>
      </c>
      <c r="K23" s="403"/>
    </row>
    <row r="24" spans="2:11">
      <c r="B24" s="405"/>
      <c r="C24" s="380">
        <v>16</v>
      </c>
      <c r="D24" s="381" t="s">
        <v>424</v>
      </c>
      <c r="E24" s="380" t="s">
        <v>425</v>
      </c>
      <c r="F24" s="382" t="s">
        <v>407</v>
      </c>
      <c r="G24" s="404">
        <v>1</v>
      </c>
      <c r="H24" s="379">
        <v>1</v>
      </c>
      <c r="I24" s="384"/>
      <c r="J24" s="385"/>
      <c r="K24" s="386"/>
    </row>
    <row r="25" spans="2:11">
      <c r="B25" s="405"/>
      <c r="C25" s="380">
        <v>17</v>
      </c>
      <c r="D25" s="381" t="s">
        <v>426</v>
      </c>
      <c r="E25" s="380" t="s">
        <v>427</v>
      </c>
      <c r="F25" s="382" t="s">
        <v>410</v>
      </c>
      <c r="G25" s="404">
        <v>1</v>
      </c>
      <c r="H25" s="379">
        <v>1</v>
      </c>
      <c r="I25" s="384">
        <v>1000000</v>
      </c>
      <c r="J25" s="385"/>
      <c r="K25" s="386"/>
    </row>
    <row r="26" spans="2:11">
      <c r="B26" s="405"/>
      <c r="C26" s="380">
        <v>18</v>
      </c>
      <c r="D26" s="381" t="s">
        <v>428</v>
      </c>
      <c r="E26" s="380" t="s">
        <v>429</v>
      </c>
      <c r="F26" s="382" t="s">
        <v>410</v>
      </c>
      <c r="G26" s="404">
        <v>1</v>
      </c>
      <c r="H26" s="379">
        <v>1</v>
      </c>
      <c r="I26" s="384"/>
      <c r="J26" s="385"/>
      <c r="K26" s="386"/>
    </row>
    <row r="27" spans="2:11">
      <c r="B27" s="405"/>
      <c r="C27" s="380">
        <v>19</v>
      </c>
      <c r="D27" s="381" t="s">
        <v>430</v>
      </c>
      <c r="E27" s="380" t="s">
        <v>431</v>
      </c>
      <c r="F27" s="382" t="s">
        <v>410</v>
      </c>
      <c r="G27" s="404">
        <v>1</v>
      </c>
      <c r="H27" s="379">
        <v>1</v>
      </c>
      <c r="I27" s="384"/>
      <c r="J27" s="385"/>
      <c r="K27" s="386"/>
    </row>
    <row r="28" spans="2:11">
      <c r="B28" s="405"/>
      <c r="C28" s="380">
        <v>20</v>
      </c>
      <c r="D28" s="381" t="s">
        <v>432</v>
      </c>
      <c r="E28" s="380" t="s">
        <v>433</v>
      </c>
      <c r="F28" s="382" t="s">
        <v>410</v>
      </c>
      <c r="G28" s="404">
        <v>1</v>
      </c>
      <c r="H28" s="379">
        <v>1</v>
      </c>
      <c r="I28" s="384"/>
      <c r="J28" s="385"/>
      <c r="K28" s="386"/>
    </row>
    <row r="29" spans="2:11">
      <c r="B29" s="406"/>
      <c r="C29" s="380">
        <v>21</v>
      </c>
      <c r="D29" s="407" t="s">
        <v>434</v>
      </c>
      <c r="E29" s="408" t="s">
        <v>435</v>
      </c>
      <c r="F29" s="382" t="s">
        <v>410</v>
      </c>
      <c r="G29" s="409">
        <v>1</v>
      </c>
      <c r="H29" s="379">
        <v>1</v>
      </c>
      <c r="I29" s="384">
        <v>1000000</v>
      </c>
      <c r="J29" s="410"/>
      <c r="K29" s="411"/>
    </row>
    <row r="30" spans="2:11">
      <c r="B30" s="412"/>
      <c r="C30" s="413">
        <v>22</v>
      </c>
      <c r="D30" s="414" t="s">
        <v>436</v>
      </c>
      <c r="E30" s="413" t="s">
        <v>437</v>
      </c>
      <c r="F30" s="415" t="s">
        <v>410</v>
      </c>
      <c r="G30" s="416">
        <v>1</v>
      </c>
      <c r="H30" s="379">
        <v>1</v>
      </c>
      <c r="I30" s="417"/>
      <c r="J30" s="418"/>
      <c r="K30" s="419"/>
    </row>
    <row r="31" spans="2:11">
      <c r="B31" s="359" t="s">
        <v>438</v>
      </c>
      <c r="C31" s="420"/>
      <c r="D31" s="360"/>
      <c r="E31" s="421"/>
      <c r="F31" s="362"/>
      <c r="G31" s="422">
        <f>SUM(G32:G34)</f>
        <v>4785000</v>
      </c>
      <c r="H31" s="364"/>
      <c r="I31" s="423"/>
      <c r="J31" s="424">
        <f>SUM(J32:J34)</f>
        <v>5410000</v>
      </c>
      <c r="K31" s="425">
        <f>G31-J31</f>
        <v>-625000</v>
      </c>
    </row>
    <row r="32" spans="2:11">
      <c r="B32" s="426">
        <v>1</v>
      </c>
      <c r="C32" s="427" t="s">
        <v>385</v>
      </c>
      <c r="D32" s="235"/>
      <c r="E32" s="428">
        <f>COUNTA(D7:D22)</f>
        <v>15</v>
      </c>
      <c r="F32" s="429">
        <v>95000</v>
      </c>
      <c r="G32" s="430">
        <f>F32*E32</f>
        <v>1425000</v>
      </c>
      <c r="H32" s="426">
        <v>15</v>
      </c>
      <c r="I32" s="429">
        <v>95000</v>
      </c>
      <c r="J32" s="431">
        <f>H32*I32</f>
        <v>1425000</v>
      </c>
      <c r="K32" s="432"/>
    </row>
    <row r="33" spans="2:11">
      <c r="B33" s="379">
        <v>2</v>
      </c>
      <c r="C33" s="381" t="s">
        <v>439</v>
      </c>
      <c r="D33" s="237"/>
      <c r="E33" s="380">
        <f>COUNTA(D7:D29)</f>
        <v>21</v>
      </c>
      <c r="F33" s="433">
        <v>135000</v>
      </c>
      <c r="G33" s="434">
        <f t="shared" ref="G33:G34" si="0">F33*E33</f>
        <v>2835000</v>
      </c>
      <c r="H33" s="379">
        <v>23</v>
      </c>
      <c r="I33" s="433">
        <v>135000</v>
      </c>
      <c r="J33" s="435">
        <f t="shared" ref="J33:J34" si="1">H33*I33</f>
        <v>3105000</v>
      </c>
      <c r="K33" s="386"/>
    </row>
    <row r="34" spans="2:11">
      <c r="B34" s="436">
        <v>3</v>
      </c>
      <c r="C34" s="407" t="s">
        <v>384</v>
      </c>
      <c r="D34" s="437"/>
      <c r="E34" s="408">
        <f>E32</f>
        <v>15</v>
      </c>
      <c r="F34" s="438">
        <v>35000</v>
      </c>
      <c r="G34" s="439">
        <f t="shared" si="0"/>
        <v>525000</v>
      </c>
      <c r="H34" s="436">
        <v>16</v>
      </c>
      <c r="I34" s="438">
        <v>55000</v>
      </c>
      <c r="J34" s="440">
        <f t="shared" si="1"/>
        <v>880000</v>
      </c>
      <c r="K34" s="411"/>
    </row>
    <row r="35" spans="2:11">
      <c r="B35" s="441">
        <v>4</v>
      </c>
      <c r="C35" s="414" t="s">
        <v>440</v>
      </c>
      <c r="D35" s="442"/>
      <c r="E35" s="413"/>
      <c r="F35" s="443"/>
      <c r="G35" s="444"/>
      <c r="H35" s="441">
        <v>1</v>
      </c>
      <c r="I35" s="443">
        <v>40000</v>
      </c>
      <c r="J35" s="445">
        <f>I35*H35</f>
        <v>40000</v>
      </c>
      <c r="K35" s="419"/>
    </row>
    <row r="36" spans="2:11">
      <c r="B36" s="359" t="s">
        <v>441</v>
      </c>
      <c r="C36" s="360"/>
      <c r="D36" s="420"/>
      <c r="E36" s="421"/>
      <c r="F36" s="362"/>
      <c r="G36" s="422">
        <f>SUM(G37:G38)</f>
        <v>5625000</v>
      </c>
      <c r="H36" s="364"/>
      <c r="I36" s="446"/>
      <c r="J36" s="424">
        <f>SUM(J37:J38)</f>
        <v>6336000</v>
      </c>
      <c r="K36" s="425">
        <f>G36-J36</f>
        <v>-711000</v>
      </c>
    </row>
    <row r="37" spans="2:11">
      <c r="B37" s="426">
        <v>1</v>
      </c>
      <c r="C37" s="427" t="s">
        <v>442</v>
      </c>
      <c r="D37" s="235"/>
      <c r="E37" s="428">
        <f>ROUNDDOWN(E38/6,0)</f>
        <v>3</v>
      </c>
      <c r="F37" s="447">
        <v>1000000</v>
      </c>
      <c r="G37" s="430">
        <f>F37*E37</f>
        <v>3000000</v>
      </c>
      <c r="H37" s="426">
        <v>4</v>
      </c>
      <c r="I37" s="429">
        <v>942750</v>
      </c>
      <c r="J37" s="431">
        <f>I37*H37</f>
        <v>3771000</v>
      </c>
      <c r="K37" s="432"/>
    </row>
    <row r="38" spans="2:11">
      <c r="B38" s="436">
        <v>2</v>
      </c>
      <c r="C38" s="407" t="s">
        <v>443</v>
      </c>
      <c r="D38" s="437"/>
      <c r="E38" s="408">
        <f>COUNTA(D6:D29)</f>
        <v>21</v>
      </c>
      <c r="F38" s="448">
        <f>5*25000</f>
        <v>125000</v>
      </c>
      <c r="G38" s="439">
        <f>F38*E38</f>
        <v>2625000</v>
      </c>
      <c r="H38" s="436">
        <v>114</v>
      </c>
      <c r="I38" s="438">
        <f>25000*90%</f>
        <v>22500</v>
      </c>
      <c r="J38" s="440">
        <f>I38*H38</f>
        <v>2565000</v>
      </c>
      <c r="K38" s="411"/>
    </row>
    <row r="39" spans="2:11">
      <c r="B39" s="359" t="s">
        <v>444</v>
      </c>
      <c r="C39" s="360"/>
      <c r="D39" s="420"/>
      <c r="E39" s="421"/>
      <c r="F39" s="449"/>
      <c r="G39" s="422">
        <f>SUM(G40:G44)</f>
        <v>4875000</v>
      </c>
      <c r="H39" s="364"/>
      <c r="I39" s="446"/>
      <c r="J39" s="424">
        <f>SUM(J40:J44)</f>
        <v>4800000</v>
      </c>
      <c r="K39" s="450">
        <f>G39-J39</f>
        <v>75000</v>
      </c>
    </row>
    <row r="40" spans="2:11">
      <c r="B40" s="426">
        <v>1</v>
      </c>
      <c r="C40" s="427" t="s">
        <v>445</v>
      </c>
      <c r="D40" s="235"/>
      <c r="E40" s="428">
        <v>1</v>
      </c>
      <c r="F40" s="447">
        <v>660000</v>
      </c>
      <c r="G40" s="430">
        <f>F40*E40</f>
        <v>660000</v>
      </c>
      <c r="H40" s="426">
        <v>1</v>
      </c>
      <c r="I40" s="429">
        <v>660000</v>
      </c>
      <c r="J40" s="431">
        <f>I40*H40</f>
        <v>660000</v>
      </c>
      <c r="K40" s="432"/>
    </row>
    <row r="41" spans="2:11">
      <c r="B41" s="379">
        <v>2</v>
      </c>
      <c r="C41" s="381" t="s">
        <v>446</v>
      </c>
      <c r="D41" s="237"/>
      <c r="E41" s="380">
        <v>2</v>
      </c>
      <c r="F41" s="451">
        <v>480000</v>
      </c>
      <c r="G41" s="434">
        <f t="shared" ref="G41:G44" si="2">F41*E41</f>
        <v>960000</v>
      </c>
      <c r="H41" s="379">
        <v>2</v>
      </c>
      <c r="I41" s="433">
        <v>480000</v>
      </c>
      <c r="J41" s="431">
        <f t="shared" ref="J41:J43" si="3">I41*H41</f>
        <v>960000</v>
      </c>
      <c r="K41" s="386"/>
    </row>
    <row r="42" spans="2:11">
      <c r="B42" s="379">
        <v>3</v>
      </c>
      <c r="C42" s="381" t="s">
        <v>447</v>
      </c>
      <c r="D42" s="237"/>
      <c r="E42" s="380">
        <v>2</v>
      </c>
      <c r="F42" s="451">
        <v>480000</v>
      </c>
      <c r="G42" s="434">
        <f t="shared" si="2"/>
        <v>960000</v>
      </c>
      <c r="H42" s="379">
        <v>2</v>
      </c>
      <c r="I42" s="433">
        <v>480000</v>
      </c>
      <c r="J42" s="431">
        <f t="shared" si="3"/>
        <v>960000</v>
      </c>
      <c r="K42" s="386"/>
    </row>
    <row r="43" spans="2:11">
      <c r="B43" s="379">
        <v>4</v>
      </c>
      <c r="C43" s="381" t="s">
        <v>448</v>
      </c>
      <c r="D43" s="237"/>
      <c r="E43" s="380">
        <v>2</v>
      </c>
      <c r="F43" s="451">
        <v>660000</v>
      </c>
      <c r="G43" s="434">
        <f t="shared" si="2"/>
        <v>1320000</v>
      </c>
      <c r="H43" s="379">
        <v>2</v>
      </c>
      <c r="I43" s="433">
        <v>660000</v>
      </c>
      <c r="J43" s="431">
        <f t="shared" si="3"/>
        <v>1320000</v>
      </c>
      <c r="K43" s="386"/>
    </row>
    <row r="44" spans="2:11">
      <c r="B44" s="436">
        <v>5</v>
      </c>
      <c r="C44" s="407" t="s">
        <v>449</v>
      </c>
      <c r="D44" s="437"/>
      <c r="E44" s="408">
        <v>13</v>
      </c>
      <c r="F44" s="452">
        <v>75000</v>
      </c>
      <c r="G44" s="439">
        <f t="shared" si="2"/>
        <v>975000</v>
      </c>
      <c r="H44" s="436">
        <v>13</v>
      </c>
      <c r="I44" s="438">
        <f>J44/H44</f>
        <v>69230.769230769234</v>
      </c>
      <c r="J44" s="440">
        <v>900000</v>
      </c>
      <c r="K44" s="411"/>
    </row>
    <row r="45" spans="2:11">
      <c r="B45" s="359" t="s">
        <v>450</v>
      </c>
      <c r="C45" s="360"/>
      <c r="D45" s="360"/>
      <c r="E45" s="421"/>
      <c r="F45" s="453"/>
      <c r="G45" s="422">
        <f>G52</f>
        <v>1290000</v>
      </c>
      <c r="H45" s="364"/>
      <c r="I45" s="446"/>
      <c r="J45" s="454"/>
      <c r="K45" s="455"/>
    </row>
    <row r="46" spans="2:11">
      <c r="B46" s="426">
        <v>1</v>
      </c>
      <c r="C46" s="235" t="s">
        <v>451</v>
      </c>
      <c r="D46" s="235"/>
      <c r="E46" s="428"/>
      <c r="F46" s="456"/>
      <c r="G46" s="431">
        <f>SUM(G31:G44)/2</f>
        <v>15285000</v>
      </c>
      <c r="H46" s="426"/>
      <c r="I46" s="235"/>
      <c r="J46" s="470">
        <f>J39+J36+J31</f>
        <v>16546000</v>
      </c>
      <c r="K46" s="469">
        <f>G46-J46</f>
        <v>-1261000</v>
      </c>
    </row>
    <row r="47" spans="2:11">
      <c r="B47" s="379">
        <v>2</v>
      </c>
      <c r="C47" s="237" t="s">
        <v>452</v>
      </c>
      <c r="D47" s="237"/>
      <c r="E47" s="380"/>
      <c r="F47" s="384"/>
      <c r="G47" s="435">
        <v>11575000</v>
      </c>
      <c r="H47" s="457"/>
      <c r="I47" s="237"/>
      <c r="J47" s="435"/>
      <c r="K47" s="386"/>
    </row>
    <row r="48" spans="2:11">
      <c r="B48" s="426">
        <v>3</v>
      </c>
      <c r="C48" s="237" t="s">
        <v>453</v>
      </c>
      <c r="D48" s="237"/>
      <c r="E48" s="380"/>
      <c r="F48" s="384"/>
      <c r="G48" s="435">
        <v>3500000</v>
      </c>
      <c r="H48" s="426"/>
      <c r="I48" s="237"/>
      <c r="J48" s="435"/>
      <c r="K48" s="386"/>
    </row>
    <row r="49" spans="2:11">
      <c r="B49" s="379">
        <v>4</v>
      </c>
      <c r="C49" s="237" t="s">
        <v>454</v>
      </c>
      <c r="D49" s="237"/>
      <c r="E49" s="380">
        <f>COUNTA(D7:D22)</f>
        <v>15</v>
      </c>
      <c r="F49" s="384">
        <v>500000</v>
      </c>
      <c r="G49" s="434">
        <f>F49*E49</f>
        <v>7500000</v>
      </c>
      <c r="H49" s="379">
        <v>14</v>
      </c>
      <c r="I49" s="238">
        <v>500000</v>
      </c>
      <c r="J49" s="435">
        <f>I49*H49</f>
        <v>7000000</v>
      </c>
      <c r="K49" s="468">
        <f>G49-J49</f>
        <v>500000</v>
      </c>
    </row>
    <row r="50" spans="2:11">
      <c r="B50" s="426">
        <v>5</v>
      </c>
      <c r="C50" s="237" t="s">
        <v>455</v>
      </c>
      <c r="D50" s="237"/>
      <c r="E50" s="380"/>
      <c r="F50" s="458"/>
      <c r="G50" s="459">
        <f>G47+G48+G49-G46</f>
        <v>7290000</v>
      </c>
      <c r="H50" s="426"/>
      <c r="I50" s="237"/>
      <c r="J50" s="435"/>
      <c r="K50" s="386"/>
    </row>
    <row r="51" spans="2:11">
      <c r="B51" s="379">
        <v>6</v>
      </c>
      <c r="C51" s="237" t="s">
        <v>456</v>
      </c>
      <c r="D51" s="237"/>
      <c r="E51" s="380">
        <v>6</v>
      </c>
      <c r="F51" s="384">
        <v>1000000</v>
      </c>
      <c r="G51" s="435">
        <f>-E51*F51</f>
        <v>-6000000</v>
      </c>
      <c r="H51" s="379"/>
      <c r="I51" s="237"/>
      <c r="J51" s="435"/>
      <c r="K51" s="386"/>
    </row>
    <row r="52" spans="2:11">
      <c r="B52" s="460">
        <v>7</v>
      </c>
      <c r="C52" s="461" t="s">
        <v>328</v>
      </c>
      <c r="D52" s="461"/>
      <c r="E52" s="462"/>
      <c r="F52" s="463"/>
      <c r="G52" s="464">
        <f>G50+G51</f>
        <v>1290000</v>
      </c>
      <c r="H52" s="460"/>
      <c r="I52" s="461"/>
      <c r="J52" s="465"/>
      <c r="K52" s="466"/>
    </row>
  </sheetData>
  <mergeCells count="3">
    <mergeCell ref="B2:G2"/>
    <mergeCell ref="E4:G4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008000"/>
    <outlinePr summaryBelow="0"/>
  </sheetPr>
  <dimension ref="B1:N154"/>
  <sheetViews>
    <sheetView zoomScaleNormal="100" zoomScalePageLayoutView="125" workbookViewId="0">
      <pane ySplit="4" topLeftCell="A122" activePane="bottomLeft" state="frozen"/>
      <selection pane="bottomLeft" activeCell="N141" sqref="N141"/>
    </sheetView>
  </sheetViews>
  <sheetFormatPr defaultColWidth="8.85546875" defaultRowHeight="14.3" outlineLevelRow="1"/>
  <cols>
    <col min="1" max="1" width="8.85546875" style="479"/>
    <col min="2" max="2" width="6.28515625" style="471" customWidth="1"/>
    <col min="3" max="3" width="7" style="471" customWidth="1"/>
    <col min="4" max="4" width="6.140625" style="471" customWidth="1"/>
    <col min="5" max="5" width="10.140625" style="471" customWidth="1"/>
    <col min="6" max="6" width="32.85546875" style="472" customWidth="1"/>
    <col min="7" max="7" width="14.7109375" style="479" customWidth="1"/>
    <col min="8" max="8" width="8.85546875" style="479" customWidth="1"/>
    <col min="9" max="9" width="16" style="474" bestFit="1" customWidth="1"/>
    <col min="10" max="10" width="12.42578125" style="473" customWidth="1"/>
    <col min="11" max="11" width="16" style="479" customWidth="1"/>
    <col min="12" max="12" width="12.7109375" style="479" bestFit="1" customWidth="1"/>
    <col min="13" max="13" width="12.42578125" style="479" customWidth="1"/>
    <col min="14" max="14" width="11.42578125" style="479" customWidth="1"/>
    <col min="15" max="16384" width="8.85546875" style="479"/>
  </cols>
  <sheetData>
    <row r="1" spans="2:14" ht="15.7" customHeight="1">
      <c r="G1" s="473"/>
      <c r="H1" s="473"/>
      <c r="K1" s="475" t="s">
        <v>313</v>
      </c>
      <c r="L1" s="476">
        <f>SUMIFS(I:I,E:E,"Thu")</f>
        <v>53200000</v>
      </c>
      <c r="M1" s="477" t="s">
        <v>316</v>
      </c>
      <c r="N1" s="478">
        <f>SUMIFS(I:I,H:H,"ITTF")</f>
        <v>36250000</v>
      </c>
    </row>
    <row r="2" spans="2:14" ht="21.05" customHeight="1">
      <c r="B2" s="480" t="s">
        <v>311</v>
      </c>
      <c r="K2" s="481" t="s">
        <v>314</v>
      </c>
      <c r="L2" s="482">
        <f>SUMIFS(I:I,E:E,"Chi")</f>
        <v>44673500</v>
      </c>
      <c r="M2" s="477" t="s">
        <v>272</v>
      </c>
      <c r="N2" s="478">
        <f>SUMIFS(I:I,H:H,"Quỹ EPC")</f>
        <v>9950000</v>
      </c>
    </row>
    <row r="3" spans="2:14" ht="20.7" customHeight="1">
      <c r="B3" s="483"/>
      <c r="E3" s="484"/>
      <c r="K3" s="485" t="s">
        <v>318</v>
      </c>
      <c r="L3" s="486">
        <f>SUMIFS(I:I,H:H,"NHẬU")</f>
        <v>26677500</v>
      </c>
      <c r="M3" s="477" t="s">
        <v>317</v>
      </c>
      <c r="N3" s="478">
        <f>SUMIFS(I:I,H:H,"ĐẦU TƯ")</f>
        <v>1450000</v>
      </c>
    </row>
    <row r="4" spans="2:14" ht="18" customHeight="1">
      <c r="B4" s="487" t="s">
        <v>251</v>
      </c>
      <c r="C4" s="488" t="s">
        <v>256</v>
      </c>
      <c r="D4" s="489" t="s">
        <v>257</v>
      </c>
      <c r="E4" s="490" t="s">
        <v>258</v>
      </c>
      <c r="F4" s="491" t="s">
        <v>325</v>
      </c>
      <c r="G4" s="492" t="s">
        <v>252</v>
      </c>
      <c r="H4" s="492" t="s">
        <v>250</v>
      </c>
      <c r="I4" s="493" t="s">
        <v>119</v>
      </c>
      <c r="J4" s="494" t="s">
        <v>253</v>
      </c>
      <c r="K4" s="495" t="s">
        <v>328</v>
      </c>
      <c r="L4" s="496">
        <f>J105</f>
        <v>16775000</v>
      </c>
      <c r="M4" s="496">
        <f>L4+'Tổng Hợp'!N105</f>
        <v>20215000</v>
      </c>
    </row>
    <row r="5" spans="2:14">
      <c r="B5" s="511"/>
      <c r="C5" s="512"/>
      <c r="D5" s="513"/>
      <c r="E5" s="514"/>
      <c r="F5" s="515" t="s">
        <v>261</v>
      </c>
      <c r="G5" s="516"/>
      <c r="H5" s="517"/>
      <c r="I5" s="518"/>
      <c r="J5" s="519">
        <v>0</v>
      </c>
      <c r="K5" s="485" t="s">
        <v>13</v>
      </c>
      <c r="L5" s="473">
        <f t="shared" ref="L5:L16" si="0">SUMIFS(I:I,H:H,"ITTF",G:G,K5)</f>
        <v>2200000</v>
      </c>
      <c r="M5" s="502"/>
    </row>
    <row r="6" spans="2:14" outlineLevel="1">
      <c r="B6" s="520">
        <v>2</v>
      </c>
      <c r="C6" s="521">
        <v>11</v>
      </c>
      <c r="D6" s="522">
        <v>2016</v>
      </c>
      <c r="E6" s="514" t="s">
        <v>248</v>
      </c>
      <c r="F6" s="523" t="s">
        <v>259</v>
      </c>
      <c r="G6" s="524" t="s">
        <v>5</v>
      </c>
      <c r="H6" s="517" t="s">
        <v>254</v>
      </c>
      <c r="I6" s="518">
        <v>60000</v>
      </c>
      <c r="J6" s="525">
        <f t="shared" ref="J6:J36" si="1">IF(E6="Thu",(I6+J5),IF(E6="Chi",(J5-I6),IF(E6="",(I6+J5),"Sai cột Thu/Chi")))</f>
        <v>60000</v>
      </c>
      <c r="K6" s="485" t="s">
        <v>9</v>
      </c>
      <c r="L6" s="473">
        <f t="shared" si="0"/>
        <v>1780000</v>
      </c>
      <c r="M6" s="502">
        <f t="shared" ref="M6:M16" si="2">RANK(L6,$L$5:$L$16)</f>
        <v>11</v>
      </c>
    </row>
    <row r="7" spans="2:14" outlineLevel="1">
      <c r="B7" s="520">
        <v>4</v>
      </c>
      <c r="C7" s="521">
        <v>11</v>
      </c>
      <c r="D7" s="522">
        <v>2016</v>
      </c>
      <c r="E7" s="514" t="s">
        <v>248</v>
      </c>
      <c r="F7" s="523" t="s">
        <v>259</v>
      </c>
      <c r="G7" s="524" t="s">
        <v>15</v>
      </c>
      <c r="H7" s="517" t="s">
        <v>254</v>
      </c>
      <c r="I7" s="518">
        <v>100000</v>
      </c>
      <c r="J7" s="525">
        <f t="shared" si="1"/>
        <v>160000</v>
      </c>
      <c r="K7" s="485" t="s">
        <v>14</v>
      </c>
      <c r="L7" s="473">
        <f t="shared" si="0"/>
        <v>5870000</v>
      </c>
      <c r="M7" s="502">
        <f t="shared" si="2"/>
        <v>1</v>
      </c>
    </row>
    <row r="8" spans="2:14" outlineLevel="1">
      <c r="B8" s="520">
        <v>6</v>
      </c>
      <c r="C8" s="521">
        <v>11</v>
      </c>
      <c r="D8" s="522">
        <v>2016</v>
      </c>
      <c r="E8" s="514" t="s">
        <v>248</v>
      </c>
      <c r="F8" s="523" t="s">
        <v>259</v>
      </c>
      <c r="G8" s="524" t="s">
        <v>9</v>
      </c>
      <c r="H8" s="517" t="s">
        <v>254</v>
      </c>
      <c r="I8" s="518">
        <v>80000</v>
      </c>
      <c r="J8" s="525">
        <f t="shared" si="1"/>
        <v>240000</v>
      </c>
      <c r="K8" s="485" t="s">
        <v>15</v>
      </c>
      <c r="L8" s="473">
        <f t="shared" si="0"/>
        <v>3620000</v>
      </c>
      <c r="M8" s="502">
        <f t="shared" si="2"/>
        <v>3</v>
      </c>
    </row>
    <row r="9" spans="2:14" outlineLevel="1">
      <c r="B9" s="520">
        <v>6</v>
      </c>
      <c r="C9" s="521">
        <v>11</v>
      </c>
      <c r="D9" s="522">
        <v>2016</v>
      </c>
      <c r="E9" s="514" t="s">
        <v>248</v>
      </c>
      <c r="F9" s="523" t="s">
        <v>259</v>
      </c>
      <c r="G9" s="524" t="s">
        <v>34</v>
      </c>
      <c r="H9" s="517" t="s">
        <v>254</v>
      </c>
      <c r="I9" s="518">
        <v>50000</v>
      </c>
      <c r="J9" s="525">
        <f t="shared" si="1"/>
        <v>290000</v>
      </c>
      <c r="K9" s="485" t="s">
        <v>16</v>
      </c>
      <c r="L9" s="473">
        <f t="shared" si="0"/>
        <v>2450000</v>
      </c>
      <c r="M9" s="502">
        <f t="shared" si="2"/>
        <v>8</v>
      </c>
    </row>
    <row r="10" spans="2:14" outlineLevel="1">
      <c r="B10" s="520">
        <v>7</v>
      </c>
      <c r="C10" s="521">
        <v>11</v>
      </c>
      <c r="D10" s="522">
        <v>2016</v>
      </c>
      <c r="E10" s="514" t="s">
        <v>248</v>
      </c>
      <c r="F10" s="523" t="s">
        <v>259</v>
      </c>
      <c r="G10" s="524" t="s">
        <v>23</v>
      </c>
      <c r="H10" s="517" t="s">
        <v>254</v>
      </c>
      <c r="I10" s="518">
        <v>200000</v>
      </c>
      <c r="J10" s="525">
        <f t="shared" si="1"/>
        <v>490000</v>
      </c>
      <c r="K10" s="485" t="s">
        <v>24</v>
      </c>
      <c r="L10" s="473">
        <f t="shared" si="0"/>
        <v>4000000</v>
      </c>
      <c r="M10" s="502">
        <f t="shared" si="2"/>
        <v>2</v>
      </c>
    </row>
    <row r="11" spans="2:14" outlineLevel="1">
      <c r="B11" s="520">
        <v>7</v>
      </c>
      <c r="C11" s="521">
        <v>11</v>
      </c>
      <c r="D11" s="522">
        <v>2016</v>
      </c>
      <c r="E11" s="514" t="s">
        <v>248</v>
      </c>
      <c r="F11" s="523" t="s">
        <v>259</v>
      </c>
      <c r="G11" s="524" t="s">
        <v>0</v>
      </c>
      <c r="H11" s="517" t="s">
        <v>254</v>
      </c>
      <c r="I11" s="518">
        <v>100000</v>
      </c>
      <c r="J11" s="525">
        <f t="shared" si="1"/>
        <v>590000</v>
      </c>
      <c r="K11" s="485" t="s">
        <v>23</v>
      </c>
      <c r="L11" s="473">
        <f t="shared" si="0"/>
        <v>3455000</v>
      </c>
      <c r="M11" s="502">
        <f t="shared" si="2"/>
        <v>5</v>
      </c>
    </row>
    <row r="12" spans="2:14" outlineLevel="1">
      <c r="B12" s="520">
        <v>7</v>
      </c>
      <c r="C12" s="521">
        <v>11</v>
      </c>
      <c r="D12" s="522">
        <v>2016</v>
      </c>
      <c r="E12" s="514" t="s">
        <v>248</v>
      </c>
      <c r="F12" s="523" t="s">
        <v>259</v>
      </c>
      <c r="G12" s="524" t="s">
        <v>25</v>
      </c>
      <c r="H12" s="517" t="s">
        <v>254</v>
      </c>
      <c r="I12" s="518">
        <v>100000</v>
      </c>
      <c r="J12" s="525">
        <f t="shared" si="1"/>
        <v>690000</v>
      </c>
      <c r="K12" s="485" t="s">
        <v>0</v>
      </c>
      <c r="L12" s="473">
        <f t="shared" si="0"/>
        <v>2700000</v>
      </c>
      <c r="M12" s="502">
        <f t="shared" si="2"/>
        <v>7</v>
      </c>
    </row>
    <row r="13" spans="2:14" outlineLevel="1">
      <c r="B13" s="520">
        <v>12</v>
      </c>
      <c r="C13" s="521">
        <v>11</v>
      </c>
      <c r="D13" s="522">
        <v>2016</v>
      </c>
      <c r="E13" s="514" t="s">
        <v>248</v>
      </c>
      <c r="F13" s="523" t="s">
        <v>259</v>
      </c>
      <c r="G13" s="524" t="s">
        <v>13</v>
      </c>
      <c r="H13" s="517" t="s">
        <v>254</v>
      </c>
      <c r="I13" s="518">
        <v>100000</v>
      </c>
      <c r="J13" s="525">
        <f t="shared" si="1"/>
        <v>790000</v>
      </c>
      <c r="K13" s="485" t="s">
        <v>5</v>
      </c>
      <c r="L13" s="473">
        <f t="shared" si="0"/>
        <v>3350000</v>
      </c>
      <c r="M13" s="502">
        <f t="shared" si="2"/>
        <v>6</v>
      </c>
    </row>
    <row r="14" spans="2:14" outlineLevel="1">
      <c r="B14" s="520">
        <v>12</v>
      </c>
      <c r="C14" s="521">
        <v>11</v>
      </c>
      <c r="D14" s="522">
        <v>2016</v>
      </c>
      <c r="E14" s="514" t="s">
        <v>248</v>
      </c>
      <c r="F14" s="523" t="s">
        <v>259</v>
      </c>
      <c r="G14" s="524" t="s">
        <v>4</v>
      </c>
      <c r="H14" s="517" t="s">
        <v>254</v>
      </c>
      <c r="I14" s="518">
        <v>100000</v>
      </c>
      <c r="J14" s="525">
        <f t="shared" si="1"/>
        <v>890000</v>
      </c>
      <c r="K14" s="485" t="s">
        <v>25</v>
      </c>
      <c r="L14" s="473">
        <f t="shared" si="0"/>
        <v>3530000</v>
      </c>
      <c r="M14" s="502">
        <f t="shared" si="2"/>
        <v>4</v>
      </c>
    </row>
    <row r="15" spans="2:14" outlineLevel="1">
      <c r="B15" s="520">
        <v>23</v>
      </c>
      <c r="C15" s="521">
        <v>11</v>
      </c>
      <c r="D15" s="522">
        <v>2016</v>
      </c>
      <c r="E15" s="514" t="s">
        <v>248</v>
      </c>
      <c r="F15" s="523" t="s">
        <v>259</v>
      </c>
      <c r="G15" s="524" t="s">
        <v>255</v>
      </c>
      <c r="H15" s="517" t="s">
        <v>254</v>
      </c>
      <c r="I15" s="518">
        <v>20000</v>
      </c>
      <c r="J15" s="525">
        <f t="shared" si="1"/>
        <v>910000</v>
      </c>
      <c r="K15" s="485" t="s">
        <v>4</v>
      </c>
      <c r="L15" s="473">
        <f t="shared" si="0"/>
        <v>1225000</v>
      </c>
      <c r="M15" s="502">
        <f t="shared" si="2"/>
        <v>12</v>
      </c>
    </row>
    <row r="16" spans="2:14" outlineLevel="1">
      <c r="B16" s="520">
        <v>24</v>
      </c>
      <c r="C16" s="521">
        <v>11</v>
      </c>
      <c r="D16" s="522">
        <v>2016</v>
      </c>
      <c r="E16" s="514" t="s">
        <v>248</v>
      </c>
      <c r="F16" s="523" t="s">
        <v>259</v>
      </c>
      <c r="G16" s="524" t="s">
        <v>25</v>
      </c>
      <c r="H16" s="517" t="s">
        <v>254</v>
      </c>
      <c r="I16" s="518">
        <v>200000</v>
      </c>
      <c r="J16" s="525">
        <f t="shared" si="1"/>
        <v>1110000</v>
      </c>
      <c r="K16" s="485" t="s">
        <v>118</v>
      </c>
      <c r="L16" s="473">
        <f t="shared" si="0"/>
        <v>2000000</v>
      </c>
      <c r="M16" s="502">
        <f t="shared" si="2"/>
        <v>10</v>
      </c>
    </row>
    <row r="17" spans="2:12" outlineLevel="1">
      <c r="B17" s="520">
        <v>26</v>
      </c>
      <c r="C17" s="521">
        <v>11</v>
      </c>
      <c r="D17" s="522">
        <v>2016</v>
      </c>
      <c r="E17" s="514" t="s">
        <v>248</v>
      </c>
      <c r="F17" s="523" t="s">
        <v>259</v>
      </c>
      <c r="G17" s="524" t="s">
        <v>24</v>
      </c>
      <c r="H17" s="517" t="s">
        <v>254</v>
      </c>
      <c r="I17" s="518">
        <v>500000</v>
      </c>
      <c r="J17" s="525">
        <f t="shared" si="1"/>
        <v>1610000</v>
      </c>
      <c r="K17" s="485"/>
      <c r="L17" s="473"/>
    </row>
    <row r="18" spans="2:12" outlineLevel="1">
      <c r="B18" s="520">
        <v>29</v>
      </c>
      <c r="C18" s="521">
        <v>11</v>
      </c>
      <c r="D18" s="522">
        <v>2016</v>
      </c>
      <c r="E18" s="514" t="s">
        <v>249</v>
      </c>
      <c r="F18" s="523" t="s">
        <v>260</v>
      </c>
      <c r="G18" s="524" t="s">
        <v>14</v>
      </c>
      <c r="H18" s="517" t="s">
        <v>263</v>
      </c>
      <c r="I18" s="518">
        <v>1235000</v>
      </c>
      <c r="J18" s="525">
        <f t="shared" si="1"/>
        <v>375000</v>
      </c>
    </row>
    <row r="19" spans="2:12" outlineLevel="1">
      <c r="B19" s="520">
        <v>30</v>
      </c>
      <c r="C19" s="521">
        <v>11</v>
      </c>
      <c r="D19" s="522">
        <v>2016</v>
      </c>
      <c r="E19" s="514" t="s">
        <v>248</v>
      </c>
      <c r="F19" s="523" t="s">
        <v>259</v>
      </c>
      <c r="G19" s="524" t="s">
        <v>14</v>
      </c>
      <c r="H19" s="517" t="s">
        <v>254</v>
      </c>
      <c r="I19" s="518">
        <v>600000</v>
      </c>
      <c r="J19" s="525">
        <f t="shared" si="1"/>
        <v>975000</v>
      </c>
    </row>
    <row r="20" spans="2:12" outlineLevel="1">
      <c r="B20" s="520">
        <v>30</v>
      </c>
      <c r="C20" s="521">
        <v>11</v>
      </c>
      <c r="D20" s="522">
        <v>2016</v>
      </c>
      <c r="E20" s="514" t="s">
        <v>248</v>
      </c>
      <c r="F20" s="523" t="s">
        <v>259</v>
      </c>
      <c r="G20" s="524" t="s">
        <v>13</v>
      </c>
      <c r="H20" s="517" t="s">
        <v>254</v>
      </c>
      <c r="I20" s="518">
        <v>200000</v>
      </c>
      <c r="J20" s="525">
        <f t="shared" si="1"/>
        <v>1175000</v>
      </c>
      <c r="K20" s="485"/>
    </row>
    <row r="21" spans="2:12" outlineLevel="1">
      <c r="B21" s="520">
        <v>30</v>
      </c>
      <c r="C21" s="521">
        <v>11</v>
      </c>
      <c r="D21" s="522">
        <v>2016</v>
      </c>
      <c r="E21" s="514" t="s">
        <v>248</v>
      </c>
      <c r="F21" s="523" t="s">
        <v>259</v>
      </c>
      <c r="G21" s="524" t="s">
        <v>23</v>
      </c>
      <c r="H21" s="517" t="s">
        <v>254</v>
      </c>
      <c r="I21" s="518">
        <v>500000</v>
      </c>
      <c r="J21" s="525">
        <f t="shared" si="1"/>
        <v>1675000</v>
      </c>
      <c r="K21" s="485"/>
    </row>
    <row r="22" spans="2:12">
      <c r="B22" s="526"/>
      <c r="C22" s="512"/>
      <c r="D22" s="513"/>
      <c r="E22" s="514"/>
      <c r="F22" s="515" t="s">
        <v>262</v>
      </c>
      <c r="G22" s="524"/>
      <c r="H22" s="517"/>
      <c r="I22" s="518"/>
      <c r="J22" s="525">
        <f t="shared" si="1"/>
        <v>1675000</v>
      </c>
      <c r="K22" s="485"/>
    </row>
    <row r="23" spans="2:12" outlineLevel="1">
      <c r="B23" s="520">
        <v>6</v>
      </c>
      <c r="C23" s="521">
        <v>12</v>
      </c>
      <c r="D23" s="522">
        <v>2016</v>
      </c>
      <c r="E23" s="514" t="s">
        <v>248</v>
      </c>
      <c r="F23" s="523" t="s">
        <v>259</v>
      </c>
      <c r="G23" s="524" t="s">
        <v>0</v>
      </c>
      <c r="H23" s="517" t="s">
        <v>254</v>
      </c>
      <c r="I23" s="518">
        <v>400000</v>
      </c>
      <c r="J23" s="525">
        <f t="shared" si="1"/>
        <v>2075000</v>
      </c>
      <c r="K23" s="485"/>
      <c r="L23" s="496"/>
    </row>
    <row r="24" spans="2:12" outlineLevel="1">
      <c r="B24" s="520">
        <v>7</v>
      </c>
      <c r="C24" s="521">
        <v>12</v>
      </c>
      <c r="D24" s="522">
        <v>2016</v>
      </c>
      <c r="E24" s="514" t="s">
        <v>248</v>
      </c>
      <c r="F24" s="523" t="s">
        <v>259</v>
      </c>
      <c r="G24" s="524" t="s">
        <v>5</v>
      </c>
      <c r="H24" s="517" t="s">
        <v>254</v>
      </c>
      <c r="I24" s="518">
        <v>350000</v>
      </c>
      <c r="J24" s="525">
        <f t="shared" si="1"/>
        <v>2425000</v>
      </c>
      <c r="K24" s="485"/>
    </row>
    <row r="25" spans="2:12" outlineLevel="1">
      <c r="B25" s="520">
        <v>8</v>
      </c>
      <c r="C25" s="521">
        <v>12</v>
      </c>
      <c r="D25" s="522">
        <v>2016</v>
      </c>
      <c r="E25" s="514" t="s">
        <v>248</v>
      </c>
      <c r="F25" s="523" t="s">
        <v>259</v>
      </c>
      <c r="G25" s="524" t="s">
        <v>9</v>
      </c>
      <c r="H25" s="517" t="s">
        <v>254</v>
      </c>
      <c r="I25" s="518">
        <v>200000</v>
      </c>
      <c r="J25" s="525">
        <f t="shared" si="1"/>
        <v>2625000</v>
      </c>
      <c r="K25" s="485"/>
    </row>
    <row r="26" spans="2:12" outlineLevel="1">
      <c r="B26" s="520">
        <v>12</v>
      </c>
      <c r="C26" s="521">
        <v>12</v>
      </c>
      <c r="D26" s="522">
        <v>2016</v>
      </c>
      <c r="E26" s="514" t="s">
        <v>248</v>
      </c>
      <c r="F26" s="523" t="s">
        <v>259</v>
      </c>
      <c r="G26" s="524" t="s">
        <v>4</v>
      </c>
      <c r="H26" s="517" t="s">
        <v>254</v>
      </c>
      <c r="I26" s="518">
        <v>200000</v>
      </c>
      <c r="J26" s="525">
        <f t="shared" si="1"/>
        <v>2825000</v>
      </c>
      <c r="K26" s="485"/>
    </row>
    <row r="27" spans="2:12" outlineLevel="1">
      <c r="B27" s="520">
        <v>13</v>
      </c>
      <c r="C27" s="521">
        <v>12</v>
      </c>
      <c r="D27" s="522">
        <v>2016</v>
      </c>
      <c r="E27" s="514" t="s">
        <v>248</v>
      </c>
      <c r="F27" s="523" t="s">
        <v>259</v>
      </c>
      <c r="G27" s="524" t="s">
        <v>16</v>
      </c>
      <c r="H27" s="517" t="s">
        <v>254</v>
      </c>
      <c r="I27" s="518">
        <v>450000</v>
      </c>
      <c r="J27" s="525">
        <f t="shared" si="1"/>
        <v>3275000</v>
      </c>
      <c r="K27" s="485"/>
    </row>
    <row r="28" spans="2:12" outlineLevel="1">
      <c r="B28" s="520">
        <v>13</v>
      </c>
      <c r="C28" s="521">
        <v>12</v>
      </c>
      <c r="D28" s="522">
        <v>2016</v>
      </c>
      <c r="E28" s="514" t="s">
        <v>248</v>
      </c>
      <c r="F28" s="523" t="s">
        <v>259</v>
      </c>
      <c r="G28" s="524" t="s">
        <v>25</v>
      </c>
      <c r="H28" s="517" t="s">
        <v>254</v>
      </c>
      <c r="I28" s="518">
        <v>200000</v>
      </c>
      <c r="J28" s="525">
        <f t="shared" si="1"/>
        <v>3475000</v>
      </c>
      <c r="K28" s="485"/>
    </row>
    <row r="29" spans="2:12" outlineLevel="1">
      <c r="B29" s="520">
        <v>30</v>
      </c>
      <c r="C29" s="521">
        <v>12</v>
      </c>
      <c r="D29" s="522">
        <v>2016</v>
      </c>
      <c r="E29" s="514" t="s">
        <v>248</v>
      </c>
      <c r="F29" s="523" t="s">
        <v>259</v>
      </c>
      <c r="G29" s="524" t="s">
        <v>15</v>
      </c>
      <c r="H29" s="517" t="s">
        <v>254</v>
      </c>
      <c r="I29" s="518">
        <v>320000</v>
      </c>
      <c r="J29" s="525">
        <f t="shared" si="1"/>
        <v>3795000</v>
      </c>
      <c r="K29" s="485"/>
    </row>
    <row r="30" spans="2:12" outlineLevel="1">
      <c r="B30" s="526">
        <v>30</v>
      </c>
      <c r="C30" s="521">
        <v>12</v>
      </c>
      <c r="D30" s="522">
        <v>2016</v>
      </c>
      <c r="E30" s="514" t="s">
        <v>248</v>
      </c>
      <c r="F30" s="523" t="s">
        <v>259</v>
      </c>
      <c r="G30" s="524" t="s">
        <v>25</v>
      </c>
      <c r="H30" s="517" t="s">
        <v>254</v>
      </c>
      <c r="I30" s="518">
        <v>300000</v>
      </c>
      <c r="J30" s="525">
        <f t="shared" si="1"/>
        <v>4095000</v>
      </c>
      <c r="K30" s="485"/>
    </row>
    <row r="31" spans="2:12">
      <c r="B31" s="526"/>
      <c r="C31" s="512"/>
      <c r="D31" s="513"/>
      <c r="E31" s="514"/>
      <c r="F31" s="515" t="s">
        <v>297</v>
      </c>
      <c r="G31" s="516"/>
      <c r="H31" s="517"/>
      <c r="I31" s="518"/>
      <c r="J31" s="525">
        <f t="shared" si="1"/>
        <v>4095000</v>
      </c>
    </row>
    <row r="32" spans="2:12" outlineLevel="1">
      <c r="B32" s="527">
        <v>2</v>
      </c>
      <c r="C32" s="512" t="s">
        <v>296</v>
      </c>
      <c r="D32" s="528">
        <v>2017</v>
      </c>
      <c r="E32" s="529" t="s">
        <v>248</v>
      </c>
      <c r="F32" s="523" t="s">
        <v>259</v>
      </c>
      <c r="G32" s="524" t="s">
        <v>14</v>
      </c>
      <c r="H32" s="517" t="s">
        <v>254</v>
      </c>
      <c r="I32" s="518">
        <v>600000</v>
      </c>
      <c r="J32" s="525">
        <f t="shared" si="1"/>
        <v>4695000</v>
      </c>
    </row>
    <row r="33" spans="2:11" outlineLevel="1">
      <c r="B33" s="530">
        <v>2</v>
      </c>
      <c r="C33" s="512" t="s">
        <v>296</v>
      </c>
      <c r="D33" s="528">
        <v>2017</v>
      </c>
      <c r="E33" s="529" t="s">
        <v>248</v>
      </c>
      <c r="F33" s="523" t="s">
        <v>259</v>
      </c>
      <c r="G33" s="524" t="s">
        <v>5</v>
      </c>
      <c r="H33" s="517" t="s">
        <v>254</v>
      </c>
      <c r="I33" s="518">
        <v>500000</v>
      </c>
      <c r="J33" s="525">
        <f t="shared" si="1"/>
        <v>5195000</v>
      </c>
    </row>
    <row r="34" spans="2:11" outlineLevel="1">
      <c r="B34" s="530">
        <v>4</v>
      </c>
      <c r="C34" s="512" t="s">
        <v>296</v>
      </c>
      <c r="D34" s="528">
        <v>2017</v>
      </c>
      <c r="E34" s="529" t="s">
        <v>248</v>
      </c>
      <c r="F34" s="523" t="s">
        <v>259</v>
      </c>
      <c r="G34" s="524" t="s">
        <v>24</v>
      </c>
      <c r="H34" s="517" t="s">
        <v>254</v>
      </c>
      <c r="I34" s="518">
        <v>500000</v>
      </c>
      <c r="J34" s="525">
        <f t="shared" si="1"/>
        <v>5695000</v>
      </c>
    </row>
    <row r="35" spans="2:11" outlineLevel="1">
      <c r="B35" s="530">
        <v>7</v>
      </c>
      <c r="C35" s="512" t="s">
        <v>296</v>
      </c>
      <c r="D35" s="528">
        <v>2017</v>
      </c>
      <c r="E35" s="529" t="s">
        <v>248</v>
      </c>
      <c r="F35" s="523" t="s">
        <v>259</v>
      </c>
      <c r="G35" s="524" t="s">
        <v>0</v>
      </c>
      <c r="H35" s="517" t="s">
        <v>254</v>
      </c>
      <c r="I35" s="518">
        <v>500000</v>
      </c>
      <c r="J35" s="525">
        <f t="shared" si="1"/>
        <v>6195000</v>
      </c>
    </row>
    <row r="36" spans="2:11" outlineLevel="1">
      <c r="B36" s="530">
        <v>7</v>
      </c>
      <c r="C36" s="512" t="s">
        <v>296</v>
      </c>
      <c r="D36" s="528">
        <v>2017</v>
      </c>
      <c r="E36" s="529" t="s">
        <v>249</v>
      </c>
      <c r="F36" s="523" t="s">
        <v>265</v>
      </c>
      <c r="G36" s="524" t="s">
        <v>4</v>
      </c>
      <c r="H36" s="517" t="s">
        <v>263</v>
      </c>
      <c r="I36" s="518">
        <v>6195000</v>
      </c>
      <c r="J36" s="525">
        <f t="shared" si="1"/>
        <v>0</v>
      </c>
    </row>
    <row r="37" spans="2:11" outlineLevel="1">
      <c r="B37" s="530">
        <v>8</v>
      </c>
      <c r="C37" s="512" t="s">
        <v>296</v>
      </c>
      <c r="D37" s="528">
        <v>2017</v>
      </c>
      <c r="E37" s="529" t="s">
        <v>248</v>
      </c>
      <c r="F37" s="523" t="s">
        <v>259</v>
      </c>
      <c r="G37" s="524" t="s">
        <v>13</v>
      </c>
      <c r="H37" s="517" t="s">
        <v>254</v>
      </c>
      <c r="I37" s="518">
        <v>200000</v>
      </c>
      <c r="J37" s="525">
        <f t="shared" ref="J37:J68" si="3">IF(E37="Thu",(I37+J36),IF(E37="Chi",(J36-I37),IF(E37="",(I37+J36),"Sai cột Thu/Chi")))</f>
        <v>200000</v>
      </c>
    </row>
    <row r="38" spans="2:11" outlineLevel="1">
      <c r="B38" s="530">
        <v>8</v>
      </c>
      <c r="C38" s="512" t="s">
        <v>296</v>
      </c>
      <c r="D38" s="528">
        <v>2017</v>
      </c>
      <c r="E38" s="529" t="s">
        <v>248</v>
      </c>
      <c r="F38" s="523" t="s">
        <v>259</v>
      </c>
      <c r="G38" s="524" t="s">
        <v>9</v>
      </c>
      <c r="H38" s="517" t="s">
        <v>254</v>
      </c>
      <c r="I38" s="518">
        <v>500000</v>
      </c>
      <c r="J38" s="525">
        <f t="shared" si="3"/>
        <v>700000</v>
      </c>
    </row>
    <row r="39" spans="2:11" outlineLevel="1">
      <c r="B39" s="530">
        <v>8</v>
      </c>
      <c r="C39" s="512" t="s">
        <v>296</v>
      </c>
      <c r="D39" s="528">
        <v>2017</v>
      </c>
      <c r="E39" s="529" t="s">
        <v>248</v>
      </c>
      <c r="F39" s="523" t="s">
        <v>259</v>
      </c>
      <c r="G39" s="524" t="s">
        <v>23</v>
      </c>
      <c r="H39" s="517" t="s">
        <v>254</v>
      </c>
      <c r="I39" s="518">
        <v>500000</v>
      </c>
      <c r="J39" s="525">
        <f t="shared" si="3"/>
        <v>1200000</v>
      </c>
    </row>
    <row r="40" spans="2:11" outlineLevel="1">
      <c r="B40" s="530">
        <v>8</v>
      </c>
      <c r="C40" s="512" t="s">
        <v>296</v>
      </c>
      <c r="D40" s="528">
        <v>2017</v>
      </c>
      <c r="E40" s="529" t="s">
        <v>248</v>
      </c>
      <c r="F40" s="523" t="s">
        <v>259</v>
      </c>
      <c r="G40" s="524" t="s">
        <v>4</v>
      </c>
      <c r="H40" s="517" t="s">
        <v>254</v>
      </c>
      <c r="I40" s="518">
        <v>200000</v>
      </c>
      <c r="J40" s="525">
        <f t="shared" si="3"/>
        <v>1400000</v>
      </c>
    </row>
    <row r="41" spans="2:11" outlineLevel="1">
      <c r="B41" s="526">
        <v>27</v>
      </c>
      <c r="C41" s="512" t="s">
        <v>296</v>
      </c>
      <c r="D41" s="513">
        <v>2017</v>
      </c>
      <c r="E41" s="514" t="s">
        <v>248</v>
      </c>
      <c r="F41" s="523" t="s">
        <v>259</v>
      </c>
      <c r="G41" s="524" t="s">
        <v>23</v>
      </c>
      <c r="H41" s="517" t="s">
        <v>254</v>
      </c>
      <c r="I41" s="518">
        <v>1255000</v>
      </c>
      <c r="J41" s="525">
        <f t="shared" si="3"/>
        <v>2655000</v>
      </c>
    </row>
    <row r="42" spans="2:11" outlineLevel="1">
      <c r="B42" s="526">
        <v>27</v>
      </c>
      <c r="C42" s="512" t="s">
        <v>296</v>
      </c>
      <c r="D42" s="513">
        <v>2017</v>
      </c>
      <c r="E42" s="514" t="s">
        <v>249</v>
      </c>
      <c r="F42" s="523" t="s">
        <v>260</v>
      </c>
      <c r="G42" s="524" t="s">
        <v>14</v>
      </c>
      <c r="H42" s="517" t="s">
        <v>263</v>
      </c>
      <c r="I42" s="518">
        <v>1255000</v>
      </c>
      <c r="J42" s="525">
        <f t="shared" si="3"/>
        <v>1400000</v>
      </c>
    </row>
    <row r="43" spans="2:11" outlineLevel="1">
      <c r="B43" s="526">
        <v>28</v>
      </c>
      <c r="C43" s="512" t="s">
        <v>296</v>
      </c>
      <c r="D43" s="513">
        <v>2017</v>
      </c>
      <c r="E43" s="514" t="s">
        <v>248</v>
      </c>
      <c r="F43" s="523" t="s">
        <v>259</v>
      </c>
      <c r="G43" s="524" t="s">
        <v>14</v>
      </c>
      <c r="H43" s="517" t="s">
        <v>254</v>
      </c>
      <c r="I43" s="518">
        <v>500000</v>
      </c>
      <c r="J43" s="525">
        <f t="shared" si="3"/>
        <v>1900000</v>
      </c>
    </row>
    <row r="44" spans="2:11" outlineLevel="1">
      <c r="B44" s="526">
        <v>28</v>
      </c>
      <c r="C44" s="512" t="s">
        <v>296</v>
      </c>
      <c r="D44" s="513">
        <v>2017</v>
      </c>
      <c r="E44" s="514" t="s">
        <v>248</v>
      </c>
      <c r="F44" s="523" t="s">
        <v>259</v>
      </c>
      <c r="G44" s="524" t="s">
        <v>5</v>
      </c>
      <c r="H44" s="517" t="s">
        <v>254</v>
      </c>
      <c r="I44" s="518">
        <v>500000</v>
      </c>
      <c r="J44" s="525">
        <f t="shared" si="3"/>
        <v>2400000</v>
      </c>
    </row>
    <row r="45" spans="2:11" outlineLevel="1">
      <c r="B45" s="526">
        <v>28</v>
      </c>
      <c r="C45" s="512" t="s">
        <v>296</v>
      </c>
      <c r="D45" s="513">
        <v>2017</v>
      </c>
      <c r="E45" s="514" t="s">
        <v>248</v>
      </c>
      <c r="F45" s="523" t="s">
        <v>259</v>
      </c>
      <c r="G45" s="524" t="s">
        <v>25</v>
      </c>
      <c r="H45" s="517" t="s">
        <v>254</v>
      </c>
      <c r="I45" s="518">
        <v>230000</v>
      </c>
      <c r="J45" s="525">
        <f t="shared" si="3"/>
        <v>2630000</v>
      </c>
    </row>
    <row r="46" spans="2:11">
      <c r="B46" s="526"/>
      <c r="C46" s="512"/>
      <c r="D46" s="513"/>
      <c r="E46" s="514"/>
      <c r="F46" s="515" t="s">
        <v>264</v>
      </c>
      <c r="G46" s="516"/>
      <c r="H46" s="517"/>
      <c r="I46" s="518"/>
      <c r="J46" s="525">
        <f t="shared" si="3"/>
        <v>2630000</v>
      </c>
    </row>
    <row r="47" spans="2:11" outlineLevel="1">
      <c r="B47" s="526">
        <v>5</v>
      </c>
      <c r="C47" s="512">
        <v>3</v>
      </c>
      <c r="D47" s="513">
        <v>2017</v>
      </c>
      <c r="E47" s="514" t="s">
        <v>249</v>
      </c>
      <c r="F47" s="524" t="s">
        <v>266</v>
      </c>
      <c r="G47" s="524" t="s">
        <v>14</v>
      </c>
      <c r="H47" s="517" t="s">
        <v>263</v>
      </c>
      <c r="I47" s="518">
        <v>1125000</v>
      </c>
      <c r="J47" s="525">
        <f t="shared" si="3"/>
        <v>1505000</v>
      </c>
    </row>
    <row r="48" spans="2:11" outlineLevel="1">
      <c r="B48" s="526">
        <v>9</v>
      </c>
      <c r="C48" s="512">
        <v>3</v>
      </c>
      <c r="D48" s="513">
        <v>2017</v>
      </c>
      <c r="E48" s="514" t="s">
        <v>248</v>
      </c>
      <c r="F48" s="523" t="s">
        <v>259</v>
      </c>
      <c r="G48" s="524" t="s">
        <v>14</v>
      </c>
      <c r="H48" s="517" t="s">
        <v>254</v>
      </c>
      <c r="I48" s="518">
        <v>200000</v>
      </c>
      <c r="J48" s="525">
        <f t="shared" si="3"/>
        <v>1705000</v>
      </c>
      <c r="K48" s="496"/>
    </row>
    <row r="49" spans="2:11" outlineLevel="1">
      <c r="B49" s="526">
        <v>9</v>
      </c>
      <c r="C49" s="512">
        <v>3</v>
      </c>
      <c r="D49" s="513">
        <v>2017</v>
      </c>
      <c r="E49" s="514" t="s">
        <v>248</v>
      </c>
      <c r="F49" s="523" t="s">
        <v>259</v>
      </c>
      <c r="G49" s="524" t="s">
        <v>15</v>
      </c>
      <c r="H49" s="517" t="s">
        <v>254</v>
      </c>
      <c r="I49" s="518">
        <v>1200000</v>
      </c>
      <c r="J49" s="525">
        <f t="shared" si="3"/>
        <v>2905000</v>
      </c>
    </row>
    <row r="50" spans="2:11" outlineLevel="1">
      <c r="B50" s="526">
        <v>15</v>
      </c>
      <c r="C50" s="512">
        <v>3</v>
      </c>
      <c r="D50" s="513">
        <v>2017</v>
      </c>
      <c r="E50" s="514" t="s">
        <v>248</v>
      </c>
      <c r="F50" s="523" t="s">
        <v>259</v>
      </c>
      <c r="G50" s="524" t="s">
        <v>14</v>
      </c>
      <c r="H50" s="517" t="s">
        <v>254</v>
      </c>
      <c r="I50" s="518">
        <v>500000</v>
      </c>
      <c r="J50" s="525">
        <f t="shared" si="3"/>
        <v>3405000</v>
      </c>
    </row>
    <row r="51" spans="2:11" outlineLevel="1">
      <c r="B51" s="526">
        <v>15</v>
      </c>
      <c r="C51" s="512">
        <v>3</v>
      </c>
      <c r="D51" s="513">
        <v>2017</v>
      </c>
      <c r="E51" s="514" t="s">
        <v>248</v>
      </c>
      <c r="F51" s="523" t="s">
        <v>259</v>
      </c>
      <c r="G51" s="524" t="s">
        <v>16</v>
      </c>
      <c r="H51" s="517" t="s">
        <v>254</v>
      </c>
      <c r="I51" s="518">
        <v>1000000</v>
      </c>
      <c r="J51" s="525">
        <f t="shared" si="3"/>
        <v>4405000</v>
      </c>
    </row>
    <row r="52" spans="2:11" outlineLevel="1">
      <c r="B52" s="526">
        <v>15</v>
      </c>
      <c r="C52" s="512">
        <v>3</v>
      </c>
      <c r="D52" s="513">
        <v>2017</v>
      </c>
      <c r="E52" s="514" t="s">
        <v>248</v>
      </c>
      <c r="F52" s="523" t="s">
        <v>259</v>
      </c>
      <c r="G52" s="524" t="s">
        <v>24</v>
      </c>
      <c r="H52" s="517" t="s">
        <v>254</v>
      </c>
      <c r="I52" s="518">
        <v>500000</v>
      </c>
      <c r="J52" s="525">
        <f t="shared" si="3"/>
        <v>4905000</v>
      </c>
    </row>
    <row r="53" spans="2:11" outlineLevel="1">
      <c r="B53" s="526">
        <v>15</v>
      </c>
      <c r="C53" s="512">
        <v>3</v>
      </c>
      <c r="D53" s="513">
        <v>2017</v>
      </c>
      <c r="E53" s="514" t="s">
        <v>249</v>
      </c>
      <c r="F53" s="523" t="s">
        <v>269</v>
      </c>
      <c r="G53" s="524" t="s">
        <v>0</v>
      </c>
      <c r="H53" s="517" t="s">
        <v>267</v>
      </c>
      <c r="I53" s="518">
        <v>1200000</v>
      </c>
      <c r="J53" s="525">
        <f t="shared" si="3"/>
        <v>3705000</v>
      </c>
    </row>
    <row r="54" spans="2:11">
      <c r="B54" s="526"/>
      <c r="C54" s="512"/>
      <c r="D54" s="513"/>
      <c r="E54" s="514"/>
      <c r="F54" s="515" t="s">
        <v>268</v>
      </c>
      <c r="G54" s="524"/>
      <c r="H54" s="517"/>
      <c r="I54" s="518"/>
      <c r="J54" s="525">
        <f t="shared" si="3"/>
        <v>3705000</v>
      </c>
    </row>
    <row r="55" spans="2:11" outlineLevel="1">
      <c r="B55" s="526">
        <v>3</v>
      </c>
      <c r="C55" s="512">
        <v>4</v>
      </c>
      <c r="D55" s="513">
        <v>2017</v>
      </c>
      <c r="E55" s="514" t="s">
        <v>248</v>
      </c>
      <c r="F55" s="523" t="s">
        <v>259</v>
      </c>
      <c r="G55" s="524" t="s">
        <v>14</v>
      </c>
      <c r="H55" s="517" t="s">
        <v>254</v>
      </c>
      <c r="I55" s="518">
        <v>300000</v>
      </c>
      <c r="J55" s="525">
        <f t="shared" si="3"/>
        <v>4005000</v>
      </c>
    </row>
    <row r="56" spans="2:11" outlineLevel="1">
      <c r="B56" s="527">
        <v>3</v>
      </c>
      <c r="C56" s="531">
        <v>4</v>
      </c>
      <c r="D56" s="513">
        <v>2017</v>
      </c>
      <c r="E56" s="514" t="s">
        <v>248</v>
      </c>
      <c r="F56" s="523" t="s">
        <v>259</v>
      </c>
      <c r="G56" s="524" t="s">
        <v>4</v>
      </c>
      <c r="H56" s="517" t="s">
        <v>254</v>
      </c>
      <c r="I56" s="518">
        <v>225000</v>
      </c>
      <c r="J56" s="525">
        <f t="shared" si="3"/>
        <v>4230000</v>
      </c>
    </row>
    <row r="57" spans="2:11" outlineLevel="1">
      <c r="B57" s="527">
        <v>3</v>
      </c>
      <c r="C57" s="531">
        <v>4</v>
      </c>
      <c r="D57" s="513">
        <v>2017</v>
      </c>
      <c r="E57" s="514" t="s">
        <v>248</v>
      </c>
      <c r="F57" s="523" t="s">
        <v>259</v>
      </c>
      <c r="G57" s="524" t="s">
        <v>0</v>
      </c>
      <c r="H57" s="517" t="s">
        <v>254</v>
      </c>
      <c r="I57" s="518">
        <v>1000000</v>
      </c>
      <c r="J57" s="525">
        <f t="shared" si="3"/>
        <v>5230000</v>
      </c>
      <c r="K57" s="507"/>
    </row>
    <row r="58" spans="2:11" outlineLevel="1">
      <c r="B58" s="526">
        <v>5</v>
      </c>
      <c r="C58" s="512">
        <v>4</v>
      </c>
      <c r="D58" s="513">
        <v>2017</v>
      </c>
      <c r="E58" s="514" t="s">
        <v>248</v>
      </c>
      <c r="F58" s="523" t="s">
        <v>259</v>
      </c>
      <c r="G58" s="524" t="s">
        <v>23</v>
      </c>
      <c r="H58" s="517" t="s">
        <v>254</v>
      </c>
      <c r="I58" s="518">
        <v>500000</v>
      </c>
      <c r="J58" s="525">
        <f t="shared" si="3"/>
        <v>5730000</v>
      </c>
      <c r="K58" s="552"/>
    </row>
    <row r="59" spans="2:11" outlineLevel="1">
      <c r="B59" s="526">
        <v>5</v>
      </c>
      <c r="C59" s="512">
        <v>4</v>
      </c>
      <c r="D59" s="513">
        <v>2017</v>
      </c>
      <c r="E59" s="514" t="s">
        <v>248</v>
      </c>
      <c r="F59" s="523" t="s">
        <v>259</v>
      </c>
      <c r="G59" s="524" t="s">
        <v>14</v>
      </c>
      <c r="H59" s="517" t="s">
        <v>254</v>
      </c>
      <c r="I59" s="518">
        <v>500000</v>
      </c>
      <c r="J59" s="525">
        <f t="shared" si="3"/>
        <v>6230000</v>
      </c>
      <c r="K59" s="552"/>
    </row>
    <row r="60" spans="2:11" outlineLevel="1">
      <c r="B60" s="526">
        <v>5</v>
      </c>
      <c r="C60" s="512">
        <v>4</v>
      </c>
      <c r="D60" s="513">
        <v>2017</v>
      </c>
      <c r="E60" s="514" t="s">
        <v>248</v>
      </c>
      <c r="F60" s="523" t="s">
        <v>259</v>
      </c>
      <c r="G60" s="524" t="s">
        <v>25</v>
      </c>
      <c r="H60" s="517" t="s">
        <v>254</v>
      </c>
      <c r="I60" s="518">
        <v>500000</v>
      </c>
      <c r="J60" s="525">
        <f t="shared" si="3"/>
        <v>6730000</v>
      </c>
      <c r="K60" s="552"/>
    </row>
    <row r="61" spans="2:11" outlineLevel="1">
      <c r="B61" s="526">
        <v>5</v>
      </c>
      <c r="C61" s="512">
        <v>4</v>
      </c>
      <c r="D61" s="513">
        <v>2017</v>
      </c>
      <c r="E61" s="514" t="s">
        <v>248</v>
      </c>
      <c r="F61" s="523" t="s">
        <v>259</v>
      </c>
      <c r="G61" s="524" t="s">
        <v>5</v>
      </c>
      <c r="H61" s="517" t="s">
        <v>254</v>
      </c>
      <c r="I61" s="518">
        <v>500000</v>
      </c>
      <c r="J61" s="525">
        <f t="shared" si="3"/>
        <v>7230000</v>
      </c>
      <c r="K61" s="552"/>
    </row>
    <row r="62" spans="2:11" outlineLevel="1">
      <c r="B62" s="526">
        <v>5</v>
      </c>
      <c r="C62" s="512">
        <v>4</v>
      </c>
      <c r="D62" s="513">
        <v>2017</v>
      </c>
      <c r="E62" s="514" t="s">
        <v>249</v>
      </c>
      <c r="F62" s="523" t="s">
        <v>270</v>
      </c>
      <c r="G62" s="524" t="s">
        <v>23</v>
      </c>
      <c r="H62" s="517" t="s">
        <v>263</v>
      </c>
      <c r="I62" s="518">
        <v>500000</v>
      </c>
      <c r="J62" s="525">
        <f t="shared" si="3"/>
        <v>6730000</v>
      </c>
      <c r="K62" s="552"/>
    </row>
    <row r="63" spans="2:11" outlineLevel="1">
      <c r="B63" s="526">
        <v>5</v>
      </c>
      <c r="C63" s="512">
        <v>4</v>
      </c>
      <c r="D63" s="513">
        <v>2017</v>
      </c>
      <c r="E63" s="514" t="s">
        <v>248</v>
      </c>
      <c r="F63" s="523" t="s">
        <v>273</v>
      </c>
      <c r="G63" s="524" t="s">
        <v>23</v>
      </c>
      <c r="H63" s="517" t="s">
        <v>272</v>
      </c>
      <c r="I63" s="518">
        <v>100000</v>
      </c>
      <c r="J63" s="525">
        <f t="shared" si="3"/>
        <v>6830000</v>
      </c>
      <c r="K63" s="552"/>
    </row>
    <row r="64" spans="2:11" outlineLevel="1">
      <c r="B64" s="526">
        <v>5</v>
      </c>
      <c r="C64" s="512">
        <v>4</v>
      </c>
      <c r="D64" s="513">
        <v>2017</v>
      </c>
      <c r="E64" s="514" t="s">
        <v>248</v>
      </c>
      <c r="F64" s="523" t="s">
        <v>273</v>
      </c>
      <c r="G64" s="524" t="s">
        <v>14</v>
      </c>
      <c r="H64" s="517" t="s">
        <v>272</v>
      </c>
      <c r="I64" s="518">
        <v>150000</v>
      </c>
      <c r="J64" s="525">
        <f t="shared" si="3"/>
        <v>6980000</v>
      </c>
      <c r="K64" s="552"/>
    </row>
    <row r="65" spans="2:11" outlineLevel="1">
      <c r="B65" s="526">
        <v>5</v>
      </c>
      <c r="C65" s="512">
        <v>4</v>
      </c>
      <c r="D65" s="513">
        <v>2017</v>
      </c>
      <c r="E65" s="514" t="s">
        <v>248</v>
      </c>
      <c r="F65" s="523" t="s">
        <v>273</v>
      </c>
      <c r="G65" s="524" t="s">
        <v>4</v>
      </c>
      <c r="H65" s="517" t="s">
        <v>272</v>
      </c>
      <c r="I65" s="518">
        <v>150000</v>
      </c>
      <c r="J65" s="525">
        <f t="shared" si="3"/>
        <v>7130000</v>
      </c>
      <c r="K65" s="552"/>
    </row>
    <row r="66" spans="2:11" outlineLevel="1">
      <c r="B66" s="526">
        <v>7</v>
      </c>
      <c r="C66" s="512">
        <v>4</v>
      </c>
      <c r="D66" s="513">
        <v>2017</v>
      </c>
      <c r="E66" s="514" t="s">
        <v>249</v>
      </c>
      <c r="F66" s="523" t="s">
        <v>266</v>
      </c>
      <c r="G66" s="524" t="s">
        <v>23</v>
      </c>
      <c r="H66" s="517" t="s">
        <v>263</v>
      </c>
      <c r="I66" s="518">
        <v>855000</v>
      </c>
      <c r="J66" s="525">
        <f t="shared" si="3"/>
        <v>6275000</v>
      </c>
      <c r="K66" s="552"/>
    </row>
    <row r="67" spans="2:11" outlineLevel="1">
      <c r="B67" s="526">
        <v>14</v>
      </c>
      <c r="C67" s="512">
        <v>4</v>
      </c>
      <c r="D67" s="513">
        <v>2017</v>
      </c>
      <c r="E67" s="514" t="s">
        <v>249</v>
      </c>
      <c r="F67" s="523" t="s">
        <v>274</v>
      </c>
      <c r="G67" s="524" t="s">
        <v>23</v>
      </c>
      <c r="H67" s="517" t="s">
        <v>263</v>
      </c>
      <c r="I67" s="518">
        <v>2500000</v>
      </c>
      <c r="J67" s="525">
        <f t="shared" si="3"/>
        <v>3775000</v>
      </c>
      <c r="K67" s="552"/>
    </row>
    <row r="68" spans="2:11" outlineLevel="1">
      <c r="B68" s="526">
        <v>14</v>
      </c>
      <c r="C68" s="512">
        <v>4</v>
      </c>
      <c r="D68" s="513">
        <v>2017</v>
      </c>
      <c r="E68" s="514" t="s">
        <v>248</v>
      </c>
      <c r="F68" s="523" t="s">
        <v>275</v>
      </c>
      <c r="G68" s="524" t="s">
        <v>9</v>
      </c>
      <c r="H68" s="517" t="s">
        <v>272</v>
      </c>
      <c r="I68" s="518">
        <v>100000</v>
      </c>
      <c r="J68" s="525">
        <f t="shared" si="3"/>
        <v>3875000</v>
      </c>
      <c r="K68" s="552"/>
    </row>
    <row r="69" spans="2:11" outlineLevel="1">
      <c r="B69" s="526">
        <v>29</v>
      </c>
      <c r="C69" s="512">
        <v>4</v>
      </c>
      <c r="D69" s="513">
        <v>2017</v>
      </c>
      <c r="E69" s="514" t="s">
        <v>248</v>
      </c>
      <c r="F69" s="523" t="s">
        <v>276</v>
      </c>
      <c r="G69" s="524" t="s">
        <v>271</v>
      </c>
      <c r="H69" s="517" t="s">
        <v>272</v>
      </c>
      <c r="I69" s="518">
        <v>200000</v>
      </c>
      <c r="J69" s="525">
        <f t="shared" ref="J69:J83" si="4">IF(E69="Thu",(I69+J68),IF(E69="Chi",(J68-I69),IF(E69="",(I69+J68),"Sai cột Thu/Chi")))</f>
        <v>4075000</v>
      </c>
      <c r="K69" s="552"/>
    </row>
    <row r="70" spans="2:11" outlineLevel="1">
      <c r="B70" s="526">
        <v>29</v>
      </c>
      <c r="C70" s="512">
        <v>4</v>
      </c>
      <c r="D70" s="513">
        <v>2017</v>
      </c>
      <c r="E70" s="514" t="s">
        <v>248</v>
      </c>
      <c r="F70" s="523" t="s">
        <v>277</v>
      </c>
      <c r="G70" s="524" t="s">
        <v>271</v>
      </c>
      <c r="H70" s="517" t="s">
        <v>272</v>
      </c>
      <c r="I70" s="518">
        <v>150000</v>
      </c>
      <c r="J70" s="525">
        <f t="shared" si="4"/>
        <v>4225000</v>
      </c>
      <c r="K70" s="552"/>
    </row>
    <row r="71" spans="2:11" outlineLevel="1">
      <c r="B71" s="526">
        <v>29</v>
      </c>
      <c r="C71" s="512">
        <v>4</v>
      </c>
      <c r="D71" s="513">
        <v>2017</v>
      </c>
      <c r="E71" s="514" t="s">
        <v>248</v>
      </c>
      <c r="F71" s="523" t="s">
        <v>278</v>
      </c>
      <c r="G71" s="524" t="s">
        <v>271</v>
      </c>
      <c r="H71" s="517" t="s">
        <v>272</v>
      </c>
      <c r="I71" s="518">
        <v>100000</v>
      </c>
      <c r="J71" s="525">
        <f t="shared" si="4"/>
        <v>4325000</v>
      </c>
      <c r="K71" s="552"/>
    </row>
    <row r="72" spans="2:11" outlineLevel="1">
      <c r="B72" s="526">
        <v>29</v>
      </c>
      <c r="C72" s="512">
        <v>4</v>
      </c>
      <c r="D72" s="513">
        <v>2017</v>
      </c>
      <c r="E72" s="514" t="s">
        <v>248</v>
      </c>
      <c r="F72" s="523" t="s">
        <v>280</v>
      </c>
      <c r="G72" s="524" t="s">
        <v>281</v>
      </c>
      <c r="H72" s="517" t="s">
        <v>272</v>
      </c>
      <c r="I72" s="518">
        <v>1000000</v>
      </c>
      <c r="J72" s="525">
        <f t="shared" si="4"/>
        <v>5325000</v>
      </c>
      <c r="K72" s="552"/>
    </row>
    <row r="73" spans="2:11" outlineLevel="1">
      <c r="B73" s="526">
        <v>29</v>
      </c>
      <c r="C73" s="512">
        <v>4</v>
      </c>
      <c r="D73" s="513">
        <v>2017</v>
      </c>
      <c r="E73" s="514" t="s">
        <v>248</v>
      </c>
      <c r="F73" s="523" t="s">
        <v>282</v>
      </c>
      <c r="G73" s="524" t="s">
        <v>9</v>
      </c>
      <c r="H73" s="517" t="s">
        <v>272</v>
      </c>
      <c r="I73" s="518">
        <v>2000000</v>
      </c>
      <c r="J73" s="525">
        <f t="shared" si="4"/>
        <v>7325000</v>
      </c>
      <c r="K73" s="552"/>
    </row>
    <row r="74" spans="2:11" outlineLevel="1">
      <c r="B74" s="526">
        <v>29</v>
      </c>
      <c r="C74" s="512">
        <v>4</v>
      </c>
      <c r="D74" s="513">
        <v>2017</v>
      </c>
      <c r="E74" s="514" t="s">
        <v>249</v>
      </c>
      <c r="F74" s="523" t="s">
        <v>279</v>
      </c>
      <c r="G74" s="524" t="s">
        <v>23</v>
      </c>
      <c r="H74" s="517" t="s">
        <v>263</v>
      </c>
      <c r="I74" s="518">
        <v>2500000</v>
      </c>
      <c r="J74" s="525">
        <f t="shared" si="4"/>
        <v>4825000</v>
      </c>
      <c r="K74" s="552"/>
    </row>
    <row r="75" spans="2:11">
      <c r="B75" s="526"/>
      <c r="C75" s="512"/>
      <c r="D75" s="513"/>
      <c r="E75" s="514"/>
      <c r="F75" s="532" t="s">
        <v>283</v>
      </c>
      <c r="G75" s="524"/>
      <c r="H75" s="517"/>
      <c r="I75" s="518"/>
      <c r="J75" s="525">
        <f t="shared" si="4"/>
        <v>4825000</v>
      </c>
    </row>
    <row r="76" spans="2:11" outlineLevel="1">
      <c r="B76" s="526">
        <v>5</v>
      </c>
      <c r="C76" s="512">
        <v>5</v>
      </c>
      <c r="D76" s="513">
        <v>2017</v>
      </c>
      <c r="E76" s="514" t="s">
        <v>249</v>
      </c>
      <c r="F76" s="523" t="s">
        <v>266</v>
      </c>
      <c r="G76" s="524" t="s">
        <v>23</v>
      </c>
      <c r="H76" s="517" t="s">
        <v>263</v>
      </c>
      <c r="I76" s="518">
        <v>1700000</v>
      </c>
      <c r="J76" s="525">
        <f t="shared" si="4"/>
        <v>3125000</v>
      </c>
      <c r="K76" s="552"/>
    </row>
    <row r="77" spans="2:11" outlineLevel="1">
      <c r="B77" s="526">
        <v>5</v>
      </c>
      <c r="C77" s="512">
        <v>5</v>
      </c>
      <c r="D77" s="513">
        <v>2017</v>
      </c>
      <c r="E77" s="514" t="s">
        <v>248</v>
      </c>
      <c r="F77" s="523" t="s">
        <v>259</v>
      </c>
      <c r="G77" s="524" t="s">
        <v>4</v>
      </c>
      <c r="H77" s="517" t="s">
        <v>254</v>
      </c>
      <c r="I77" s="518">
        <v>500000</v>
      </c>
      <c r="J77" s="525">
        <f t="shared" si="4"/>
        <v>3625000</v>
      </c>
      <c r="K77" s="552"/>
    </row>
    <row r="78" spans="2:11" outlineLevel="1">
      <c r="B78" s="526">
        <v>6</v>
      </c>
      <c r="C78" s="512">
        <v>5</v>
      </c>
      <c r="D78" s="513">
        <v>2017</v>
      </c>
      <c r="E78" s="514" t="s">
        <v>248</v>
      </c>
      <c r="F78" s="523" t="s">
        <v>259</v>
      </c>
      <c r="G78" s="524" t="s">
        <v>13</v>
      </c>
      <c r="H78" s="517" t="s">
        <v>254</v>
      </c>
      <c r="I78" s="518">
        <v>500000</v>
      </c>
      <c r="J78" s="525">
        <f t="shared" si="4"/>
        <v>4125000</v>
      </c>
      <c r="K78" s="552"/>
    </row>
    <row r="79" spans="2:11" outlineLevel="1">
      <c r="B79" s="526">
        <v>6</v>
      </c>
      <c r="C79" s="512">
        <v>5</v>
      </c>
      <c r="D79" s="513">
        <v>2017</v>
      </c>
      <c r="E79" s="514" t="s">
        <v>248</v>
      </c>
      <c r="F79" s="523" t="s">
        <v>259</v>
      </c>
      <c r="G79" s="524" t="s">
        <v>118</v>
      </c>
      <c r="H79" s="517" t="s">
        <v>254</v>
      </c>
      <c r="I79" s="518">
        <v>1000000</v>
      </c>
      <c r="J79" s="525">
        <f t="shared" si="4"/>
        <v>5125000</v>
      </c>
      <c r="K79" s="552"/>
    </row>
    <row r="80" spans="2:11" outlineLevel="1">
      <c r="B80" s="526">
        <v>6</v>
      </c>
      <c r="C80" s="512">
        <v>5</v>
      </c>
      <c r="D80" s="513">
        <v>2017</v>
      </c>
      <c r="E80" s="514" t="s">
        <v>248</v>
      </c>
      <c r="F80" s="523" t="s">
        <v>259</v>
      </c>
      <c r="G80" s="524" t="s">
        <v>5</v>
      </c>
      <c r="H80" s="517" t="s">
        <v>254</v>
      </c>
      <c r="I80" s="518">
        <v>500000</v>
      </c>
      <c r="J80" s="525">
        <f t="shared" si="4"/>
        <v>5625000</v>
      </c>
      <c r="K80" s="552"/>
    </row>
    <row r="81" spans="2:11" outlineLevel="1">
      <c r="B81" s="526">
        <v>7</v>
      </c>
      <c r="C81" s="512">
        <v>5</v>
      </c>
      <c r="D81" s="513">
        <v>2017</v>
      </c>
      <c r="E81" s="514" t="s">
        <v>248</v>
      </c>
      <c r="F81" s="523" t="s">
        <v>284</v>
      </c>
      <c r="G81" s="524" t="s">
        <v>24</v>
      </c>
      <c r="H81" s="517" t="s">
        <v>254</v>
      </c>
      <c r="I81" s="518">
        <v>500000</v>
      </c>
      <c r="J81" s="525">
        <f t="shared" si="4"/>
        <v>6125000</v>
      </c>
      <c r="K81" s="552"/>
    </row>
    <row r="82" spans="2:11" outlineLevel="1">
      <c r="B82" s="526">
        <v>14</v>
      </c>
      <c r="C82" s="512">
        <v>5</v>
      </c>
      <c r="D82" s="513">
        <v>2017</v>
      </c>
      <c r="E82" s="514" t="s">
        <v>249</v>
      </c>
      <c r="F82" s="533" t="s">
        <v>319</v>
      </c>
      <c r="G82" s="533" t="s">
        <v>23</v>
      </c>
      <c r="H82" s="534" t="s">
        <v>267</v>
      </c>
      <c r="I82" s="535">
        <v>250000</v>
      </c>
      <c r="J82" s="525">
        <f t="shared" si="4"/>
        <v>5875000</v>
      </c>
      <c r="K82" s="552"/>
    </row>
    <row r="83" spans="2:11" outlineLevel="1">
      <c r="B83" s="526">
        <v>22</v>
      </c>
      <c r="C83" s="512">
        <v>5</v>
      </c>
      <c r="D83" s="513">
        <v>2017</v>
      </c>
      <c r="E83" s="514" t="s">
        <v>248</v>
      </c>
      <c r="F83" s="523" t="s">
        <v>284</v>
      </c>
      <c r="G83" s="524" t="s">
        <v>4</v>
      </c>
      <c r="H83" s="517" t="s">
        <v>272</v>
      </c>
      <c r="I83" s="518">
        <v>2000000</v>
      </c>
      <c r="J83" s="525">
        <f t="shared" si="4"/>
        <v>7875000</v>
      </c>
      <c r="K83" s="552"/>
    </row>
    <row r="84" spans="2:11">
      <c r="B84" s="526"/>
      <c r="C84" s="512"/>
      <c r="D84" s="513"/>
      <c r="E84" s="514"/>
      <c r="F84" s="515" t="s">
        <v>334</v>
      </c>
      <c r="G84" s="524"/>
      <c r="H84" s="517"/>
      <c r="I84" s="518"/>
      <c r="J84" s="525">
        <f>IF(E84="Thu",(I84+J83),IF(E84="Chi",(J83-I84),IF(E84="",(I84+J83),"Sai cột Thu/Chi")))</f>
        <v>7875000</v>
      </c>
    </row>
    <row r="85" spans="2:11" outlineLevel="1">
      <c r="B85" s="526">
        <v>3</v>
      </c>
      <c r="C85" s="512">
        <v>6</v>
      </c>
      <c r="D85" s="513">
        <v>2017</v>
      </c>
      <c r="E85" s="514" t="s">
        <v>248</v>
      </c>
      <c r="F85" s="523" t="s">
        <v>259</v>
      </c>
      <c r="G85" s="524" t="s">
        <v>13</v>
      </c>
      <c r="H85" s="517" t="s">
        <v>254</v>
      </c>
      <c r="I85" s="518">
        <v>700000</v>
      </c>
      <c r="J85" s="525">
        <f t="shared" ref="J85:J105" si="5">IF(E85="Thu",(I85+J84),IF(E85="Chi",(J84-I85),IF(E85="",(I85+J84),"Sai cột Thu/Chi")))</f>
        <v>8575000</v>
      </c>
      <c r="K85" s="552"/>
    </row>
    <row r="86" spans="2:11" outlineLevel="1">
      <c r="B86" s="526">
        <v>3</v>
      </c>
      <c r="C86" s="512">
        <v>6</v>
      </c>
      <c r="D86" s="513">
        <v>2017</v>
      </c>
      <c r="E86" s="514" t="s">
        <v>249</v>
      </c>
      <c r="F86" s="523" t="s">
        <v>266</v>
      </c>
      <c r="G86" s="524" t="s">
        <v>23</v>
      </c>
      <c r="H86" s="517" t="s">
        <v>263</v>
      </c>
      <c r="I86" s="518">
        <v>1100000</v>
      </c>
      <c r="J86" s="525">
        <f t="shared" si="5"/>
        <v>7475000</v>
      </c>
      <c r="K86" s="552"/>
    </row>
    <row r="87" spans="2:11" outlineLevel="1">
      <c r="B87" s="526">
        <v>5</v>
      </c>
      <c r="C87" s="512">
        <v>6</v>
      </c>
      <c r="D87" s="513">
        <v>2017</v>
      </c>
      <c r="E87" s="514" t="s">
        <v>248</v>
      </c>
      <c r="F87" s="523" t="s">
        <v>259</v>
      </c>
      <c r="G87" s="524" t="s">
        <v>24</v>
      </c>
      <c r="H87" s="517" t="s">
        <v>254</v>
      </c>
      <c r="I87" s="518">
        <v>500000</v>
      </c>
      <c r="J87" s="525">
        <f t="shared" si="5"/>
        <v>7975000</v>
      </c>
      <c r="K87" s="552"/>
    </row>
    <row r="88" spans="2:11" outlineLevel="1">
      <c r="B88" s="526">
        <v>6</v>
      </c>
      <c r="C88" s="512">
        <v>6</v>
      </c>
      <c r="D88" s="513">
        <v>2017</v>
      </c>
      <c r="E88" s="514" t="s">
        <v>248</v>
      </c>
      <c r="F88" s="523" t="s">
        <v>259</v>
      </c>
      <c r="G88" s="533" t="s">
        <v>0</v>
      </c>
      <c r="H88" s="517" t="s">
        <v>254</v>
      </c>
      <c r="I88" s="536">
        <v>500000</v>
      </c>
      <c r="J88" s="525">
        <f t="shared" si="5"/>
        <v>8475000</v>
      </c>
      <c r="K88" s="552"/>
    </row>
    <row r="89" spans="2:11" outlineLevel="1">
      <c r="B89" s="526">
        <v>10</v>
      </c>
      <c r="C89" s="512">
        <v>6</v>
      </c>
      <c r="D89" s="513">
        <v>2017</v>
      </c>
      <c r="E89" s="514" t="s">
        <v>248</v>
      </c>
      <c r="F89" s="523" t="s">
        <v>259</v>
      </c>
      <c r="G89" s="524" t="s">
        <v>14</v>
      </c>
      <c r="H89" s="517" t="s">
        <v>254</v>
      </c>
      <c r="I89" s="518">
        <v>400000</v>
      </c>
      <c r="J89" s="525">
        <f t="shared" si="5"/>
        <v>8875000</v>
      </c>
      <c r="K89" s="552"/>
    </row>
    <row r="90" spans="2:11" outlineLevel="1">
      <c r="B90" s="526">
        <v>17</v>
      </c>
      <c r="C90" s="512">
        <v>6</v>
      </c>
      <c r="D90" s="513">
        <v>2017</v>
      </c>
      <c r="E90" s="514" t="s">
        <v>249</v>
      </c>
      <c r="F90" s="533" t="s">
        <v>355</v>
      </c>
      <c r="G90" s="533" t="s">
        <v>23</v>
      </c>
      <c r="H90" s="534" t="s">
        <v>263</v>
      </c>
      <c r="I90" s="536">
        <v>100000</v>
      </c>
      <c r="J90" s="525">
        <f t="shared" si="5"/>
        <v>8775000</v>
      </c>
      <c r="K90" s="552"/>
    </row>
    <row r="91" spans="2:11" outlineLevel="1">
      <c r="B91" s="526">
        <v>19</v>
      </c>
      <c r="C91" s="512">
        <v>6</v>
      </c>
      <c r="D91" s="513">
        <v>2017</v>
      </c>
      <c r="E91" s="514" t="s">
        <v>248</v>
      </c>
      <c r="F91" s="523" t="s">
        <v>259</v>
      </c>
      <c r="G91" s="524" t="s">
        <v>16</v>
      </c>
      <c r="H91" s="517" t="s">
        <v>254</v>
      </c>
      <c r="I91" s="518">
        <v>1000000</v>
      </c>
      <c r="J91" s="525">
        <f t="shared" si="5"/>
        <v>9775000</v>
      </c>
      <c r="K91" s="552"/>
    </row>
    <row r="92" spans="2:11" outlineLevel="1">
      <c r="B92" s="526">
        <v>20</v>
      </c>
      <c r="C92" s="512">
        <v>6</v>
      </c>
      <c r="D92" s="513">
        <v>2017</v>
      </c>
      <c r="E92" s="514" t="s">
        <v>248</v>
      </c>
      <c r="F92" s="523" t="s">
        <v>259</v>
      </c>
      <c r="G92" s="524" t="s">
        <v>15</v>
      </c>
      <c r="H92" s="517" t="s">
        <v>254</v>
      </c>
      <c r="I92" s="518">
        <v>1300000</v>
      </c>
      <c r="J92" s="525">
        <f t="shared" si="5"/>
        <v>11075000</v>
      </c>
      <c r="K92" s="552"/>
    </row>
    <row r="93" spans="2:11" outlineLevel="1">
      <c r="B93" s="526">
        <v>25</v>
      </c>
      <c r="C93" s="512">
        <v>6</v>
      </c>
      <c r="D93" s="513">
        <v>2017</v>
      </c>
      <c r="E93" s="514" t="s">
        <v>248</v>
      </c>
      <c r="F93" s="523" t="s">
        <v>259</v>
      </c>
      <c r="G93" s="533" t="s">
        <v>25</v>
      </c>
      <c r="H93" s="534" t="s">
        <v>254</v>
      </c>
      <c r="I93" s="535">
        <v>500000</v>
      </c>
      <c r="J93" s="525">
        <f t="shared" si="5"/>
        <v>11575000</v>
      </c>
      <c r="K93" s="552"/>
    </row>
    <row r="94" spans="2:11" outlineLevel="1">
      <c r="B94" s="526">
        <v>29</v>
      </c>
      <c r="C94" s="512">
        <v>6</v>
      </c>
      <c r="D94" s="513">
        <v>2017</v>
      </c>
      <c r="E94" s="514" t="s">
        <v>248</v>
      </c>
      <c r="F94" s="523" t="s">
        <v>367</v>
      </c>
      <c r="G94" s="524" t="s">
        <v>9</v>
      </c>
      <c r="H94" s="517" t="s">
        <v>368</v>
      </c>
      <c r="I94" s="518">
        <v>500000</v>
      </c>
      <c r="J94" s="525">
        <f t="shared" si="5"/>
        <v>12075000</v>
      </c>
      <c r="K94" s="553"/>
    </row>
    <row r="95" spans="2:11" outlineLevel="1">
      <c r="B95" s="526">
        <v>30</v>
      </c>
      <c r="C95" s="512">
        <v>6</v>
      </c>
      <c r="D95" s="513">
        <v>2017</v>
      </c>
      <c r="E95" s="514" t="s">
        <v>248</v>
      </c>
      <c r="F95" s="523" t="s">
        <v>367</v>
      </c>
      <c r="G95" s="524" t="s">
        <v>118</v>
      </c>
      <c r="H95" s="517" t="s">
        <v>368</v>
      </c>
      <c r="I95" s="518">
        <v>500000</v>
      </c>
      <c r="J95" s="525">
        <f t="shared" si="5"/>
        <v>12575000</v>
      </c>
      <c r="K95" s="552"/>
    </row>
    <row r="96" spans="2:11" outlineLevel="1">
      <c r="B96" s="544">
        <v>30</v>
      </c>
      <c r="C96" s="545">
        <v>6</v>
      </c>
      <c r="D96" s="546">
        <v>2017</v>
      </c>
      <c r="E96" s="547" t="s">
        <v>248</v>
      </c>
      <c r="F96" s="523" t="s">
        <v>259</v>
      </c>
      <c r="G96" s="533" t="s">
        <v>25</v>
      </c>
      <c r="H96" s="549" t="s">
        <v>254</v>
      </c>
      <c r="I96" s="550">
        <v>500000</v>
      </c>
      <c r="J96" s="551">
        <f>IF(E96="Thu",(I96+J95),IF(E96="Chi",(J95-I96),IF(E96="",(I96+J95),"Sai cột Thu/Chi")))</f>
        <v>13075000</v>
      </c>
      <c r="K96" s="552"/>
    </row>
    <row r="97" spans="2:11">
      <c r="B97" s="526"/>
      <c r="C97" s="512"/>
      <c r="D97" s="513"/>
      <c r="E97" s="514"/>
      <c r="F97" s="515" t="s">
        <v>369</v>
      </c>
      <c r="G97" s="524"/>
      <c r="H97" s="517"/>
      <c r="I97" s="518"/>
      <c r="J97" s="525">
        <f>IF(E97="Thu",(I97+J96),IF(E97="Chi",(J96-I97),IF(E97="",(I97+J96),"Sai cột Thu/Chi")))</f>
        <v>13075000</v>
      </c>
    </row>
    <row r="98" spans="2:11" outlineLevel="1">
      <c r="B98" s="526">
        <v>1</v>
      </c>
      <c r="C98" s="512">
        <v>7</v>
      </c>
      <c r="D98" s="513">
        <v>2017</v>
      </c>
      <c r="E98" s="514" t="s">
        <v>248</v>
      </c>
      <c r="F98" s="523" t="s">
        <v>259</v>
      </c>
      <c r="G98" s="524" t="s">
        <v>13</v>
      </c>
      <c r="H98" s="517" t="s">
        <v>254</v>
      </c>
      <c r="I98" s="518">
        <v>500000</v>
      </c>
      <c r="J98" s="525">
        <f t="shared" si="5"/>
        <v>13575000</v>
      </c>
      <c r="K98" s="552"/>
    </row>
    <row r="99" spans="2:11" outlineLevel="1">
      <c r="B99" s="526">
        <v>1</v>
      </c>
      <c r="C99" s="512">
        <v>7</v>
      </c>
      <c r="D99" s="513">
        <v>2017</v>
      </c>
      <c r="E99" s="514" t="s">
        <v>248</v>
      </c>
      <c r="F99" s="523" t="s">
        <v>367</v>
      </c>
      <c r="G99" s="524" t="s">
        <v>13</v>
      </c>
      <c r="H99" s="517" t="s">
        <v>368</v>
      </c>
      <c r="I99" s="518">
        <v>500000</v>
      </c>
      <c r="J99" s="525">
        <f t="shared" si="5"/>
        <v>14075000</v>
      </c>
      <c r="K99" s="552"/>
    </row>
    <row r="100" spans="2:11" outlineLevel="1">
      <c r="B100" s="526">
        <v>1</v>
      </c>
      <c r="C100" s="512">
        <v>7</v>
      </c>
      <c r="D100" s="513">
        <v>2017</v>
      </c>
      <c r="E100" s="514" t="s">
        <v>248</v>
      </c>
      <c r="F100" s="523" t="s">
        <v>367</v>
      </c>
      <c r="G100" s="524" t="s">
        <v>15</v>
      </c>
      <c r="H100" s="517" t="s">
        <v>368</v>
      </c>
      <c r="I100" s="518">
        <v>500000</v>
      </c>
      <c r="J100" s="525">
        <f t="shared" si="5"/>
        <v>14575000</v>
      </c>
      <c r="K100" s="552"/>
    </row>
    <row r="101" spans="2:11" outlineLevel="1">
      <c r="B101" s="526">
        <v>1</v>
      </c>
      <c r="C101" s="512">
        <v>7</v>
      </c>
      <c r="D101" s="513">
        <v>2017</v>
      </c>
      <c r="E101" s="514" t="s">
        <v>248</v>
      </c>
      <c r="F101" s="523" t="s">
        <v>367</v>
      </c>
      <c r="G101" s="524" t="s">
        <v>0</v>
      </c>
      <c r="H101" s="517" t="s">
        <v>368</v>
      </c>
      <c r="I101" s="518">
        <v>500000</v>
      </c>
      <c r="J101" s="525">
        <f t="shared" si="5"/>
        <v>15075000</v>
      </c>
      <c r="K101" s="552"/>
    </row>
    <row r="102" spans="2:11" outlineLevel="1">
      <c r="B102" s="526">
        <v>1</v>
      </c>
      <c r="C102" s="512">
        <v>7</v>
      </c>
      <c r="D102" s="513">
        <v>2017</v>
      </c>
      <c r="E102" s="514" t="s">
        <v>248</v>
      </c>
      <c r="F102" s="523" t="s">
        <v>259</v>
      </c>
      <c r="G102" s="524" t="s">
        <v>0</v>
      </c>
      <c r="H102" s="517" t="s">
        <v>254</v>
      </c>
      <c r="I102" s="518">
        <v>200000</v>
      </c>
      <c r="J102" s="525">
        <f t="shared" si="5"/>
        <v>15275000</v>
      </c>
    </row>
    <row r="103" spans="2:11" outlineLevel="1">
      <c r="B103" s="526">
        <v>1</v>
      </c>
      <c r="C103" s="512">
        <v>7</v>
      </c>
      <c r="D103" s="513">
        <v>2017</v>
      </c>
      <c r="E103" s="514" t="s">
        <v>248</v>
      </c>
      <c r="F103" s="523" t="s">
        <v>367</v>
      </c>
      <c r="G103" s="524" t="s">
        <v>127</v>
      </c>
      <c r="H103" s="517" t="s">
        <v>368</v>
      </c>
      <c r="I103" s="518">
        <v>500000</v>
      </c>
      <c r="J103" s="525">
        <f t="shared" si="5"/>
        <v>15775000</v>
      </c>
      <c r="K103" s="552"/>
    </row>
    <row r="104" spans="2:11" outlineLevel="1">
      <c r="B104" s="526">
        <v>1</v>
      </c>
      <c r="C104" s="512">
        <v>7</v>
      </c>
      <c r="D104" s="513">
        <v>2017</v>
      </c>
      <c r="E104" s="514" t="s">
        <v>248</v>
      </c>
      <c r="F104" s="523" t="s">
        <v>367</v>
      </c>
      <c r="G104" s="524" t="s">
        <v>370</v>
      </c>
      <c r="H104" s="517" t="s">
        <v>368</v>
      </c>
      <c r="I104" s="518">
        <v>500000</v>
      </c>
      <c r="J104" s="525">
        <f t="shared" si="5"/>
        <v>16275000</v>
      </c>
      <c r="K104" s="552"/>
    </row>
    <row r="105" spans="2:11" outlineLevel="1">
      <c r="B105" s="526">
        <v>1</v>
      </c>
      <c r="C105" s="512">
        <v>7</v>
      </c>
      <c r="D105" s="513">
        <v>2017</v>
      </c>
      <c r="E105" s="514" t="s">
        <v>248</v>
      </c>
      <c r="F105" s="523" t="s">
        <v>367</v>
      </c>
      <c r="G105" s="524" t="s">
        <v>354</v>
      </c>
      <c r="H105" s="517" t="s">
        <v>368</v>
      </c>
      <c r="I105" s="518">
        <v>500000</v>
      </c>
      <c r="J105" s="525">
        <f t="shared" si="5"/>
        <v>16775000</v>
      </c>
      <c r="K105" s="552"/>
    </row>
    <row r="106" spans="2:11" outlineLevel="1">
      <c r="B106" s="526">
        <v>1</v>
      </c>
      <c r="C106" s="512">
        <v>7</v>
      </c>
      <c r="D106" s="513">
        <v>2017</v>
      </c>
      <c r="E106" s="514" t="s">
        <v>248</v>
      </c>
      <c r="F106" s="523" t="s">
        <v>367</v>
      </c>
      <c r="G106" s="524" t="s">
        <v>16</v>
      </c>
      <c r="H106" s="517" t="s">
        <v>368</v>
      </c>
      <c r="I106" s="518">
        <v>500000</v>
      </c>
      <c r="J106" s="525">
        <f t="shared" ref="J106:J111" si="6">IF(E106="Thu",(I106+J105),IF(E106="Chi",(J105-I106),IF(E106="",(I106+J105),"Sai cột Thu/Chi")))</f>
        <v>17275000</v>
      </c>
      <c r="K106" s="552"/>
    </row>
    <row r="107" spans="2:11" outlineLevel="1">
      <c r="B107" s="526">
        <v>1</v>
      </c>
      <c r="C107" s="512">
        <v>7</v>
      </c>
      <c r="D107" s="513">
        <v>2017</v>
      </c>
      <c r="E107" s="514" t="s">
        <v>248</v>
      </c>
      <c r="F107" s="533" t="s">
        <v>371</v>
      </c>
      <c r="G107" s="533" t="s">
        <v>372</v>
      </c>
      <c r="H107" s="534" t="s">
        <v>272</v>
      </c>
      <c r="I107" s="535">
        <v>1000000</v>
      </c>
      <c r="J107" s="525">
        <f t="shared" si="6"/>
        <v>18275000</v>
      </c>
      <c r="K107" s="552"/>
    </row>
    <row r="108" spans="2:11" outlineLevel="1">
      <c r="B108" s="526">
        <v>1</v>
      </c>
      <c r="C108" s="512">
        <v>7</v>
      </c>
      <c r="D108" s="513">
        <v>2017</v>
      </c>
      <c r="E108" s="514" t="s">
        <v>248</v>
      </c>
      <c r="F108" s="533" t="s">
        <v>374</v>
      </c>
      <c r="G108" s="533" t="s">
        <v>373</v>
      </c>
      <c r="H108" s="534" t="s">
        <v>272</v>
      </c>
      <c r="I108" s="535">
        <v>1000000</v>
      </c>
      <c r="J108" s="525">
        <f t="shared" si="6"/>
        <v>19275000</v>
      </c>
      <c r="K108" s="552"/>
    </row>
    <row r="109" spans="2:11" outlineLevel="1">
      <c r="B109" s="526">
        <v>1</v>
      </c>
      <c r="C109" s="512">
        <v>7</v>
      </c>
      <c r="D109" s="513">
        <v>2017</v>
      </c>
      <c r="E109" s="514" t="s">
        <v>248</v>
      </c>
      <c r="F109" s="523" t="s">
        <v>367</v>
      </c>
      <c r="G109" s="524" t="s">
        <v>4</v>
      </c>
      <c r="H109" s="517" t="s">
        <v>368</v>
      </c>
      <c r="I109" s="518">
        <v>500000</v>
      </c>
      <c r="J109" s="525">
        <f t="shared" si="6"/>
        <v>19775000</v>
      </c>
      <c r="K109" s="552"/>
    </row>
    <row r="110" spans="2:11" outlineLevel="1">
      <c r="B110" s="526">
        <v>1</v>
      </c>
      <c r="C110" s="512">
        <v>7</v>
      </c>
      <c r="D110" s="513">
        <v>2017</v>
      </c>
      <c r="E110" s="514" t="s">
        <v>248</v>
      </c>
      <c r="F110" s="523" t="s">
        <v>367</v>
      </c>
      <c r="G110" s="524" t="s">
        <v>23</v>
      </c>
      <c r="H110" s="517" t="s">
        <v>368</v>
      </c>
      <c r="I110" s="518">
        <v>500000</v>
      </c>
      <c r="J110" s="525">
        <f t="shared" si="6"/>
        <v>20275000</v>
      </c>
      <c r="K110" s="552"/>
    </row>
    <row r="111" spans="2:11" outlineLevel="1">
      <c r="B111" s="526">
        <v>1</v>
      </c>
      <c r="C111" s="512">
        <v>7</v>
      </c>
      <c r="D111" s="513">
        <v>2017</v>
      </c>
      <c r="E111" s="514" t="s">
        <v>248</v>
      </c>
      <c r="F111" s="523" t="s">
        <v>259</v>
      </c>
      <c r="G111" s="524" t="s">
        <v>23</v>
      </c>
      <c r="H111" s="517" t="s">
        <v>254</v>
      </c>
      <c r="I111" s="518">
        <v>500000</v>
      </c>
      <c r="J111" s="525">
        <f t="shared" si="6"/>
        <v>20775000</v>
      </c>
      <c r="K111" s="552"/>
    </row>
    <row r="112" spans="2:11" outlineLevel="1">
      <c r="B112" s="526">
        <v>3</v>
      </c>
      <c r="C112" s="512">
        <v>7</v>
      </c>
      <c r="D112" s="513">
        <v>2017</v>
      </c>
      <c r="E112" s="514" t="s">
        <v>248</v>
      </c>
      <c r="F112" s="533" t="s">
        <v>259</v>
      </c>
      <c r="G112" s="533" t="s">
        <v>5</v>
      </c>
      <c r="H112" s="534" t="s">
        <v>254</v>
      </c>
      <c r="I112" s="536">
        <v>220000</v>
      </c>
      <c r="J112" s="525">
        <f>IF(E112="Thu",(I112+J111),IF(E112="Chi",(J111-I112),IF(E112="",(I112+J111),"Sai cột Thu/Chi")))</f>
        <v>20995000</v>
      </c>
      <c r="K112" s="552"/>
    </row>
    <row r="113" spans="2:11" outlineLevel="1">
      <c r="B113" s="526">
        <v>3</v>
      </c>
      <c r="C113" s="512">
        <v>7</v>
      </c>
      <c r="D113" s="513">
        <v>2017</v>
      </c>
      <c r="E113" s="514" t="s">
        <v>248</v>
      </c>
      <c r="F113" s="523" t="s">
        <v>367</v>
      </c>
      <c r="G113" s="524" t="s">
        <v>5</v>
      </c>
      <c r="H113" s="517" t="s">
        <v>368</v>
      </c>
      <c r="I113" s="518">
        <v>500000</v>
      </c>
      <c r="J113" s="525">
        <f>IF(E113="Thu",(I113+J112),IF(E113="Chi",(J112-I113),IF(E113="",(I113+J112),"Sai cột Thu/Chi")))</f>
        <v>21495000</v>
      </c>
      <c r="K113" s="552"/>
    </row>
    <row r="114" spans="2:11" outlineLevel="1">
      <c r="B114" s="526">
        <v>4</v>
      </c>
      <c r="C114" s="512">
        <v>7</v>
      </c>
      <c r="D114" s="513">
        <v>2017</v>
      </c>
      <c r="E114" s="514" t="s">
        <v>248</v>
      </c>
      <c r="F114" s="523" t="s">
        <v>259</v>
      </c>
      <c r="G114" s="524" t="s">
        <v>14</v>
      </c>
      <c r="H114" s="517" t="s">
        <v>254</v>
      </c>
      <c r="I114" s="518">
        <v>600000</v>
      </c>
      <c r="J114" s="525">
        <f>IF(E114="Thu",(I114+J111),IF(E114="Chi",(J111-I114),IF(E114="",(I114+J111),"Sai cột Thu/Chi")))</f>
        <v>21375000</v>
      </c>
      <c r="K114" s="552"/>
    </row>
    <row r="115" spans="2:11" outlineLevel="1">
      <c r="B115" s="526">
        <v>4</v>
      </c>
      <c r="C115" s="512">
        <v>7</v>
      </c>
      <c r="D115" s="513">
        <v>2017</v>
      </c>
      <c r="E115" s="514" t="s">
        <v>248</v>
      </c>
      <c r="F115" s="523" t="s">
        <v>367</v>
      </c>
      <c r="G115" s="524" t="s">
        <v>14</v>
      </c>
      <c r="H115" s="517" t="s">
        <v>368</v>
      </c>
      <c r="I115" s="518">
        <v>500000</v>
      </c>
      <c r="J115" s="525">
        <f t="shared" ref="J115:J129" si="7">IF(E115="Thu",(I115+J114),IF(E115="Chi",(J114-I115),IF(E115="",(I115+J114),"Sai cột Thu/Chi")))</f>
        <v>21875000</v>
      </c>
      <c r="K115" s="552"/>
    </row>
    <row r="116" spans="2:11" outlineLevel="1">
      <c r="B116" s="526">
        <v>12</v>
      </c>
      <c r="C116" s="512">
        <v>7</v>
      </c>
      <c r="D116" s="513">
        <v>2017</v>
      </c>
      <c r="E116" s="514" t="s">
        <v>248</v>
      </c>
      <c r="F116" s="523" t="s">
        <v>367</v>
      </c>
      <c r="G116" s="533" t="s">
        <v>25</v>
      </c>
      <c r="H116" s="534" t="s">
        <v>368</v>
      </c>
      <c r="I116" s="535">
        <v>500000</v>
      </c>
      <c r="J116" s="525">
        <f t="shared" si="7"/>
        <v>22375000</v>
      </c>
      <c r="K116" s="552"/>
    </row>
    <row r="117" spans="2:11" outlineLevel="1">
      <c r="B117" s="526">
        <v>18</v>
      </c>
      <c r="C117" s="512">
        <v>7</v>
      </c>
      <c r="D117" s="513">
        <v>2017</v>
      </c>
      <c r="E117" s="514" t="s">
        <v>249</v>
      </c>
      <c r="F117" s="523" t="s">
        <v>459</v>
      </c>
      <c r="G117" s="524" t="s">
        <v>23</v>
      </c>
      <c r="H117" s="517" t="s">
        <v>368</v>
      </c>
      <c r="I117" s="518">
        <f>'2017Summer'!J46</f>
        <v>16546000</v>
      </c>
      <c r="J117" s="525">
        <f t="shared" si="7"/>
        <v>5829000</v>
      </c>
    </row>
    <row r="118" spans="2:11" outlineLevel="1">
      <c r="B118" s="506">
        <v>27</v>
      </c>
      <c r="C118" s="497">
        <v>7</v>
      </c>
      <c r="D118" s="498">
        <v>2017</v>
      </c>
      <c r="E118" s="499" t="s">
        <v>249</v>
      </c>
      <c r="F118" s="503" t="s">
        <v>482</v>
      </c>
      <c r="G118" s="504" t="s">
        <v>23</v>
      </c>
      <c r="H118" s="500" t="s">
        <v>263</v>
      </c>
      <c r="I118" s="501">
        <v>1500000</v>
      </c>
      <c r="J118" s="505">
        <f t="shared" si="7"/>
        <v>4329000</v>
      </c>
    </row>
    <row r="119" spans="2:11">
      <c r="B119" s="544"/>
      <c r="C119" s="545"/>
      <c r="D119" s="546"/>
      <c r="E119" s="547"/>
      <c r="F119" s="548" t="s">
        <v>529</v>
      </c>
      <c r="G119" s="548"/>
      <c r="H119" s="549"/>
      <c r="I119" s="550"/>
      <c r="J119" s="551">
        <f>IF(E119="Thu",(I119+J118),IF(E119="Chi",(J118-I119),IF(E119="",(I119+J118),"Sai cột Thu/Chi")))</f>
        <v>4329000</v>
      </c>
    </row>
    <row r="120" spans="2:11" outlineLevel="1">
      <c r="B120" s="506">
        <v>4</v>
      </c>
      <c r="C120" s="497">
        <v>8</v>
      </c>
      <c r="D120" s="498">
        <v>2017</v>
      </c>
      <c r="E120" s="499" t="s">
        <v>249</v>
      </c>
      <c r="F120" s="503" t="s">
        <v>266</v>
      </c>
      <c r="G120" s="504" t="s">
        <v>14</v>
      </c>
      <c r="H120" s="500" t="s">
        <v>263</v>
      </c>
      <c r="I120" s="501">
        <v>1867500</v>
      </c>
      <c r="J120" s="505">
        <f>IF(E120="Thu",(I120+J118),IF(E120="Chi",(J118-I120),IF(E120="",(I120+J118),"Sai cột Thu/Chi")))</f>
        <v>2461500</v>
      </c>
    </row>
    <row r="121" spans="2:11" outlineLevel="1">
      <c r="B121" s="506">
        <v>13</v>
      </c>
      <c r="C121" s="497">
        <v>8</v>
      </c>
      <c r="D121" s="498">
        <v>2017</v>
      </c>
      <c r="E121" s="499" t="s">
        <v>248</v>
      </c>
      <c r="F121" s="503" t="s">
        <v>259</v>
      </c>
      <c r="G121" s="504" t="s">
        <v>24</v>
      </c>
      <c r="H121" s="500" t="s">
        <v>254</v>
      </c>
      <c r="I121" s="501">
        <v>500000</v>
      </c>
      <c r="J121" s="505">
        <f t="shared" si="7"/>
        <v>2961500</v>
      </c>
    </row>
    <row r="122" spans="2:11" outlineLevel="1">
      <c r="B122" s="506">
        <v>14</v>
      </c>
      <c r="C122" s="497">
        <v>8</v>
      </c>
      <c r="D122" s="498">
        <v>2017</v>
      </c>
      <c r="E122" s="499" t="s">
        <v>248</v>
      </c>
      <c r="F122" s="503" t="s">
        <v>259</v>
      </c>
      <c r="G122" s="504" t="s">
        <v>14</v>
      </c>
      <c r="H122" s="500" t="s">
        <v>254</v>
      </c>
      <c r="I122" s="501">
        <v>370000</v>
      </c>
      <c r="J122" s="505">
        <f>IF(E122="Thu",(I122+J121),IF(E122="Chi",(J121-I122),IF(E122="",(I122+J121),"Sai cột Thu/Chi")))</f>
        <v>3331500</v>
      </c>
    </row>
    <row r="123" spans="2:11" outlineLevel="1">
      <c r="B123" s="544">
        <v>19</v>
      </c>
      <c r="C123" s="545">
        <v>8</v>
      </c>
      <c r="D123" s="546">
        <v>2017</v>
      </c>
      <c r="E123" s="547" t="s">
        <v>249</v>
      </c>
      <c r="F123" s="503" t="s">
        <v>528</v>
      </c>
      <c r="G123" s="504" t="s">
        <v>23</v>
      </c>
      <c r="H123" s="549" t="s">
        <v>263</v>
      </c>
      <c r="I123" s="550">
        <v>1200000</v>
      </c>
      <c r="J123" s="551">
        <f>IF(E123="Thu",(I123+J122),IF(E123="Chi",(J122-I123),IF(E123="",(I123+J122),"Sai cột Thu/Chi")))</f>
        <v>2131500</v>
      </c>
    </row>
    <row r="124" spans="2:11" outlineLevel="1">
      <c r="B124" s="506">
        <v>21</v>
      </c>
      <c r="C124" s="497">
        <v>8</v>
      </c>
      <c r="D124" s="498">
        <v>2017</v>
      </c>
      <c r="E124" s="499" t="s">
        <v>248</v>
      </c>
      <c r="F124" s="503" t="s">
        <v>259</v>
      </c>
      <c r="G124" s="504" t="s">
        <v>25</v>
      </c>
      <c r="H124" s="500" t="s">
        <v>254</v>
      </c>
      <c r="I124" s="501">
        <v>1000000</v>
      </c>
      <c r="J124" s="505">
        <f>IF(E124="Thu",(I124+J123),IF(E124="Chi",(J123-I124),IF(E124="",(I124+J123),"Sai cột Thu/Chi")))</f>
        <v>3131500</v>
      </c>
    </row>
    <row r="125" spans="2:11" outlineLevel="1">
      <c r="B125" s="506">
        <v>21</v>
      </c>
      <c r="C125" s="497">
        <v>8</v>
      </c>
      <c r="D125" s="498">
        <v>2017</v>
      </c>
      <c r="E125" s="499" t="s">
        <v>248</v>
      </c>
      <c r="F125" s="503" t="s">
        <v>259</v>
      </c>
      <c r="G125" s="504" t="s">
        <v>9</v>
      </c>
      <c r="H125" s="500" t="s">
        <v>254</v>
      </c>
      <c r="I125" s="501">
        <v>1000000</v>
      </c>
      <c r="J125" s="505">
        <f t="shared" si="7"/>
        <v>4131500</v>
      </c>
    </row>
    <row r="126" spans="2:11" outlineLevel="1">
      <c r="B126" s="506">
        <v>22</v>
      </c>
      <c r="C126" s="497">
        <v>8</v>
      </c>
      <c r="D126" s="498">
        <v>2017</v>
      </c>
      <c r="E126" s="499" t="s">
        <v>249</v>
      </c>
      <c r="F126" s="503" t="s">
        <v>506</v>
      </c>
      <c r="G126" s="504" t="s">
        <v>23</v>
      </c>
      <c r="H126" s="500" t="s">
        <v>263</v>
      </c>
      <c r="I126" s="501">
        <v>55000</v>
      </c>
      <c r="J126" s="505">
        <f t="shared" si="7"/>
        <v>4076500</v>
      </c>
    </row>
    <row r="127" spans="2:11" outlineLevel="1">
      <c r="B127" s="506">
        <v>24</v>
      </c>
      <c r="C127" s="497">
        <v>8</v>
      </c>
      <c r="D127" s="498">
        <v>2017</v>
      </c>
      <c r="E127" s="499" t="s">
        <v>248</v>
      </c>
      <c r="F127" s="503" t="s">
        <v>259</v>
      </c>
      <c r="G127" s="504" t="s">
        <v>15</v>
      </c>
      <c r="H127" s="500" t="s">
        <v>254</v>
      </c>
      <c r="I127" s="501">
        <v>700000</v>
      </c>
      <c r="J127" s="505">
        <f t="shared" si="7"/>
        <v>4776500</v>
      </c>
    </row>
    <row r="128" spans="2:11" outlineLevel="1">
      <c r="B128" s="506">
        <v>24</v>
      </c>
      <c r="C128" s="497">
        <v>8</v>
      </c>
      <c r="D128" s="498">
        <v>2017</v>
      </c>
      <c r="E128" s="499" t="s">
        <v>248</v>
      </c>
      <c r="F128" s="503" t="s">
        <v>510</v>
      </c>
      <c r="G128" s="504" t="s">
        <v>23</v>
      </c>
      <c r="H128" s="500" t="s">
        <v>272</v>
      </c>
      <c r="I128" s="501">
        <v>1000000</v>
      </c>
      <c r="J128" s="505">
        <f t="shared" si="7"/>
        <v>5776500</v>
      </c>
    </row>
    <row r="129" spans="2:10" outlineLevel="1">
      <c r="B129" s="506">
        <v>26</v>
      </c>
      <c r="C129" s="497">
        <v>8</v>
      </c>
      <c r="D129" s="498">
        <v>2017</v>
      </c>
      <c r="E129" s="499" t="s">
        <v>248</v>
      </c>
      <c r="F129" s="503" t="s">
        <v>259</v>
      </c>
      <c r="G129" s="504" t="s">
        <v>118</v>
      </c>
      <c r="H129" s="500" t="s">
        <v>254</v>
      </c>
      <c r="I129" s="501">
        <v>1000000</v>
      </c>
      <c r="J129" s="505">
        <f t="shared" si="7"/>
        <v>6776500</v>
      </c>
    </row>
    <row r="130" spans="2:10">
      <c r="B130" s="544"/>
      <c r="C130" s="545"/>
      <c r="D130" s="546"/>
      <c r="E130" s="547"/>
      <c r="F130" s="548" t="s">
        <v>530</v>
      </c>
      <c r="G130" s="548"/>
      <c r="H130" s="549"/>
      <c r="I130" s="550"/>
      <c r="J130" s="551">
        <f>IF(E130="Thu",(I130+J129),IF(E130="Chi",(J129-I130),IF(E130="",(I130+J129),"Sai cột Thu/Chi")))</f>
        <v>6776500</v>
      </c>
    </row>
    <row r="131" spans="2:10">
      <c r="B131" s="506">
        <v>1</v>
      </c>
      <c r="C131" s="497">
        <v>9</v>
      </c>
      <c r="D131" s="498">
        <v>2017</v>
      </c>
      <c r="E131" s="499" t="s">
        <v>248</v>
      </c>
      <c r="F131" s="503" t="s">
        <v>259</v>
      </c>
      <c r="G131" s="504" t="s">
        <v>24</v>
      </c>
      <c r="H131" s="500" t="s">
        <v>254</v>
      </c>
      <c r="I131" s="501">
        <v>1000000</v>
      </c>
      <c r="J131" s="505">
        <f>IF(E131="Thu",(I131+J129),IF(E131="Chi",(J129-I131),IF(E131="",(I131+J129),"Sai cột Thu/Chi")))</f>
        <v>7776500</v>
      </c>
    </row>
    <row r="132" spans="2:10">
      <c r="B132" s="506">
        <v>1</v>
      </c>
      <c r="C132" s="497">
        <v>9</v>
      </c>
      <c r="D132" s="498">
        <v>2017</v>
      </c>
      <c r="E132" s="499" t="s">
        <v>248</v>
      </c>
      <c r="F132" s="508" t="s">
        <v>521</v>
      </c>
      <c r="G132" s="508" t="s">
        <v>15</v>
      </c>
      <c r="H132" s="509" t="s">
        <v>272</v>
      </c>
      <c r="I132" s="510">
        <v>1000000</v>
      </c>
      <c r="J132" s="505">
        <f t="shared" ref="J132:J154" si="8">IF(E132="Thu",(I132+J131),IF(E132="Chi",(J131-I132),IF(E132="",(I132+J131),"Sai cột Thu/Chi")))</f>
        <v>8776500</v>
      </c>
    </row>
    <row r="133" spans="2:10">
      <c r="B133" s="506">
        <v>1</v>
      </c>
      <c r="C133" s="497">
        <v>9</v>
      </c>
      <c r="D133" s="498">
        <v>2017</v>
      </c>
      <c r="E133" s="499" t="s">
        <v>249</v>
      </c>
      <c r="F133" s="503" t="s">
        <v>266</v>
      </c>
      <c r="G133" s="504" t="s">
        <v>23</v>
      </c>
      <c r="H133" s="500" t="s">
        <v>263</v>
      </c>
      <c r="I133" s="501">
        <v>1550000</v>
      </c>
      <c r="J133" s="505">
        <f t="shared" si="8"/>
        <v>7226500</v>
      </c>
    </row>
    <row r="134" spans="2:10">
      <c r="B134" s="506">
        <v>3</v>
      </c>
      <c r="C134" s="497">
        <v>9</v>
      </c>
      <c r="D134" s="498">
        <v>2017</v>
      </c>
      <c r="E134" s="499" t="s">
        <v>248</v>
      </c>
      <c r="F134" s="503" t="s">
        <v>259</v>
      </c>
      <c r="G134" s="504" t="s">
        <v>14</v>
      </c>
      <c r="H134" s="500" t="s">
        <v>254</v>
      </c>
      <c r="I134" s="501">
        <v>1300000</v>
      </c>
      <c r="J134" s="505">
        <f t="shared" si="8"/>
        <v>8526500</v>
      </c>
    </row>
    <row r="135" spans="2:10">
      <c r="B135" s="506">
        <v>3</v>
      </c>
      <c r="C135" s="497">
        <v>9</v>
      </c>
      <c r="D135" s="498">
        <v>2017</v>
      </c>
      <c r="E135" s="499" t="s">
        <v>249</v>
      </c>
      <c r="F135" s="503" t="s">
        <v>527</v>
      </c>
      <c r="G135" s="504" t="s">
        <v>23</v>
      </c>
      <c r="H135" s="500" t="s">
        <v>263</v>
      </c>
      <c r="I135" s="501">
        <v>1300000</v>
      </c>
      <c r="J135" s="505">
        <f t="shared" si="8"/>
        <v>7226500</v>
      </c>
    </row>
    <row r="136" spans="2:10">
      <c r="B136" s="506">
        <v>4</v>
      </c>
      <c r="C136" s="497">
        <v>9</v>
      </c>
      <c r="D136" s="498">
        <v>2017</v>
      </c>
      <c r="E136" s="499" t="s">
        <v>249</v>
      </c>
      <c r="F136" s="503" t="s">
        <v>506</v>
      </c>
      <c r="G136" s="504" t="s">
        <v>23</v>
      </c>
      <c r="H136" s="500" t="s">
        <v>263</v>
      </c>
      <c r="I136" s="501">
        <v>140000</v>
      </c>
      <c r="J136" s="505">
        <f t="shared" si="8"/>
        <v>7086500</v>
      </c>
    </row>
    <row r="137" spans="2:10">
      <c r="B137" s="506">
        <v>9</v>
      </c>
      <c r="C137" s="497">
        <v>9</v>
      </c>
      <c r="D137" s="498">
        <v>2017</v>
      </c>
      <c r="E137" s="499" t="s">
        <v>248</v>
      </c>
      <c r="F137" s="503" t="s">
        <v>259</v>
      </c>
      <c r="G137" s="504" t="s">
        <v>5</v>
      </c>
      <c r="H137" s="500" t="s">
        <v>254</v>
      </c>
      <c r="I137" s="501">
        <v>720000</v>
      </c>
      <c r="J137" s="505">
        <f t="shared" si="8"/>
        <v>7806500</v>
      </c>
    </row>
    <row r="138" spans="2:10">
      <c r="B138" s="506"/>
      <c r="C138" s="497"/>
      <c r="D138" s="498"/>
      <c r="E138" s="499"/>
      <c r="F138" s="508"/>
      <c r="G138" s="508"/>
      <c r="H138" s="509"/>
      <c r="I138" s="510"/>
      <c r="J138" s="505">
        <f t="shared" si="8"/>
        <v>7806500</v>
      </c>
    </row>
    <row r="139" spans="2:10">
      <c r="B139" s="506"/>
      <c r="C139" s="497"/>
      <c r="D139" s="498"/>
      <c r="E139" s="499"/>
      <c r="F139" s="503"/>
      <c r="G139" s="504"/>
      <c r="H139" s="500"/>
      <c r="I139" s="501"/>
      <c r="J139" s="505">
        <f t="shared" si="8"/>
        <v>7806500</v>
      </c>
    </row>
    <row r="140" spans="2:10">
      <c r="B140" s="506"/>
      <c r="C140" s="497"/>
      <c r="D140" s="498"/>
      <c r="E140" s="499"/>
      <c r="F140" s="503"/>
      <c r="G140" s="504"/>
      <c r="H140" s="500"/>
      <c r="I140" s="501"/>
      <c r="J140" s="505">
        <f t="shared" si="8"/>
        <v>7806500</v>
      </c>
    </row>
    <row r="141" spans="2:10">
      <c r="B141" s="506"/>
      <c r="C141" s="497"/>
      <c r="D141" s="498"/>
      <c r="E141" s="499"/>
      <c r="F141" s="503"/>
      <c r="G141" s="504"/>
      <c r="H141" s="500"/>
      <c r="I141" s="501"/>
      <c r="J141" s="505">
        <f t="shared" si="8"/>
        <v>7806500</v>
      </c>
    </row>
    <row r="142" spans="2:10">
      <c r="B142" s="506"/>
      <c r="C142" s="497"/>
      <c r="D142" s="498"/>
      <c r="E142" s="499"/>
      <c r="F142" s="503"/>
      <c r="G142" s="504"/>
      <c r="H142" s="500"/>
      <c r="I142" s="501"/>
      <c r="J142" s="505">
        <f t="shared" si="8"/>
        <v>7806500</v>
      </c>
    </row>
    <row r="143" spans="2:10">
      <c r="B143" s="506"/>
      <c r="C143" s="497"/>
      <c r="D143" s="498"/>
      <c r="E143" s="499"/>
      <c r="F143" s="503"/>
      <c r="G143" s="504"/>
      <c r="H143" s="500"/>
      <c r="I143" s="501"/>
      <c r="J143" s="505">
        <f t="shared" si="8"/>
        <v>7806500</v>
      </c>
    </row>
    <row r="144" spans="2:10">
      <c r="B144" s="506"/>
      <c r="C144" s="497"/>
      <c r="D144" s="498"/>
      <c r="E144" s="499"/>
      <c r="F144" s="508"/>
      <c r="G144" s="508"/>
      <c r="H144" s="509"/>
      <c r="I144" s="510"/>
      <c r="J144" s="505">
        <f t="shared" si="8"/>
        <v>7806500</v>
      </c>
    </row>
    <row r="145" spans="2:10">
      <c r="B145" s="506"/>
      <c r="C145" s="497"/>
      <c r="D145" s="498"/>
      <c r="E145" s="499"/>
      <c r="F145" s="503"/>
      <c r="G145" s="504"/>
      <c r="H145" s="500"/>
      <c r="I145" s="501"/>
      <c r="J145" s="505">
        <f t="shared" si="8"/>
        <v>7806500</v>
      </c>
    </row>
    <row r="146" spans="2:10">
      <c r="B146" s="506"/>
      <c r="C146" s="497"/>
      <c r="D146" s="498"/>
      <c r="E146" s="499"/>
      <c r="F146" s="503"/>
      <c r="G146" s="504"/>
      <c r="H146" s="500"/>
      <c r="I146" s="501"/>
      <c r="J146" s="505">
        <f t="shared" si="8"/>
        <v>7806500</v>
      </c>
    </row>
    <row r="147" spans="2:10">
      <c r="B147" s="506"/>
      <c r="C147" s="497"/>
      <c r="D147" s="498"/>
      <c r="E147" s="499"/>
      <c r="F147" s="503"/>
      <c r="G147" s="504"/>
      <c r="H147" s="500"/>
      <c r="I147" s="501"/>
      <c r="J147" s="505">
        <f t="shared" si="8"/>
        <v>7806500</v>
      </c>
    </row>
    <row r="148" spans="2:10">
      <c r="B148" s="506"/>
      <c r="C148" s="497"/>
      <c r="D148" s="498"/>
      <c r="E148" s="499"/>
      <c r="F148" s="503"/>
      <c r="G148" s="504"/>
      <c r="H148" s="500"/>
      <c r="I148" s="501"/>
      <c r="J148" s="505">
        <f t="shared" si="8"/>
        <v>7806500</v>
      </c>
    </row>
    <row r="149" spans="2:10">
      <c r="B149" s="506"/>
      <c r="C149" s="497"/>
      <c r="D149" s="498"/>
      <c r="E149" s="499"/>
      <c r="F149" s="503"/>
      <c r="G149" s="504"/>
      <c r="H149" s="500"/>
      <c r="I149" s="501"/>
      <c r="J149" s="505">
        <f t="shared" si="8"/>
        <v>7806500</v>
      </c>
    </row>
    <row r="150" spans="2:10">
      <c r="B150" s="506"/>
      <c r="C150" s="497"/>
      <c r="D150" s="498"/>
      <c r="E150" s="499"/>
      <c r="F150" s="508"/>
      <c r="G150" s="508"/>
      <c r="H150" s="509"/>
      <c r="I150" s="510"/>
      <c r="J150" s="505">
        <f t="shared" si="8"/>
        <v>7806500</v>
      </c>
    </row>
    <row r="151" spans="2:10">
      <c r="B151" s="506"/>
      <c r="C151" s="497"/>
      <c r="D151" s="498"/>
      <c r="E151" s="499"/>
      <c r="F151" s="503"/>
      <c r="G151" s="504"/>
      <c r="H151" s="500"/>
      <c r="I151" s="501"/>
      <c r="J151" s="505">
        <f t="shared" si="8"/>
        <v>7806500</v>
      </c>
    </row>
    <row r="152" spans="2:10">
      <c r="B152" s="506"/>
      <c r="C152" s="497"/>
      <c r="D152" s="498"/>
      <c r="E152" s="499"/>
      <c r="F152" s="503"/>
      <c r="G152" s="504"/>
      <c r="H152" s="500"/>
      <c r="I152" s="501"/>
      <c r="J152" s="505">
        <f t="shared" si="8"/>
        <v>7806500</v>
      </c>
    </row>
    <row r="153" spans="2:10">
      <c r="B153" s="506"/>
      <c r="C153" s="497"/>
      <c r="D153" s="498"/>
      <c r="E153" s="499"/>
      <c r="F153" s="503"/>
      <c r="G153" s="504"/>
      <c r="H153" s="500"/>
      <c r="I153" s="501"/>
      <c r="J153" s="505">
        <f t="shared" si="8"/>
        <v>7806500</v>
      </c>
    </row>
    <row r="154" spans="2:10">
      <c r="B154" s="506"/>
      <c r="C154" s="497"/>
      <c r="D154" s="498"/>
      <c r="E154" s="499"/>
      <c r="F154" s="503"/>
      <c r="G154" s="504"/>
      <c r="H154" s="500"/>
      <c r="I154" s="501"/>
      <c r="J154" s="505">
        <f t="shared" si="8"/>
        <v>7806500</v>
      </c>
    </row>
  </sheetData>
  <sheetProtection selectLockedCells="1"/>
  <conditionalFormatting sqref="F23:F30 F33:F45 F47:F53 E49:I53 F55:F57 E58:J66 E77:I80 E32:I32 E56:I57 F6:F21 E5:E57 G5:J57 E67:E83 G67:J83 F75:F83 J41:J83 E106:J154">
    <cfRule type="expression" dxfId="22" priority="16">
      <formula>$E5="Chi"</formula>
    </cfRule>
  </conditionalFormatting>
  <conditionalFormatting sqref="B5:J154">
    <cfRule type="expression" dxfId="21" priority="13">
      <formula>$B5=""</formula>
    </cfRule>
  </conditionalFormatting>
  <conditionalFormatting sqref="F67:F74">
    <cfRule type="expression" dxfId="20" priority="11">
      <formula>$E67="Chi"</formula>
    </cfRule>
  </conditionalFormatting>
  <conditionalFormatting sqref="E84:J84">
    <cfRule type="expression" dxfId="19" priority="8">
      <formula>$E84="Chi"</formula>
    </cfRule>
  </conditionalFormatting>
  <conditionalFormatting sqref="F85:I85">
    <cfRule type="expression" dxfId="18" priority="7">
      <formula>$E85="Chi"</formula>
    </cfRule>
  </conditionalFormatting>
  <conditionalFormatting sqref="E85:J85 E86:E154 G86:J154">
    <cfRule type="expression" dxfId="17" priority="6">
      <formula>$E85="Chi"</formula>
    </cfRule>
  </conditionalFormatting>
  <conditionalFormatting sqref="F86:F154">
    <cfRule type="expression" dxfId="16" priority="5">
      <formula>$E86="Chi"</formula>
    </cfRule>
  </conditionalFormatting>
  <conditionalFormatting sqref="G101:J103 G104:I104 J104:J105 G106:J108 G109:I109 E128:I130 J109:J114 E124:F127 G115:J117 G124:J126 G118:I119 G127:I127 J118:J123 J127:J130 E100:I102 E101:F104 E105:I105 E108:I108 E106:F109 E110:I114 E115:F119 E135:I136 E141:I142 E147:I148 E153:I154 E131:F134 E137:F140 E143:F146 E149:F152 G131:J133 G137:J139 G143:J145 G149:J151 G134:I134 G140:I140 G146:I146 G152:I152 J134:J136 J140:J142 J146:J148 J152:J154 E125:I125 E120:I123 E85:J100">
    <cfRule type="expression" dxfId="15" priority="4">
      <formula>$E85="Chi"</formula>
    </cfRule>
  </conditionalFormatting>
  <conditionalFormatting sqref="F97">
    <cfRule type="expression" dxfId="14" priority="1">
      <formula>$E97="Chi"</formula>
    </cfRule>
  </conditionalFormatting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277"/>
  <sheetViews>
    <sheetView zoomScale="80" zoomScaleNormal="80" workbookViewId="0">
      <pane ySplit="3" topLeftCell="A249" activePane="bottomLeft" state="frozen"/>
      <selection pane="bottomLeft" activeCell="B269" sqref="B269:B272"/>
    </sheetView>
  </sheetViews>
  <sheetFormatPr defaultColWidth="11.42578125" defaultRowHeight="17.149999999999999" outlineLevelRow="1"/>
  <cols>
    <col min="1" max="1" width="4.42578125" style="317" customWidth="1"/>
    <col min="2" max="2" width="16.7109375" style="317" customWidth="1"/>
    <col min="3" max="3" width="12.85546875" style="317" customWidth="1"/>
    <col min="4" max="4" width="14.42578125" style="349" customWidth="1"/>
    <col min="5" max="5" width="13" style="317" customWidth="1"/>
    <col min="6" max="7" width="6.28515625" style="350" customWidth="1"/>
    <col min="8" max="8" width="15.7109375" style="317" bestFit="1" customWidth="1"/>
    <col min="9" max="9" width="15.140625" style="317" bestFit="1" customWidth="1"/>
    <col min="10" max="10" width="32.7109375" style="317" bestFit="1" customWidth="1"/>
    <col min="11" max="11" width="15.7109375" style="317" customWidth="1"/>
    <col min="12" max="12" width="13.7109375" style="317" bestFit="1" customWidth="1"/>
    <col min="13" max="13" width="16.140625" style="318" customWidth="1"/>
    <col min="14" max="16" width="16.140625" style="317" customWidth="1"/>
    <col min="17" max="17" width="15.42578125" style="317" customWidth="1"/>
    <col min="18" max="16384" width="11.42578125" style="317"/>
  </cols>
  <sheetData>
    <row r="1" spans="1:13" ht="16.05" customHeight="1">
      <c r="A1" s="312"/>
      <c r="B1" s="312"/>
      <c r="C1" s="312"/>
      <c r="D1" s="313">
        <f>COUNTIF(D4:D1339,"Minh")</f>
        <v>14</v>
      </c>
      <c r="E1" s="313"/>
      <c r="F1" s="353">
        <f>SUBTOTAL(9,F4:F511)</f>
        <v>554</v>
      </c>
      <c r="G1" s="313">
        <f>SUBTOTAL(9,G4:G511)</f>
        <v>554</v>
      </c>
      <c r="H1" s="316"/>
      <c r="I1" s="312"/>
      <c r="J1" s="312"/>
    </row>
    <row r="2" spans="1:13" ht="28" customHeight="1">
      <c r="A2" s="312"/>
      <c r="B2" s="570" t="s">
        <v>516</v>
      </c>
      <c r="C2" s="571"/>
      <c r="D2" s="571"/>
      <c r="E2" s="571"/>
      <c r="F2" s="571"/>
      <c r="G2" s="571"/>
      <c r="H2" s="571"/>
      <c r="I2" s="319">
        <f>MAX(I$5:I$1048576)</f>
        <v>1300000</v>
      </c>
      <c r="J2" s="312"/>
      <c r="M2" s="317"/>
    </row>
    <row r="3" spans="1:13" ht="24.25" customHeight="1">
      <c r="A3" s="312"/>
      <c r="B3" s="543" t="s">
        <v>188</v>
      </c>
      <c r="C3" s="321" t="s">
        <v>187</v>
      </c>
      <c r="D3" s="543" t="s">
        <v>19</v>
      </c>
      <c r="E3" s="543" t="s">
        <v>189</v>
      </c>
      <c r="F3" s="572" t="s">
        <v>204</v>
      </c>
      <c r="G3" s="572"/>
      <c r="H3" s="322" t="s">
        <v>190</v>
      </c>
      <c r="I3" s="323" t="s">
        <v>20</v>
      </c>
      <c r="J3" s="312"/>
      <c r="K3" s="324"/>
      <c r="M3" s="317"/>
    </row>
    <row r="4" spans="1:13">
      <c r="A4" s="312"/>
      <c r="B4" s="325" t="s">
        <v>520</v>
      </c>
      <c r="C4" s="326"/>
      <c r="D4" s="327"/>
      <c r="E4" s="328"/>
      <c r="F4" s="328"/>
      <c r="G4" s="328"/>
      <c r="H4" s="329">
        <f>SUM(H5:H20)</f>
        <v>80000</v>
      </c>
      <c r="I4" s="330">
        <v>0</v>
      </c>
      <c r="J4" s="312"/>
      <c r="M4" s="317"/>
    </row>
    <row r="5" spans="1:13" outlineLevel="1">
      <c r="A5" s="312"/>
      <c r="B5" s="568" t="s">
        <v>2</v>
      </c>
      <c r="C5" s="331" t="s">
        <v>39</v>
      </c>
      <c r="D5" s="332" t="s">
        <v>14</v>
      </c>
      <c r="E5" s="333" t="s">
        <v>1</v>
      </c>
      <c r="F5" s="334">
        <v>3</v>
      </c>
      <c r="G5" s="334">
        <f>F7</f>
        <v>2</v>
      </c>
      <c r="H5" s="335">
        <v>0</v>
      </c>
      <c r="I5" s="336">
        <f>I4+H5</f>
        <v>0</v>
      </c>
      <c r="J5" s="312"/>
      <c r="M5" s="317"/>
    </row>
    <row r="6" spans="1:13" outlineLevel="1">
      <c r="A6" s="312"/>
      <c r="B6" s="569"/>
      <c r="C6" s="331" t="s">
        <v>39</v>
      </c>
      <c r="D6" s="337" t="s">
        <v>23</v>
      </c>
      <c r="E6" s="338" t="s">
        <v>1</v>
      </c>
      <c r="F6" s="339">
        <f>F5</f>
        <v>3</v>
      </c>
      <c r="G6" s="339">
        <f>F8</f>
        <v>2</v>
      </c>
      <c r="H6" s="340">
        <v>0</v>
      </c>
      <c r="I6" s="336">
        <f>I5+H6</f>
        <v>0</v>
      </c>
      <c r="J6" s="312"/>
      <c r="M6" s="317"/>
    </row>
    <row r="7" spans="1:13" outlineLevel="1">
      <c r="A7" s="312"/>
      <c r="B7" s="569"/>
      <c r="C7" s="331" t="s">
        <v>39</v>
      </c>
      <c r="D7" s="337" t="s">
        <v>25</v>
      </c>
      <c r="E7" s="338" t="s">
        <v>17</v>
      </c>
      <c r="F7" s="339">
        <v>2</v>
      </c>
      <c r="G7" s="339">
        <f>F5</f>
        <v>3</v>
      </c>
      <c r="H7" s="340">
        <v>10000</v>
      </c>
      <c r="I7" s="336">
        <f>I6+H7</f>
        <v>10000</v>
      </c>
      <c r="J7" s="312"/>
      <c r="M7" s="317"/>
    </row>
    <row r="8" spans="1:13" outlineLevel="1">
      <c r="A8" s="312"/>
      <c r="B8" s="569"/>
      <c r="C8" s="331" t="s">
        <v>39</v>
      </c>
      <c r="D8" s="337" t="s">
        <v>24</v>
      </c>
      <c r="E8" s="338" t="s">
        <v>17</v>
      </c>
      <c r="F8" s="341">
        <f>F7</f>
        <v>2</v>
      </c>
      <c r="G8" s="341">
        <f>F6</f>
        <v>3</v>
      </c>
      <c r="H8" s="340">
        <v>10000</v>
      </c>
      <c r="I8" s="336">
        <f t="shared" ref="I8:I20" si="0">I7+H8</f>
        <v>20000</v>
      </c>
      <c r="J8" s="312"/>
      <c r="M8" s="317"/>
    </row>
    <row r="9" spans="1:13" outlineLevel="1">
      <c r="A9" s="312"/>
      <c r="B9" s="567" t="s">
        <v>3</v>
      </c>
      <c r="C9" s="331" t="s">
        <v>39</v>
      </c>
      <c r="D9" s="342" t="s">
        <v>14</v>
      </c>
      <c r="E9" s="343" t="str">
        <f>E5</f>
        <v>Thắng</v>
      </c>
      <c r="F9" s="344">
        <v>3</v>
      </c>
      <c r="G9" s="344">
        <f>F11</f>
        <v>0</v>
      </c>
      <c r="H9" s="345">
        <v>0</v>
      </c>
      <c r="I9" s="336">
        <f t="shared" si="0"/>
        <v>20000</v>
      </c>
      <c r="J9" s="312"/>
      <c r="M9" s="317"/>
    </row>
    <row r="10" spans="1:13" outlineLevel="1">
      <c r="A10" s="312"/>
      <c r="B10" s="567"/>
      <c r="C10" s="331" t="s">
        <v>39</v>
      </c>
      <c r="D10" s="342" t="s">
        <v>23</v>
      </c>
      <c r="E10" s="343" t="s">
        <v>1</v>
      </c>
      <c r="F10" s="346">
        <f>F9</f>
        <v>3</v>
      </c>
      <c r="G10" s="346">
        <f>F12</f>
        <v>0</v>
      </c>
      <c r="H10" s="345">
        <v>0</v>
      </c>
      <c r="I10" s="336">
        <f t="shared" si="0"/>
        <v>20000</v>
      </c>
      <c r="J10" s="312"/>
      <c r="M10" s="317"/>
    </row>
    <row r="11" spans="1:13" outlineLevel="1">
      <c r="A11" s="312"/>
      <c r="B11" s="567"/>
      <c r="C11" s="331" t="s">
        <v>39</v>
      </c>
      <c r="D11" s="342" t="s">
        <v>0</v>
      </c>
      <c r="E11" s="343" t="s">
        <v>17</v>
      </c>
      <c r="F11" s="346">
        <v>0</v>
      </c>
      <c r="G11" s="346">
        <f>F9</f>
        <v>3</v>
      </c>
      <c r="H11" s="345">
        <v>10000</v>
      </c>
      <c r="I11" s="336">
        <f t="shared" si="0"/>
        <v>30000</v>
      </c>
      <c r="J11" s="312"/>
      <c r="M11" s="317"/>
    </row>
    <row r="12" spans="1:13" outlineLevel="1">
      <c r="A12" s="312"/>
      <c r="B12" s="567"/>
      <c r="C12" s="331" t="s">
        <v>39</v>
      </c>
      <c r="D12" s="342" t="s">
        <v>15</v>
      </c>
      <c r="E12" s="343" t="s">
        <v>17</v>
      </c>
      <c r="F12" s="347">
        <f>F11</f>
        <v>0</v>
      </c>
      <c r="G12" s="347">
        <f>F10</f>
        <v>3</v>
      </c>
      <c r="H12" s="345">
        <v>10000</v>
      </c>
      <c r="I12" s="336">
        <f t="shared" si="0"/>
        <v>40000</v>
      </c>
      <c r="J12" s="312"/>
      <c r="M12" s="317"/>
    </row>
    <row r="13" spans="1:13" outlineLevel="1">
      <c r="A13" s="312"/>
      <c r="B13" s="568" t="s">
        <v>6</v>
      </c>
      <c r="C13" s="331" t="s">
        <v>39</v>
      </c>
      <c r="D13" s="332" t="s">
        <v>25</v>
      </c>
      <c r="E13" s="333" t="s">
        <v>1</v>
      </c>
      <c r="F13" s="339">
        <v>3</v>
      </c>
      <c r="G13" s="339">
        <f>F15</f>
        <v>1</v>
      </c>
      <c r="H13" s="335">
        <v>0</v>
      </c>
      <c r="I13" s="336">
        <f t="shared" si="0"/>
        <v>40000</v>
      </c>
      <c r="J13" s="312"/>
    </row>
    <row r="14" spans="1:13" outlineLevel="1">
      <c r="A14" s="312"/>
      <c r="B14" s="569"/>
      <c r="C14" s="331" t="s">
        <v>39</v>
      </c>
      <c r="D14" s="337" t="s">
        <v>24</v>
      </c>
      <c r="E14" s="338" t="s">
        <v>1</v>
      </c>
      <c r="F14" s="339">
        <f>F13</f>
        <v>3</v>
      </c>
      <c r="G14" s="339">
        <f>F16</f>
        <v>1</v>
      </c>
      <c r="H14" s="340">
        <v>0</v>
      </c>
      <c r="I14" s="336">
        <f t="shared" si="0"/>
        <v>40000</v>
      </c>
      <c r="J14" s="312"/>
    </row>
    <row r="15" spans="1:13" outlineLevel="1">
      <c r="A15" s="312"/>
      <c r="B15" s="569"/>
      <c r="C15" s="331" t="s">
        <v>39</v>
      </c>
      <c r="D15" s="337" t="s">
        <v>0</v>
      </c>
      <c r="E15" s="338" t="s">
        <v>17</v>
      </c>
      <c r="F15" s="339">
        <v>1</v>
      </c>
      <c r="G15" s="339">
        <f>F13</f>
        <v>3</v>
      </c>
      <c r="H15" s="340">
        <v>10000</v>
      </c>
      <c r="I15" s="336">
        <f t="shared" si="0"/>
        <v>50000</v>
      </c>
      <c r="J15" s="312"/>
    </row>
    <row r="16" spans="1:13" outlineLevel="1">
      <c r="A16" s="312"/>
      <c r="B16" s="569"/>
      <c r="C16" s="331" t="s">
        <v>39</v>
      </c>
      <c r="D16" s="337" t="s">
        <v>15</v>
      </c>
      <c r="E16" s="338" t="s">
        <v>17</v>
      </c>
      <c r="F16" s="341">
        <f>F15</f>
        <v>1</v>
      </c>
      <c r="G16" s="341">
        <f>F14</f>
        <v>3</v>
      </c>
      <c r="H16" s="340">
        <v>10000</v>
      </c>
      <c r="I16" s="336">
        <f t="shared" si="0"/>
        <v>60000</v>
      </c>
      <c r="J16" s="312"/>
    </row>
    <row r="17" spans="1:13" outlineLevel="1">
      <c r="A17" s="312"/>
      <c r="B17" s="567" t="s">
        <v>7</v>
      </c>
      <c r="C17" s="331" t="s">
        <v>39</v>
      </c>
      <c r="D17" s="342" t="s">
        <v>25</v>
      </c>
      <c r="E17" s="343" t="str">
        <f>E13</f>
        <v>Thắng</v>
      </c>
      <c r="F17" s="344">
        <v>3</v>
      </c>
      <c r="G17" s="344">
        <f>F19</f>
        <v>2</v>
      </c>
      <c r="H17" s="345">
        <v>0</v>
      </c>
      <c r="I17" s="336">
        <f t="shared" si="0"/>
        <v>60000</v>
      </c>
      <c r="J17" s="312"/>
      <c r="M17" s="317"/>
    </row>
    <row r="18" spans="1:13" outlineLevel="1">
      <c r="A18" s="312"/>
      <c r="B18" s="567"/>
      <c r="C18" s="331" t="s">
        <v>39</v>
      </c>
      <c r="D18" s="342" t="s">
        <v>24</v>
      </c>
      <c r="E18" s="343" t="s">
        <v>1</v>
      </c>
      <c r="F18" s="346">
        <f>F17</f>
        <v>3</v>
      </c>
      <c r="G18" s="346">
        <f>F20</f>
        <v>2</v>
      </c>
      <c r="H18" s="345">
        <v>0</v>
      </c>
      <c r="I18" s="336">
        <f t="shared" si="0"/>
        <v>60000</v>
      </c>
      <c r="J18" s="312"/>
      <c r="M18" s="317"/>
    </row>
    <row r="19" spans="1:13" outlineLevel="1">
      <c r="A19" s="312"/>
      <c r="B19" s="567"/>
      <c r="C19" s="331" t="s">
        <v>39</v>
      </c>
      <c r="D19" s="342" t="s">
        <v>23</v>
      </c>
      <c r="E19" s="343" t="s">
        <v>17</v>
      </c>
      <c r="F19" s="346">
        <v>2</v>
      </c>
      <c r="G19" s="346">
        <f>F17</f>
        <v>3</v>
      </c>
      <c r="H19" s="345">
        <v>10000</v>
      </c>
      <c r="I19" s="336">
        <f t="shared" si="0"/>
        <v>70000</v>
      </c>
      <c r="J19" s="312"/>
      <c r="M19" s="317"/>
    </row>
    <row r="20" spans="1:13" outlineLevel="1">
      <c r="A20" s="312"/>
      <c r="B20" s="567"/>
      <c r="C20" s="331" t="s">
        <v>39</v>
      </c>
      <c r="D20" s="342" t="s">
        <v>14</v>
      </c>
      <c r="E20" s="343" t="s">
        <v>17</v>
      </c>
      <c r="F20" s="347">
        <f>F19</f>
        <v>2</v>
      </c>
      <c r="G20" s="347">
        <f>F18</f>
        <v>3</v>
      </c>
      <c r="H20" s="345">
        <v>10000</v>
      </c>
      <c r="I20" s="336">
        <f t="shared" si="0"/>
        <v>80000</v>
      </c>
      <c r="J20" s="312"/>
      <c r="M20" s="317"/>
    </row>
    <row r="21" spans="1:13">
      <c r="A21" s="312"/>
      <c r="B21" s="325" t="s">
        <v>522</v>
      </c>
      <c r="C21" s="326"/>
      <c r="D21" s="327"/>
      <c r="E21" s="328"/>
      <c r="F21" s="328"/>
      <c r="G21" s="328"/>
      <c r="H21" s="329">
        <f>SUM(H22:H37)</f>
        <v>80000</v>
      </c>
      <c r="I21" s="330">
        <v>0</v>
      </c>
      <c r="J21" s="312"/>
      <c r="M21" s="317"/>
    </row>
    <row r="22" spans="1:13" outlineLevel="1">
      <c r="A22" s="312"/>
      <c r="B22" s="568" t="s">
        <v>2</v>
      </c>
      <c r="C22" s="331" t="s">
        <v>39</v>
      </c>
      <c r="D22" s="332" t="s">
        <v>14</v>
      </c>
      <c r="E22" s="333" t="s">
        <v>1</v>
      </c>
      <c r="F22" s="334">
        <v>3</v>
      </c>
      <c r="G22" s="334">
        <f>F24</f>
        <v>1</v>
      </c>
      <c r="H22" s="335">
        <v>0</v>
      </c>
      <c r="I22" s="336">
        <f>I20+H22</f>
        <v>80000</v>
      </c>
      <c r="J22" s="312"/>
      <c r="M22" s="317"/>
    </row>
    <row r="23" spans="1:13" outlineLevel="1">
      <c r="A23" s="312"/>
      <c r="B23" s="569"/>
      <c r="C23" s="331" t="s">
        <v>39</v>
      </c>
      <c r="D23" s="337" t="s">
        <v>23</v>
      </c>
      <c r="E23" s="338" t="s">
        <v>1</v>
      </c>
      <c r="F23" s="339">
        <f>F22</f>
        <v>3</v>
      </c>
      <c r="G23" s="339">
        <f>F25</f>
        <v>1</v>
      </c>
      <c r="H23" s="340">
        <v>0</v>
      </c>
      <c r="I23" s="336">
        <f>I22+H23</f>
        <v>80000</v>
      </c>
      <c r="J23" s="312"/>
      <c r="M23" s="317"/>
    </row>
    <row r="24" spans="1:13" outlineLevel="1">
      <c r="A24" s="312"/>
      <c r="B24" s="569"/>
      <c r="C24" s="331" t="s">
        <v>39</v>
      </c>
      <c r="D24" s="337" t="s">
        <v>25</v>
      </c>
      <c r="E24" s="338" t="s">
        <v>17</v>
      </c>
      <c r="F24" s="339">
        <v>1</v>
      </c>
      <c r="G24" s="339">
        <f>F22</f>
        <v>3</v>
      </c>
      <c r="H24" s="340">
        <v>10000</v>
      </c>
      <c r="I24" s="336">
        <f>I23+H24</f>
        <v>90000</v>
      </c>
      <c r="J24" s="312"/>
      <c r="M24" s="317"/>
    </row>
    <row r="25" spans="1:13" outlineLevel="1">
      <c r="A25" s="312"/>
      <c r="B25" s="569"/>
      <c r="C25" s="331" t="s">
        <v>39</v>
      </c>
      <c r="D25" s="337" t="s">
        <v>16</v>
      </c>
      <c r="E25" s="338" t="s">
        <v>17</v>
      </c>
      <c r="F25" s="341">
        <f>F24</f>
        <v>1</v>
      </c>
      <c r="G25" s="341">
        <f>F23</f>
        <v>3</v>
      </c>
      <c r="H25" s="340">
        <v>10000</v>
      </c>
      <c r="I25" s="336">
        <f t="shared" ref="I25:I37" si="1">I24+H25</f>
        <v>100000</v>
      </c>
      <c r="J25" s="312"/>
      <c r="M25" s="317"/>
    </row>
    <row r="26" spans="1:13" outlineLevel="1">
      <c r="A26" s="312"/>
      <c r="B26" s="567" t="s">
        <v>3</v>
      </c>
      <c r="C26" s="331" t="s">
        <v>39</v>
      </c>
      <c r="D26" s="342" t="s">
        <v>25</v>
      </c>
      <c r="E26" s="343" t="str">
        <f>E22</f>
        <v>Thắng</v>
      </c>
      <c r="F26" s="344">
        <v>3</v>
      </c>
      <c r="G26" s="344">
        <f>F28</f>
        <v>2</v>
      </c>
      <c r="H26" s="345">
        <v>0</v>
      </c>
      <c r="I26" s="336">
        <f t="shared" si="1"/>
        <v>100000</v>
      </c>
      <c r="J26" s="312"/>
      <c r="M26" s="317"/>
    </row>
    <row r="27" spans="1:13" outlineLevel="1">
      <c r="A27" s="312"/>
      <c r="B27" s="567"/>
      <c r="C27" s="331" t="s">
        <v>39</v>
      </c>
      <c r="D27" s="342" t="s">
        <v>16</v>
      </c>
      <c r="E27" s="343" t="s">
        <v>1</v>
      </c>
      <c r="F27" s="346">
        <f>F26</f>
        <v>3</v>
      </c>
      <c r="G27" s="346">
        <f>F29</f>
        <v>2</v>
      </c>
      <c r="H27" s="345">
        <v>0</v>
      </c>
      <c r="I27" s="336">
        <f t="shared" si="1"/>
        <v>100000</v>
      </c>
      <c r="J27" s="312"/>
      <c r="M27" s="317"/>
    </row>
    <row r="28" spans="1:13" outlineLevel="1">
      <c r="A28" s="312"/>
      <c r="B28" s="567"/>
      <c r="C28" s="331" t="s">
        <v>39</v>
      </c>
      <c r="D28" s="342" t="s">
        <v>14</v>
      </c>
      <c r="E28" s="343" t="s">
        <v>17</v>
      </c>
      <c r="F28" s="346">
        <v>2</v>
      </c>
      <c r="G28" s="346">
        <f>F26</f>
        <v>3</v>
      </c>
      <c r="H28" s="345">
        <v>10000</v>
      </c>
      <c r="I28" s="336">
        <f t="shared" si="1"/>
        <v>110000</v>
      </c>
      <c r="J28" s="312"/>
      <c r="M28" s="317"/>
    </row>
    <row r="29" spans="1:13" outlineLevel="1">
      <c r="A29" s="312"/>
      <c r="B29" s="567"/>
      <c r="C29" s="331" t="s">
        <v>39</v>
      </c>
      <c r="D29" s="342" t="s">
        <v>23</v>
      </c>
      <c r="E29" s="343" t="s">
        <v>17</v>
      </c>
      <c r="F29" s="347">
        <f>F28</f>
        <v>2</v>
      </c>
      <c r="G29" s="347">
        <f>F27</f>
        <v>3</v>
      </c>
      <c r="H29" s="345">
        <v>10000</v>
      </c>
      <c r="I29" s="336">
        <f t="shared" si="1"/>
        <v>120000</v>
      </c>
      <c r="J29" s="312"/>
      <c r="M29" s="317"/>
    </row>
    <row r="30" spans="1:13" outlineLevel="1">
      <c r="A30" s="312"/>
      <c r="B30" s="568" t="s">
        <v>6</v>
      </c>
      <c r="C30" s="331" t="s">
        <v>39</v>
      </c>
      <c r="D30" s="332" t="s">
        <v>25</v>
      </c>
      <c r="E30" s="333" t="s">
        <v>1</v>
      </c>
      <c r="F30" s="339">
        <v>3</v>
      </c>
      <c r="G30" s="339">
        <f>F32</f>
        <v>2</v>
      </c>
      <c r="H30" s="335">
        <v>0</v>
      </c>
      <c r="I30" s="336">
        <f t="shared" si="1"/>
        <v>120000</v>
      </c>
      <c r="J30" s="312"/>
    </row>
    <row r="31" spans="1:13" outlineLevel="1">
      <c r="A31" s="312"/>
      <c r="B31" s="569"/>
      <c r="C31" s="331" t="s">
        <v>39</v>
      </c>
      <c r="D31" s="337" t="s">
        <v>16</v>
      </c>
      <c r="E31" s="338" t="s">
        <v>1</v>
      </c>
      <c r="F31" s="339">
        <f>F30</f>
        <v>3</v>
      </c>
      <c r="G31" s="339">
        <f>F33</f>
        <v>2</v>
      </c>
      <c r="H31" s="340">
        <v>0</v>
      </c>
      <c r="I31" s="336">
        <f t="shared" si="1"/>
        <v>120000</v>
      </c>
      <c r="J31" s="312"/>
    </row>
    <row r="32" spans="1:13" outlineLevel="1">
      <c r="A32" s="312"/>
      <c r="B32" s="569"/>
      <c r="C32" s="331" t="s">
        <v>39</v>
      </c>
      <c r="D32" s="337" t="s">
        <v>14</v>
      </c>
      <c r="E32" s="338" t="s">
        <v>17</v>
      </c>
      <c r="F32" s="339">
        <v>2</v>
      </c>
      <c r="G32" s="339">
        <f>F30</f>
        <v>3</v>
      </c>
      <c r="H32" s="340">
        <v>10000</v>
      </c>
      <c r="I32" s="336">
        <f t="shared" si="1"/>
        <v>130000</v>
      </c>
      <c r="J32" s="312"/>
    </row>
    <row r="33" spans="1:13" outlineLevel="1">
      <c r="A33" s="312"/>
      <c r="B33" s="569"/>
      <c r="C33" s="331" t="s">
        <v>39</v>
      </c>
      <c r="D33" s="337" t="s">
        <v>23</v>
      </c>
      <c r="E33" s="338" t="s">
        <v>17</v>
      </c>
      <c r="F33" s="341">
        <f>F32</f>
        <v>2</v>
      </c>
      <c r="G33" s="341">
        <f>F31</f>
        <v>3</v>
      </c>
      <c r="H33" s="340">
        <v>10000</v>
      </c>
      <c r="I33" s="336">
        <f t="shared" si="1"/>
        <v>140000</v>
      </c>
      <c r="J33" s="312"/>
    </row>
    <row r="34" spans="1:13" outlineLevel="1">
      <c r="A34" s="312"/>
      <c r="B34" s="567" t="s">
        <v>7</v>
      </c>
      <c r="C34" s="331" t="s">
        <v>39</v>
      </c>
      <c r="D34" s="342" t="s">
        <v>23</v>
      </c>
      <c r="E34" s="343" t="str">
        <f>E30</f>
        <v>Thắng</v>
      </c>
      <c r="F34" s="344">
        <v>3</v>
      </c>
      <c r="G34" s="344">
        <f>F36</f>
        <v>2</v>
      </c>
      <c r="H34" s="345">
        <v>0</v>
      </c>
      <c r="I34" s="336">
        <f t="shared" si="1"/>
        <v>140000</v>
      </c>
      <c r="J34" s="312"/>
      <c r="M34" s="317"/>
    </row>
    <row r="35" spans="1:13" outlineLevel="1">
      <c r="A35" s="312"/>
      <c r="B35" s="567"/>
      <c r="C35" s="331" t="s">
        <v>39</v>
      </c>
      <c r="D35" s="342" t="s">
        <v>16</v>
      </c>
      <c r="E35" s="343" t="s">
        <v>1</v>
      </c>
      <c r="F35" s="346">
        <f>F34</f>
        <v>3</v>
      </c>
      <c r="G35" s="346">
        <f>F37</f>
        <v>2</v>
      </c>
      <c r="H35" s="345">
        <v>0</v>
      </c>
      <c r="I35" s="336">
        <f t="shared" si="1"/>
        <v>140000</v>
      </c>
      <c r="J35" s="312"/>
      <c r="M35" s="317"/>
    </row>
    <row r="36" spans="1:13" outlineLevel="1">
      <c r="A36" s="312"/>
      <c r="B36" s="567"/>
      <c r="C36" s="331" t="s">
        <v>39</v>
      </c>
      <c r="D36" s="342" t="s">
        <v>24</v>
      </c>
      <c r="E36" s="343" t="s">
        <v>17</v>
      </c>
      <c r="F36" s="346">
        <v>2</v>
      </c>
      <c r="G36" s="346">
        <f>F34</f>
        <v>3</v>
      </c>
      <c r="H36" s="345">
        <v>10000</v>
      </c>
      <c r="I36" s="336">
        <f t="shared" si="1"/>
        <v>150000</v>
      </c>
      <c r="J36" s="312"/>
      <c r="M36" s="317"/>
    </row>
    <row r="37" spans="1:13" outlineLevel="1">
      <c r="A37" s="312"/>
      <c r="B37" s="567"/>
      <c r="C37" s="331" t="s">
        <v>39</v>
      </c>
      <c r="D37" s="342" t="s">
        <v>14</v>
      </c>
      <c r="E37" s="343" t="s">
        <v>17</v>
      </c>
      <c r="F37" s="347">
        <f>F36</f>
        <v>2</v>
      </c>
      <c r="G37" s="347">
        <f>F35</f>
        <v>3</v>
      </c>
      <c r="H37" s="345">
        <v>10000</v>
      </c>
      <c r="I37" s="336">
        <f t="shared" si="1"/>
        <v>160000</v>
      </c>
      <c r="J37" s="312"/>
      <c r="M37" s="317"/>
    </row>
    <row r="38" spans="1:13">
      <c r="A38" s="312"/>
      <c r="B38" s="325" t="s">
        <v>523</v>
      </c>
      <c r="C38" s="326"/>
      <c r="D38" s="327"/>
      <c r="E38" s="328"/>
      <c r="F38" s="328"/>
      <c r="G38" s="328"/>
      <c r="H38" s="329">
        <f>SUM(H39:H54)</f>
        <v>80000</v>
      </c>
      <c r="I38" s="330">
        <v>0</v>
      </c>
      <c r="J38" s="312"/>
      <c r="M38" s="317"/>
    </row>
    <row r="39" spans="1:13" outlineLevel="1">
      <c r="A39" s="312"/>
      <c r="B39" s="568" t="s">
        <v>2</v>
      </c>
      <c r="C39" s="331" t="s">
        <v>39</v>
      </c>
      <c r="D39" s="332" t="s">
        <v>13</v>
      </c>
      <c r="E39" s="333" t="s">
        <v>1</v>
      </c>
      <c r="F39" s="334">
        <v>3</v>
      </c>
      <c r="G39" s="334">
        <f>F41</f>
        <v>2</v>
      </c>
      <c r="H39" s="335">
        <v>0</v>
      </c>
      <c r="I39" s="336">
        <f>I37+H39</f>
        <v>160000</v>
      </c>
      <c r="J39" s="312"/>
      <c r="M39" s="317"/>
    </row>
    <row r="40" spans="1:13" outlineLevel="1">
      <c r="A40" s="312"/>
      <c r="B40" s="569"/>
      <c r="C40" s="331" t="s">
        <v>39</v>
      </c>
      <c r="D40" s="337" t="s">
        <v>25</v>
      </c>
      <c r="E40" s="338" t="s">
        <v>1</v>
      </c>
      <c r="F40" s="339">
        <f>F39</f>
        <v>3</v>
      </c>
      <c r="G40" s="339">
        <f>F42</f>
        <v>2</v>
      </c>
      <c r="H40" s="340">
        <v>0</v>
      </c>
      <c r="I40" s="336">
        <f>I39+H40</f>
        <v>160000</v>
      </c>
      <c r="J40" s="312"/>
      <c r="M40" s="317"/>
    </row>
    <row r="41" spans="1:13" outlineLevel="1">
      <c r="A41" s="312"/>
      <c r="B41" s="569"/>
      <c r="C41" s="331" t="s">
        <v>39</v>
      </c>
      <c r="D41" s="337" t="s">
        <v>14</v>
      </c>
      <c r="E41" s="338" t="s">
        <v>17</v>
      </c>
      <c r="F41" s="339">
        <v>2</v>
      </c>
      <c r="G41" s="339">
        <f>F39</f>
        <v>3</v>
      </c>
      <c r="H41" s="340">
        <v>10000</v>
      </c>
      <c r="I41" s="336">
        <f>I40+H41</f>
        <v>170000</v>
      </c>
      <c r="J41" s="312"/>
      <c r="M41" s="317"/>
    </row>
    <row r="42" spans="1:13" outlineLevel="1">
      <c r="A42" s="312"/>
      <c r="B42" s="569"/>
      <c r="C42" s="331" t="s">
        <v>39</v>
      </c>
      <c r="D42" s="337" t="s">
        <v>9</v>
      </c>
      <c r="E42" s="338" t="s">
        <v>17</v>
      </c>
      <c r="F42" s="341">
        <f>F41</f>
        <v>2</v>
      </c>
      <c r="G42" s="341">
        <f>F40</f>
        <v>3</v>
      </c>
      <c r="H42" s="340">
        <v>10000</v>
      </c>
      <c r="I42" s="336">
        <f t="shared" ref="I42:I54" si="2">I41+H42</f>
        <v>180000</v>
      </c>
      <c r="J42" s="312"/>
      <c r="M42" s="317"/>
    </row>
    <row r="43" spans="1:13" outlineLevel="1">
      <c r="A43" s="312"/>
      <c r="B43" s="567" t="s">
        <v>3</v>
      </c>
      <c r="C43" s="331" t="s">
        <v>39</v>
      </c>
      <c r="D43" s="342" t="s">
        <v>25</v>
      </c>
      <c r="E43" s="343" t="str">
        <f>E39</f>
        <v>Thắng</v>
      </c>
      <c r="F43" s="344">
        <v>3</v>
      </c>
      <c r="G43" s="344">
        <f>F45</f>
        <v>1</v>
      </c>
      <c r="H43" s="345">
        <v>0</v>
      </c>
      <c r="I43" s="336">
        <f t="shared" si="2"/>
        <v>180000</v>
      </c>
      <c r="J43" s="312"/>
      <c r="M43" s="317"/>
    </row>
    <row r="44" spans="1:13" outlineLevel="1">
      <c r="A44" s="312"/>
      <c r="B44" s="567"/>
      <c r="C44" s="331" t="s">
        <v>39</v>
      </c>
      <c r="D44" s="342" t="s">
        <v>13</v>
      </c>
      <c r="E44" s="343" t="s">
        <v>1</v>
      </c>
      <c r="F44" s="346">
        <f>F43</f>
        <v>3</v>
      </c>
      <c r="G44" s="346">
        <f>F46</f>
        <v>1</v>
      </c>
      <c r="H44" s="345">
        <v>0</v>
      </c>
      <c r="I44" s="336">
        <f t="shared" si="2"/>
        <v>180000</v>
      </c>
      <c r="J44" s="312"/>
      <c r="M44" s="317"/>
    </row>
    <row r="45" spans="1:13" outlineLevel="1">
      <c r="A45" s="312"/>
      <c r="B45" s="567"/>
      <c r="C45" s="331" t="s">
        <v>39</v>
      </c>
      <c r="D45" s="342" t="s">
        <v>14</v>
      </c>
      <c r="E45" s="343" t="s">
        <v>17</v>
      </c>
      <c r="F45" s="346">
        <v>1</v>
      </c>
      <c r="G45" s="346">
        <f>F43</f>
        <v>3</v>
      </c>
      <c r="H45" s="345">
        <v>10000</v>
      </c>
      <c r="I45" s="336">
        <f t="shared" si="2"/>
        <v>190000</v>
      </c>
      <c r="J45" s="312"/>
      <c r="M45" s="317"/>
    </row>
    <row r="46" spans="1:13" outlineLevel="1">
      <c r="A46" s="312"/>
      <c r="B46" s="567"/>
      <c r="C46" s="331" t="s">
        <v>39</v>
      </c>
      <c r="D46" s="342" t="s">
        <v>24</v>
      </c>
      <c r="E46" s="343" t="s">
        <v>17</v>
      </c>
      <c r="F46" s="347">
        <f>F45</f>
        <v>1</v>
      </c>
      <c r="G46" s="347">
        <f>F44</f>
        <v>3</v>
      </c>
      <c r="H46" s="345">
        <v>10000</v>
      </c>
      <c r="I46" s="336">
        <f t="shared" si="2"/>
        <v>200000</v>
      </c>
      <c r="J46" s="312"/>
      <c r="M46" s="317"/>
    </row>
    <row r="47" spans="1:13" outlineLevel="1">
      <c r="A47" s="312"/>
      <c r="B47" s="568" t="s">
        <v>6</v>
      </c>
      <c r="C47" s="331" t="s">
        <v>39</v>
      </c>
      <c r="D47" s="332" t="s">
        <v>0</v>
      </c>
      <c r="E47" s="333" t="s">
        <v>1</v>
      </c>
      <c r="F47" s="339">
        <v>3</v>
      </c>
      <c r="G47" s="339">
        <f>F49</f>
        <v>1</v>
      </c>
      <c r="H47" s="335">
        <v>0</v>
      </c>
      <c r="I47" s="336">
        <f t="shared" si="2"/>
        <v>200000</v>
      </c>
      <c r="J47" s="312"/>
    </row>
    <row r="48" spans="1:13" outlineLevel="1">
      <c r="A48" s="312"/>
      <c r="B48" s="569"/>
      <c r="C48" s="331" t="s">
        <v>39</v>
      </c>
      <c r="D48" s="337" t="s">
        <v>23</v>
      </c>
      <c r="E48" s="338" t="s">
        <v>1</v>
      </c>
      <c r="F48" s="339">
        <f>F47</f>
        <v>3</v>
      </c>
      <c r="G48" s="339">
        <f>F50</f>
        <v>1</v>
      </c>
      <c r="H48" s="340">
        <v>0</v>
      </c>
      <c r="I48" s="336">
        <f t="shared" si="2"/>
        <v>200000</v>
      </c>
      <c r="J48" s="312"/>
    </row>
    <row r="49" spans="1:13" outlineLevel="1">
      <c r="A49" s="312"/>
      <c r="B49" s="569"/>
      <c r="C49" s="331" t="s">
        <v>39</v>
      </c>
      <c r="D49" s="337" t="s">
        <v>15</v>
      </c>
      <c r="E49" s="338" t="s">
        <v>17</v>
      </c>
      <c r="F49" s="339">
        <v>1</v>
      </c>
      <c r="G49" s="339">
        <f>F47</f>
        <v>3</v>
      </c>
      <c r="H49" s="340">
        <v>10000</v>
      </c>
      <c r="I49" s="336">
        <f t="shared" si="2"/>
        <v>210000</v>
      </c>
      <c r="J49" s="312"/>
    </row>
    <row r="50" spans="1:13" outlineLevel="1">
      <c r="A50" s="312"/>
      <c r="B50" s="569"/>
      <c r="C50" s="331" t="s">
        <v>39</v>
      </c>
      <c r="D50" s="337" t="s">
        <v>13</v>
      </c>
      <c r="E50" s="338" t="s">
        <v>17</v>
      </c>
      <c r="F50" s="341">
        <f>F49</f>
        <v>1</v>
      </c>
      <c r="G50" s="341">
        <f>F48</f>
        <v>3</v>
      </c>
      <c r="H50" s="340">
        <v>10000</v>
      </c>
      <c r="I50" s="336">
        <f t="shared" si="2"/>
        <v>220000</v>
      </c>
      <c r="J50" s="312"/>
    </row>
    <row r="51" spans="1:13" outlineLevel="1">
      <c r="A51" s="312"/>
      <c r="B51" s="567" t="s">
        <v>7</v>
      </c>
      <c r="C51" s="331" t="s">
        <v>39</v>
      </c>
      <c r="D51" s="342" t="s">
        <v>23</v>
      </c>
      <c r="E51" s="343" t="str">
        <f>E47</f>
        <v>Thắng</v>
      </c>
      <c r="F51" s="344">
        <v>3</v>
      </c>
      <c r="G51" s="344">
        <f>F53</f>
        <v>2</v>
      </c>
      <c r="H51" s="345">
        <v>0</v>
      </c>
      <c r="I51" s="336">
        <f t="shared" si="2"/>
        <v>220000</v>
      </c>
      <c r="J51" s="312"/>
      <c r="M51" s="317"/>
    </row>
    <row r="52" spans="1:13" outlineLevel="1">
      <c r="A52" s="312"/>
      <c r="B52" s="567"/>
      <c r="C52" s="331" t="s">
        <v>39</v>
      </c>
      <c r="D52" s="342" t="s">
        <v>24</v>
      </c>
      <c r="E52" s="343" t="s">
        <v>1</v>
      </c>
      <c r="F52" s="346">
        <f>F51</f>
        <v>3</v>
      </c>
      <c r="G52" s="346">
        <f>F54</f>
        <v>2</v>
      </c>
      <c r="H52" s="345">
        <v>0</v>
      </c>
      <c r="I52" s="336">
        <f t="shared" si="2"/>
        <v>220000</v>
      </c>
      <c r="J52" s="312"/>
      <c r="M52" s="317"/>
    </row>
    <row r="53" spans="1:13" outlineLevel="1">
      <c r="A53" s="312"/>
      <c r="B53" s="567"/>
      <c r="C53" s="331" t="s">
        <v>39</v>
      </c>
      <c r="D53" s="342" t="s">
        <v>9</v>
      </c>
      <c r="E53" s="343" t="s">
        <v>17</v>
      </c>
      <c r="F53" s="346">
        <v>2</v>
      </c>
      <c r="G53" s="346">
        <f>F51</f>
        <v>3</v>
      </c>
      <c r="H53" s="345">
        <v>10000</v>
      </c>
      <c r="I53" s="336">
        <f t="shared" si="2"/>
        <v>230000</v>
      </c>
      <c r="J53" s="312"/>
      <c r="M53" s="317"/>
    </row>
    <row r="54" spans="1:13" outlineLevel="1">
      <c r="A54" s="312"/>
      <c r="B54" s="567"/>
      <c r="C54" s="331" t="s">
        <v>39</v>
      </c>
      <c r="D54" s="342" t="s">
        <v>15</v>
      </c>
      <c r="E54" s="343" t="s">
        <v>17</v>
      </c>
      <c r="F54" s="347">
        <f>F53</f>
        <v>2</v>
      </c>
      <c r="G54" s="347">
        <f>F52</f>
        <v>3</v>
      </c>
      <c r="H54" s="345">
        <v>10000</v>
      </c>
      <c r="I54" s="336">
        <f t="shared" si="2"/>
        <v>240000</v>
      </c>
      <c r="J54" s="312"/>
      <c r="M54" s="317"/>
    </row>
    <row r="55" spans="1:13" outlineLevel="1">
      <c r="A55" s="312"/>
      <c r="B55" s="568" t="s">
        <v>8</v>
      </c>
      <c r="C55" s="331" t="s">
        <v>39</v>
      </c>
      <c r="D55" s="332" t="s">
        <v>0</v>
      </c>
      <c r="E55" s="333" t="s">
        <v>1</v>
      </c>
      <c r="F55" s="339">
        <v>3</v>
      </c>
      <c r="G55" s="339">
        <f>F57</f>
        <v>0</v>
      </c>
      <c r="H55" s="335">
        <v>0</v>
      </c>
      <c r="I55" s="336">
        <f t="shared" ref="I55:I70" si="3">I54+H55</f>
        <v>240000</v>
      </c>
      <c r="J55" s="312"/>
    </row>
    <row r="56" spans="1:13" outlineLevel="1">
      <c r="A56" s="312"/>
      <c r="B56" s="569"/>
      <c r="C56" s="331" t="s">
        <v>39</v>
      </c>
      <c r="D56" s="337" t="s">
        <v>9</v>
      </c>
      <c r="E56" s="338" t="s">
        <v>1</v>
      </c>
      <c r="F56" s="339">
        <f>F55</f>
        <v>3</v>
      </c>
      <c r="G56" s="339">
        <f>F58</f>
        <v>0</v>
      </c>
      <c r="H56" s="340">
        <v>0</v>
      </c>
      <c r="I56" s="336">
        <f t="shared" si="3"/>
        <v>240000</v>
      </c>
      <c r="J56" s="312"/>
    </row>
    <row r="57" spans="1:13" outlineLevel="1">
      <c r="A57" s="312"/>
      <c r="B57" s="569"/>
      <c r="C57" s="331" t="s">
        <v>39</v>
      </c>
      <c r="D57" s="337" t="s">
        <v>14</v>
      </c>
      <c r="E57" s="338" t="s">
        <v>17</v>
      </c>
      <c r="F57" s="339">
        <v>0</v>
      </c>
      <c r="G57" s="339">
        <f>F55</f>
        <v>3</v>
      </c>
      <c r="H57" s="340">
        <v>10000</v>
      </c>
      <c r="I57" s="336">
        <f t="shared" si="3"/>
        <v>250000</v>
      </c>
      <c r="J57" s="312"/>
    </row>
    <row r="58" spans="1:13" outlineLevel="1">
      <c r="A58" s="312"/>
      <c r="B58" s="569"/>
      <c r="C58" s="331" t="s">
        <v>39</v>
      </c>
      <c r="D58" s="337" t="s">
        <v>118</v>
      </c>
      <c r="E58" s="338" t="s">
        <v>17</v>
      </c>
      <c r="F58" s="341">
        <f>F57</f>
        <v>0</v>
      </c>
      <c r="G58" s="341">
        <f>F56</f>
        <v>3</v>
      </c>
      <c r="H58" s="340">
        <v>10000</v>
      </c>
      <c r="I58" s="336">
        <f t="shared" si="3"/>
        <v>260000</v>
      </c>
      <c r="J58" s="312"/>
    </row>
    <row r="59" spans="1:13" outlineLevel="1">
      <c r="A59" s="312"/>
      <c r="B59" s="567" t="s">
        <v>10</v>
      </c>
      <c r="C59" s="331" t="s">
        <v>39</v>
      </c>
      <c r="D59" s="342" t="s">
        <v>23</v>
      </c>
      <c r="E59" s="343" t="str">
        <f>E55</f>
        <v>Thắng</v>
      </c>
      <c r="F59" s="344">
        <v>3</v>
      </c>
      <c r="G59" s="344">
        <f>F61</f>
        <v>2</v>
      </c>
      <c r="H59" s="345">
        <v>0</v>
      </c>
      <c r="I59" s="336">
        <f t="shared" si="3"/>
        <v>260000</v>
      </c>
      <c r="J59" s="312"/>
      <c r="M59" s="317"/>
    </row>
    <row r="60" spans="1:13" outlineLevel="1">
      <c r="A60" s="312"/>
      <c r="B60" s="567"/>
      <c r="C60" s="331" t="s">
        <v>39</v>
      </c>
      <c r="D60" s="342" t="s">
        <v>15</v>
      </c>
      <c r="E60" s="343" t="s">
        <v>1</v>
      </c>
      <c r="F60" s="346">
        <f>F59</f>
        <v>3</v>
      </c>
      <c r="G60" s="346">
        <f>F62</f>
        <v>2</v>
      </c>
      <c r="H60" s="345">
        <v>0</v>
      </c>
      <c r="I60" s="336">
        <f t="shared" si="3"/>
        <v>260000</v>
      </c>
      <c r="J60" s="312"/>
      <c r="M60" s="317"/>
    </row>
    <row r="61" spans="1:13" outlineLevel="1">
      <c r="A61" s="312"/>
      <c r="B61" s="567"/>
      <c r="C61" s="331" t="s">
        <v>39</v>
      </c>
      <c r="D61" s="342" t="s">
        <v>13</v>
      </c>
      <c r="E61" s="343" t="s">
        <v>17</v>
      </c>
      <c r="F61" s="346">
        <v>2</v>
      </c>
      <c r="G61" s="346">
        <f>F59</f>
        <v>3</v>
      </c>
      <c r="H61" s="345">
        <v>10000</v>
      </c>
      <c r="I61" s="336">
        <f t="shared" si="3"/>
        <v>270000</v>
      </c>
      <c r="J61" s="312"/>
      <c r="M61" s="317"/>
    </row>
    <row r="62" spans="1:13" outlineLevel="1">
      <c r="A62" s="312"/>
      <c r="B62" s="567"/>
      <c r="C62" s="331" t="s">
        <v>39</v>
      </c>
      <c r="D62" s="342" t="s">
        <v>14</v>
      </c>
      <c r="E62" s="343" t="s">
        <v>17</v>
      </c>
      <c r="F62" s="347">
        <f>F61</f>
        <v>2</v>
      </c>
      <c r="G62" s="347">
        <f>F60</f>
        <v>3</v>
      </c>
      <c r="H62" s="345">
        <v>10000</v>
      </c>
      <c r="I62" s="336">
        <f t="shared" si="3"/>
        <v>280000</v>
      </c>
      <c r="J62" s="312"/>
      <c r="M62" s="317"/>
    </row>
    <row r="63" spans="1:13" outlineLevel="1">
      <c r="A63" s="312"/>
      <c r="B63" s="568" t="s">
        <v>31</v>
      </c>
      <c r="C63" s="331" t="s">
        <v>39</v>
      </c>
      <c r="D63" s="332" t="s">
        <v>14</v>
      </c>
      <c r="E63" s="333" t="s">
        <v>1</v>
      </c>
      <c r="F63" s="339">
        <v>3</v>
      </c>
      <c r="G63" s="339">
        <f>F65</f>
        <v>1</v>
      </c>
      <c r="H63" s="335">
        <v>0</v>
      </c>
      <c r="I63" s="336">
        <f t="shared" si="3"/>
        <v>280000</v>
      </c>
      <c r="J63" s="312"/>
    </row>
    <row r="64" spans="1:13" outlineLevel="1">
      <c r="A64" s="312"/>
      <c r="B64" s="569"/>
      <c r="C64" s="331" t="s">
        <v>39</v>
      </c>
      <c r="D64" s="337" t="s">
        <v>118</v>
      </c>
      <c r="E64" s="338" t="s">
        <v>1</v>
      </c>
      <c r="F64" s="339">
        <f>F63</f>
        <v>3</v>
      </c>
      <c r="G64" s="339">
        <f>F66</f>
        <v>1</v>
      </c>
      <c r="H64" s="340">
        <v>0</v>
      </c>
      <c r="I64" s="336">
        <f t="shared" si="3"/>
        <v>280000</v>
      </c>
      <c r="J64" s="312"/>
    </row>
    <row r="65" spans="1:13" outlineLevel="1">
      <c r="A65" s="312"/>
      <c r="B65" s="569"/>
      <c r="C65" s="331" t="s">
        <v>39</v>
      </c>
      <c r="D65" s="337" t="s">
        <v>9</v>
      </c>
      <c r="E65" s="338" t="s">
        <v>17</v>
      </c>
      <c r="F65" s="339">
        <v>1</v>
      </c>
      <c r="G65" s="339">
        <f>F63</f>
        <v>3</v>
      </c>
      <c r="H65" s="340">
        <v>10000</v>
      </c>
      <c r="I65" s="336">
        <f t="shared" si="3"/>
        <v>290000</v>
      </c>
      <c r="J65" s="312"/>
    </row>
    <row r="66" spans="1:13" outlineLevel="1">
      <c r="A66" s="312"/>
      <c r="B66" s="569"/>
      <c r="C66" s="331" t="s">
        <v>39</v>
      </c>
      <c r="D66" s="337" t="s">
        <v>0</v>
      </c>
      <c r="E66" s="338" t="s">
        <v>17</v>
      </c>
      <c r="F66" s="341">
        <f>F65</f>
        <v>1</v>
      </c>
      <c r="G66" s="341">
        <f>F64</f>
        <v>3</v>
      </c>
      <c r="H66" s="340">
        <v>10000</v>
      </c>
      <c r="I66" s="336">
        <f t="shared" si="3"/>
        <v>300000</v>
      </c>
      <c r="J66" s="312"/>
    </row>
    <row r="67" spans="1:13" outlineLevel="1">
      <c r="A67" s="312"/>
      <c r="B67" s="567" t="s">
        <v>36</v>
      </c>
      <c r="C67" s="331" t="s">
        <v>39</v>
      </c>
      <c r="D67" s="342" t="s">
        <v>13</v>
      </c>
      <c r="E67" s="343" t="str">
        <f>E63</f>
        <v>Thắng</v>
      </c>
      <c r="F67" s="344">
        <v>3</v>
      </c>
      <c r="G67" s="344">
        <f>F69</f>
        <v>2</v>
      </c>
      <c r="H67" s="345">
        <v>0</v>
      </c>
      <c r="I67" s="336">
        <f t="shared" si="3"/>
        <v>300000</v>
      </c>
      <c r="J67" s="312"/>
      <c r="M67" s="317"/>
    </row>
    <row r="68" spans="1:13" outlineLevel="1">
      <c r="A68" s="312"/>
      <c r="B68" s="567"/>
      <c r="C68" s="331" t="s">
        <v>39</v>
      </c>
      <c r="D68" s="342" t="s">
        <v>15</v>
      </c>
      <c r="E68" s="343" t="s">
        <v>1</v>
      </c>
      <c r="F68" s="346">
        <f>F67</f>
        <v>3</v>
      </c>
      <c r="G68" s="346">
        <f>F70</f>
        <v>2</v>
      </c>
      <c r="H68" s="345">
        <v>0</v>
      </c>
      <c r="I68" s="336">
        <f t="shared" si="3"/>
        <v>300000</v>
      </c>
      <c r="J68" s="312"/>
      <c r="M68" s="317"/>
    </row>
    <row r="69" spans="1:13" outlineLevel="1">
      <c r="A69" s="312"/>
      <c r="B69" s="567"/>
      <c r="C69" s="331" t="s">
        <v>39</v>
      </c>
      <c r="D69" s="342" t="s">
        <v>9</v>
      </c>
      <c r="E69" s="343" t="s">
        <v>17</v>
      </c>
      <c r="F69" s="346">
        <v>2</v>
      </c>
      <c r="G69" s="346">
        <f>F67</f>
        <v>3</v>
      </c>
      <c r="H69" s="345">
        <v>10000</v>
      </c>
      <c r="I69" s="336">
        <f t="shared" si="3"/>
        <v>310000</v>
      </c>
      <c r="J69" s="312"/>
      <c r="M69" s="317"/>
    </row>
    <row r="70" spans="1:13" outlineLevel="1">
      <c r="A70" s="312"/>
      <c r="B70" s="567"/>
      <c r="C70" s="331" t="s">
        <v>39</v>
      </c>
      <c r="D70" s="342" t="s">
        <v>0</v>
      </c>
      <c r="E70" s="343" t="s">
        <v>17</v>
      </c>
      <c r="F70" s="347">
        <f>F69</f>
        <v>2</v>
      </c>
      <c r="G70" s="347">
        <f>F68</f>
        <v>3</v>
      </c>
      <c r="H70" s="345">
        <v>10000</v>
      </c>
      <c r="I70" s="336">
        <f t="shared" si="3"/>
        <v>320000</v>
      </c>
      <c r="J70" s="312"/>
      <c r="M70" s="317"/>
    </row>
    <row r="71" spans="1:13">
      <c r="A71" s="312"/>
      <c r="B71" s="325" t="s">
        <v>524</v>
      </c>
      <c r="C71" s="326"/>
      <c r="D71" s="327"/>
      <c r="E71" s="328"/>
      <c r="F71" s="328"/>
      <c r="G71" s="328"/>
      <c r="H71" s="329">
        <f>SUM(H72:H87)</f>
        <v>80000</v>
      </c>
      <c r="I71" s="330">
        <v>0</v>
      </c>
      <c r="J71" s="312"/>
      <c r="M71" s="317"/>
    </row>
    <row r="72" spans="1:13" outlineLevel="1">
      <c r="A72" s="312"/>
      <c r="B72" s="568" t="s">
        <v>2</v>
      </c>
      <c r="C72" s="331" t="s">
        <v>39</v>
      </c>
      <c r="D72" s="332" t="s">
        <v>14</v>
      </c>
      <c r="E72" s="333" t="s">
        <v>1</v>
      </c>
      <c r="F72" s="334">
        <v>3</v>
      </c>
      <c r="G72" s="334">
        <f>F74</f>
        <v>1</v>
      </c>
      <c r="H72" s="335">
        <v>0</v>
      </c>
      <c r="I72" s="336">
        <f>I70+H72</f>
        <v>320000</v>
      </c>
      <c r="J72" s="312"/>
      <c r="M72" s="317"/>
    </row>
    <row r="73" spans="1:13" outlineLevel="1">
      <c r="A73" s="312"/>
      <c r="B73" s="569"/>
      <c r="C73" s="331" t="s">
        <v>39</v>
      </c>
      <c r="D73" s="337" t="s">
        <v>24</v>
      </c>
      <c r="E73" s="338" t="s">
        <v>1</v>
      </c>
      <c r="F73" s="339">
        <f>F72</f>
        <v>3</v>
      </c>
      <c r="G73" s="339">
        <f>F75</f>
        <v>1</v>
      </c>
      <c r="H73" s="340">
        <v>0</v>
      </c>
      <c r="I73" s="336">
        <f>I72+H73</f>
        <v>320000</v>
      </c>
      <c r="J73" s="312"/>
      <c r="M73" s="317"/>
    </row>
    <row r="74" spans="1:13" outlineLevel="1">
      <c r="A74" s="312"/>
      <c r="B74" s="569"/>
      <c r="C74" s="331" t="s">
        <v>39</v>
      </c>
      <c r="D74" s="337" t="s">
        <v>23</v>
      </c>
      <c r="E74" s="338" t="s">
        <v>17</v>
      </c>
      <c r="F74" s="339">
        <v>1</v>
      </c>
      <c r="G74" s="339">
        <f>F72</f>
        <v>3</v>
      </c>
      <c r="H74" s="340">
        <v>10000</v>
      </c>
      <c r="I74" s="336">
        <f>I73+H74</f>
        <v>330000</v>
      </c>
      <c r="J74" s="312"/>
      <c r="M74" s="317"/>
    </row>
    <row r="75" spans="1:13" outlineLevel="1">
      <c r="A75" s="312"/>
      <c r="B75" s="569"/>
      <c r="C75" s="331" t="s">
        <v>39</v>
      </c>
      <c r="D75" s="337" t="s">
        <v>0</v>
      </c>
      <c r="E75" s="338" t="s">
        <v>17</v>
      </c>
      <c r="F75" s="341">
        <f>F74</f>
        <v>1</v>
      </c>
      <c r="G75" s="341">
        <f>F73</f>
        <v>3</v>
      </c>
      <c r="H75" s="340">
        <v>10000</v>
      </c>
      <c r="I75" s="336">
        <f t="shared" ref="I75:I103" si="4">I74+H75</f>
        <v>340000</v>
      </c>
      <c r="J75" s="312"/>
      <c r="M75" s="317"/>
    </row>
    <row r="76" spans="1:13" outlineLevel="1">
      <c r="A76" s="312"/>
      <c r="B76" s="567" t="s">
        <v>3</v>
      </c>
      <c r="C76" s="331" t="s">
        <v>39</v>
      </c>
      <c r="D76" s="342" t="s">
        <v>14</v>
      </c>
      <c r="E76" s="343" t="str">
        <f>E72</f>
        <v>Thắng</v>
      </c>
      <c r="F76" s="344">
        <v>3</v>
      </c>
      <c r="G76" s="344">
        <f>F78</f>
        <v>1</v>
      </c>
      <c r="H76" s="345">
        <v>0</v>
      </c>
      <c r="I76" s="336">
        <f t="shared" si="4"/>
        <v>340000</v>
      </c>
      <c r="J76" s="312"/>
      <c r="M76" s="317"/>
    </row>
    <row r="77" spans="1:13" outlineLevel="1">
      <c r="A77" s="312"/>
      <c r="B77" s="567"/>
      <c r="C77" s="331" t="s">
        <v>39</v>
      </c>
      <c r="D77" s="342" t="s">
        <v>24</v>
      </c>
      <c r="E77" s="343" t="s">
        <v>1</v>
      </c>
      <c r="F77" s="346">
        <f>F76</f>
        <v>3</v>
      </c>
      <c r="G77" s="346">
        <f>F79</f>
        <v>1</v>
      </c>
      <c r="H77" s="345">
        <v>0</v>
      </c>
      <c r="I77" s="336">
        <f t="shared" si="4"/>
        <v>340000</v>
      </c>
      <c r="J77" s="312"/>
      <c r="M77" s="317"/>
    </row>
    <row r="78" spans="1:13" outlineLevel="1">
      <c r="A78" s="312"/>
      <c r="B78" s="567"/>
      <c r="C78" s="331" t="s">
        <v>39</v>
      </c>
      <c r="D78" s="342" t="s">
        <v>23</v>
      </c>
      <c r="E78" s="343" t="s">
        <v>17</v>
      </c>
      <c r="F78" s="346">
        <v>1</v>
      </c>
      <c r="G78" s="346">
        <f>F76</f>
        <v>3</v>
      </c>
      <c r="H78" s="345">
        <v>10000</v>
      </c>
      <c r="I78" s="336">
        <f t="shared" si="4"/>
        <v>350000</v>
      </c>
      <c r="J78" s="312"/>
      <c r="M78" s="317"/>
    </row>
    <row r="79" spans="1:13" outlineLevel="1">
      <c r="A79" s="312"/>
      <c r="B79" s="567"/>
      <c r="C79" s="331" t="s">
        <v>39</v>
      </c>
      <c r="D79" s="342" t="s">
        <v>0</v>
      </c>
      <c r="E79" s="343" t="s">
        <v>17</v>
      </c>
      <c r="F79" s="347">
        <f>F78</f>
        <v>1</v>
      </c>
      <c r="G79" s="347">
        <f>F77</f>
        <v>3</v>
      </c>
      <c r="H79" s="345">
        <v>10000</v>
      </c>
      <c r="I79" s="336">
        <f t="shared" si="4"/>
        <v>360000</v>
      </c>
      <c r="J79" s="312"/>
      <c r="M79" s="317"/>
    </row>
    <row r="80" spans="1:13" outlineLevel="1">
      <c r="A80" s="312"/>
      <c r="B80" s="568" t="s">
        <v>6</v>
      </c>
      <c r="C80" s="331" t="s">
        <v>39</v>
      </c>
      <c r="D80" s="332" t="s">
        <v>0</v>
      </c>
      <c r="E80" s="333" t="s">
        <v>1</v>
      </c>
      <c r="F80" s="339">
        <v>3</v>
      </c>
      <c r="G80" s="339">
        <f>F82</f>
        <v>0</v>
      </c>
      <c r="H80" s="335">
        <v>0</v>
      </c>
      <c r="I80" s="336">
        <f t="shared" si="4"/>
        <v>360000</v>
      </c>
      <c r="J80" s="312"/>
    </row>
    <row r="81" spans="1:13" outlineLevel="1">
      <c r="A81" s="312"/>
      <c r="B81" s="569"/>
      <c r="C81" s="331" t="s">
        <v>39</v>
      </c>
      <c r="D81" s="337" t="s">
        <v>23</v>
      </c>
      <c r="E81" s="338" t="s">
        <v>1</v>
      </c>
      <c r="F81" s="339">
        <f>F80</f>
        <v>3</v>
      </c>
      <c r="G81" s="339">
        <f>F83</f>
        <v>0</v>
      </c>
      <c r="H81" s="340">
        <v>0</v>
      </c>
      <c r="I81" s="336">
        <f t="shared" si="4"/>
        <v>360000</v>
      </c>
      <c r="J81" s="312"/>
    </row>
    <row r="82" spans="1:13" outlineLevel="1">
      <c r="A82" s="312"/>
      <c r="B82" s="569"/>
      <c r="C82" s="331" t="s">
        <v>39</v>
      </c>
      <c r="D82" s="337" t="s">
        <v>14</v>
      </c>
      <c r="E82" s="338" t="s">
        <v>17</v>
      </c>
      <c r="F82" s="339">
        <v>0</v>
      </c>
      <c r="G82" s="339">
        <f>F80</f>
        <v>3</v>
      </c>
      <c r="H82" s="340">
        <v>10000</v>
      </c>
      <c r="I82" s="336">
        <f t="shared" si="4"/>
        <v>370000</v>
      </c>
      <c r="J82" s="312"/>
    </row>
    <row r="83" spans="1:13" outlineLevel="1">
      <c r="A83" s="312"/>
      <c r="B83" s="569"/>
      <c r="C83" s="331" t="s">
        <v>39</v>
      </c>
      <c r="D83" s="337" t="s">
        <v>24</v>
      </c>
      <c r="E83" s="338" t="s">
        <v>17</v>
      </c>
      <c r="F83" s="341">
        <f>F82</f>
        <v>0</v>
      </c>
      <c r="G83" s="341">
        <f>F81</f>
        <v>3</v>
      </c>
      <c r="H83" s="340">
        <v>10000</v>
      </c>
      <c r="I83" s="336">
        <f t="shared" si="4"/>
        <v>380000</v>
      </c>
      <c r="J83" s="312"/>
    </row>
    <row r="84" spans="1:13" outlineLevel="1">
      <c r="A84" s="312"/>
      <c r="B84" s="567" t="s">
        <v>7</v>
      </c>
      <c r="C84" s="331" t="s">
        <v>39</v>
      </c>
      <c r="D84" s="342" t="s">
        <v>23</v>
      </c>
      <c r="E84" s="343" t="str">
        <f>E80</f>
        <v>Thắng</v>
      </c>
      <c r="F84" s="344">
        <v>3</v>
      </c>
      <c r="G84" s="344">
        <f>F86</f>
        <v>1</v>
      </c>
      <c r="H84" s="345">
        <v>0</v>
      </c>
      <c r="I84" s="336">
        <f t="shared" si="4"/>
        <v>380000</v>
      </c>
      <c r="J84" s="312"/>
      <c r="M84" s="317"/>
    </row>
    <row r="85" spans="1:13" outlineLevel="1">
      <c r="A85" s="312"/>
      <c r="B85" s="567"/>
      <c r="C85" s="331" t="s">
        <v>39</v>
      </c>
      <c r="D85" s="342" t="s">
        <v>24</v>
      </c>
      <c r="E85" s="343" t="s">
        <v>1</v>
      </c>
      <c r="F85" s="346">
        <f>F84</f>
        <v>3</v>
      </c>
      <c r="G85" s="346">
        <f>F87</f>
        <v>1</v>
      </c>
      <c r="H85" s="345">
        <v>0</v>
      </c>
      <c r="I85" s="336">
        <f t="shared" si="4"/>
        <v>380000</v>
      </c>
      <c r="J85" s="312"/>
      <c r="M85" s="317"/>
    </row>
    <row r="86" spans="1:13" outlineLevel="1">
      <c r="A86" s="312"/>
      <c r="B86" s="567"/>
      <c r="C86" s="331" t="s">
        <v>39</v>
      </c>
      <c r="D86" s="342" t="s">
        <v>0</v>
      </c>
      <c r="E86" s="343" t="s">
        <v>17</v>
      </c>
      <c r="F86" s="346">
        <v>1</v>
      </c>
      <c r="G86" s="346">
        <f>F84</f>
        <v>3</v>
      </c>
      <c r="H86" s="345">
        <v>10000</v>
      </c>
      <c r="I86" s="336">
        <f t="shared" si="4"/>
        <v>390000</v>
      </c>
      <c r="J86" s="312"/>
      <c r="M86" s="317"/>
    </row>
    <row r="87" spans="1:13" outlineLevel="1">
      <c r="A87" s="312"/>
      <c r="B87" s="567"/>
      <c r="C87" s="331" t="s">
        <v>39</v>
      </c>
      <c r="D87" s="342" t="s">
        <v>15</v>
      </c>
      <c r="E87" s="343" t="s">
        <v>17</v>
      </c>
      <c r="F87" s="347">
        <f>F86</f>
        <v>1</v>
      </c>
      <c r="G87" s="347">
        <f>F85</f>
        <v>3</v>
      </c>
      <c r="H87" s="345">
        <v>10000</v>
      </c>
      <c r="I87" s="336">
        <f t="shared" si="4"/>
        <v>400000</v>
      </c>
      <c r="J87" s="312"/>
      <c r="M87" s="317"/>
    </row>
    <row r="88" spans="1:13" outlineLevel="1">
      <c r="A88" s="312"/>
      <c r="B88" s="568" t="s">
        <v>8</v>
      </c>
      <c r="C88" s="331" t="s">
        <v>39</v>
      </c>
      <c r="D88" s="332" t="s">
        <v>14</v>
      </c>
      <c r="E88" s="333" t="s">
        <v>1</v>
      </c>
      <c r="F88" s="339">
        <v>3</v>
      </c>
      <c r="G88" s="339">
        <f>F90</f>
        <v>1</v>
      </c>
      <c r="H88" s="335">
        <v>0</v>
      </c>
      <c r="I88" s="336">
        <f t="shared" si="4"/>
        <v>400000</v>
      </c>
      <c r="J88" s="312"/>
    </row>
    <row r="89" spans="1:13" outlineLevel="1">
      <c r="A89" s="312"/>
      <c r="B89" s="569"/>
      <c r="C89" s="331" t="s">
        <v>39</v>
      </c>
      <c r="D89" s="337" t="s">
        <v>5</v>
      </c>
      <c r="E89" s="338" t="s">
        <v>1</v>
      </c>
      <c r="F89" s="339">
        <f>F88</f>
        <v>3</v>
      </c>
      <c r="G89" s="339">
        <f>F91</f>
        <v>1</v>
      </c>
      <c r="H89" s="340">
        <v>0</v>
      </c>
      <c r="I89" s="336">
        <f t="shared" si="4"/>
        <v>400000</v>
      </c>
      <c r="J89" s="312"/>
    </row>
    <row r="90" spans="1:13" outlineLevel="1">
      <c r="A90" s="312"/>
      <c r="B90" s="569"/>
      <c r="C90" s="331" t="s">
        <v>39</v>
      </c>
      <c r="D90" s="337" t="s">
        <v>15</v>
      </c>
      <c r="E90" s="338" t="s">
        <v>17</v>
      </c>
      <c r="F90" s="339">
        <v>1</v>
      </c>
      <c r="G90" s="339">
        <f>F88</f>
        <v>3</v>
      </c>
      <c r="H90" s="340">
        <v>10000</v>
      </c>
      <c r="I90" s="336">
        <f t="shared" si="4"/>
        <v>410000</v>
      </c>
      <c r="J90" s="312"/>
    </row>
    <row r="91" spans="1:13" outlineLevel="1">
      <c r="A91" s="312"/>
      <c r="B91" s="569"/>
      <c r="C91" s="331" t="s">
        <v>39</v>
      </c>
      <c r="D91" s="337" t="s">
        <v>24</v>
      </c>
      <c r="E91" s="338" t="s">
        <v>17</v>
      </c>
      <c r="F91" s="341">
        <f>F90</f>
        <v>1</v>
      </c>
      <c r="G91" s="341">
        <f>F89</f>
        <v>3</v>
      </c>
      <c r="H91" s="340">
        <v>10000</v>
      </c>
      <c r="I91" s="336">
        <f t="shared" si="4"/>
        <v>420000</v>
      </c>
      <c r="J91" s="312"/>
    </row>
    <row r="92" spans="1:13" outlineLevel="1">
      <c r="A92" s="312"/>
      <c r="B92" s="567" t="s">
        <v>10</v>
      </c>
      <c r="C92" s="331" t="s">
        <v>39</v>
      </c>
      <c r="D92" s="342" t="s">
        <v>23</v>
      </c>
      <c r="E92" s="343" t="str">
        <f>E88</f>
        <v>Thắng</v>
      </c>
      <c r="F92" s="344">
        <v>3</v>
      </c>
      <c r="G92" s="344">
        <f>F94</f>
        <v>2</v>
      </c>
      <c r="H92" s="345">
        <v>0</v>
      </c>
      <c r="I92" s="336">
        <f t="shared" si="4"/>
        <v>420000</v>
      </c>
      <c r="J92" s="312"/>
      <c r="M92" s="317"/>
    </row>
    <row r="93" spans="1:13" outlineLevel="1">
      <c r="A93" s="312"/>
      <c r="B93" s="567"/>
      <c r="C93" s="331" t="s">
        <v>39</v>
      </c>
      <c r="D93" s="342" t="s">
        <v>14</v>
      </c>
      <c r="E93" s="343" t="s">
        <v>1</v>
      </c>
      <c r="F93" s="346">
        <f>F92</f>
        <v>3</v>
      </c>
      <c r="G93" s="346">
        <f>F95</f>
        <v>2</v>
      </c>
      <c r="H93" s="345">
        <v>0</v>
      </c>
      <c r="I93" s="336">
        <f t="shared" si="4"/>
        <v>420000</v>
      </c>
      <c r="J93" s="312"/>
      <c r="M93" s="317"/>
    </row>
    <row r="94" spans="1:13" outlineLevel="1">
      <c r="A94" s="312"/>
      <c r="B94" s="567"/>
      <c r="C94" s="331" t="s">
        <v>39</v>
      </c>
      <c r="D94" s="342" t="s">
        <v>25</v>
      </c>
      <c r="E94" s="343" t="s">
        <v>17</v>
      </c>
      <c r="F94" s="346">
        <v>2</v>
      </c>
      <c r="G94" s="346">
        <f>F92</f>
        <v>3</v>
      </c>
      <c r="H94" s="345">
        <v>10000</v>
      </c>
      <c r="I94" s="336">
        <f t="shared" si="4"/>
        <v>430000</v>
      </c>
      <c r="J94" s="312"/>
      <c r="M94" s="317"/>
    </row>
    <row r="95" spans="1:13" outlineLevel="1">
      <c r="A95" s="312"/>
      <c r="B95" s="567"/>
      <c r="C95" s="331" t="s">
        <v>39</v>
      </c>
      <c r="D95" s="342" t="s">
        <v>5</v>
      </c>
      <c r="E95" s="343" t="s">
        <v>17</v>
      </c>
      <c r="F95" s="347">
        <f>F94</f>
        <v>2</v>
      </c>
      <c r="G95" s="347">
        <f>F93</f>
        <v>3</v>
      </c>
      <c r="H95" s="345">
        <v>10000</v>
      </c>
      <c r="I95" s="336">
        <f t="shared" si="4"/>
        <v>440000</v>
      </c>
      <c r="J95" s="312"/>
      <c r="M95" s="317"/>
    </row>
    <row r="96" spans="1:13" outlineLevel="1">
      <c r="A96" s="312"/>
      <c r="B96" s="568" t="s">
        <v>31</v>
      </c>
      <c r="C96" s="331" t="s">
        <v>39</v>
      </c>
      <c r="D96" s="332" t="s">
        <v>9</v>
      </c>
      <c r="E96" s="333" t="s">
        <v>1</v>
      </c>
      <c r="F96" s="339">
        <v>3</v>
      </c>
      <c r="G96" s="339">
        <f>F98</f>
        <v>2</v>
      </c>
      <c r="H96" s="335">
        <v>0</v>
      </c>
      <c r="I96" s="336">
        <f t="shared" si="4"/>
        <v>440000</v>
      </c>
      <c r="J96" s="312"/>
    </row>
    <row r="97" spans="1:13" outlineLevel="1">
      <c r="A97" s="312"/>
      <c r="B97" s="569"/>
      <c r="C97" s="331" t="s">
        <v>39</v>
      </c>
      <c r="D97" s="337" t="s">
        <v>15</v>
      </c>
      <c r="E97" s="338" t="s">
        <v>1</v>
      </c>
      <c r="F97" s="339">
        <f>F96</f>
        <v>3</v>
      </c>
      <c r="G97" s="339">
        <f>F99</f>
        <v>2</v>
      </c>
      <c r="H97" s="340">
        <v>0</v>
      </c>
      <c r="I97" s="336">
        <f t="shared" si="4"/>
        <v>440000</v>
      </c>
      <c r="J97" s="312"/>
    </row>
    <row r="98" spans="1:13" outlineLevel="1">
      <c r="A98" s="312"/>
      <c r="B98" s="569"/>
      <c r="C98" s="331" t="s">
        <v>39</v>
      </c>
      <c r="D98" s="337" t="s">
        <v>25</v>
      </c>
      <c r="E98" s="338" t="s">
        <v>17</v>
      </c>
      <c r="F98" s="339">
        <v>2</v>
      </c>
      <c r="G98" s="339">
        <f>F96</f>
        <v>3</v>
      </c>
      <c r="H98" s="340">
        <v>10000</v>
      </c>
      <c r="I98" s="336">
        <f t="shared" si="4"/>
        <v>450000</v>
      </c>
      <c r="J98" s="312"/>
    </row>
    <row r="99" spans="1:13" outlineLevel="1">
      <c r="A99" s="312"/>
      <c r="B99" s="569"/>
      <c r="C99" s="331" t="s">
        <v>39</v>
      </c>
      <c r="D99" s="337" t="s">
        <v>118</v>
      </c>
      <c r="E99" s="338" t="s">
        <v>17</v>
      </c>
      <c r="F99" s="341">
        <f>F98</f>
        <v>2</v>
      </c>
      <c r="G99" s="341">
        <f>F97</f>
        <v>3</v>
      </c>
      <c r="H99" s="340">
        <v>10000</v>
      </c>
      <c r="I99" s="336">
        <f t="shared" si="4"/>
        <v>460000</v>
      </c>
      <c r="J99" s="312"/>
    </row>
    <row r="100" spans="1:13" outlineLevel="1">
      <c r="A100" s="312"/>
      <c r="B100" s="567" t="s">
        <v>36</v>
      </c>
      <c r="C100" s="331" t="s">
        <v>39</v>
      </c>
      <c r="D100" s="342" t="s">
        <v>14</v>
      </c>
      <c r="E100" s="343" t="str">
        <f>E96</f>
        <v>Thắng</v>
      </c>
      <c r="F100" s="344">
        <v>3</v>
      </c>
      <c r="G100" s="344">
        <f>F102</f>
        <v>2</v>
      </c>
      <c r="H100" s="345">
        <v>0</v>
      </c>
      <c r="I100" s="336">
        <f t="shared" si="4"/>
        <v>460000</v>
      </c>
      <c r="J100" s="312"/>
      <c r="M100" s="317"/>
    </row>
    <row r="101" spans="1:13" outlineLevel="1">
      <c r="A101" s="312"/>
      <c r="B101" s="567"/>
      <c r="C101" s="331" t="s">
        <v>39</v>
      </c>
      <c r="D101" s="342" t="s">
        <v>118</v>
      </c>
      <c r="E101" s="343" t="s">
        <v>1</v>
      </c>
      <c r="F101" s="346">
        <f>F100</f>
        <v>3</v>
      </c>
      <c r="G101" s="346">
        <f>F103</f>
        <v>2</v>
      </c>
      <c r="H101" s="345">
        <v>0</v>
      </c>
      <c r="I101" s="336">
        <f t="shared" si="4"/>
        <v>460000</v>
      </c>
      <c r="J101" s="312"/>
      <c r="M101" s="317"/>
    </row>
    <row r="102" spans="1:13" outlineLevel="1">
      <c r="A102" s="312"/>
      <c r="B102" s="567"/>
      <c r="C102" s="331" t="s">
        <v>39</v>
      </c>
      <c r="D102" s="342" t="s">
        <v>9</v>
      </c>
      <c r="E102" s="343" t="s">
        <v>17</v>
      </c>
      <c r="F102" s="346">
        <v>2</v>
      </c>
      <c r="G102" s="346">
        <f>F100</f>
        <v>3</v>
      </c>
      <c r="H102" s="345">
        <v>10000</v>
      </c>
      <c r="I102" s="336">
        <f t="shared" si="4"/>
        <v>470000</v>
      </c>
      <c r="J102" s="312"/>
      <c r="M102" s="317"/>
    </row>
    <row r="103" spans="1:13" outlineLevel="1">
      <c r="A103" s="312"/>
      <c r="B103" s="567"/>
      <c r="C103" s="331" t="s">
        <v>39</v>
      </c>
      <c r="D103" s="342" t="s">
        <v>5</v>
      </c>
      <c r="E103" s="343" t="s">
        <v>17</v>
      </c>
      <c r="F103" s="347">
        <f>F102</f>
        <v>2</v>
      </c>
      <c r="G103" s="347">
        <f>F101</f>
        <v>3</v>
      </c>
      <c r="H103" s="345">
        <v>10000</v>
      </c>
      <c r="I103" s="336">
        <f t="shared" si="4"/>
        <v>480000</v>
      </c>
      <c r="J103" s="312"/>
      <c r="M103" s="317"/>
    </row>
    <row r="104" spans="1:13" outlineLevel="1">
      <c r="A104" s="312"/>
      <c r="B104" s="568" t="s">
        <v>37</v>
      </c>
      <c r="C104" s="331" t="s">
        <v>39</v>
      </c>
      <c r="D104" s="332" t="s">
        <v>14</v>
      </c>
      <c r="E104" s="333" t="s">
        <v>1</v>
      </c>
      <c r="F104" s="339">
        <v>3</v>
      </c>
      <c r="G104" s="339">
        <f>F106</f>
        <v>1</v>
      </c>
      <c r="H104" s="335">
        <v>0</v>
      </c>
      <c r="I104" s="336">
        <f t="shared" ref="I104:I119" si="5">I103+H104</f>
        <v>480000</v>
      </c>
      <c r="J104" s="312"/>
    </row>
    <row r="105" spans="1:13" outlineLevel="1">
      <c r="A105" s="312"/>
      <c r="B105" s="569"/>
      <c r="C105" s="331" t="s">
        <v>39</v>
      </c>
      <c r="D105" s="337" t="s">
        <v>5</v>
      </c>
      <c r="E105" s="338" t="s">
        <v>1</v>
      </c>
      <c r="F105" s="339">
        <f>F104</f>
        <v>3</v>
      </c>
      <c r="G105" s="339">
        <f>F107</f>
        <v>1</v>
      </c>
      <c r="H105" s="340">
        <v>0</v>
      </c>
      <c r="I105" s="336">
        <f t="shared" si="5"/>
        <v>480000</v>
      </c>
      <c r="J105" s="312"/>
    </row>
    <row r="106" spans="1:13" outlineLevel="1">
      <c r="A106" s="312"/>
      <c r="B106" s="569"/>
      <c r="C106" s="331" t="s">
        <v>39</v>
      </c>
      <c r="D106" s="337" t="s">
        <v>15</v>
      </c>
      <c r="E106" s="338" t="s">
        <v>17</v>
      </c>
      <c r="F106" s="339">
        <v>1</v>
      </c>
      <c r="G106" s="339">
        <f>F104</f>
        <v>3</v>
      </c>
      <c r="H106" s="340">
        <v>10000</v>
      </c>
      <c r="I106" s="336">
        <f t="shared" si="5"/>
        <v>490000</v>
      </c>
      <c r="J106" s="312"/>
    </row>
    <row r="107" spans="1:13" outlineLevel="1">
      <c r="A107" s="312"/>
      <c r="B107" s="569"/>
      <c r="C107" s="331" t="s">
        <v>39</v>
      </c>
      <c r="D107" s="337" t="s">
        <v>23</v>
      </c>
      <c r="E107" s="338" t="s">
        <v>17</v>
      </c>
      <c r="F107" s="341">
        <f>F106</f>
        <v>1</v>
      </c>
      <c r="G107" s="341">
        <f>F105</f>
        <v>3</v>
      </c>
      <c r="H107" s="340">
        <v>10000</v>
      </c>
      <c r="I107" s="336">
        <f t="shared" si="5"/>
        <v>500000</v>
      </c>
      <c r="J107" s="312"/>
    </row>
    <row r="108" spans="1:13" outlineLevel="1">
      <c r="A108" s="312"/>
      <c r="B108" s="567" t="s">
        <v>41</v>
      </c>
      <c r="C108" s="331" t="s">
        <v>39</v>
      </c>
      <c r="D108" s="342" t="s">
        <v>23</v>
      </c>
      <c r="E108" s="343" t="str">
        <f>E104</f>
        <v>Thắng</v>
      </c>
      <c r="F108" s="344">
        <v>3</v>
      </c>
      <c r="G108" s="344">
        <f>F110</f>
        <v>2</v>
      </c>
      <c r="H108" s="345">
        <v>0</v>
      </c>
      <c r="I108" s="336">
        <f t="shared" si="5"/>
        <v>500000</v>
      </c>
      <c r="J108" s="312"/>
      <c r="M108" s="317"/>
    </row>
    <row r="109" spans="1:13" outlineLevel="1">
      <c r="A109" s="312"/>
      <c r="B109" s="567"/>
      <c r="C109" s="331" t="s">
        <v>39</v>
      </c>
      <c r="D109" s="342" t="s">
        <v>15</v>
      </c>
      <c r="E109" s="343" t="s">
        <v>1</v>
      </c>
      <c r="F109" s="346">
        <f>F108</f>
        <v>3</v>
      </c>
      <c r="G109" s="346">
        <f>F111</f>
        <v>2</v>
      </c>
      <c r="H109" s="345">
        <v>0</v>
      </c>
      <c r="I109" s="336">
        <f t="shared" si="5"/>
        <v>500000</v>
      </c>
      <c r="J109" s="312"/>
      <c r="M109" s="317"/>
    </row>
    <row r="110" spans="1:13" outlineLevel="1">
      <c r="A110" s="312"/>
      <c r="B110" s="567"/>
      <c r="C110" s="331" t="s">
        <v>39</v>
      </c>
      <c r="D110" s="342" t="s">
        <v>9</v>
      </c>
      <c r="E110" s="343" t="s">
        <v>17</v>
      </c>
      <c r="F110" s="346">
        <v>2</v>
      </c>
      <c r="G110" s="346">
        <f>F108</f>
        <v>3</v>
      </c>
      <c r="H110" s="345">
        <v>10000</v>
      </c>
      <c r="I110" s="336">
        <f t="shared" si="5"/>
        <v>510000</v>
      </c>
      <c r="J110" s="312"/>
      <c r="M110" s="317"/>
    </row>
    <row r="111" spans="1:13" outlineLevel="1">
      <c r="A111" s="312"/>
      <c r="B111" s="567"/>
      <c r="C111" s="331" t="s">
        <v>39</v>
      </c>
      <c r="D111" s="342" t="s">
        <v>5</v>
      </c>
      <c r="E111" s="343" t="s">
        <v>17</v>
      </c>
      <c r="F111" s="347">
        <f>F110</f>
        <v>2</v>
      </c>
      <c r="G111" s="347">
        <f>F109</f>
        <v>3</v>
      </c>
      <c r="H111" s="345">
        <v>10000</v>
      </c>
      <c r="I111" s="336">
        <f t="shared" si="5"/>
        <v>520000</v>
      </c>
      <c r="J111" s="312"/>
      <c r="M111" s="317"/>
    </row>
    <row r="112" spans="1:13" outlineLevel="1">
      <c r="A112" s="312"/>
      <c r="B112" s="568" t="s">
        <v>48</v>
      </c>
      <c r="C112" s="331" t="s">
        <v>39</v>
      </c>
      <c r="D112" s="332" t="s">
        <v>5</v>
      </c>
      <c r="E112" s="333" t="s">
        <v>1</v>
      </c>
      <c r="F112" s="339">
        <v>3</v>
      </c>
      <c r="G112" s="339">
        <f>F114</f>
        <v>2</v>
      </c>
      <c r="H112" s="335">
        <v>0</v>
      </c>
      <c r="I112" s="336">
        <f t="shared" si="5"/>
        <v>520000</v>
      </c>
      <c r="J112" s="312"/>
    </row>
    <row r="113" spans="1:13" outlineLevel="1">
      <c r="A113" s="312"/>
      <c r="B113" s="569"/>
      <c r="C113" s="331" t="s">
        <v>39</v>
      </c>
      <c r="D113" s="337" t="s">
        <v>14</v>
      </c>
      <c r="E113" s="338" t="s">
        <v>1</v>
      </c>
      <c r="F113" s="339">
        <f>F112</f>
        <v>3</v>
      </c>
      <c r="G113" s="339">
        <f>F115</f>
        <v>2</v>
      </c>
      <c r="H113" s="340">
        <v>0</v>
      </c>
      <c r="I113" s="336">
        <f t="shared" si="5"/>
        <v>520000</v>
      </c>
      <c r="J113" s="312"/>
    </row>
    <row r="114" spans="1:13" outlineLevel="1">
      <c r="A114" s="312"/>
      <c r="B114" s="569"/>
      <c r="C114" s="331" t="s">
        <v>39</v>
      </c>
      <c r="D114" s="337" t="s">
        <v>23</v>
      </c>
      <c r="E114" s="338" t="s">
        <v>17</v>
      </c>
      <c r="F114" s="339">
        <v>2</v>
      </c>
      <c r="G114" s="339">
        <f>F112</f>
        <v>3</v>
      </c>
      <c r="H114" s="340">
        <v>10000</v>
      </c>
      <c r="I114" s="336">
        <f t="shared" si="5"/>
        <v>530000</v>
      </c>
      <c r="J114" s="312"/>
    </row>
    <row r="115" spans="1:13" outlineLevel="1">
      <c r="A115" s="312"/>
      <c r="B115" s="569"/>
      <c r="C115" s="331" t="s">
        <v>39</v>
      </c>
      <c r="D115" s="337" t="s">
        <v>15</v>
      </c>
      <c r="E115" s="338" t="s">
        <v>17</v>
      </c>
      <c r="F115" s="341">
        <f>F114</f>
        <v>2</v>
      </c>
      <c r="G115" s="341">
        <f>F113</f>
        <v>3</v>
      </c>
      <c r="H115" s="340">
        <v>10000</v>
      </c>
      <c r="I115" s="336">
        <f t="shared" si="5"/>
        <v>540000</v>
      </c>
      <c r="J115" s="312"/>
    </row>
    <row r="116" spans="1:13" outlineLevel="1">
      <c r="A116" s="312"/>
      <c r="B116" s="567" t="s">
        <v>92</v>
      </c>
      <c r="C116" s="331" t="s">
        <v>39</v>
      </c>
      <c r="D116" s="342" t="s">
        <v>23</v>
      </c>
      <c r="E116" s="343" t="str">
        <f>E112</f>
        <v>Thắng</v>
      </c>
      <c r="F116" s="344">
        <v>3</v>
      </c>
      <c r="G116" s="344">
        <f>F118</f>
        <v>1</v>
      </c>
      <c r="H116" s="345">
        <v>0</v>
      </c>
      <c r="I116" s="336">
        <f t="shared" si="5"/>
        <v>540000</v>
      </c>
      <c r="J116" s="312"/>
      <c r="M116" s="317"/>
    </row>
    <row r="117" spans="1:13" outlineLevel="1">
      <c r="A117" s="312"/>
      <c r="B117" s="567"/>
      <c r="C117" s="331" t="s">
        <v>39</v>
      </c>
      <c r="D117" s="342" t="s">
        <v>15</v>
      </c>
      <c r="E117" s="343" t="s">
        <v>1</v>
      </c>
      <c r="F117" s="346">
        <f>F116</f>
        <v>3</v>
      </c>
      <c r="G117" s="346">
        <f>F119</f>
        <v>1</v>
      </c>
      <c r="H117" s="345">
        <v>0</v>
      </c>
      <c r="I117" s="336">
        <f t="shared" si="5"/>
        <v>540000</v>
      </c>
      <c r="J117" s="312"/>
      <c r="M117" s="317"/>
    </row>
    <row r="118" spans="1:13" outlineLevel="1">
      <c r="A118" s="312"/>
      <c r="B118" s="567"/>
      <c r="C118" s="331" t="s">
        <v>39</v>
      </c>
      <c r="D118" s="342" t="s">
        <v>14</v>
      </c>
      <c r="E118" s="343" t="s">
        <v>17</v>
      </c>
      <c r="F118" s="346">
        <v>1</v>
      </c>
      <c r="G118" s="346">
        <f>F116</f>
        <v>3</v>
      </c>
      <c r="H118" s="345">
        <v>10000</v>
      </c>
      <c r="I118" s="336">
        <f t="shared" si="5"/>
        <v>550000</v>
      </c>
      <c r="J118" s="312"/>
      <c r="M118" s="317"/>
    </row>
    <row r="119" spans="1:13" outlineLevel="1">
      <c r="A119" s="312"/>
      <c r="B119" s="567"/>
      <c r="C119" s="331" t="s">
        <v>39</v>
      </c>
      <c r="D119" s="342" t="s">
        <v>5</v>
      </c>
      <c r="E119" s="343" t="s">
        <v>17</v>
      </c>
      <c r="F119" s="347">
        <f>F118</f>
        <v>1</v>
      </c>
      <c r="G119" s="347">
        <f>F117</f>
        <v>3</v>
      </c>
      <c r="H119" s="345">
        <v>10000</v>
      </c>
      <c r="I119" s="336">
        <f t="shared" si="5"/>
        <v>560000</v>
      </c>
      <c r="J119" s="312"/>
      <c r="M119" s="317"/>
    </row>
    <row r="120" spans="1:13">
      <c r="A120" s="312"/>
      <c r="B120" s="325" t="s">
        <v>525</v>
      </c>
      <c r="C120" s="326"/>
      <c r="D120" s="327"/>
      <c r="E120" s="328"/>
      <c r="F120" s="328"/>
      <c r="G120" s="328"/>
      <c r="H120" s="329">
        <f>SUM(H121:H140)</f>
        <v>90000</v>
      </c>
      <c r="I120" s="330">
        <v>0</v>
      </c>
      <c r="J120" s="312"/>
      <c r="M120" s="317"/>
    </row>
    <row r="121" spans="1:13" outlineLevel="1">
      <c r="A121" s="312"/>
      <c r="B121" s="568" t="s">
        <v>2</v>
      </c>
      <c r="C121" s="331" t="s">
        <v>39</v>
      </c>
      <c r="D121" s="332" t="s">
        <v>14</v>
      </c>
      <c r="E121" s="333" t="s">
        <v>1</v>
      </c>
      <c r="F121" s="334">
        <v>3</v>
      </c>
      <c r="G121" s="334">
        <f>F123</f>
        <v>2</v>
      </c>
      <c r="H121" s="335">
        <v>0</v>
      </c>
      <c r="I121" s="336">
        <f>I119+H121</f>
        <v>560000</v>
      </c>
      <c r="J121" s="312"/>
      <c r="M121" s="317"/>
    </row>
    <row r="122" spans="1:13" outlineLevel="1">
      <c r="A122" s="312"/>
      <c r="B122" s="569"/>
      <c r="C122" s="331" t="s">
        <v>39</v>
      </c>
      <c r="D122" s="337" t="s">
        <v>24</v>
      </c>
      <c r="E122" s="338" t="s">
        <v>1</v>
      </c>
      <c r="F122" s="339">
        <f>F121</f>
        <v>3</v>
      </c>
      <c r="G122" s="339">
        <f>F124</f>
        <v>2</v>
      </c>
      <c r="H122" s="340">
        <v>0</v>
      </c>
      <c r="I122" s="336">
        <f>I121+H122</f>
        <v>560000</v>
      </c>
      <c r="J122" s="312"/>
      <c r="M122" s="317"/>
    </row>
    <row r="123" spans="1:13" outlineLevel="1">
      <c r="A123" s="312"/>
      <c r="B123" s="569"/>
      <c r="C123" s="331" t="s">
        <v>39</v>
      </c>
      <c r="D123" s="337" t="s">
        <v>23</v>
      </c>
      <c r="E123" s="338" t="s">
        <v>17</v>
      </c>
      <c r="F123" s="339">
        <v>2</v>
      </c>
      <c r="G123" s="339">
        <f>F121</f>
        <v>3</v>
      </c>
      <c r="H123" s="340">
        <v>10000</v>
      </c>
      <c r="I123" s="336">
        <f>I122+H123</f>
        <v>570000</v>
      </c>
      <c r="J123" s="312"/>
      <c r="M123" s="317"/>
    </row>
    <row r="124" spans="1:13" outlineLevel="1">
      <c r="A124" s="312"/>
      <c r="B124" s="569"/>
      <c r="C124" s="331" t="s">
        <v>39</v>
      </c>
      <c r="D124" s="337" t="s">
        <v>16</v>
      </c>
      <c r="E124" s="338" t="s">
        <v>17</v>
      </c>
      <c r="F124" s="341">
        <f>F123</f>
        <v>2</v>
      </c>
      <c r="G124" s="341">
        <f>F122</f>
        <v>3</v>
      </c>
      <c r="H124" s="340">
        <v>10000</v>
      </c>
      <c r="I124" s="336">
        <f t="shared" ref="I124:I169" si="6">I123+H124</f>
        <v>580000</v>
      </c>
      <c r="J124" s="312"/>
      <c r="M124" s="317"/>
    </row>
    <row r="125" spans="1:13" outlineLevel="1">
      <c r="A125" s="312"/>
      <c r="B125" s="567" t="s">
        <v>3</v>
      </c>
      <c r="C125" s="331" t="s">
        <v>39</v>
      </c>
      <c r="D125" s="342" t="s">
        <v>0</v>
      </c>
      <c r="E125" s="343" t="str">
        <f>E121</f>
        <v>Thắng</v>
      </c>
      <c r="F125" s="344">
        <v>3</v>
      </c>
      <c r="G125" s="344">
        <f>F127</f>
        <v>1</v>
      </c>
      <c r="H125" s="345">
        <v>0</v>
      </c>
      <c r="I125" s="336">
        <f t="shared" si="6"/>
        <v>580000</v>
      </c>
      <c r="J125" s="312"/>
      <c r="M125" s="317"/>
    </row>
    <row r="126" spans="1:13" outlineLevel="1">
      <c r="A126" s="312"/>
      <c r="B126" s="567"/>
      <c r="C126" s="331" t="s">
        <v>39</v>
      </c>
      <c r="D126" s="342" t="s">
        <v>24</v>
      </c>
      <c r="E126" s="343" t="s">
        <v>1</v>
      </c>
      <c r="F126" s="346">
        <f>F125</f>
        <v>3</v>
      </c>
      <c r="G126" s="346">
        <f>F128</f>
        <v>1</v>
      </c>
      <c r="H126" s="345">
        <v>0</v>
      </c>
      <c r="I126" s="336">
        <f t="shared" si="6"/>
        <v>580000</v>
      </c>
      <c r="J126" s="312"/>
      <c r="M126" s="317"/>
    </row>
    <row r="127" spans="1:13" outlineLevel="1">
      <c r="A127" s="312"/>
      <c r="B127" s="567"/>
      <c r="C127" s="331" t="s">
        <v>39</v>
      </c>
      <c r="D127" s="342" t="s">
        <v>25</v>
      </c>
      <c r="E127" s="343" t="s">
        <v>17</v>
      </c>
      <c r="F127" s="346">
        <v>1</v>
      </c>
      <c r="G127" s="346">
        <f>F125</f>
        <v>3</v>
      </c>
      <c r="H127" s="345">
        <v>10000</v>
      </c>
      <c r="I127" s="336">
        <f t="shared" si="6"/>
        <v>590000</v>
      </c>
      <c r="J127" s="312"/>
      <c r="M127" s="317"/>
    </row>
    <row r="128" spans="1:13" outlineLevel="1">
      <c r="A128" s="312"/>
      <c r="B128" s="567"/>
      <c r="C128" s="331" t="s">
        <v>39</v>
      </c>
      <c r="D128" s="342" t="s">
        <v>13</v>
      </c>
      <c r="E128" s="343" t="s">
        <v>17</v>
      </c>
      <c r="F128" s="347">
        <f>F127</f>
        <v>1</v>
      </c>
      <c r="G128" s="347">
        <f>F126</f>
        <v>3</v>
      </c>
      <c r="H128" s="345">
        <v>10000</v>
      </c>
      <c r="I128" s="336">
        <f t="shared" si="6"/>
        <v>600000</v>
      </c>
      <c r="J128" s="312"/>
      <c r="M128" s="317"/>
    </row>
    <row r="129" spans="1:13" outlineLevel="1">
      <c r="A129" s="312"/>
      <c r="B129" s="568" t="s">
        <v>6</v>
      </c>
      <c r="C129" s="331" t="s">
        <v>39</v>
      </c>
      <c r="D129" s="332" t="s">
        <v>25</v>
      </c>
      <c r="E129" s="333" t="s">
        <v>1</v>
      </c>
      <c r="F129" s="339">
        <v>3</v>
      </c>
      <c r="G129" s="339">
        <f>F131</f>
        <v>0</v>
      </c>
      <c r="H129" s="335">
        <v>0</v>
      </c>
      <c r="I129" s="336">
        <f t="shared" si="6"/>
        <v>600000</v>
      </c>
      <c r="J129" s="312"/>
    </row>
    <row r="130" spans="1:13" outlineLevel="1">
      <c r="A130" s="312"/>
      <c r="B130" s="569"/>
      <c r="C130" s="331" t="s">
        <v>39</v>
      </c>
      <c r="D130" s="337" t="s">
        <v>13</v>
      </c>
      <c r="E130" s="338" t="s">
        <v>1</v>
      </c>
      <c r="F130" s="339">
        <f>F129</f>
        <v>3</v>
      </c>
      <c r="G130" s="339">
        <f>F132</f>
        <v>0</v>
      </c>
      <c r="H130" s="340">
        <v>0</v>
      </c>
      <c r="I130" s="336">
        <f t="shared" si="6"/>
        <v>600000</v>
      </c>
      <c r="J130" s="312"/>
    </row>
    <row r="131" spans="1:13" outlineLevel="1">
      <c r="A131" s="312"/>
      <c r="B131" s="569"/>
      <c r="C131" s="331" t="s">
        <v>39</v>
      </c>
      <c r="D131" s="337" t="s">
        <v>0</v>
      </c>
      <c r="E131" s="338" t="s">
        <v>17</v>
      </c>
      <c r="F131" s="339">
        <v>0</v>
      </c>
      <c r="G131" s="339">
        <f>F129</f>
        <v>3</v>
      </c>
      <c r="H131" s="340">
        <v>10000</v>
      </c>
      <c r="I131" s="336">
        <f t="shared" si="6"/>
        <v>610000</v>
      </c>
      <c r="J131" s="312"/>
    </row>
    <row r="132" spans="1:13" outlineLevel="1">
      <c r="A132" s="312"/>
      <c r="B132" s="569"/>
      <c r="C132" s="331" t="s">
        <v>39</v>
      </c>
      <c r="D132" s="337" t="s">
        <v>16</v>
      </c>
      <c r="E132" s="338" t="s">
        <v>17</v>
      </c>
      <c r="F132" s="341">
        <f>F131</f>
        <v>0</v>
      </c>
      <c r="G132" s="341">
        <f>F130</f>
        <v>3</v>
      </c>
      <c r="H132" s="340">
        <v>10000</v>
      </c>
      <c r="I132" s="336">
        <f t="shared" si="6"/>
        <v>620000</v>
      </c>
      <c r="J132" s="312"/>
    </row>
    <row r="133" spans="1:13" outlineLevel="1">
      <c r="A133" s="312"/>
      <c r="B133" s="567" t="s">
        <v>7</v>
      </c>
      <c r="C133" s="331" t="s">
        <v>39</v>
      </c>
      <c r="D133" s="342" t="s">
        <v>25</v>
      </c>
      <c r="E133" s="343" t="str">
        <f>E129</f>
        <v>Thắng</v>
      </c>
      <c r="F133" s="344">
        <v>3</v>
      </c>
      <c r="G133" s="344">
        <f>F135</f>
        <v>2</v>
      </c>
      <c r="H133" s="345">
        <v>0</v>
      </c>
      <c r="I133" s="336">
        <f t="shared" si="6"/>
        <v>620000</v>
      </c>
      <c r="J133" s="312"/>
      <c r="M133" s="317"/>
    </row>
    <row r="134" spans="1:13" outlineLevel="1">
      <c r="A134" s="312"/>
      <c r="B134" s="567"/>
      <c r="C134" s="331" t="s">
        <v>39</v>
      </c>
      <c r="D134" s="342" t="s">
        <v>13</v>
      </c>
      <c r="E134" s="343" t="s">
        <v>1</v>
      </c>
      <c r="F134" s="346">
        <f>F133</f>
        <v>3</v>
      </c>
      <c r="G134" s="346">
        <f>F136</f>
        <v>2</v>
      </c>
      <c r="H134" s="345">
        <v>0</v>
      </c>
      <c r="I134" s="336">
        <f t="shared" si="6"/>
        <v>620000</v>
      </c>
      <c r="J134" s="312"/>
      <c r="M134" s="317"/>
    </row>
    <row r="135" spans="1:13" outlineLevel="1">
      <c r="A135" s="312"/>
      <c r="B135" s="567"/>
      <c r="C135" s="331" t="s">
        <v>39</v>
      </c>
      <c r="D135" s="342" t="s">
        <v>23</v>
      </c>
      <c r="E135" s="343" t="s">
        <v>17</v>
      </c>
      <c r="F135" s="346">
        <v>2</v>
      </c>
      <c r="G135" s="346">
        <f>F133</f>
        <v>3</v>
      </c>
      <c r="H135" s="345">
        <v>10000</v>
      </c>
      <c r="I135" s="336">
        <f t="shared" si="6"/>
        <v>630000</v>
      </c>
      <c r="J135" s="312"/>
      <c r="M135" s="317"/>
    </row>
    <row r="136" spans="1:13" outlineLevel="1">
      <c r="A136" s="312"/>
      <c r="B136" s="567"/>
      <c r="C136" s="331" t="s">
        <v>39</v>
      </c>
      <c r="D136" s="342" t="s">
        <v>14</v>
      </c>
      <c r="E136" s="343" t="s">
        <v>17</v>
      </c>
      <c r="F136" s="347">
        <f>F135</f>
        <v>2</v>
      </c>
      <c r="G136" s="347">
        <f>F134</f>
        <v>3</v>
      </c>
      <c r="H136" s="345">
        <v>10000</v>
      </c>
      <c r="I136" s="336">
        <f t="shared" si="6"/>
        <v>640000</v>
      </c>
      <c r="J136" s="312"/>
      <c r="M136" s="317"/>
    </row>
    <row r="137" spans="1:13" outlineLevel="1">
      <c r="A137" s="312"/>
      <c r="B137" s="568" t="s">
        <v>8</v>
      </c>
      <c r="C137" s="331" t="s">
        <v>40</v>
      </c>
      <c r="D137" s="332" t="s">
        <v>0</v>
      </c>
      <c r="E137" s="333" t="s">
        <v>1</v>
      </c>
      <c r="F137" s="339">
        <v>3</v>
      </c>
      <c r="G137" s="339">
        <f>F139</f>
        <v>2</v>
      </c>
      <c r="H137" s="335">
        <v>0</v>
      </c>
      <c r="I137" s="336">
        <f t="shared" si="6"/>
        <v>640000</v>
      </c>
      <c r="J137" s="312"/>
    </row>
    <row r="138" spans="1:13" outlineLevel="1">
      <c r="A138" s="312"/>
      <c r="B138" s="569"/>
      <c r="C138" s="331"/>
      <c r="D138" s="337"/>
      <c r="E138" s="338" t="s">
        <v>1</v>
      </c>
      <c r="F138" s="339"/>
      <c r="G138" s="339"/>
      <c r="H138" s="340">
        <v>0</v>
      </c>
      <c r="I138" s="336">
        <f t="shared" si="6"/>
        <v>640000</v>
      </c>
      <c r="J138" s="312"/>
    </row>
    <row r="139" spans="1:13" outlineLevel="1">
      <c r="A139" s="312"/>
      <c r="B139" s="569"/>
      <c r="C139" s="331" t="s">
        <v>40</v>
      </c>
      <c r="D139" s="337" t="s">
        <v>14</v>
      </c>
      <c r="E139" s="338" t="s">
        <v>17</v>
      </c>
      <c r="F139" s="339">
        <v>2</v>
      </c>
      <c r="G139" s="339">
        <f>F137</f>
        <v>3</v>
      </c>
      <c r="H139" s="340">
        <v>10000</v>
      </c>
      <c r="I139" s="336">
        <f t="shared" si="6"/>
        <v>650000</v>
      </c>
      <c r="J139" s="312"/>
    </row>
    <row r="140" spans="1:13" outlineLevel="1">
      <c r="A140" s="312"/>
      <c r="B140" s="569"/>
      <c r="C140" s="331"/>
      <c r="D140" s="337"/>
      <c r="E140" s="338" t="s">
        <v>17</v>
      </c>
      <c r="F140" s="341"/>
      <c r="G140" s="341"/>
      <c r="H140" s="340"/>
      <c r="I140" s="336">
        <f t="shared" si="6"/>
        <v>650000</v>
      </c>
      <c r="J140" s="312"/>
    </row>
    <row r="141" spans="1:13">
      <c r="A141" s="312"/>
      <c r="B141" s="325" t="s">
        <v>526</v>
      </c>
      <c r="C141" s="326"/>
      <c r="D141" s="327"/>
      <c r="E141" s="328"/>
      <c r="F141" s="328"/>
      <c r="G141" s="328"/>
      <c r="H141" s="329">
        <f>SUM(H142:H157)</f>
        <v>80000</v>
      </c>
      <c r="I141" s="330">
        <v>0</v>
      </c>
      <c r="J141" s="312"/>
      <c r="M141" s="317"/>
    </row>
    <row r="142" spans="1:13" outlineLevel="1">
      <c r="A142" s="312"/>
      <c r="B142" s="567" t="s">
        <v>2</v>
      </c>
      <c r="C142" s="331" t="s">
        <v>39</v>
      </c>
      <c r="D142" s="342" t="s">
        <v>0</v>
      </c>
      <c r="E142" s="343" t="str">
        <f>E137</f>
        <v>Thắng</v>
      </c>
      <c r="F142" s="344">
        <v>3</v>
      </c>
      <c r="G142" s="344">
        <f>F144</f>
        <v>2</v>
      </c>
      <c r="H142" s="345">
        <v>0</v>
      </c>
      <c r="I142" s="336">
        <f>I140+H142</f>
        <v>650000</v>
      </c>
      <c r="J142" s="312"/>
      <c r="M142" s="317"/>
    </row>
    <row r="143" spans="1:13" outlineLevel="1">
      <c r="A143" s="312"/>
      <c r="B143" s="567"/>
      <c r="C143" s="331" t="s">
        <v>39</v>
      </c>
      <c r="D143" s="342" t="s">
        <v>15</v>
      </c>
      <c r="E143" s="343" t="s">
        <v>1</v>
      </c>
      <c r="F143" s="346">
        <f>F142</f>
        <v>3</v>
      </c>
      <c r="G143" s="346">
        <f>F145</f>
        <v>2</v>
      </c>
      <c r="H143" s="345">
        <v>0</v>
      </c>
      <c r="I143" s="336">
        <f t="shared" si="6"/>
        <v>650000</v>
      </c>
      <c r="J143" s="312"/>
      <c r="M143" s="317"/>
    </row>
    <row r="144" spans="1:13" outlineLevel="1">
      <c r="A144" s="312"/>
      <c r="B144" s="567"/>
      <c r="C144" s="331" t="s">
        <v>39</v>
      </c>
      <c r="D144" s="342" t="s">
        <v>13</v>
      </c>
      <c r="E144" s="343" t="s">
        <v>17</v>
      </c>
      <c r="F144" s="346">
        <v>2</v>
      </c>
      <c r="G144" s="346">
        <f>F142</f>
        <v>3</v>
      </c>
      <c r="H144" s="345">
        <v>10000</v>
      </c>
      <c r="I144" s="336">
        <f t="shared" si="6"/>
        <v>660000</v>
      </c>
      <c r="J144" s="312"/>
      <c r="M144" s="317"/>
    </row>
    <row r="145" spans="1:13" outlineLevel="1">
      <c r="A145" s="312"/>
      <c r="B145" s="567"/>
      <c r="C145" s="331" t="s">
        <v>39</v>
      </c>
      <c r="D145" s="342" t="s">
        <v>14</v>
      </c>
      <c r="E145" s="343" t="s">
        <v>17</v>
      </c>
      <c r="F145" s="347">
        <f>F144</f>
        <v>2</v>
      </c>
      <c r="G145" s="347">
        <f>F143</f>
        <v>3</v>
      </c>
      <c r="H145" s="345">
        <v>10000</v>
      </c>
      <c r="I145" s="336">
        <f t="shared" si="6"/>
        <v>670000</v>
      </c>
      <c r="J145" s="312"/>
      <c r="M145" s="317"/>
    </row>
    <row r="146" spans="1:13" outlineLevel="1">
      <c r="A146" s="312"/>
      <c r="B146" s="568" t="s">
        <v>3</v>
      </c>
      <c r="C146" s="331" t="s">
        <v>39</v>
      </c>
      <c r="D146" s="332" t="s">
        <v>9</v>
      </c>
      <c r="E146" s="333" t="s">
        <v>1</v>
      </c>
      <c r="F146" s="339">
        <v>3</v>
      </c>
      <c r="G146" s="339">
        <f>F148</f>
        <v>0</v>
      </c>
      <c r="H146" s="335">
        <v>0</v>
      </c>
      <c r="I146" s="336">
        <f t="shared" si="6"/>
        <v>670000</v>
      </c>
      <c r="J146" s="312"/>
    </row>
    <row r="147" spans="1:13" outlineLevel="1">
      <c r="A147" s="312"/>
      <c r="B147" s="569"/>
      <c r="C147" s="331" t="s">
        <v>39</v>
      </c>
      <c r="D147" s="337" t="s">
        <v>0</v>
      </c>
      <c r="E147" s="338" t="s">
        <v>1</v>
      </c>
      <c r="F147" s="339">
        <f>F146</f>
        <v>3</v>
      </c>
      <c r="G147" s="339">
        <f>F149</f>
        <v>0</v>
      </c>
      <c r="H147" s="340">
        <v>0</v>
      </c>
      <c r="I147" s="336">
        <f t="shared" si="6"/>
        <v>670000</v>
      </c>
      <c r="J147" s="312"/>
    </row>
    <row r="148" spans="1:13" outlineLevel="1">
      <c r="A148" s="312"/>
      <c r="B148" s="569"/>
      <c r="C148" s="331" t="s">
        <v>39</v>
      </c>
      <c r="D148" s="337" t="s">
        <v>25</v>
      </c>
      <c r="E148" s="338" t="s">
        <v>17</v>
      </c>
      <c r="F148" s="339">
        <v>0</v>
      </c>
      <c r="G148" s="339">
        <f>F146</f>
        <v>3</v>
      </c>
      <c r="H148" s="340">
        <v>10000</v>
      </c>
      <c r="I148" s="336">
        <f t="shared" si="6"/>
        <v>680000</v>
      </c>
      <c r="J148" s="312"/>
    </row>
    <row r="149" spans="1:13" outlineLevel="1">
      <c r="A149" s="312"/>
      <c r="B149" s="569"/>
      <c r="C149" s="331" t="s">
        <v>39</v>
      </c>
      <c r="D149" s="337" t="s">
        <v>24</v>
      </c>
      <c r="E149" s="338" t="s">
        <v>17</v>
      </c>
      <c r="F149" s="341">
        <f>F148</f>
        <v>0</v>
      </c>
      <c r="G149" s="341">
        <f>F147</f>
        <v>3</v>
      </c>
      <c r="H149" s="340">
        <v>10000</v>
      </c>
      <c r="I149" s="336">
        <f t="shared" si="6"/>
        <v>690000</v>
      </c>
      <c r="J149" s="312"/>
    </row>
    <row r="150" spans="1:13" outlineLevel="1">
      <c r="A150" s="312"/>
      <c r="B150" s="567" t="s">
        <v>6</v>
      </c>
      <c r="C150" s="331" t="s">
        <v>39</v>
      </c>
      <c r="D150" s="342" t="s">
        <v>13</v>
      </c>
      <c r="E150" s="343" t="str">
        <f>E146</f>
        <v>Thắng</v>
      </c>
      <c r="F150" s="344">
        <v>3</v>
      </c>
      <c r="G150" s="344">
        <f>F152</f>
        <v>0</v>
      </c>
      <c r="H150" s="345">
        <v>0</v>
      </c>
      <c r="I150" s="336">
        <f t="shared" si="6"/>
        <v>690000</v>
      </c>
      <c r="J150" s="312"/>
      <c r="M150" s="317"/>
    </row>
    <row r="151" spans="1:13" outlineLevel="1">
      <c r="A151" s="312"/>
      <c r="B151" s="567"/>
      <c r="C151" s="331" t="s">
        <v>39</v>
      </c>
      <c r="D151" s="342" t="s">
        <v>15</v>
      </c>
      <c r="E151" s="343" t="s">
        <v>1</v>
      </c>
      <c r="F151" s="346">
        <f>F150</f>
        <v>3</v>
      </c>
      <c r="G151" s="346">
        <f>F153</f>
        <v>0</v>
      </c>
      <c r="H151" s="345">
        <v>0</v>
      </c>
      <c r="I151" s="336">
        <f t="shared" si="6"/>
        <v>690000</v>
      </c>
      <c r="J151" s="312"/>
      <c r="M151" s="317"/>
    </row>
    <row r="152" spans="1:13" outlineLevel="1">
      <c r="A152" s="312"/>
      <c r="B152" s="567"/>
      <c r="C152" s="331" t="s">
        <v>39</v>
      </c>
      <c r="D152" s="342" t="s">
        <v>14</v>
      </c>
      <c r="E152" s="343" t="s">
        <v>17</v>
      </c>
      <c r="F152" s="346">
        <v>0</v>
      </c>
      <c r="G152" s="346">
        <f>F150</f>
        <v>3</v>
      </c>
      <c r="H152" s="345">
        <v>10000</v>
      </c>
      <c r="I152" s="336">
        <f t="shared" si="6"/>
        <v>700000</v>
      </c>
      <c r="J152" s="312"/>
      <c r="M152" s="317"/>
    </row>
    <row r="153" spans="1:13" outlineLevel="1">
      <c r="A153" s="312"/>
      <c r="B153" s="567"/>
      <c r="C153" s="331" t="s">
        <v>39</v>
      </c>
      <c r="D153" s="342" t="s">
        <v>23</v>
      </c>
      <c r="E153" s="343" t="s">
        <v>17</v>
      </c>
      <c r="F153" s="347">
        <f>F152</f>
        <v>0</v>
      </c>
      <c r="G153" s="347">
        <f>F151</f>
        <v>3</v>
      </c>
      <c r="H153" s="345">
        <v>10000</v>
      </c>
      <c r="I153" s="336">
        <f t="shared" si="6"/>
        <v>710000</v>
      </c>
      <c r="J153" s="312"/>
      <c r="M153" s="317"/>
    </row>
    <row r="154" spans="1:13" outlineLevel="1">
      <c r="A154" s="312"/>
      <c r="B154" s="568" t="s">
        <v>7</v>
      </c>
      <c r="C154" s="331" t="s">
        <v>39</v>
      </c>
      <c r="D154" s="332" t="s">
        <v>25</v>
      </c>
      <c r="E154" s="333" t="s">
        <v>1</v>
      </c>
      <c r="F154" s="339">
        <v>3</v>
      </c>
      <c r="G154" s="339">
        <f>F156</f>
        <v>0</v>
      </c>
      <c r="H154" s="335">
        <v>0</v>
      </c>
      <c r="I154" s="336">
        <f t="shared" si="6"/>
        <v>710000</v>
      </c>
      <c r="J154" s="312"/>
    </row>
    <row r="155" spans="1:13" outlineLevel="1">
      <c r="A155" s="312"/>
      <c r="B155" s="569"/>
      <c r="C155" s="331" t="s">
        <v>39</v>
      </c>
      <c r="D155" s="337" t="s">
        <v>24</v>
      </c>
      <c r="E155" s="338" t="s">
        <v>1</v>
      </c>
      <c r="F155" s="339">
        <f>F154</f>
        <v>3</v>
      </c>
      <c r="G155" s="339">
        <f>F157</f>
        <v>0</v>
      </c>
      <c r="H155" s="340">
        <v>0</v>
      </c>
      <c r="I155" s="336">
        <f t="shared" si="6"/>
        <v>710000</v>
      </c>
      <c r="J155" s="312"/>
    </row>
    <row r="156" spans="1:13" outlineLevel="1">
      <c r="A156" s="312"/>
      <c r="B156" s="569"/>
      <c r="C156" s="331" t="s">
        <v>39</v>
      </c>
      <c r="D156" s="337" t="s">
        <v>9</v>
      </c>
      <c r="E156" s="338" t="s">
        <v>17</v>
      </c>
      <c r="F156" s="339">
        <v>0</v>
      </c>
      <c r="G156" s="339">
        <f>F154</f>
        <v>3</v>
      </c>
      <c r="H156" s="340">
        <v>10000</v>
      </c>
      <c r="I156" s="336">
        <f t="shared" si="6"/>
        <v>720000</v>
      </c>
      <c r="J156" s="312"/>
    </row>
    <row r="157" spans="1:13" outlineLevel="1">
      <c r="A157" s="312"/>
      <c r="B157" s="569"/>
      <c r="C157" s="331" t="s">
        <v>39</v>
      </c>
      <c r="D157" s="337" t="s">
        <v>0</v>
      </c>
      <c r="E157" s="338" t="s">
        <v>17</v>
      </c>
      <c r="F157" s="341">
        <f>F156</f>
        <v>0</v>
      </c>
      <c r="G157" s="341">
        <f>F155</f>
        <v>3</v>
      </c>
      <c r="H157" s="340">
        <v>10000</v>
      </c>
      <c r="I157" s="336">
        <f t="shared" si="6"/>
        <v>730000</v>
      </c>
      <c r="J157" s="312"/>
    </row>
    <row r="158" spans="1:13" outlineLevel="1">
      <c r="A158" s="312"/>
      <c r="B158" s="567" t="s">
        <v>8</v>
      </c>
      <c r="C158" s="331" t="s">
        <v>39</v>
      </c>
      <c r="D158" s="342" t="s">
        <v>23</v>
      </c>
      <c r="E158" s="343" t="str">
        <f>E154</f>
        <v>Thắng</v>
      </c>
      <c r="F158" s="344">
        <v>3</v>
      </c>
      <c r="G158" s="344">
        <f>F160</f>
        <v>2</v>
      </c>
      <c r="H158" s="345">
        <v>0</v>
      </c>
      <c r="I158" s="336">
        <f t="shared" si="6"/>
        <v>730000</v>
      </c>
      <c r="J158" s="312"/>
      <c r="M158" s="317"/>
    </row>
    <row r="159" spans="1:13" outlineLevel="1">
      <c r="A159" s="312"/>
      <c r="B159" s="567"/>
      <c r="C159" s="331" t="s">
        <v>39</v>
      </c>
      <c r="D159" s="342" t="s">
        <v>14</v>
      </c>
      <c r="E159" s="343" t="s">
        <v>1</v>
      </c>
      <c r="F159" s="346">
        <f>F158</f>
        <v>3</v>
      </c>
      <c r="G159" s="346">
        <f>F161</f>
        <v>2</v>
      </c>
      <c r="H159" s="345">
        <v>0</v>
      </c>
      <c r="I159" s="336">
        <f t="shared" si="6"/>
        <v>730000</v>
      </c>
      <c r="J159" s="312"/>
      <c r="M159" s="317"/>
    </row>
    <row r="160" spans="1:13" outlineLevel="1">
      <c r="A160" s="312"/>
      <c r="B160" s="567"/>
      <c r="C160" s="331" t="s">
        <v>39</v>
      </c>
      <c r="D160" s="342" t="s">
        <v>13</v>
      </c>
      <c r="E160" s="343" t="s">
        <v>17</v>
      </c>
      <c r="F160" s="346">
        <v>2</v>
      </c>
      <c r="G160" s="346">
        <f>F158</f>
        <v>3</v>
      </c>
      <c r="H160" s="345">
        <v>10000</v>
      </c>
      <c r="I160" s="336">
        <f t="shared" si="6"/>
        <v>740000</v>
      </c>
      <c r="J160" s="312"/>
      <c r="M160" s="317"/>
    </row>
    <row r="161" spans="1:13" outlineLevel="1">
      <c r="A161" s="312"/>
      <c r="B161" s="567"/>
      <c r="C161" s="331" t="s">
        <v>39</v>
      </c>
      <c r="D161" s="342" t="s">
        <v>15</v>
      </c>
      <c r="E161" s="343" t="s">
        <v>17</v>
      </c>
      <c r="F161" s="347">
        <f>F160</f>
        <v>2</v>
      </c>
      <c r="G161" s="347">
        <f>F159</f>
        <v>3</v>
      </c>
      <c r="H161" s="345">
        <v>10000</v>
      </c>
      <c r="I161" s="336">
        <f t="shared" si="6"/>
        <v>750000</v>
      </c>
      <c r="J161" s="312"/>
      <c r="M161" s="317"/>
    </row>
    <row r="162" spans="1:13" outlineLevel="1">
      <c r="A162" s="312"/>
      <c r="B162" s="568" t="s">
        <v>10</v>
      </c>
      <c r="C162" s="331" t="s">
        <v>39</v>
      </c>
      <c r="D162" s="332" t="s">
        <v>9</v>
      </c>
      <c r="E162" s="333" t="s">
        <v>1</v>
      </c>
      <c r="F162" s="339">
        <v>3</v>
      </c>
      <c r="G162" s="339">
        <f>F164</f>
        <v>1</v>
      </c>
      <c r="H162" s="335">
        <v>0</v>
      </c>
      <c r="I162" s="336">
        <f t="shared" si="6"/>
        <v>750000</v>
      </c>
      <c r="J162" s="312"/>
    </row>
    <row r="163" spans="1:13" outlineLevel="1">
      <c r="A163" s="312"/>
      <c r="B163" s="569"/>
      <c r="C163" s="331" t="s">
        <v>39</v>
      </c>
      <c r="D163" s="337" t="s">
        <v>25</v>
      </c>
      <c r="E163" s="338" t="s">
        <v>1</v>
      </c>
      <c r="F163" s="339">
        <f>F162</f>
        <v>3</v>
      </c>
      <c r="G163" s="339">
        <f>F165</f>
        <v>1</v>
      </c>
      <c r="H163" s="340">
        <v>0</v>
      </c>
      <c r="I163" s="336">
        <f t="shared" si="6"/>
        <v>750000</v>
      </c>
      <c r="J163" s="312"/>
    </row>
    <row r="164" spans="1:13" outlineLevel="1">
      <c r="A164" s="312"/>
      <c r="B164" s="569"/>
      <c r="C164" s="331" t="s">
        <v>39</v>
      </c>
      <c r="D164" s="337" t="s">
        <v>5</v>
      </c>
      <c r="E164" s="338" t="s">
        <v>17</v>
      </c>
      <c r="F164" s="339">
        <v>1</v>
      </c>
      <c r="G164" s="339">
        <f>F162</f>
        <v>3</v>
      </c>
      <c r="H164" s="340">
        <v>10000</v>
      </c>
      <c r="I164" s="336">
        <f t="shared" si="6"/>
        <v>760000</v>
      </c>
      <c r="J164" s="312"/>
    </row>
    <row r="165" spans="1:13" outlineLevel="1">
      <c r="A165" s="312"/>
      <c r="B165" s="569"/>
      <c r="C165" s="331" t="s">
        <v>39</v>
      </c>
      <c r="D165" s="337" t="s">
        <v>24</v>
      </c>
      <c r="E165" s="338" t="s">
        <v>17</v>
      </c>
      <c r="F165" s="341">
        <f>F164</f>
        <v>1</v>
      </c>
      <c r="G165" s="341">
        <f>F163</f>
        <v>3</v>
      </c>
      <c r="H165" s="340">
        <v>10000</v>
      </c>
      <c r="I165" s="336">
        <f t="shared" si="6"/>
        <v>770000</v>
      </c>
      <c r="J165" s="312"/>
    </row>
    <row r="166" spans="1:13" outlineLevel="1">
      <c r="A166" s="312"/>
      <c r="B166" s="567" t="s">
        <v>31</v>
      </c>
      <c r="C166" s="331" t="s">
        <v>39</v>
      </c>
      <c r="D166" s="342" t="s">
        <v>14</v>
      </c>
      <c r="E166" s="343" t="str">
        <f>E162</f>
        <v>Thắng</v>
      </c>
      <c r="F166" s="344">
        <v>3</v>
      </c>
      <c r="G166" s="344">
        <f>F168</f>
        <v>1</v>
      </c>
      <c r="H166" s="345">
        <v>0</v>
      </c>
      <c r="I166" s="336">
        <f t="shared" si="6"/>
        <v>770000</v>
      </c>
      <c r="J166" s="312"/>
      <c r="M166" s="317"/>
    </row>
    <row r="167" spans="1:13" outlineLevel="1">
      <c r="A167" s="312"/>
      <c r="B167" s="567"/>
      <c r="C167" s="331" t="s">
        <v>39</v>
      </c>
      <c r="D167" s="342" t="s">
        <v>15</v>
      </c>
      <c r="E167" s="343" t="s">
        <v>1</v>
      </c>
      <c r="F167" s="346">
        <f>F166</f>
        <v>3</v>
      </c>
      <c r="G167" s="346">
        <f>F169</f>
        <v>1</v>
      </c>
      <c r="H167" s="345">
        <v>0</v>
      </c>
      <c r="I167" s="336">
        <f t="shared" si="6"/>
        <v>770000</v>
      </c>
      <c r="J167" s="312"/>
      <c r="M167" s="317"/>
    </row>
    <row r="168" spans="1:13" outlineLevel="1">
      <c r="A168" s="312"/>
      <c r="B168" s="567"/>
      <c r="C168" s="331" t="s">
        <v>39</v>
      </c>
      <c r="D168" s="342" t="s">
        <v>13</v>
      </c>
      <c r="E168" s="343" t="s">
        <v>17</v>
      </c>
      <c r="F168" s="346">
        <v>1</v>
      </c>
      <c r="G168" s="346">
        <f>F166</f>
        <v>3</v>
      </c>
      <c r="H168" s="345">
        <v>10000</v>
      </c>
      <c r="I168" s="336">
        <f t="shared" si="6"/>
        <v>780000</v>
      </c>
      <c r="J168" s="312"/>
      <c r="M168" s="317"/>
    </row>
    <row r="169" spans="1:13" outlineLevel="1">
      <c r="A169" s="312"/>
      <c r="B169" s="567"/>
      <c r="C169" s="331" t="s">
        <v>39</v>
      </c>
      <c r="D169" s="342" t="s">
        <v>0</v>
      </c>
      <c r="E169" s="343" t="s">
        <v>17</v>
      </c>
      <c r="F169" s="347">
        <f>F168</f>
        <v>1</v>
      </c>
      <c r="G169" s="347">
        <f>F167</f>
        <v>3</v>
      </c>
      <c r="H169" s="345">
        <v>10000</v>
      </c>
      <c r="I169" s="336">
        <f t="shared" si="6"/>
        <v>790000</v>
      </c>
      <c r="J169" s="312"/>
      <c r="M169" s="317"/>
    </row>
    <row r="170" spans="1:13" outlineLevel="1">
      <c r="A170" s="312"/>
      <c r="B170" s="568" t="s">
        <v>36</v>
      </c>
      <c r="C170" s="331" t="s">
        <v>39</v>
      </c>
      <c r="D170" s="332" t="s">
        <v>15</v>
      </c>
      <c r="E170" s="333" t="s">
        <v>1</v>
      </c>
      <c r="F170" s="339">
        <v>3</v>
      </c>
      <c r="G170" s="339">
        <f>F172</f>
        <v>2</v>
      </c>
      <c r="H170" s="335">
        <v>0</v>
      </c>
      <c r="I170" s="336">
        <f t="shared" ref="I170:I181" si="7">I169+H170</f>
        <v>790000</v>
      </c>
      <c r="J170" s="312"/>
    </row>
    <row r="171" spans="1:13" outlineLevel="1">
      <c r="A171" s="312"/>
      <c r="B171" s="569"/>
      <c r="C171" s="331" t="s">
        <v>39</v>
      </c>
      <c r="D171" s="337" t="s">
        <v>5</v>
      </c>
      <c r="E171" s="338" t="s">
        <v>1</v>
      </c>
      <c r="F171" s="339">
        <f>F170</f>
        <v>3</v>
      </c>
      <c r="G171" s="339">
        <f>F173</f>
        <v>2</v>
      </c>
      <c r="H171" s="340">
        <v>0</v>
      </c>
      <c r="I171" s="336">
        <f t="shared" si="7"/>
        <v>790000</v>
      </c>
      <c r="J171" s="312"/>
    </row>
    <row r="172" spans="1:13" outlineLevel="1">
      <c r="A172" s="312"/>
      <c r="B172" s="569"/>
      <c r="C172" s="331" t="s">
        <v>39</v>
      </c>
      <c r="D172" s="337" t="s">
        <v>14</v>
      </c>
      <c r="E172" s="338" t="s">
        <v>17</v>
      </c>
      <c r="F172" s="339">
        <v>2</v>
      </c>
      <c r="G172" s="339">
        <f>F170</f>
        <v>3</v>
      </c>
      <c r="H172" s="340">
        <v>10000</v>
      </c>
      <c r="I172" s="336">
        <f t="shared" si="7"/>
        <v>800000</v>
      </c>
      <c r="J172" s="312"/>
    </row>
    <row r="173" spans="1:13" outlineLevel="1">
      <c r="A173" s="312"/>
      <c r="B173" s="569"/>
      <c r="C173" s="331" t="s">
        <v>39</v>
      </c>
      <c r="D173" s="337" t="s">
        <v>118</v>
      </c>
      <c r="E173" s="338" t="s">
        <v>17</v>
      </c>
      <c r="F173" s="341">
        <f>F172</f>
        <v>2</v>
      </c>
      <c r="G173" s="341">
        <f>F171</f>
        <v>3</v>
      </c>
      <c r="H173" s="340">
        <v>10000</v>
      </c>
      <c r="I173" s="336">
        <f t="shared" si="7"/>
        <v>810000</v>
      </c>
      <c r="J173" s="312"/>
    </row>
    <row r="174" spans="1:13" outlineLevel="1">
      <c r="A174" s="312"/>
      <c r="B174" s="567" t="s">
        <v>37</v>
      </c>
      <c r="C174" s="331" t="s">
        <v>39</v>
      </c>
      <c r="D174" s="342" t="s">
        <v>25</v>
      </c>
      <c r="E174" s="343" t="str">
        <f>E170</f>
        <v>Thắng</v>
      </c>
      <c r="F174" s="344">
        <v>3</v>
      </c>
      <c r="G174" s="344">
        <f>F176</f>
        <v>2</v>
      </c>
      <c r="H174" s="345">
        <v>0</v>
      </c>
      <c r="I174" s="336">
        <f t="shared" si="7"/>
        <v>810000</v>
      </c>
      <c r="J174" s="312"/>
      <c r="M174" s="317"/>
    </row>
    <row r="175" spans="1:13" outlineLevel="1">
      <c r="A175" s="312"/>
      <c r="B175" s="567"/>
      <c r="C175" s="331" t="s">
        <v>39</v>
      </c>
      <c r="D175" s="342" t="s">
        <v>5</v>
      </c>
      <c r="E175" s="343" t="s">
        <v>1</v>
      </c>
      <c r="F175" s="346">
        <f>F174</f>
        <v>3</v>
      </c>
      <c r="G175" s="346">
        <f>F177</f>
        <v>2</v>
      </c>
      <c r="H175" s="345">
        <v>0</v>
      </c>
      <c r="I175" s="336">
        <f t="shared" si="7"/>
        <v>810000</v>
      </c>
      <c r="J175" s="312"/>
      <c r="M175" s="317"/>
    </row>
    <row r="176" spans="1:13" outlineLevel="1">
      <c r="A176" s="312"/>
      <c r="B176" s="567"/>
      <c r="C176" s="331" t="s">
        <v>39</v>
      </c>
      <c r="D176" s="342" t="s">
        <v>14</v>
      </c>
      <c r="E176" s="343" t="s">
        <v>17</v>
      </c>
      <c r="F176" s="346">
        <v>2</v>
      </c>
      <c r="G176" s="346">
        <f>F174</f>
        <v>3</v>
      </c>
      <c r="H176" s="345">
        <v>10000</v>
      </c>
      <c r="I176" s="336">
        <f t="shared" si="7"/>
        <v>820000</v>
      </c>
      <c r="J176" s="312"/>
      <c r="M176" s="317"/>
    </row>
    <row r="177" spans="1:13" outlineLevel="1">
      <c r="A177" s="312"/>
      <c r="B177" s="567"/>
      <c r="C177" s="331" t="s">
        <v>39</v>
      </c>
      <c r="D177" s="342" t="s">
        <v>23</v>
      </c>
      <c r="E177" s="343" t="s">
        <v>17</v>
      </c>
      <c r="F177" s="347">
        <f>F176</f>
        <v>2</v>
      </c>
      <c r="G177" s="347">
        <f>F175</f>
        <v>3</v>
      </c>
      <c r="H177" s="345">
        <v>10000</v>
      </c>
      <c r="I177" s="336">
        <f t="shared" si="7"/>
        <v>830000</v>
      </c>
      <c r="J177" s="312"/>
      <c r="M177" s="317"/>
    </row>
    <row r="178" spans="1:13" outlineLevel="1">
      <c r="A178" s="312"/>
      <c r="B178" s="568" t="s">
        <v>41</v>
      </c>
      <c r="C178" s="331" t="s">
        <v>39</v>
      </c>
      <c r="D178" s="332" t="s">
        <v>25</v>
      </c>
      <c r="E178" s="333" t="s">
        <v>1</v>
      </c>
      <c r="F178" s="339">
        <v>3</v>
      </c>
      <c r="G178" s="339">
        <f>F180</f>
        <v>0</v>
      </c>
      <c r="H178" s="335">
        <v>0</v>
      </c>
      <c r="I178" s="336">
        <f t="shared" si="7"/>
        <v>830000</v>
      </c>
      <c r="J178" s="312"/>
    </row>
    <row r="179" spans="1:13" outlineLevel="1">
      <c r="A179" s="312"/>
      <c r="B179" s="569"/>
      <c r="C179" s="331" t="s">
        <v>39</v>
      </c>
      <c r="D179" s="337" t="s">
        <v>118</v>
      </c>
      <c r="E179" s="338" t="s">
        <v>1</v>
      </c>
      <c r="F179" s="339">
        <f>F178</f>
        <v>3</v>
      </c>
      <c r="G179" s="339">
        <f>F181</f>
        <v>0</v>
      </c>
      <c r="H179" s="340">
        <v>0</v>
      </c>
      <c r="I179" s="336">
        <f t="shared" si="7"/>
        <v>830000</v>
      </c>
      <c r="J179" s="312"/>
    </row>
    <row r="180" spans="1:13" outlineLevel="1">
      <c r="A180" s="312"/>
      <c r="B180" s="569"/>
      <c r="C180" s="331" t="s">
        <v>39</v>
      </c>
      <c r="D180" s="337" t="s">
        <v>23</v>
      </c>
      <c r="E180" s="338" t="s">
        <v>17</v>
      </c>
      <c r="F180" s="339">
        <v>0</v>
      </c>
      <c r="G180" s="339">
        <f>F178</f>
        <v>3</v>
      </c>
      <c r="H180" s="340">
        <v>10000</v>
      </c>
      <c r="I180" s="336">
        <f t="shared" si="7"/>
        <v>840000</v>
      </c>
      <c r="J180" s="312"/>
    </row>
    <row r="181" spans="1:13" outlineLevel="1">
      <c r="A181" s="312"/>
      <c r="B181" s="569"/>
      <c r="C181" s="331" t="s">
        <v>39</v>
      </c>
      <c r="D181" s="337" t="s">
        <v>15</v>
      </c>
      <c r="E181" s="338" t="s">
        <v>17</v>
      </c>
      <c r="F181" s="341">
        <f>F180</f>
        <v>0</v>
      </c>
      <c r="G181" s="341">
        <f>F179</f>
        <v>3</v>
      </c>
      <c r="H181" s="340">
        <v>10000</v>
      </c>
      <c r="I181" s="336">
        <f t="shared" si="7"/>
        <v>850000</v>
      </c>
      <c r="J181" s="312"/>
    </row>
    <row r="182" spans="1:13">
      <c r="A182" s="312"/>
      <c r="B182" s="325" t="s">
        <v>531</v>
      </c>
      <c r="C182" s="326"/>
      <c r="D182" s="327"/>
      <c r="E182" s="328"/>
      <c r="F182" s="328"/>
      <c r="G182" s="328"/>
      <c r="H182" s="329">
        <f>SUM(H183:H198)</f>
        <v>80000</v>
      </c>
      <c r="I182" s="330">
        <v>0</v>
      </c>
      <c r="J182" s="312"/>
      <c r="M182" s="317"/>
    </row>
    <row r="183" spans="1:13" outlineLevel="1">
      <c r="A183" s="312"/>
      <c r="B183" s="567" t="s">
        <v>2</v>
      </c>
      <c r="C183" s="331" t="s">
        <v>39</v>
      </c>
      <c r="D183" s="342" t="s">
        <v>25</v>
      </c>
      <c r="E183" s="343" t="str">
        <f>E178</f>
        <v>Thắng</v>
      </c>
      <c r="F183" s="344">
        <v>3</v>
      </c>
      <c r="G183" s="344">
        <f>F185</f>
        <v>2</v>
      </c>
      <c r="H183" s="345">
        <v>0</v>
      </c>
      <c r="I183" s="336">
        <f>I181+H183</f>
        <v>850000</v>
      </c>
      <c r="J183" s="312"/>
      <c r="M183" s="317"/>
    </row>
    <row r="184" spans="1:13" outlineLevel="1">
      <c r="A184" s="312"/>
      <c r="B184" s="567"/>
      <c r="C184" s="331" t="s">
        <v>39</v>
      </c>
      <c r="D184" s="342" t="s">
        <v>9</v>
      </c>
      <c r="E184" s="343" t="s">
        <v>1</v>
      </c>
      <c r="F184" s="346">
        <f>F183</f>
        <v>3</v>
      </c>
      <c r="G184" s="346">
        <f>F186</f>
        <v>2</v>
      </c>
      <c r="H184" s="345">
        <v>0</v>
      </c>
      <c r="I184" s="336">
        <f t="shared" ref="I184:I206" si="8">I183+H184</f>
        <v>850000</v>
      </c>
      <c r="J184" s="312"/>
      <c r="M184" s="317"/>
    </row>
    <row r="185" spans="1:13" outlineLevel="1">
      <c r="A185" s="312"/>
      <c r="B185" s="567"/>
      <c r="C185" s="331" t="s">
        <v>39</v>
      </c>
      <c r="D185" s="342" t="s">
        <v>0</v>
      </c>
      <c r="E185" s="343" t="s">
        <v>17</v>
      </c>
      <c r="F185" s="346">
        <v>2</v>
      </c>
      <c r="G185" s="346">
        <f>F183</f>
        <v>3</v>
      </c>
      <c r="H185" s="345">
        <v>10000</v>
      </c>
      <c r="I185" s="336">
        <f t="shared" si="8"/>
        <v>860000</v>
      </c>
      <c r="J185" s="312"/>
      <c r="M185" s="317"/>
    </row>
    <row r="186" spans="1:13" outlineLevel="1">
      <c r="A186" s="312"/>
      <c r="B186" s="567"/>
      <c r="C186" s="331" t="s">
        <v>39</v>
      </c>
      <c r="D186" s="342" t="s">
        <v>15</v>
      </c>
      <c r="E186" s="343" t="s">
        <v>17</v>
      </c>
      <c r="F186" s="347">
        <f>F185</f>
        <v>2</v>
      </c>
      <c r="G186" s="347">
        <f>F184</f>
        <v>3</v>
      </c>
      <c r="H186" s="345">
        <v>10000</v>
      </c>
      <c r="I186" s="336">
        <f t="shared" si="8"/>
        <v>870000</v>
      </c>
      <c r="J186" s="312"/>
      <c r="M186" s="317"/>
    </row>
    <row r="187" spans="1:13" outlineLevel="1">
      <c r="A187" s="312"/>
      <c r="B187" s="568" t="s">
        <v>3</v>
      </c>
      <c r="C187" s="331" t="s">
        <v>39</v>
      </c>
      <c r="D187" s="332" t="s">
        <v>25</v>
      </c>
      <c r="E187" s="333" t="s">
        <v>1</v>
      </c>
      <c r="F187" s="339">
        <v>3</v>
      </c>
      <c r="G187" s="339">
        <f>F189</f>
        <v>1</v>
      </c>
      <c r="H187" s="335">
        <v>0</v>
      </c>
      <c r="I187" s="336">
        <f t="shared" si="8"/>
        <v>870000</v>
      </c>
      <c r="J187" s="312"/>
    </row>
    <row r="188" spans="1:13" outlineLevel="1">
      <c r="A188" s="312"/>
      <c r="B188" s="569"/>
      <c r="C188" s="331" t="s">
        <v>39</v>
      </c>
      <c r="D188" s="337" t="s">
        <v>0</v>
      </c>
      <c r="E188" s="338" t="s">
        <v>1</v>
      </c>
      <c r="F188" s="339">
        <f>F187</f>
        <v>3</v>
      </c>
      <c r="G188" s="339">
        <f>F190</f>
        <v>1</v>
      </c>
      <c r="H188" s="340">
        <v>0</v>
      </c>
      <c r="I188" s="336">
        <f t="shared" si="8"/>
        <v>870000</v>
      </c>
      <c r="J188" s="312"/>
    </row>
    <row r="189" spans="1:13" outlineLevel="1">
      <c r="A189" s="312"/>
      <c r="B189" s="569"/>
      <c r="C189" s="331" t="s">
        <v>39</v>
      </c>
      <c r="D189" s="337" t="s">
        <v>4</v>
      </c>
      <c r="E189" s="338" t="s">
        <v>17</v>
      </c>
      <c r="F189" s="339">
        <v>1</v>
      </c>
      <c r="G189" s="339">
        <f>F187</f>
        <v>3</v>
      </c>
      <c r="H189" s="340">
        <v>10000</v>
      </c>
      <c r="I189" s="336">
        <f t="shared" si="8"/>
        <v>880000</v>
      </c>
      <c r="J189" s="312"/>
    </row>
    <row r="190" spans="1:13" outlineLevel="1">
      <c r="A190" s="312"/>
      <c r="B190" s="569"/>
      <c r="C190" s="331" t="s">
        <v>39</v>
      </c>
      <c r="D190" s="337" t="s">
        <v>13</v>
      </c>
      <c r="E190" s="338" t="s">
        <v>17</v>
      </c>
      <c r="F190" s="341">
        <f>F189</f>
        <v>1</v>
      </c>
      <c r="G190" s="341">
        <f>F188</f>
        <v>3</v>
      </c>
      <c r="H190" s="340">
        <v>10000</v>
      </c>
      <c r="I190" s="336">
        <f t="shared" si="8"/>
        <v>890000</v>
      </c>
      <c r="J190" s="312"/>
    </row>
    <row r="191" spans="1:13" outlineLevel="1">
      <c r="A191" s="312"/>
      <c r="B191" s="567" t="s">
        <v>6</v>
      </c>
      <c r="C191" s="331" t="s">
        <v>39</v>
      </c>
      <c r="D191" s="342" t="s">
        <v>0</v>
      </c>
      <c r="E191" s="343" t="str">
        <f>E187</f>
        <v>Thắng</v>
      </c>
      <c r="F191" s="344">
        <v>3</v>
      </c>
      <c r="G191" s="344">
        <f>F193</f>
        <v>1</v>
      </c>
      <c r="H191" s="345">
        <v>0</v>
      </c>
      <c r="I191" s="336">
        <f t="shared" si="8"/>
        <v>890000</v>
      </c>
      <c r="J191" s="312"/>
      <c r="M191" s="317"/>
    </row>
    <row r="192" spans="1:13" outlineLevel="1">
      <c r="A192" s="312"/>
      <c r="B192" s="567"/>
      <c r="C192" s="331" t="s">
        <v>39</v>
      </c>
      <c r="D192" s="342" t="s">
        <v>15</v>
      </c>
      <c r="E192" s="343" t="s">
        <v>1</v>
      </c>
      <c r="F192" s="346">
        <f>F191</f>
        <v>3</v>
      </c>
      <c r="G192" s="346">
        <f>F194</f>
        <v>1</v>
      </c>
      <c r="H192" s="345">
        <v>0</v>
      </c>
      <c r="I192" s="336">
        <f t="shared" si="8"/>
        <v>890000</v>
      </c>
      <c r="J192" s="312"/>
      <c r="M192" s="317"/>
    </row>
    <row r="193" spans="1:13" outlineLevel="1">
      <c r="A193" s="312"/>
      <c r="B193" s="567"/>
      <c r="C193" s="331" t="s">
        <v>39</v>
      </c>
      <c r="D193" s="342" t="s">
        <v>13</v>
      </c>
      <c r="E193" s="343" t="s">
        <v>17</v>
      </c>
      <c r="F193" s="346">
        <v>1</v>
      </c>
      <c r="G193" s="346">
        <f>F191</f>
        <v>3</v>
      </c>
      <c r="H193" s="345">
        <v>10000</v>
      </c>
      <c r="I193" s="336">
        <f t="shared" si="8"/>
        <v>900000</v>
      </c>
      <c r="J193" s="312"/>
      <c r="M193" s="317"/>
    </row>
    <row r="194" spans="1:13" outlineLevel="1">
      <c r="A194" s="312"/>
      <c r="B194" s="567"/>
      <c r="C194" s="331" t="s">
        <v>39</v>
      </c>
      <c r="D194" s="342" t="s">
        <v>23</v>
      </c>
      <c r="E194" s="343" t="s">
        <v>17</v>
      </c>
      <c r="F194" s="347">
        <f>F193</f>
        <v>1</v>
      </c>
      <c r="G194" s="347">
        <f>F192</f>
        <v>3</v>
      </c>
      <c r="H194" s="345">
        <v>10000</v>
      </c>
      <c r="I194" s="336">
        <f t="shared" si="8"/>
        <v>910000</v>
      </c>
      <c r="J194" s="312"/>
      <c r="M194" s="317"/>
    </row>
    <row r="195" spans="1:13" outlineLevel="1">
      <c r="A195" s="312"/>
      <c r="B195" s="568" t="s">
        <v>7</v>
      </c>
      <c r="C195" s="331" t="s">
        <v>39</v>
      </c>
      <c r="D195" s="332" t="s">
        <v>15</v>
      </c>
      <c r="E195" s="333" t="s">
        <v>1</v>
      </c>
      <c r="F195" s="339">
        <v>3</v>
      </c>
      <c r="G195" s="339">
        <f>F197</f>
        <v>1</v>
      </c>
      <c r="H195" s="335">
        <v>0</v>
      </c>
      <c r="I195" s="336">
        <f t="shared" si="8"/>
        <v>910000</v>
      </c>
      <c r="J195" s="312"/>
    </row>
    <row r="196" spans="1:13" outlineLevel="1">
      <c r="A196" s="312"/>
      <c r="B196" s="569"/>
      <c r="C196" s="331" t="s">
        <v>39</v>
      </c>
      <c r="D196" s="337" t="s">
        <v>9</v>
      </c>
      <c r="E196" s="338" t="s">
        <v>1</v>
      </c>
      <c r="F196" s="339">
        <f>F195</f>
        <v>3</v>
      </c>
      <c r="G196" s="339">
        <f>F198</f>
        <v>1</v>
      </c>
      <c r="H196" s="340">
        <v>0</v>
      </c>
      <c r="I196" s="336">
        <f t="shared" si="8"/>
        <v>910000</v>
      </c>
      <c r="J196" s="312"/>
    </row>
    <row r="197" spans="1:13" outlineLevel="1">
      <c r="A197" s="312"/>
      <c r="B197" s="569"/>
      <c r="C197" s="331" t="s">
        <v>39</v>
      </c>
      <c r="D197" s="337" t="s">
        <v>13</v>
      </c>
      <c r="E197" s="338" t="s">
        <v>17</v>
      </c>
      <c r="F197" s="339">
        <v>1</v>
      </c>
      <c r="G197" s="339">
        <f>F195</f>
        <v>3</v>
      </c>
      <c r="H197" s="340">
        <v>10000</v>
      </c>
      <c r="I197" s="336">
        <f t="shared" si="8"/>
        <v>920000</v>
      </c>
      <c r="J197" s="312"/>
    </row>
    <row r="198" spans="1:13" outlineLevel="1">
      <c r="A198" s="312"/>
      <c r="B198" s="569"/>
      <c r="C198" s="331" t="s">
        <v>39</v>
      </c>
      <c r="D198" s="337" t="s">
        <v>24</v>
      </c>
      <c r="E198" s="338" t="s">
        <v>17</v>
      </c>
      <c r="F198" s="341">
        <f>F197</f>
        <v>1</v>
      </c>
      <c r="G198" s="341">
        <f>F196</f>
        <v>3</v>
      </c>
      <c r="H198" s="340">
        <v>10000</v>
      </c>
      <c r="I198" s="336">
        <f t="shared" si="8"/>
        <v>930000</v>
      </c>
      <c r="J198" s="312"/>
    </row>
    <row r="199" spans="1:13" outlineLevel="1">
      <c r="A199" s="312"/>
      <c r="B199" s="567" t="s">
        <v>8</v>
      </c>
      <c r="C199" s="331" t="s">
        <v>39</v>
      </c>
      <c r="D199" s="342" t="s">
        <v>0</v>
      </c>
      <c r="E199" s="343" t="str">
        <f>E195</f>
        <v>Thắng</v>
      </c>
      <c r="F199" s="344">
        <v>3</v>
      </c>
      <c r="G199" s="344">
        <f>F201</f>
        <v>1</v>
      </c>
      <c r="H199" s="345">
        <v>0</v>
      </c>
      <c r="I199" s="336">
        <f t="shared" si="8"/>
        <v>930000</v>
      </c>
      <c r="J199" s="312"/>
      <c r="M199" s="317"/>
    </row>
    <row r="200" spans="1:13" outlineLevel="1">
      <c r="A200" s="312"/>
      <c r="B200" s="567"/>
      <c r="C200" s="331" t="s">
        <v>39</v>
      </c>
      <c r="D200" s="342" t="s">
        <v>15</v>
      </c>
      <c r="E200" s="343" t="s">
        <v>1</v>
      </c>
      <c r="F200" s="346">
        <f>F199</f>
        <v>3</v>
      </c>
      <c r="G200" s="346">
        <f>F202</f>
        <v>1</v>
      </c>
      <c r="H200" s="345">
        <v>0</v>
      </c>
      <c r="I200" s="336">
        <f t="shared" si="8"/>
        <v>930000</v>
      </c>
      <c r="J200" s="312"/>
      <c r="M200" s="317"/>
    </row>
    <row r="201" spans="1:13" outlineLevel="1">
      <c r="A201" s="312"/>
      <c r="B201" s="567"/>
      <c r="C201" s="331" t="s">
        <v>39</v>
      </c>
      <c r="D201" s="342" t="s">
        <v>14</v>
      </c>
      <c r="E201" s="343" t="s">
        <v>17</v>
      </c>
      <c r="F201" s="346">
        <v>1</v>
      </c>
      <c r="G201" s="346">
        <f>F199</f>
        <v>3</v>
      </c>
      <c r="H201" s="345">
        <v>10000</v>
      </c>
      <c r="I201" s="336">
        <f t="shared" si="8"/>
        <v>940000</v>
      </c>
      <c r="J201" s="312"/>
      <c r="M201" s="317"/>
    </row>
    <row r="202" spans="1:13" outlineLevel="1">
      <c r="A202" s="312"/>
      <c r="B202" s="567"/>
      <c r="C202" s="331" t="s">
        <v>39</v>
      </c>
      <c r="D202" s="342" t="s">
        <v>24</v>
      </c>
      <c r="E202" s="343" t="s">
        <v>17</v>
      </c>
      <c r="F202" s="347">
        <f>F201</f>
        <v>1</v>
      </c>
      <c r="G202" s="347">
        <f>F200</f>
        <v>3</v>
      </c>
      <c r="H202" s="345">
        <v>10000</v>
      </c>
      <c r="I202" s="336">
        <f t="shared" si="8"/>
        <v>950000</v>
      </c>
      <c r="J202" s="312"/>
      <c r="M202" s="317"/>
    </row>
    <row r="203" spans="1:13" outlineLevel="1">
      <c r="A203" s="312"/>
      <c r="B203" s="568" t="s">
        <v>10</v>
      </c>
      <c r="C203" s="331" t="s">
        <v>39</v>
      </c>
      <c r="D203" s="332" t="s">
        <v>9</v>
      </c>
      <c r="E203" s="333" t="s">
        <v>1</v>
      </c>
      <c r="F203" s="339">
        <v>3</v>
      </c>
      <c r="G203" s="339">
        <f>F205</f>
        <v>1</v>
      </c>
      <c r="H203" s="335">
        <v>0</v>
      </c>
      <c r="I203" s="336">
        <f t="shared" si="8"/>
        <v>950000</v>
      </c>
      <c r="J203" s="312"/>
    </row>
    <row r="204" spans="1:13" outlineLevel="1">
      <c r="A204" s="312"/>
      <c r="B204" s="569"/>
      <c r="C204" s="331" t="s">
        <v>39</v>
      </c>
      <c r="D204" s="337" t="s">
        <v>14</v>
      </c>
      <c r="E204" s="338" t="s">
        <v>1</v>
      </c>
      <c r="F204" s="339">
        <f>F203</f>
        <v>3</v>
      </c>
      <c r="G204" s="339">
        <f>F206</f>
        <v>1</v>
      </c>
      <c r="H204" s="340">
        <v>0</v>
      </c>
      <c r="I204" s="336">
        <f t="shared" si="8"/>
        <v>950000</v>
      </c>
      <c r="J204" s="312"/>
    </row>
    <row r="205" spans="1:13" outlineLevel="1">
      <c r="A205" s="312"/>
      <c r="B205" s="569"/>
      <c r="C205" s="331" t="s">
        <v>39</v>
      </c>
      <c r="D205" s="337" t="s">
        <v>23</v>
      </c>
      <c r="E205" s="338" t="s">
        <v>17</v>
      </c>
      <c r="F205" s="339">
        <v>1</v>
      </c>
      <c r="G205" s="339">
        <f>F203</f>
        <v>3</v>
      </c>
      <c r="H205" s="340">
        <v>10000</v>
      </c>
      <c r="I205" s="336">
        <f t="shared" si="8"/>
        <v>960000</v>
      </c>
      <c r="J205" s="312"/>
    </row>
    <row r="206" spans="1:13" outlineLevel="1">
      <c r="A206" s="312"/>
      <c r="B206" s="569"/>
      <c r="C206" s="331" t="s">
        <v>39</v>
      </c>
      <c r="D206" s="337" t="s">
        <v>13</v>
      </c>
      <c r="E206" s="338" t="s">
        <v>17</v>
      </c>
      <c r="F206" s="341">
        <f>F205</f>
        <v>1</v>
      </c>
      <c r="G206" s="341">
        <f>F204</f>
        <v>3</v>
      </c>
      <c r="H206" s="340">
        <v>10000</v>
      </c>
      <c r="I206" s="336">
        <f t="shared" si="8"/>
        <v>970000</v>
      </c>
      <c r="J206" s="312"/>
    </row>
    <row r="207" spans="1:13">
      <c r="A207" s="312"/>
      <c r="B207" s="325" t="s">
        <v>532</v>
      </c>
      <c r="C207" s="326"/>
      <c r="D207" s="327"/>
      <c r="E207" s="328"/>
      <c r="F207" s="328"/>
      <c r="G207" s="328"/>
      <c r="H207" s="329">
        <f>SUM(H208:H223)</f>
        <v>80000</v>
      </c>
      <c r="I207" s="330">
        <v>0</v>
      </c>
      <c r="J207" s="312"/>
      <c r="M207" s="317"/>
    </row>
    <row r="208" spans="1:13" outlineLevel="1">
      <c r="A208" s="312"/>
      <c r="B208" s="567" t="s">
        <v>2</v>
      </c>
      <c r="C208" s="331" t="s">
        <v>39</v>
      </c>
      <c r="D208" s="342" t="s">
        <v>5</v>
      </c>
      <c r="E208" s="343" t="str">
        <f>E203</f>
        <v>Thắng</v>
      </c>
      <c r="F208" s="344">
        <v>3</v>
      </c>
      <c r="G208" s="344">
        <f>F210</f>
        <v>2</v>
      </c>
      <c r="H208" s="345">
        <v>0</v>
      </c>
      <c r="I208" s="336">
        <f>I206+H208</f>
        <v>970000</v>
      </c>
      <c r="J208" s="312"/>
      <c r="M208" s="317"/>
    </row>
    <row r="209" spans="1:13" outlineLevel="1">
      <c r="A209" s="312"/>
      <c r="B209" s="567"/>
      <c r="C209" s="331" t="s">
        <v>39</v>
      </c>
      <c r="D209" s="342" t="s">
        <v>9</v>
      </c>
      <c r="E209" s="343" t="s">
        <v>1</v>
      </c>
      <c r="F209" s="346">
        <f>F208</f>
        <v>3</v>
      </c>
      <c r="G209" s="346">
        <f>F211</f>
        <v>2</v>
      </c>
      <c r="H209" s="345">
        <v>0</v>
      </c>
      <c r="I209" s="336">
        <f t="shared" ref="I209:I231" si="9">I208+H209</f>
        <v>970000</v>
      </c>
      <c r="J209" s="312"/>
      <c r="M209" s="317"/>
    </row>
    <row r="210" spans="1:13" outlineLevel="1">
      <c r="A210" s="312"/>
      <c r="B210" s="567"/>
      <c r="C210" s="331" t="s">
        <v>39</v>
      </c>
      <c r="D210" s="342" t="s">
        <v>23</v>
      </c>
      <c r="E210" s="343" t="s">
        <v>17</v>
      </c>
      <c r="F210" s="346">
        <v>2</v>
      </c>
      <c r="G210" s="346">
        <f>F208</f>
        <v>3</v>
      </c>
      <c r="H210" s="345">
        <v>10000</v>
      </c>
      <c r="I210" s="336">
        <f t="shared" si="9"/>
        <v>980000</v>
      </c>
      <c r="J210" s="312"/>
      <c r="M210" s="317"/>
    </row>
    <row r="211" spans="1:13" outlineLevel="1">
      <c r="A211" s="312"/>
      <c r="B211" s="567"/>
      <c r="C211" s="331" t="s">
        <v>39</v>
      </c>
      <c r="D211" s="342" t="s">
        <v>15</v>
      </c>
      <c r="E211" s="343" t="s">
        <v>17</v>
      </c>
      <c r="F211" s="347">
        <f>F210</f>
        <v>2</v>
      </c>
      <c r="G211" s="347">
        <f>F209</f>
        <v>3</v>
      </c>
      <c r="H211" s="345">
        <v>10000</v>
      </c>
      <c r="I211" s="336">
        <f t="shared" si="9"/>
        <v>990000</v>
      </c>
      <c r="J211" s="312"/>
      <c r="M211" s="317"/>
    </row>
    <row r="212" spans="1:13" outlineLevel="1">
      <c r="A212" s="312"/>
      <c r="B212" s="568" t="s">
        <v>3</v>
      </c>
      <c r="C212" s="331" t="s">
        <v>39</v>
      </c>
      <c r="D212" s="332" t="s">
        <v>14</v>
      </c>
      <c r="E212" s="333" t="s">
        <v>1</v>
      </c>
      <c r="F212" s="339">
        <v>3</v>
      </c>
      <c r="G212" s="339">
        <f>F214</f>
        <v>2</v>
      </c>
      <c r="H212" s="335">
        <v>0</v>
      </c>
      <c r="I212" s="336">
        <f t="shared" si="9"/>
        <v>990000</v>
      </c>
      <c r="J212" s="312"/>
    </row>
    <row r="213" spans="1:13" outlineLevel="1">
      <c r="A213" s="312"/>
      <c r="B213" s="569"/>
      <c r="C213" s="331" t="s">
        <v>39</v>
      </c>
      <c r="D213" s="337" t="s">
        <v>15</v>
      </c>
      <c r="E213" s="338" t="s">
        <v>1</v>
      </c>
      <c r="F213" s="339">
        <f>F212</f>
        <v>3</v>
      </c>
      <c r="G213" s="339">
        <f>F215</f>
        <v>2</v>
      </c>
      <c r="H213" s="340">
        <v>0</v>
      </c>
      <c r="I213" s="336">
        <f t="shared" si="9"/>
        <v>990000</v>
      </c>
      <c r="J213" s="312"/>
    </row>
    <row r="214" spans="1:13" outlineLevel="1">
      <c r="A214" s="312"/>
      <c r="B214" s="569"/>
      <c r="C214" s="331" t="s">
        <v>39</v>
      </c>
      <c r="D214" s="337" t="s">
        <v>23</v>
      </c>
      <c r="E214" s="338" t="s">
        <v>17</v>
      </c>
      <c r="F214" s="339">
        <v>2</v>
      </c>
      <c r="G214" s="339">
        <f>F212</f>
        <v>3</v>
      </c>
      <c r="H214" s="340">
        <v>10000</v>
      </c>
      <c r="I214" s="336">
        <f t="shared" si="9"/>
        <v>1000000</v>
      </c>
      <c r="J214" s="312"/>
    </row>
    <row r="215" spans="1:13" outlineLevel="1">
      <c r="A215" s="312"/>
      <c r="B215" s="569"/>
      <c r="C215" s="331" t="s">
        <v>39</v>
      </c>
      <c r="D215" s="337" t="s">
        <v>5</v>
      </c>
      <c r="E215" s="338" t="s">
        <v>17</v>
      </c>
      <c r="F215" s="341">
        <f>F214</f>
        <v>2</v>
      </c>
      <c r="G215" s="341">
        <f>F213</f>
        <v>3</v>
      </c>
      <c r="H215" s="340">
        <v>10000</v>
      </c>
      <c r="I215" s="336">
        <f t="shared" si="9"/>
        <v>1010000</v>
      </c>
      <c r="J215" s="312"/>
    </row>
    <row r="216" spans="1:13" outlineLevel="1">
      <c r="A216" s="312"/>
      <c r="B216" s="567" t="s">
        <v>6</v>
      </c>
      <c r="C216" s="331" t="s">
        <v>39</v>
      </c>
      <c r="D216" s="342" t="s">
        <v>14</v>
      </c>
      <c r="E216" s="343" t="str">
        <f>E212</f>
        <v>Thắng</v>
      </c>
      <c r="F216" s="344">
        <v>3</v>
      </c>
      <c r="G216" s="344">
        <f>F218</f>
        <v>1</v>
      </c>
      <c r="H216" s="345">
        <v>0</v>
      </c>
      <c r="I216" s="336">
        <f t="shared" si="9"/>
        <v>1010000</v>
      </c>
      <c r="J216" s="312"/>
      <c r="M216" s="317"/>
    </row>
    <row r="217" spans="1:13" outlineLevel="1">
      <c r="A217" s="312"/>
      <c r="B217" s="567"/>
      <c r="C217" s="331" t="s">
        <v>39</v>
      </c>
      <c r="D217" s="342" t="s">
        <v>15</v>
      </c>
      <c r="E217" s="343" t="s">
        <v>1</v>
      </c>
      <c r="F217" s="346">
        <f>F216</f>
        <v>3</v>
      </c>
      <c r="G217" s="346">
        <f>F219</f>
        <v>1</v>
      </c>
      <c r="H217" s="345">
        <v>0</v>
      </c>
      <c r="I217" s="336">
        <f t="shared" si="9"/>
        <v>1010000</v>
      </c>
      <c r="J217" s="312"/>
      <c r="M217" s="317"/>
    </row>
    <row r="218" spans="1:13" outlineLevel="1">
      <c r="A218" s="312"/>
      <c r="B218" s="567"/>
      <c r="C218" s="331" t="s">
        <v>39</v>
      </c>
      <c r="D218" s="342" t="s">
        <v>9</v>
      </c>
      <c r="E218" s="343" t="s">
        <v>17</v>
      </c>
      <c r="F218" s="346">
        <v>1</v>
      </c>
      <c r="G218" s="346">
        <f>F216</f>
        <v>3</v>
      </c>
      <c r="H218" s="345">
        <v>10000</v>
      </c>
      <c r="I218" s="336">
        <f t="shared" si="9"/>
        <v>1020000</v>
      </c>
      <c r="J218" s="312"/>
      <c r="M218" s="317"/>
    </row>
    <row r="219" spans="1:13" outlineLevel="1">
      <c r="A219" s="312"/>
      <c r="B219" s="567"/>
      <c r="C219" s="331" t="s">
        <v>39</v>
      </c>
      <c r="D219" s="342" t="s">
        <v>0</v>
      </c>
      <c r="E219" s="343" t="s">
        <v>17</v>
      </c>
      <c r="F219" s="347">
        <f>F218</f>
        <v>1</v>
      </c>
      <c r="G219" s="347">
        <f>F217</f>
        <v>3</v>
      </c>
      <c r="H219" s="345">
        <v>10000</v>
      </c>
      <c r="I219" s="336">
        <f t="shared" si="9"/>
        <v>1030000</v>
      </c>
      <c r="J219" s="312"/>
      <c r="M219" s="317"/>
    </row>
    <row r="220" spans="1:13" outlineLevel="1">
      <c r="A220" s="312"/>
      <c r="B220" s="568" t="s">
        <v>7</v>
      </c>
      <c r="C220" s="331" t="s">
        <v>39</v>
      </c>
      <c r="D220" s="332" t="s">
        <v>0</v>
      </c>
      <c r="E220" s="333" t="s">
        <v>1</v>
      </c>
      <c r="F220" s="339">
        <v>3</v>
      </c>
      <c r="G220" s="339">
        <f>F222</f>
        <v>2</v>
      </c>
      <c r="H220" s="335">
        <v>0</v>
      </c>
      <c r="I220" s="336">
        <f t="shared" si="9"/>
        <v>1030000</v>
      </c>
      <c r="J220" s="312"/>
    </row>
    <row r="221" spans="1:13" outlineLevel="1">
      <c r="A221" s="312"/>
      <c r="B221" s="569"/>
      <c r="C221" s="331" t="s">
        <v>39</v>
      </c>
      <c r="D221" s="337" t="s">
        <v>9</v>
      </c>
      <c r="E221" s="338" t="s">
        <v>1</v>
      </c>
      <c r="F221" s="339">
        <f>F220</f>
        <v>3</v>
      </c>
      <c r="G221" s="339">
        <f>F223</f>
        <v>2</v>
      </c>
      <c r="H221" s="340">
        <v>0</v>
      </c>
      <c r="I221" s="336">
        <f t="shared" si="9"/>
        <v>1030000</v>
      </c>
      <c r="J221" s="312"/>
    </row>
    <row r="222" spans="1:13" outlineLevel="1">
      <c r="A222" s="312"/>
      <c r="B222" s="569"/>
      <c r="C222" s="331" t="s">
        <v>39</v>
      </c>
      <c r="D222" s="337" t="s">
        <v>23</v>
      </c>
      <c r="E222" s="338" t="s">
        <v>17</v>
      </c>
      <c r="F222" s="339">
        <v>2</v>
      </c>
      <c r="G222" s="339">
        <f>F220</f>
        <v>3</v>
      </c>
      <c r="H222" s="340">
        <v>10000</v>
      </c>
      <c r="I222" s="336">
        <f t="shared" si="9"/>
        <v>1040000</v>
      </c>
      <c r="J222" s="312"/>
    </row>
    <row r="223" spans="1:13" outlineLevel="1">
      <c r="A223" s="312"/>
      <c r="B223" s="569"/>
      <c r="C223" s="331" t="s">
        <v>39</v>
      </c>
      <c r="D223" s="337" t="s">
        <v>5</v>
      </c>
      <c r="E223" s="338" t="s">
        <v>17</v>
      </c>
      <c r="F223" s="341">
        <f>F222</f>
        <v>2</v>
      </c>
      <c r="G223" s="341">
        <f>F221</f>
        <v>3</v>
      </c>
      <c r="H223" s="340">
        <v>10000</v>
      </c>
      <c r="I223" s="336">
        <f t="shared" si="9"/>
        <v>1050000</v>
      </c>
      <c r="J223" s="312"/>
    </row>
    <row r="224" spans="1:13" outlineLevel="1">
      <c r="A224" s="312"/>
      <c r="B224" s="567" t="s">
        <v>8</v>
      </c>
      <c r="C224" s="331" t="s">
        <v>39</v>
      </c>
      <c r="D224" s="342" t="s">
        <v>14</v>
      </c>
      <c r="E224" s="343" t="str">
        <f>E220</f>
        <v>Thắng</v>
      </c>
      <c r="F224" s="344">
        <v>3</v>
      </c>
      <c r="G224" s="344">
        <f>F226</f>
        <v>2</v>
      </c>
      <c r="H224" s="345">
        <v>0</v>
      </c>
      <c r="I224" s="336">
        <f t="shared" si="9"/>
        <v>1050000</v>
      </c>
      <c r="J224" s="312"/>
      <c r="M224" s="317"/>
    </row>
    <row r="225" spans="1:13" outlineLevel="1">
      <c r="A225" s="312"/>
      <c r="B225" s="567"/>
      <c r="C225" s="331" t="s">
        <v>39</v>
      </c>
      <c r="D225" s="342" t="s">
        <v>23</v>
      </c>
      <c r="E225" s="343" t="s">
        <v>1</v>
      </c>
      <c r="F225" s="346">
        <f>F224</f>
        <v>3</v>
      </c>
      <c r="G225" s="346">
        <f>F227</f>
        <v>2</v>
      </c>
      <c r="H225" s="345">
        <v>0</v>
      </c>
      <c r="I225" s="336">
        <f t="shared" si="9"/>
        <v>1050000</v>
      </c>
      <c r="J225" s="312"/>
      <c r="M225" s="317"/>
    </row>
    <row r="226" spans="1:13" outlineLevel="1">
      <c r="A226" s="312"/>
      <c r="B226" s="567"/>
      <c r="C226" s="331" t="s">
        <v>39</v>
      </c>
      <c r="D226" s="342" t="s">
        <v>0</v>
      </c>
      <c r="E226" s="343" t="s">
        <v>17</v>
      </c>
      <c r="F226" s="346">
        <v>2</v>
      </c>
      <c r="G226" s="346">
        <f>F224</f>
        <v>3</v>
      </c>
      <c r="H226" s="345">
        <v>10000</v>
      </c>
      <c r="I226" s="336">
        <f t="shared" si="9"/>
        <v>1060000</v>
      </c>
      <c r="J226" s="312"/>
      <c r="M226" s="317"/>
    </row>
    <row r="227" spans="1:13" outlineLevel="1">
      <c r="A227" s="312"/>
      <c r="B227" s="567"/>
      <c r="C227" s="331" t="s">
        <v>39</v>
      </c>
      <c r="D227" s="342" t="s">
        <v>15</v>
      </c>
      <c r="E227" s="343" t="s">
        <v>17</v>
      </c>
      <c r="F227" s="347">
        <f>F226</f>
        <v>2</v>
      </c>
      <c r="G227" s="347">
        <f>F225</f>
        <v>3</v>
      </c>
      <c r="H227" s="345">
        <v>10000</v>
      </c>
      <c r="I227" s="336">
        <f t="shared" si="9"/>
        <v>1070000</v>
      </c>
      <c r="J227" s="312"/>
      <c r="M227" s="317"/>
    </row>
    <row r="228" spans="1:13" outlineLevel="1">
      <c r="A228" s="312"/>
      <c r="B228" s="568" t="s">
        <v>10</v>
      </c>
      <c r="C228" s="331" t="s">
        <v>39</v>
      </c>
      <c r="D228" s="332" t="s">
        <v>9</v>
      </c>
      <c r="E228" s="333" t="s">
        <v>1</v>
      </c>
      <c r="F228" s="339">
        <v>3</v>
      </c>
      <c r="G228" s="339">
        <f>F230</f>
        <v>1</v>
      </c>
      <c r="H228" s="335">
        <v>0</v>
      </c>
      <c r="I228" s="336">
        <f t="shared" si="9"/>
        <v>1070000</v>
      </c>
      <c r="J228" s="312"/>
    </row>
    <row r="229" spans="1:13" outlineLevel="1">
      <c r="A229" s="312"/>
      <c r="B229" s="569"/>
      <c r="C229" s="331" t="s">
        <v>39</v>
      </c>
      <c r="D229" s="337" t="s">
        <v>23</v>
      </c>
      <c r="E229" s="338" t="s">
        <v>1</v>
      </c>
      <c r="F229" s="339">
        <f>F228</f>
        <v>3</v>
      </c>
      <c r="G229" s="339">
        <f>F231</f>
        <v>1</v>
      </c>
      <c r="H229" s="340">
        <v>0</v>
      </c>
      <c r="I229" s="336">
        <f t="shared" si="9"/>
        <v>1070000</v>
      </c>
      <c r="J229" s="312"/>
    </row>
    <row r="230" spans="1:13" outlineLevel="1">
      <c r="A230" s="312"/>
      <c r="B230" s="569"/>
      <c r="C230" s="331" t="s">
        <v>39</v>
      </c>
      <c r="D230" s="337" t="s">
        <v>14</v>
      </c>
      <c r="E230" s="338" t="s">
        <v>17</v>
      </c>
      <c r="F230" s="339">
        <v>1</v>
      </c>
      <c r="G230" s="339">
        <f>F228</f>
        <v>3</v>
      </c>
      <c r="H230" s="340">
        <v>10000</v>
      </c>
      <c r="I230" s="336">
        <f t="shared" si="9"/>
        <v>1080000</v>
      </c>
      <c r="J230" s="312"/>
    </row>
    <row r="231" spans="1:13" outlineLevel="1">
      <c r="A231" s="312"/>
      <c r="B231" s="569"/>
      <c r="C231" s="331" t="s">
        <v>39</v>
      </c>
      <c r="D231" s="337" t="s">
        <v>5</v>
      </c>
      <c r="E231" s="338" t="s">
        <v>17</v>
      </c>
      <c r="F231" s="341">
        <f>F230</f>
        <v>1</v>
      </c>
      <c r="G231" s="341">
        <f>F229</f>
        <v>3</v>
      </c>
      <c r="H231" s="340">
        <v>10000</v>
      </c>
      <c r="I231" s="336">
        <f t="shared" si="9"/>
        <v>1090000</v>
      </c>
      <c r="J231" s="312"/>
    </row>
    <row r="232" spans="1:13" outlineLevel="1">
      <c r="A232" s="312"/>
      <c r="B232" s="567" t="s">
        <v>31</v>
      </c>
      <c r="C232" s="331" t="s">
        <v>39</v>
      </c>
      <c r="D232" s="342" t="s">
        <v>9</v>
      </c>
      <c r="E232" s="343" t="str">
        <f>E228</f>
        <v>Thắng</v>
      </c>
      <c r="F232" s="344">
        <v>3</v>
      </c>
      <c r="G232" s="344">
        <f>F234</f>
        <v>1</v>
      </c>
      <c r="H232" s="345">
        <v>0</v>
      </c>
      <c r="I232" s="336">
        <f t="shared" ref="I232:I243" si="10">I231+H232</f>
        <v>1090000</v>
      </c>
      <c r="J232" s="312"/>
      <c r="M232" s="317"/>
    </row>
    <row r="233" spans="1:13" outlineLevel="1">
      <c r="A233" s="312"/>
      <c r="B233" s="567"/>
      <c r="C233" s="331" t="s">
        <v>39</v>
      </c>
      <c r="D233" s="342" t="s">
        <v>15</v>
      </c>
      <c r="E233" s="343" t="s">
        <v>1</v>
      </c>
      <c r="F233" s="346">
        <f>F232</f>
        <v>3</v>
      </c>
      <c r="G233" s="346">
        <f>F235</f>
        <v>1</v>
      </c>
      <c r="H233" s="345">
        <v>0</v>
      </c>
      <c r="I233" s="336">
        <f t="shared" si="10"/>
        <v>1090000</v>
      </c>
      <c r="J233" s="312"/>
      <c r="M233" s="317"/>
    </row>
    <row r="234" spans="1:13" outlineLevel="1">
      <c r="A234" s="312"/>
      <c r="B234" s="567"/>
      <c r="C234" s="331" t="s">
        <v>39</v>
      </c>
      <c r="D234" s="342" t="s">
        <v>14</v>
      </c>
      <c r="E234" s="343" t="s">
        <v>17</v>
      </c>
      <c r="F234" s="346">
        <v>1</v>
      </c>
      <c r="G234" s="346">
        <f>F232</f>
        <v>3</v>
      </c>
      <c r="H234" s="345">
        <v>10000</v>
      </c>
      <c r="I234" s="336">
        <f t="shared" si="10"/>
        <v>1100000</v>
      </c>
      <c r="J234" s="312"/>
      <c r="M234" s="317"/>
    </row>
    <row r="235" spans="1:13" outlineLevel="1">
      <c r="A235" s="312"/>
      <c r="B235" s="567"/>
      <c r="C235" s="331" t="s">
        <v>39</v>
      </c>
      <c r="D235" s="342" t="s">
        <v>118</v>
      </c>
      <c r="E235" s="343" t="s">
        <v>17</v>
      </c>
      <c r="F235" s="347">
        <f>F234</f>
        <v>1</v>
      </c>
      <c r="G235" s="347">
        <f>F233</f>
        <v>3</v>
      </c>
      <c r="H235" s="345">
        <v>10000</v>
      </c>
      <c r="I235" s="336">
        <f t="shared" si="10"/>
        <v>1110000</v>
      </c>
      <c r="J235" s="312"/>
      <c r="M235" s="317"/>
    </row>
    <row r="236" spans="1:13" outlineLevel="1">
      <c r="A236" s="312"/>
      <c r="B236" s="568" t="s">
        <v>36</v>
      </c>
      <c r="C236" s="331" t="s">
        <v>39</v>
      </c>
      <c r="D236" s="332" t="s">
        <v>23</v>
      </c>
      <c r="E236" s="333" t="s">
        <v>1</v>
      </c>
      <c r="F236" s="339">
        <v>3</v>
      </c>
      <c r="G236" s="339">
        <f>F238</f>
        <v>0</v>
      </c>
      <c r="H236" s="335">
        <v>0</v>
      </c>
      <c r="I236" s="336">
        <f t="shared" si="10"/>
        <v>1110000</v>
      </c>
      <c r="J236" s="312"/>
    </row>
    <row r="237" spans="1:13" outlineLevel="1">
      <c r="A237" s="312"/>
      <c r="B237" s="569"/>
      <c r="C237" s="331" t="s">
        <v>39</v>
      </c>
      <c r="D237" s="337" t="s">
        <v>14</v>
      </c>
      <c r="E237" s="338" t="s">
        <v>1</v>
      </c>
      <c r="F237" s="339">
        <f>F236</f>
        <v>3</v>
      </c>
      <c r="G237" s="339">
        <f>F239</f>
        <v>0</v>
      </c>
      <c r="H237" s="340">
        <v>0</v>
      </c>
      <c r="I237" s="336">
        <f t="shared" si="10"/>
        <v>1110000</v>
      </c>
      <c r="J237" s="312"/>
    </row>
    <row r="238" spans="1:13" outlineLevel="1">
      <c r="A238" s="312"/>
      <c r="B238" s="569"/>
      <c r="C238" s="331" t="s">
        <v>39</v>
      </c>
      <c r="D238" s="337" t="s">
        <v>0</v>
      </c>
      <c r="E238" s="338" t="s">
        <v>17</v>
      </c>
      <c r="F238" s="339">
        <v>0</v>
      </c>
      <c r="G238" s="339">
        <f>F236</f>
        <v>3</v>
      </c>
      <c r="H238" s="340">
        <v>10000</v>
      </c>
      <c r="I238" s="336">
        <f t="shared" si="10"/>
        <v>1120000</v>
      </c>
      <c r="J238" s="312"/>
    </row>
    <row r="239" spans="1:13" outlineLevel="1">
      <c r="A239" s="312"/>
      <c r="B239" s="569"/>
      <c r="C239" s="331" t="s">
        <v>39</v>
      </c>
      <c r="D239" s="337" t="s">
        <v>15</v>
      </c>
      <c r="E239" s="338" t="s">
        <v>17</v>
      </c>
      <c r="F239" s="341">
        <f>F238</f>
        <v>0</v>
      </c>
      <c r="G239" s="341">
        <f>F237</f>
        <v>3</v>
      </c>
      <c r="H239" s="340">
        <v>10000</v>
      </c>
      <c r="I239" s="336">
        <f t="shared" si="10"/>
        <v>1130000</v>
      </c>
      <c r="J239" s="312"/>
    </row>
    <row r="240" spans="1:13" outlineLevel="1">
      <c r="A240" s="312"/>
      <c r="B240" s="567" t="s">
        <v>37</v>
      </c>
      <c r="C240" s="331" t="s">
        <v>40</v>
      </c>
      <c r="D240" s="342" t="s">
        <v>14</v>
      </c>
      <c r="E240" s="343" t="str">
        <f>E236</f>
        <v>Thắng</v>
      </c>
      <c r="F240" s="344">
        <v>3</v>
      </c>
      <c r="G240" s="344">
        <f>F242</f>
        <v>0</v>
      </c>
      <c r="H240" s="345">
        <v>0</v>
      </c>
      <c r="I240" s="336">
        <f t="shared" si="10"/>
        <v>1130000</v>
      </c>
      <c r="J240" s="312"/>
      <c r="M240" s="317"/>
    </row>
    <row r="241" spans="1:13" outlineLevel="1">
      <c r="A241" s="312"/>
      <c r="B241" s="567"/>
      <c r="C241" s="331"/>
      <c r="D241" s="342"/>
      <c r="E241" s="343"/>
      <c r="F241" s="346"/>
      <c r="G241" s="346"/>
      <c r="H241" s="345">
        <v>0</v>
      </c>
      <c r="I241" s="336">
        <f t="shared" si="10"/>
        <v>1130000</v>
      </c>
      <c r="J241" s="312"/>
      <c r="M241" s="317"/>
    </row>
    <row r="242" spans="1:13" outlineLevel="1">
      <c r="A242" s="312"/>
      <c r="B242" s="567"/>
      <c r="C242" s="331" t="s">
        <v>40</v>
      </c>
      <c r="D242" s="342" t="s">
        <v>0</v>
      </c>
      <c r="E242" s="343" t="s">
        <v>17</v>
      </c>
      <c r="F242" s="346">
        <v>0</v>
      </c>
      <c r="G242" s="346">
        <f>F240</f>
        <v>3</v>
      </c>
      <c r="H242" s="345">
        <v>10000</v>
      </c>
      <c r="I242" s="336">
        <f t="shared" si="10"/>
        <v>1140000</v>
      </c>
      <c r="J242" s="312"/>
      <c r="M242" s="317"/>
    </row>
    <row r="243" spans="1:13" outlineLevel="1">
      <c r="A243" s="312"/>
      <c r="B243" s="567"/>
      <c r="C243" s="331"/>
      <c r="D243" s="342"/>
      <c r="E243" s="343"/>
      <c r="F243" s="347"/>
      <c r="G243" s="347"/>
      <c r="H243" s="345"/>
      <c r="I243" s="336">
        <f t="shared" si="10"/>
        <v>1140000</v>
      </c>
      <c r="J243" s="312"/>
      <c r="M243" s="317"/>
    </row>
    <row r="244" spans="1:13">
      <c r="A244" s="312"/>
      <c r="B244" s="325" t="s">
        <v>534</v>
      </c>
      <c r="C244" s="326"/>
      <c r="D244" s="327"/>
      <c r="E244" s="328"/>
      <c r="F244" s="328"/>
      <c r="G244" s="328"/>
      <c r="H244" s="329">
        <f>SUM(H245:H260)</f>
        <v>80000</v>
      </c>
      <c r="I244" s="330">
        <v>0</v>
      </c>
      <c r="J244" s="312"/>
      <c r="M244" s="317"/>
    </row>
    <row r="245" spans="1:13" outlineLevel="1">
      <c r="A245" s="312"/>
      <c r="B245" s="567" t="s">
        <v>2</v>
      </c>
      <c r="C245" s="331" t="s">
        <v>39</v>
      </c>
      <c r="D245" s="342" t="s">
        <v>9</v>
      </c>
      <c r="E245" s="343" t="str">
        <f>E240</f>
        <v>Thắng</v>
      </c>
      <c r="F245" s="344">
        <v>3</v>
      </c>
      <c r="G245" s="344">
        <f>F247</f>
        <v>0</v>
      </c>
      <c r="H245" s="345">
        <v>0</v>
      </c>
      <c r="I245" s="336">
        <f>I243+H245</f>
        <v>1140000</v>
      </c>
      <c r="J245" s="312"/>
      <c r="M245" s="317"/>
    </row>
    <row r="246" spans="1:13" outlineLevel="1">
      <c r="A246" s="312"/>
      <c r="B246" s="567"/>
      <c r="C246" s="331" t="s">
        <v>39</v>
      </c>
      <c r="D246" s="342" t="s">
        <v>15</v>
      </c>
      <c r="E246" s="343" t="s">
        <v>1</v>
      </c>
      <c r="F246" s="346">
        <f>F245</f>
        <v>3</v>
      </c>
      <c r="G246" s="346">
        <f>F248</f>
        <v>0</v>
      </c>
      <c r="H246" s="345">
        <v>0</v>
      </c>
      <c r="I246" s="336">
        <f t="shared" ref="I246:I276" si="11">I245+H246</f>
        <v>1140000</v>
      </c>
      <c r="J246" s="312"/>
      <c r="M246" s="317"/>
    </row>
    <row r="247" spans="1:13" outlineLevel="1">
      <c r="A247" s="312"/>
      <c r="B247" s="567"/>
      <c r="C247" s="331" t="s">
        <v>39</v>
      </c>
      <c r="D247" s="342" t="s">
        <v>25</v>
      </c>
      <c r="E247" s="343" t="s">
        <v>17</v>
      </c>
      <c r="F247" s="346">
        <v>0</v>
      </c>
      <c r="G247" s="346">
        <f>F245</f>
        <v>3</v>
      </c>
      <c r="H247" s="345">
        <v>10000</v>
      </c>
      <c r="I247" s="336">
        <f t="shared" si="11"/>
        <v>1150000</v>
      </c>
      <c r="J247" s="312"/>
      <c r="M247" s="317"/>
    </row>
    <row r="248" spans="1:13" outlineLevel="1">
      <c r="A248" s="312"/>
      <c r="B248" s="567"/>
      <c r="C248" s="331" t="s">
        <v>39</v>
      </c>
      <c r="D248" s="342" t="s">
        <v>479</v>
      </c>
      <c r="E248" s="343" t="s">
        <v>17</v>
      </c>
      <c r="F248" s="347">
        <f>F247</f>
        <v>0</v>
      </c>
      <c r="G248" s="347">
        <f>F246</f>
        <v>3</v>
      </c>
      <c r="H248" s="345">
        <v>10000</v>
      </c>
      <c r="I248" s="336">
        <f t="shared" si="11"/>
        <v>1160000</v>
      </c>
      <c r="J248" s="312"/>
      <c r="M248" s="317"/>
    </row>
    <row r="249" spans="1:13" outlineLevel="1">
      <c r="A249" s="312"/>
      <c r="B249" s="568" t="s">
        <v>3</v>
      </c>
      <c r="C249" s="331" t="s">
        <v>39</v>
      </c>
      <c r="D249" s="332" t="s">
        <v>25</v>
      </c>
      <c r="E249" s="333" t="s">
        <v>1</v>
      </c>
      <c r="F249" s="339">
        <v>3</v>
      </c>
      <c r="G249" s="339">
        <f>F251</f>
        <v>2</v>
      </c>
      <c r="H249" s="335">
        <v>0</v>
      </c>
      <c r="I249" s="336">
        <f t="shared" si="11"/>
        <v>1160000</v>
      </c>
      <c r="J249" s="312"/>
    </row>
    <row r="250" spans="1:13" outlineLevel="1">
      <c r="A250" s="312"/>
      <c r="B250" s="569"/>
      <c r="C250" s="331" t="s">
        <v>39</v>
      </c>
      <c r="D250" s="337" t="s">
        <v>533</v>
      </c>
      <c r="E250" s="338" t="s">
        <v>1</v>
      </c>
      <c r="F250" s="339">
        <f>F249</f>
        <v>3</v>
      </c>
      <c r="G250" s="339">
        <f>F252</f>
        <v>2</v>
      </c>
      <c r="H250" s="340">
        <v>0</v>
      </c>
      <c r="I250" s="336">
        <f t="shared" si="11"/>
        <v>1160000</v>
      </c>
      <c r="J250" s="312"/>
    </row>
    <row r="251" spans="1:13" outlineLevel="1">
      <c r="A251" s="312"/>
      <c r="B251" s="569"/>
      <c r="C251" s="331" t="s">
        <v>39</v>
      </c>
      <c r="D251" s="337" t="s">
        <v>23</v>
      </c>
      <c r="E251" s="338" t="s">
        <v>17</v>
      </c>
      <c r="F251" s="339">
        <v>2</v>
      </c>
      <c r="G251" s="339">
        <f>F249</f>
        <v>3</v>
      </c>
      <c r="H251" s="340">
        <v>10000</v>
      </c>
      <c r="I251" s="336">
        <f t="shared" si="11"/>
        <v>1170000</v>
      </c>
      <c r="J251" s="312"/>
    </row>
    <row r="252" spans="1:13" outlineLevel="1">
      <c r="A252" s="312"/>
      <c r="B252" s="569"/>
      <c r="C252" s="331" t="s">
        <v>39</v>
      </c>
      <c r="D252" s="337" t="s">
        <v>13</v>
      </c>
      <c r="E252" s="338" t="s">
        <v>17</v>
      </c>
      <c r="F252" s="341">
        <f>F251</f>
        <v>2</v>
      </c>
      <c r="G252" s="341">
        <f>F250</f>
        <v>3</v>
      </c>
      <c r="H252" s="340">
        <v>10000</v>
      </c>
      <c r="I252" s="336">
        <f t="shared" si="11"/>
        <v>1180000</v>
      </c>
      <c r="J252" s="312"/>
    </row>
    <row r="253" spans="1:13" outlineLevel="1">
      <c r="A253" s="312"/>
      <c r="B253" s="567" t="s">
        <v>6</v>
      </c>
      <c r="C253" s="331" t="s">
        <v>39</v>
      </c>
      <c r="D253" s="342" t="s">
        <v>0</v>
      </c>
      <c r="E253" s="343" t="str">
        <f>E249</f>
        <v>Thắng</v>
      </c>
      <c r="F253" s="344">
        <v>3</v>
      </c>
      <c r="G253" s="344">
        <f>F255</f>
        <v>2</v>
      </c>
      <c r="H253" s="345">
        <v>0</v>
      </c>
      <c r="I253" s="336">
        <f t="shared" si="11"/>
        <v>1180000</v>
      </c>
      <c r="J253" s="312"/>
      <c r="M253" s="317"/>
    </row>
    <row r="254" spans="1:13" outlineLevel="1">
      <c r="A254" s="312"/>
      <c r="B254" s="567"/>
      <c r="C254" s="331" t="s">
        <v>39</v>
      </c>
      <c r="D254" s="342" t="s">
        <v>15</v>
      </c>
      <c r="E254" s="343" t="s">
        <v>1</v>
      </c>
      <c r="F254" s="346">
        <f>F253</f>
        <v>3</v>
      </c>
      <c r="G254" s="346">
        <f>F256</f>
        <v>2</v>
      </c>
      <c r="H254" s="345">
        <v>0</v>
      </c>
      <c r="I254" s="336">
        <f t="shared" si="11"/>
        <v>1180000</v>
      </c>
      <c r="J254" s="312"/>
      <c r="M254" s="317"/>
    </row>
    <row r="255" spans="1:13" outlineLevel="1">
      <c r="A255" s="312"/>
      <c r="B255" s="567"/>
      <c r="C255" s="331" t="s">
        <v>39</v>
      </c>
      <c r="D255" s="342" t="s">
        <v>9</v>
      </c>
      <c r="E255" s="343" t="s">
        <v>17</v>
      </c>
      <c r="F255" s="346">
        <v>2</v>
      </c>
      <c r="G255" s="346">
        <f>F253</f>
        <v>3</v>
      </c>
      <c r="H255" s="345">
        <v>10000</v>
      </c>
      <c r="I255" s="336">
        <f t="shared" si="11"/>
        <v>1190000</v>
      </c>
      <c r="J255" s="312"/>
      <c r="M255" s="317"/>
    </row>
    <row r="256" spans="1:13" outlineLevel="1">
      <c r="A256" s="312"/>
      <c r="B256" s="567"/>
      <c r="C256" s="331" t="s">
        <v>39</v>
      </c>
      <c r="D256" s="342" t="s">
        <v>25</v>
      </c>
      <c r="E256" s="343" t="s">
        <v>17</v>
      </c>
      <c r="F256" s="347">
        <f>F255</f>
        <v>2</v>
      </c>
      <c r="G256" s="347">
        <f>F254</f>
        <v>3</v>
      </c>
      <c r="H256" s="345">
        <v>10000</v>
      </c>
      <c r="I256" s="336">
        <f t="shared" si="11"/>
        <v>1200000</v>
      </c>
      <c r="J256" s="312"/>
      <c r="M256" s="317"/>
    </row>
    <row r="257" spans="1:13" outlineLevel="1">
      <c r="A257" s="312"/>
      <c r="B257" s="568" t="s">
        <v>7</v>
      </c>
      <c r="C257" s="331" t="s">
        <v>39</v>
      </c>
      <c r="D257" s="332" t="s">
        <v>23</v>
      </c>
      <c r="E257" s="333" t="s">
        <v>1</v>
      </c>
      <c r="F257" s="339">
        <v>3</v>
      </c>
      <c r="G257" s="339">
        <f>F259</f>
        <v>1</v>
      </c>
      <c r="H257" s="335">
        <v>0</v>
      </c>
      <c r="I257" s="336">
        <f t="shared" si="11"/>
        <v>1200000</v>
      </c>
      <c r="J257" s="312"/>
    </row>
    <row r="258" spans="1:13" outlineLevel="1">
      <c r="A258" s="312"/>
      <c r="B258" s="569"/>
      <c r="C258" s="331" t="s">
        <v>39</v>
      </c>
      <c r="D258" s="337" t="s">
        <v>24</v>
      </c>
      <c r="E258" s="338" t="s">
        <v>1</v>
      </c>
      <c r="F258" s="339">
        <f>F257</f>
        <v>3</v>
      </c>
      <c r="G258" s="339">
        <f>F260</f>
        <v>1</v>
      </c>
      <c r="H258" s="340">
        <v>0</v>
      </c>
      <c r="I258" s="336">
        <f t="shared" si="11"/>
        <v>1200000</v>
      </c>
      <c r="J258" s="312"/>
    </row>
    <row r="259" spans="1:13" outlineLevel="1">
      <c r="A259" s="312"/>
      <c r="B259" s="569"/>
      <c r="C259" s="331" t="s">
        <v>39</v>
      </c>
      <c r="D259" s="337" t="s">
        <v>9</v>
      </c>
      <c r="E259" s="338" t="s">
        <v>17</v>
      </c>
      <c r="F259" s="339">
        <v>1</v>
      </c>
      <c r="G259" s="339">
        <f>F257</f>
        <v>3</v>
      </c>
      <c r="H259" s="340">
        <v>10000</v>
      </c>
      <c r="I259" s="336">
        <f t="shared" si="11"/>
        <v>1210000</v>
      </c>
      <c r="J259" s="312"/>
    </row>
    <row r="260" spans="1:13" outlineLevel="1">
      <c r="A260" s="312"/>
      <c r="B260" s="569"/>
      <c r="C260" s="331" t="s">
        <v>39</v>
      </c>
      <c r="D260" s="337" t="s">
        <v>15</v>
      </c>
      <c r="E260" s="338" t="s">
        <v>17</v>
      </c>
      <c r="F260" s="341">
        <f>F259</f>
        <v>1</v>
      </c>
      <c r="G260" s="341">
        <f>F258</f>
        <v>3</v>
      </c>
      <c r="H260" s="340">
        <v>10000</v>
      </c>
      <c r="I260" s="336">
        <f t="shared" si="11"/>
        <v>1220000</v>
      </c>
      <c r="J260" s="312"/>
    </row>
    <row r="261" spans="1:13" outlineLevel="1">
      <c r="A261" s="312"/>
      <c r="B261" s="567" t="s">
        <v>8</v>
      </c>
      <c r="C261" s="331" t="s">
        <v>39</v>
      </c>
      <c r="D261" s="342" t="s">
        <v>24</v>
      </c>
      <c r="E261" s="343" t="str">
        <f>E257</f>
        <v>Thắng</v>
      </c>
      <c r="F261" s="344">
        <v>3</v>
      </c>
      <c r="G261" s="344">
        <f>F263</f>
        <v>1</v>
      </c>
      <c r="H261" s="345">
        <v>0</v>
      </c>
      <c r="I261" s="336">
        <f t="shared" si="11"/>
        <v>1220000</v>
      </c>
      <c r="J261" s="312"/>
      <c r="M261" s="317"/>
    </row>
    <row r="262" spans="1:13" outlineLevel="1">
      <c r="A262" s="312"/>
      <c r="B262" s="567"/>
      <c r="C262" s="331" t="s">
        <v>39</v>
      </c>
      <c r="D262" s="342" t="s">
        <v>23</v>
      </c>
      <c r="E262" s="343" t="s">
        <v>1</v>
      </c>
      <c r="F262" s="346">
        <f>F261</f>
        <v>3</v>
      </c>
      <c r="G262" s="346">
        <f>F264</f>
        <v>1</v>
      </c>
      <c r="H262" s="345">
        <v>0</v>
      </c>
      <c r="I262" s="336">
        <f t="shared" si="11"/>
        <v>1220000</v>
      </c>
      <c r="J262" s="312"/>
      <c r="M262" s="317"/>
    </row>
    <row r="263" spans="1:13" outlineLevel="1">
      <c r="A263" s="312"/>
      <c r="B263" s="567"/>
      <c r="C263" s="331" t="s">
        <v>39</v>
      </c>
      <c r="D263" s="342" t="s">
        <v>9</v>
      </c>
      <c r="E263" s="343" t="s">
        <v>17</v>
      </c>
      <c r="F263" s="346">
        <v>1</v>
      </c>
      <c r="G263" s="346">
        <f>F261</f>
        <v>3</v>
      </c>
      <c r="H263" s="345">
        <v>10000</v>
      </c>
      <c r="I263" s="336">
        <f t="shared" si="11"/>
        <v>1230000</v>
      </c>
      <c r="J263" s="312"/>
      <c r="M263" s="317"/>
    </row>
    <row r="264" spans="1:13" outlineLevel="1">
      <c r="A264" s="312"/>
      <c r="B264" s="567"/>
      <c r="C264" s="331" t="s">
        <v>39</v>
      </c>
      <c r="D264" s="342" t="s">
        <v>15</v>
      </c>
      <c r="E264" s="343" t="s">
        <v>17</v>
      </c>
      <c r="F264" s="347">
        <f>F263</f>
        <v>1</v>
      </c>
      <c r="G264" s="347">
        <f>F262</f>
        <v>3</v>
      </c>
      <c r="H264" s="345">
        <v>10000</v>
      </c>
      <c r="I264" s="336">
        <f t="shared" si="11"/>
        <v>1240000</v>
      </c>
      <c r="J264" s="312"/>
      <c r="M264" s="317"/>
    </row>
    <row r="265" spans="1:13" outlineLevel="1">
      <c r="A265" s="312"/>
      <c r="B265" s="568" t="s">
        <v>10</v>
      </c>
      <c r="C265" s="331" t="s">
        <v>39</v>
      </c>
      <c r="D265" s="332" t="s">
        <v>24</v>
      </c>
      <c r="E265" s="333" t="s">
        <v>1</v>
      </c>
      <c r="F265" s="339">
        <v>3</v>
      </c>
      <c r="G265" s="339">
        <f>F267</f>
        <v>2</v>
      </c>
      <c r="H265" s="335">
        <v>0</v>
      </c>
      <c r="I265" s="336">
        <f t="shared" si="11"/>
        <v>1240000</v>
      </c>
      <c r="J265" s="312"/>
    </row>
    <row r="266" spans="1:13" outlineLevel="1">
      <c r="A266" s="312"/>
      <c r="B266" s="569"/>
      <c r="C266" s="331" t="s">
        <v>39</v>
      </c>
      <c r="D266" s="337" t="s">
        <v>23</v>
      </c>
      <c r="E266" s="338" t="s">
        <v>1</v>
      </c>
      <c r="F266" s="339">
        <f>F265</f>
        <v>3</v>
      </c>
      <c r="G266" s="339">
        <f>F268</f>
        <v>2</v>
      </c>
      <c r="H266" s="340">
        <v>0</v>
      </c>
      <c r="I266" s="336">
        <f t="shared" si="11"/>
        <v>1240000</v>
      </c>
      <c r="J266" s="312"/>
    </row>
    <row r="267" spans="1:13" outlineLevel="1">
      <c r="A267" s="312"/>
      <c r="B267" s="569"/>
      <c r="C267" s="331" t="s">
        <v>39</v>
      </c>
      <c r="D267" s="337" t="s">
        <v>13</v>
      </c>
      <c r="E267" s="338" t="s">
        <v>17</v>
      </c>
      <c r="F267" s="339">
        <v>2</v>
      </c>
      <c r="G267" s="339">
        <f>F265</f>
        <v>3</v>
      </c>
      <c r="H267" s="340">
        <v>10000</v>
      </c>
      <c r="I267" s="336">
        <f t="shared" si="11"/>
        <v>1250000</v>
      </c>
      <c r="J267" s="312"/>
    </row>
    <row r="268" spans="1:13" outlineLevel="1">
      <c r="A268" s="312"/>
      <c r="B268" s="569"/>
      <c r="C268" s="331" t="s">
        <v>39</v>
      </c>
      <c r="D268" s="337" t="s">
        <v>9</v>
      </c>
      <c r="E268" s="338" t="s">
        <v>17</v>
      </c>
      <c r="F268" s="341">
        <f>F267</f>
        <v>2</v>
      </c>
      <c r="G268" s="341">
        <f>F266</f>
        <v>3</v>
      </c>
      <c r="H268" s="340">
        <v>10000</v>
      </c>
      <c r="I268" s="336">
        <f t="shared" si="11"/>
        <v>1260000</v>
      </c>
      <c r="J268" s="312"/>
    </row>
    <row r="269" spans="1:13" outlineLevel="1">
      <c r="A269" s="312"/>
      <c r="B269" s="567" t="s">
        <v>31</v>
      </c>
      <c r="C269" s="331" t="s">
        <v>39</v>
      </c>
      <c r="D269" s="342" t="s">
        <v>23</v>
      </c>
      <c r="E269" s="343" t="str">
        <f>E265</f>
        <v>Thắng</v>
      </c>
      <c r="F269" s="344">
        <v>3</v>
      </c>
      <c r="G269" s="344">
        <f>F271</f>
        <v>0</v>
      </c>
      <c r="H269" s="345">
        <v>0</v>
      </c>
      <c r="I269" s="336">
        <f t="shared" si="11"/>
        <v>1260000</v>
      </c>
      <c r="J269" s="312"/>
      <c r="M269" s="317"/>
    </row>
    <row r="270" spans="1:13" outlineLevel="1">
      <c r="A270" s="312"/>
      <c r="B270" s="567"/>
      <c r="C270" s="331" t="s">
        <v>39</v>
      </c>
      <c r="D270" s="342" t="s">
        <v>24</v>
      </c>
      <c r="E270" s="343" t="s">
        <v>1</v>
      </c>
      <c r="F270" s="346">
        <f>F269</f>
        <v>3</v>
      </c>
      <c r="G270" s="346">
        <f>F272</f>
        <v>0</v>
      </c>
      <c r="H270" s="345">
        <v>0</v>
      </c>
      <c r="I270" s="336">
        <f t="shared" si="11"/>
        <v>1260000</v>
      </c>
      <c r="J270" s="312"/>
      <c r="M270" s="317"/>
    </row>
    <row r="271" spans="1:13" outlineLevel="1">
      <c r="A271" s="312"/>
      <c r="B271" s="567"/>
      <c r="C271" s="331" t="s">
        <v>39</v>
      </c>
      <c r="D271" s="342" t="s">
        <v>15</v>
      </c>
      <c r="E271" s="343" t="s">
        <v>17</v>
      </c>
      <c r="F271" s="346">
        <v>0</v>
      </c>
      <c r="G271" s="346">
        <f>F269</f>
        <v>3</v>
      </c>
      <c r="H271" s="345">
        <v>10000</v>
      </c>
      <c r="I271" s="336">
        <f t="shared" si="11"/>
        <v>1270000</v>
      </c>
      <c r="J271" s="312"/>
      <c r="M271" s="317"/>
    </row>
    <row r="272" spans="1:13" outlineLevel="1">
      <c r="A272" s="312"/>
      <c r="B272" s="567"/>
      <c r="C272" s="331" t="s">
        <v>39</v>
      </c>
      <c r="D272" s="342" t="s">
        <v>533</v>
      </c>
      <c r="E272" s="343" t="s">
        <v>17</v>
      </c>
      <c r="F272" s="347">
        <f>F271</f>
        <v>0</v>
      </c>
      <c r="G272" s="347">
        <f>F270</f>
        <v>3</v>
      </c>
      <c r="H272" s="345">
        <v>10000</v>
      </c>
      <c r="I272" s="336">
        <f t="shared" si="11"/>
        <v>1280000</v>
      </c>
      <c r="J272" s="312"/>
      <c r="M272" s="317"/>
    </row>
    <row r="273" spans="1:10" outlineLevel="1">
      <c r="A273" s="312"/>
      <c r="B273" s="568" t="s">
        <v>36</v>
      </c>
      <c r="C273" s="331" t="s">
        <v>39</v>
      </c>
      <c r="D273" s="332" t="s">
        <v>0</v>
      </c>
      <c r="E273" s="333" t="s">
        <v>1</v>
      </c>
      <c r="F273" s="339">
        <v>3</v>
      </c>
      <c r="G273" s="339">
        <f>F275</f>
        <v>1</v>
      </c>
      <c r="H273" s="335">
        <v>0</v>
      </c>
      <c r="I273" s="336">
        <f t="shared" si="11"/>
        <v>1280000</v>
      </c>
      <c r="J273" s="312"/>
    </row>
    <row r="274" spans="1:10" outlineLevel="1">
      <c r="A274" s="312"/>
      <c r="B274" s="569"/>
      <c r="C274" s="331" t="s">
        <v>39</v>
      </c>
      <c r="D274" s="337" t="s">
        <v>13</v>
      </c>
      <c r="E274" s="338" t="s">
        <v>1</v>
      </c>
      <c r="F274" s="339">
        <f>F273</f>
        <v>3</v>
      </c>
      <c r="G274" s="339">
        <f>F276</f>
        <v>1</v>
      </c>
      <c r="H274" s="340">
        <v>0</v>
      </c>
      <c r="I274" s="336">
        <f t="shared" si="11"/>
        <v>1280000</v>
      </c>
      <c r="J274" s="312"/>
    </row>
    <row r="275" spans="1:10" outlineLevel="1">
      <c r="A275" s="312"/>
      <c r="B275" s="569"/>
      <c r="C275" s="331" t="s">
        <v>39</v>
      </c>
      <c r="D275" s="337" t="s">
        <v>23</v>
      </c>
      <c r="E275" s="338" t="s">
        <v>17</v>
      </c>
      <c r="F275" s="339">
        <v>1</v>
      </c>
      <c r="G275" s="339">
        <f>F273</f>
        <v>3</v>
      </c>
      <c r="H275" s="340">
        <v>10000</v>
      </c>
      <c r="I275" s="336">
        <f t="shared" si="11"/>
        <v>1290000</v>
      </c>
      <c r="J275" s="312"/>
    </row>
    <row r="276" spans="1:10" outlineLevel="1">
      <c r="A276" s="312"/>
      <c r="B276" s="569"/>
      <c r="C276" s="331" t="s">
        <v>39</v>
      </c>
      <c r="D276" s="337" t="s">
        <v>24</v>
      </c>
      <c r="E276" s="338" t="s">
        <v>17</v>
      </c>
      <c r="F276" s="341">
        <f>F275</f>
        <v>1</v>
      </c>
      <c r="G276" s="341">
        <f>F274</f>
        <v>3</v>
      </c>
      <c r="H276" s="340">
        <v>10000</v>
      </c>
      <c r="I276" s="336">
        <f t="shared" si="11"/>
        <v>1300000</v>
      </c>
      <c r="J276" s="312"/>
    </row>
    <row r="277" spans="1:10" ht="15" customHeight="1"/>
  </sheetData>
  <autoFilter ref="B3:I451">
    <filterColumn colId="4" showButton="0"/>
  </autoFilter>
  <mergeCells count="68">
    <mergeCell ref="B170:B173"/>
    <mergeCell ref="B174:B177"/>
    <mergeCell ref="B178:B181"/>
    <mergeCell ref="B146:B149"/>
    <mergeCell ref="B150:B153"/>
    <mergeCell ref="B154:B157"/>
    <mergeCell ref="B158:B161"/>
    <mergeCell ref="B162:B165"/>
    <mergeCell ref="B166:B169"/>
    <mergeCell ref="B76:B79"/>
    <mergeCell ref="B80:B83"/>
    <mergeCell ref="B108:B111"/>
    <mergeCell ref="B112:B115"/>
    <mergeCell ref="B116:B119"/>
    <mergeCell ref="B55:B58"/>
    <mergeCell ref="B59:B62"/>
    <mergeCell ref="B63:B66"/>
    <mergeCell ref="B67:B70"/>
    <mergeCell ref="B72:B75"/>
    <mergeCell ref="B133:B136"/>
    <mergeCell ref="B137:B140"/>
    <mergeCell ref="B142:B145"/>
    <mergeCell ref="B92:B95"/>
    <mergeCell ref="B96:B99"/>
    <mergeCell ref="B100:B103"/>
    <mergeCell ref="B104:B107"/>
    <mergeCell ref="B129:B132"/>
    <mergeCell ref="B121:B124"/>
    <mergeCell ref="B125:B128"/>
    <mergeCell ref="B84:B87"/>
    <mergeCell ref="B88:B91"/>
    <mergeCell ref="B2:H2"/>
    <mergeCell ref="F3:G3"/>
    <mergeCell ref="B5:B8"/>
    <mergeCell ref="B9:B12"/>
    <mergeCell ref="B13:B16"/>
    <mergeCell ref="B17:B20"/>
    <mergeCell ref="B22:B25"/>
    <mergeCell ref="B26:B29"/>
    <mergeCell ref="B30:B33"/>
    <mergeCell ref="B34:B37"/>
    <mergeCell ref="B39:B42"/>
    <mergeCell ref="B43:B46"/>
    <mergeCell ref="B47:B50"/>
    <mergeCell ref="B51:B54"/>
    <mergeCell ref="B203:B206"/>
    <mergeCell ref="B183:B186"/>
    <mergeCell ref="B187:B190"/>
    <mergeCell ref="B191:B194"/>
    <mergeCell ref="B195:B198"/>
    <mergeCell ref="B199:B202"/>
    <mergeCell ref="B208:B211"/>
    <mergeCell ref="B212:B215"/>
    <mergeCell ref="B216:B219"/>
    <mergeCell ref="B220:B223"/>
    <mergeCell ref="B224:B227"/>
    <mergeCell ref="B228:B231"/>
    <mergeCell ref="B232:B235"/>
    <mergeCell ref="B236:B239"/>
    <mergeCell ref="B240:B243"/>
    <mergeCell ref="B245:B248"/>
    <mergeCell ref="B269:B272"/>
    <mergeCell ref="B273:B276"/>
    <mergeCell ref="B249:B252"/>
    <mergeCell ref="B253:B256"/>
    <mergeCell ref="B257:B260"/>
    <mergeCell ref="B261:B264"/>
    <mergeCell ref="B265:B268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>
    <outlinePr summaryBelow="0"/>
  </sheetPr>
  <dimension ref="A1:M726"/>
  <sheetViews>
    <sheetView zoomScale="80" zoomScaleNormal="80" workbookViewId="0">
      <pane ySplit="3" topLeftCell="A703" activePane="bottomLeft" state="frozen"/>
      <selection pane="bottomLeft" activeCell="L720" sqref="L720"/>
    </sheetView>
  </sheetViews>
  <sheetFormatPr defaultColWidth="11.42578125" defaultRowHeight="17.149999999999999" outlineLevelRow="1"/>
  <cols>
    <col min="1" max="1" width="4.42578125" style="317" customWidth="1"/>
    <col min="2" max="2" width="16.7109375" style="317" customWidth="1"/>
    <col min="3" max="3" width="12.85546875" style="317" customWidth="1"/>
    <col min="4" max="4" width="14.42578125" style="349" customWidth="1"/>
    <col min="5" max="5" width="13" style="317" customWidth="1"/>
    <col min="6" max="7" width="6.28515625" style="350" customWidth="1"/>
    <col min="8" max="8" width="15.7109375" style="317" bestFit="1" customWidth="1"/>
    <col min="9" max="9" width="15.140625" style="317" bestFit="1" customWidth="1"/>
    <col min="10" max="10" width="32.7109375" style="317" bestFit="1" customWidth="1"/>
    <col min="11" max="11" width="15.7109375" style="317" customWidth="1"/>
    <col min="12" max="12" width="13.7109375" style="317" bestFit="1" customWidth="1"/>
    <col min="13" max="13" width="16.140625" style="318" customWidth="1"/>
    <col min="14" max="16" width="16.140625" style="317" customWidth="1"/>
    <col min="17" max="17" width="15.42578125" style="317" customWidth="1"/>
    <col min="18" max="16384" width="11.42578125" style="317"/>
  </cols>
  <sheetData>
    <row r="1" spans="1:13" ht="16.05" customHeight="1">
      <c r="A1" s="312"/>
      <c r="B1" s="312"/>
      <c r="C1" s="312"/>
      <c r="D1" s="313">
        <f>COUNTIF(D4:D1789,"Minh")</f>
        <v>59</v>
      </c>
      <c r="E1" s="313"/>
      <c r="F1" s="353">
        <f>SUBTOTAL(9,F4:F961)</f>
        <v>1437</v>
      </c>
      <c r="G1" s="313">
        <f>SUBTOTAL(9,G4:G961)</f>
        <v>1437</v>
      </c>
      <c r="H1" s="316"/>
      <c r="I1" s="312"/>
      <c r="J1" s="312"/>
    </row>
    <row r="2" spans="1:13" ht="28" customHeight="1">
      <c r="A2" s="312"/>
      <c r="B2" s="570" t="s">
        <v>475</v>
      </c>
      <c r="C2" s="571"/>
      <c r="D2" s="571"/>
      <c r="E2" s="571"/>
      <c r="F2" s="571"/>
      <c r="G2" s="571"/>
      <c r="H2" s="571"/>
      <c r="I2" s="319">
        <f>MAX(I$5:I$1048576)</f>
        <v>3350000</v>
      </c>
      <c r="J2" s="312"/>
      <c r="M2" s="317"/>
    </row>
    <row r="3" spans="1:13" ht="24.25" customHeight="1">
      <c r="A3" s="312"/>
      <c r="B3" s="357" t="s">
        <v>188</v>
      </c>
      <c r="C3" s="321" t="s">
        <v>187</v>
      </c>
      <c r="D3" s="357" t="s">
        <v>19</v>
      </c>
      <c r="E3" s="357" t="s">
        <v>189</v>
      </c>
      <c r="F3" s="572" t="s">
        <v>204</v>
      </c>
      <c r="G3" s="572"/>
      <c r="H3" s="322" t="s">
        <v>190</v>
      </c>
      <c r="I3" s="323" t="s">
        <v>20</v>
      </c>
      <c r="J3" s="312"/>
      <c r="K3" s="324"/>
      <c r="M3" s="317"/>
    </row>
    <row r="4" spans="1:13">
      <c r="A4" s="312"/>
      <c r="B4" s="325" t="s">
        <v>484</v>
      </c>
      <c r="C4" s="326"/>
      <c r="D4" s="327"/>
      <c r="E4" s="328"/>
      <c r="F4" s="328"/>
      <c r="G4" s="328"/>
      <c r="H4" s="329">
        <f>SUM(H5:H28)</f>
        <v>120000</v>
      </c>
      <c r="I4" s="330">
        <v>0</v>
      </c>
      <c r="J4" s="312"/>
      <c r="M4" s="317"/>
    </row>
    <row r="5" spans="1:13" outlineLevel="1">
      <c r="A5" s="312"/>
      <c r="B5" s="568" t="s">
        <v>2</v>
      </c>
      <c r="C5" s="331" t="s">
        <v>39</v>
      </c>
      <c r="D5" s="332" t="s">
        <v>16</v>
      </c>
      <c r="E5" s="333" t="s">
        <v>1</v>
      </c>
      <c r="F5" s="334">
        <v>3</v>
      </c>
      <c r="G5" s="334">
        <f>F7</f>
        <v>2</v>
      </c>
      <c r="H5" s="335">
        <v>0</v>
      </c>
      <c r="I5" s="336">
        <f>I4+H5</f>
        <v>0</v>
      </c>
      <c r="J5" s="312"/>
      <c r="M5" s="317"/>
    </row>
    <row r="6" spans="1:13" outlineLevel="1">
      <c r="A6" s="312"/>
      <c r="B6" s="569"/>
      <c r="C6" s="331" t="s">
        <v>39</v>
      </c>
      <c r="D6" s="337" t="s">
        <v>25</v>
      </c>
      <c r="E6" s="338" t="s">
        <v>1</v>
      </c>
      <c r="F6" s="339">
        <f>F5</f>
        <v>3</v>
      </c>
      <c r="G6" s="339">
        <f>F8</f>
        <v>2</v>
      </c>
      <c r="H6" s="340">
        <v>0</v>
      </c>
      <c r="I6" s="336">
        <f>I5+H6</f>
        <v>0</v>
      </c>
      <c r="J6" s="312"/>
      <c r="M6" s="317"/>
    </row>
    <row r="7" spans="1:13" outlineLevel="1">
      <c r="A7" s="312"/>
      <c r="B7" s="569"/>
      <c r="C7" s="331" t="s">
        <v>39</v>
      </c>
      <c r="D7" s="337" t="s">
        <v>4</v>
      </c>
      <c r="E7" s="338" t="s">
        <v>17</v>
      </c>
      <c r="F7" s="339">
        <v>2</v>
      </c>
      <c r="G7" s="339">
        <f>F5</f>
        <v>3</v>
      </c>
      <c r="H7" s="340">
        <v>10000</v>
      </c>
      <c r="I7" s="336">
        <f>I6+H7</f>
        <v>10000</v>
      </c>
      <c r="J7" s="312"/>
      <c r="M7" s="317"/>
    </row>
    <row r="8" spans="1:13" outlineLevel="1">
      <c r="A8" s="312"/>
      <c r="B8" s="569"/>
      <c r="C8" s="331" t="s">
        <v>39</v>
      </c>
      <c r="D8" s="337" t="s">
        <v>24</v>
      </c>
      <c r="E8" s="338" t="s">
        <v>17</v>
      </c>
      <c r="F8" s="341">
        <f>F7</f>
        <v>2</v>
      </c>
      <c r="G8" s="341">
        <f>F6</f>
        <v>3</v>
      </c>
      <c r="H8" s="340">
        <v>10000</v>
      </c>
      <c r="I8" s="336">
        <f t="shared" ref="I8:I28" si="0">I7+H8</f>
        <v>20000</v>
      </c>
      <c r="J8" s="312"/>
      <c r="M8" s="317"/>
    </row>
    <row r="9" spans="1:13" outlineLevel="1">
      <c r="A9" s="312"/>
      <c r="B9" s="567" t="s">
        <v>3</v>
      </c>
      <c r="C9" s="331" t="s">
        <v>39</v>
      </c>
      <c r="D9" s="342" t="s">
        <v>16</v>
      </c>
      <c r="E9" s="343" t="str">
        <f>E5</f>
        <v>Thắng</v>
      </c>
      <c r="F9" s="344">
        <v>3</v>
      </c>
      <c r="G9" s="344">
        <f>F11</f>
        <v>1</v>
      </c>
      <c r="H9" s="345">
        <v>0</v>
      </c>
      <c r="I9" s="336">
        <f t="shared" si="0"/>
        <v>20000</v>
      </c>
      <c r="J9" s="312"/>
      <c r="M9" s="317"/>
    </row>
    <row r="10" spans="1:13" outlineLevel="1">
      <c r="A10" s="312"/>
      <c r="B10" s="567"/>
      <c r="C10" s="331" t="s">
        <v>39</v>
      </c>
      <c r="D10" s="342" t="s">
        <v>25</v>
      </c>
      <c r="E10" s="343" t="s">
        <v>1</v>
      </c>
      <c r="F10" s="346">
        <f>F9</f>
        <v>3</v>
      </c>
      <c r="G10" s="346">
        <f>F12</f>
        <v>1</v>
      </c>
      <c r="H10" s="345">
        <v>0</v>
      </c>
      <c r="I10" s="336">
        <f t="shared" si="0"/>
        <v>20000</v>
      </c>
      <c r="J10" s="312"/>
      <c r="M10" s="317"/>
    </row>
    <row r="11" spans="1:13" outlineLevel="1">
      <c r="A11" s="312"/>
      <c r="B11" s="567"/>
      <c r="C11" s="331" t="s">
        <v>39</v>
      </c>
      <c r="D11" s="342" t="s">
        <v>4</v>
      </c>
      <c r="E11" s="343" t="s">
        <v>17</v>
      </c>
      <c r="F11" s="346">
        <v>1</v>
      </c>
      <c r="G11" s="346">
        <f>F9</f>
        <v>3</v>
      </c>
      <c r="H11" s="345">
        <v>10000</v>
      </c>
      <c r="I11" s="336">
        <f t="shared" si="0"/>
        <v>30000</v>
      </c>
      <c r="J11" s="312"/>
      <c r="M11" s="317"/>
    </row>
    <row r="12" spans="1:13" outlineLevel="1">
      <c r="A12" s="312"/>
      <c r="B12" s="567"/>
      <c r="C12" s="331" t="s">
        <v>39</v>
      </c>
      <c r="D12" s="342" t="s">
        <v>24</v>
      </c>
      <c r="E12" s="343" t="s">
        <v>17</v>
      </c>
      <c r="F12" s="347">
        <f>F11</f>
        <v>1</v>
      </c>
      <c r="G12" s="347">
        <f>F10</f>
        <v>3</v>
      </c>
      <c r="H12" s="345">
        <v>10000</v>
      </c>
      <c r="I12" s="336">
        <f t="shared" si="0"/>
        <v>40000</v>
      </c>
      <c r="J12" s="312"/>
      <c r="M12" s="317"/>
    </row>
    <row r="13" spans="1:13" outlineLevel="1">
      <c r="A13" s="312"/>
      <c r="B13" s="568" t="s">
        <v>6</v>
      </c>
      <c r="C13" s="331" t="s">
        <v>39</v>
      </c>
      <c r="D13" s="332" t="s">
        <v>4</v>
      </c>
      <c r="E13" s="333" t="s">
        <v>1</v>
      </c>
      <c r="F13" s="339">
        <v>3</v>
      </c>
      <c r="G13" s="339">
        <f>F15</f>
        <v>0</v>
      </c>
      <c r="H13" s="335">
        <v>0</v>
      </c>
      <c r="I13" s="336">
        <f t="shared" si="0"/>
        <v>40000</v>
      </c>
      <c r="J13" s="312"/>
    </row>
    <row r="14" spans="1:13" outlineLevel="1">
      <c r="A14" s="312"/>
      <c r="B14" s="569"/>
      <c r="C14" s="331" t="s">
        <v>39</v>
      </c>
      <c r="D14" s="337" t="s">
        <v>24</v>
      </c>
      <c r="E14" s="338" t="s">
        <v>1</v>
      </c>
      <c r="F14" s="339">
        <f>F13</f>
        <v>3</v>
      </c>
      <c r="G14" s="339">
        <f>F16</f>
        <v>0</v>
      </c>
      <c r="H14" s="340">
        <v>0</v>
      </c>
      <c r="I14" s="336">
        <f t="shared" si="0"/>
        <v>40000</v>
      </c>
      <c r="J14" s="312"/>
    </row>
    <row r="15" spans="1:13" outlineLevel="1">
      <c r="A15" s="312"/>
      <c r="B15" s="569"/>
      <c r="C15" s="331" t="s">
        <v>39</v>
      </c>
      <c r="D15" s="337" t="s">
        <v>23</v>
      </c>
      <c r="E15" s="338" t="s">
        <v>17</v>
      </c>
      <c r="F15" s="339">
        <v>0</v>
      </c>
      <c r="G15" s="339">
        <f>F13</f>
        <v>3</v>
      </c>
      <c r="H15" s="340">
        <v>10000</v>
      </c>
      <c r="I15" s="336">
        <f t="shared" si="0"/>
        <v>50000</v>
      </c>
      <c r="J15" s="312"/>
    </row>
    <row r="16" spans="1:13" outlineLevel="1">
      <c r="A16" s="312"/>
      <c r="B16" s="569"/>
      <c r="C16" s="331" t="s">
        <v>39</v>
      </c>
      <c r="D16" s="337" t="s">
        <v>25</v>
      </c>
      <c r="E16" s="338" t="s">
        <v>17</v>
      </c>
      <c r="F16" s="341">
        <f>F15</f>
        <v>0</v>
      </c>
      <c r="G16" s="341">
        <f>F14</f>
        <v>3</v>
      </c>
      <c r="H16" s="340">
        <v>10000</v>
      </c>
      <c r="I16" s="336">
        <f t="shared" si="0"/>
        <v>60000</v>
      </c>
      <c r="J16" s="312"/>
    </row>
    <row r="17" spans="1:13" outlineLevel="1">
      <c r="A17" s="312"/>
      <c r="B17" s="567" t="s">
        <v>7</v>
      </c>
      <c r="C17" s="331" t="s">
        <v>39</v>
      </c>
      <c r="D17" s="342" t="s">
        <v>4</v>
      </c>
      <c r="E17" s="343" t="str">
        <f>E13</f>
        <v>Thắng</v>
      </c>
      <c r="F17" s="344">
        <v>3</v>
      </c>
      <c r="G17" s="344">
        <f>F19</f>
        <v>1</v>
      </c>
      <c r="H17" s="345">
        <v>0</v>
      </c>
      <c r="I17" s="336">
        <f t="shared" si="0"/>
        <v>60000</v>
      </c>
      <c r="J17" s="312"/>
      <c r="M17" s="317"/>
    </row>
    <row r="18" spans="1:13" outlineLevel="1">
      <c r="A18" s="312"/>
      <c r="B18" s="567"/>
      <c r="C18" s="331" t="s">
        <v>39</v>
      </c>
      <c r="D18" s="342" t="s">
        <v>24</v>
      </c>
      <c r="E18" s="343" t="s">
        <v>1</v>
      </c>
      <c r="F18" s="346">
        <f>F17</f>
        <v>3</v>
      </c>
      <c r="G18" s="346">
        <f>F20</f>
        <v>1</v>
      </c>
      <c r="H18" s="345">
        <v>0</v>
      </c>
      <c r="I18" s="336">
        <f t="shared" si="0"/>
        <v>60000</v>
      </c>
      <c r="J18" s="312"/>
      <c r="M18" s="317"/>
    </row>
    <row r="19" spans="1:13" outlineLevel="1">
      <c r="A19" s="312"/>
      <c r="B19" s="567"/>
      <c r="C19" s="331" t="s">
        <v>39</v>
      </c>
      <c r="D19" s="342" t="s">
        <v>23</v>
      </c>
      <c r="E19" s="343" t="s">
        <v>17</v>
      </c>
      <c r="F19" s="346">
        <v>1</v>
      </c>
      <c r="G19" s="346">
        <f>F17</f>
        <v>3</v>
      </c>
      <c r="H19" s="345">
        <v>10000</v>
      </c>
      <c r="I19" s="336">
        <f t="shared" si="0"/>
        <v>70000</v>
      </c>
      <c r="J19" s="312"/>
      <c r="M19" s="317"/>
    </row>
    <row r="20" spans="1:13" outlineLevel="1">
      <c r="A20" s="312"/>
      <c r="B20" s="567"/>
      <c r="C20" s="331" t="s">
        <v>39</v>
      </c>
      <c r="D20" s="342" t="s">
        <v>25</v>
      </c>
      <c r="E20" s="343" t="s">
        <v>17</v>
      </c>
      <c r="F20" s="347">
        <f>F19</f>
        <v>1</v>
      </c>
      <c r="G20" s="347">
        <f>F18</f>
        <v>3</v>
      </c>
      <c r="H20" s="345">
        <v>10000</v>
      </c>
      <c r="I20" s="336">
        <f t="shared" si="0"/>
        <v>80000</v>
      </c>
      <c r="J20" s="312"/>
      <c r="M20" s="317"/>
    </row>
    <row r="21" spans="1:13" outlineLevel="1">
      <c r="A21" s="312"/>
      <c r="B21" s="568" t="s">
        <v>8</v>
      </c>
      <c r="C21" s="331" t="s">
        <v>39</v>
      </c>
      <c r="D21" s="332" t="s">
        <v>14</v>
      </c>
      <c r="E21" s="333" t="s">
        <v>1</v>
      </c>
      <c r="F21" s="339">
        <v>3</v>
      </c>
      <c r="G21" s="339">
        <f>F23</f>
        <v>2</v>
      </c>
      <c r="H21" s="335">
        <v>0</v>
      </c>
      <c r="I21" s="336">
        <f t="shared" si="0"/>
        <v>80000</v>
      </c>
      <c r="J21" s="312"/>
    </row>
    <row r="22" spans="1:13" outlineLevel="1">
      <c r="A22" s="312"/>
      <c r="B22" s="569"/>
      <c r="C22" s="331" t="s">
        <v>39</v>
      </c>
      <c r="D22" s="337" t="s">
        <v>23</v>
      </c>
      <c r="E22" s="338" t="s">
        <v>1</v>
      </c>
      <c r="F22" s="339">
        <f>F21</f>
        <v>3</v>
      </c>
      <c r="G22" s="339">
        <f>F24</f>
        <v>2</v>
      </c>
      <c r="H22" s="340">
        <v>0</v>
      </c>
      <c r="I22" s="336">
        <f t="shared" si="0"/>
        <v>80000</v>
      </c>
      <c r="J22" s="312"/>
    </row>
    <row r="23" spans="1:13" outlineLevel="1">
      <c r="A23" s="312"/>
      <c r="B23" s="569"/>
      <c r="C23" s="331" t="s">
        <v>39</v>
      </c>
      <c r="D23" s="337" t="s">
        <v>118</v>
      </c>
      <c r="E23" s="338" t="s">
        <v>17</v>
      </c>
      <c r="F23" s="339">
        <v>2</v>
      </c>
      <c r="G23" s="339">
        <f>F21</f>
        <v>3</v>
      </c>
      <c r="H23" s="340">
        <v>10000</v>
      </c>
      <c r="I23" s="336">
        <f t="shared" si="0"/>
        <v>90000</v>
      </c>
      <c r="J23" s="312"/>
    </row>
    <row r="24" spans="1:13" outlineLevel="1">
      <c r="A24" s="312"/>
      <c r="B24" s="569"/>
      <c r="C24" s="331" t="s">
        <v>39</v>
      </c>
      <c r="D24" s="337" t="s">
        <v>25</v>
      </c>
      <c r="E24" s="338" t="s">
        <v>17</v>
      </c>
      <c r="F24" s="341">
        <f>F23</f>
        <v>2</v>
      </c>
      <c r="G24" s="341">
        <f>F22</f>
        <v>3</v>
      </c>
      <c r="H24" s="340">
        <v>10000</v>
      </c>
      <c r="I24" s="336">
        <f t="shared" si="0"/>
        <v>100000</v>
      </c>
      <c r="J24" s="312"/>
    </row>
    <row r="25" spans="1:13" outlineLevel="1">
      <c r="A25" s="312"/>
      <c r="B25" s="567" t="s">
        <v>10</v>
      </c>
      <c r="C25" s="331" t="s">
        <v>40</v>
      </c>
      <c r="D25" s="342" t="s">
        <v>23</v>
      </c>
      <c r="E25" s="343" t="s">
        <v>1</v>
      </c>
      <c r="F25" s="346">
        <v>3</v>
      </c>
      <c r="G25" s="346">
        <f>F26</f>
        <v>0</v>
      </c>
      <c r="H25" s="345">
        <v>0</v>
      </c>
      <c r="I25" s="336">
        <f t="shared" si="0"/>
        <v>100000</v>
      </c>
      <c r="J25" s="312"/>
      <c r="M25" s="317"/>
    </row>
    <row r="26" spans="1:13" outlineLevel="1">
      <c r="A26" s="312"/>
      <c r="B26" s="567"/>
      <c r="C26" s="331" t="s">
        <v>40</v>
      </c>
      <c r="D26" s="342" t="s">
        <v>0</v>
      </c>
      <c r="E26" s="343" t="s">
        <v>17</v>
      </c>
      <c r="F26" s="346">
        <v>0</v>
      </c>
      <c r="G26" s="346">
        <f>F25</f>
        <v>3</v>
      </c>
      <c r="H26" s="345">
        <v>10000</v>
      </c>
      <c r="I26" s="336">
        <f t="shared" si="0"/>
        <v>110000</v>
      </c>
      <c r="J26" s="312"/>
      <c r="M26" s="317"/>
    </row>
    <row r="27" spans="1:13" outlineLevel="1">
      <c r="A27" s="312"/>
      <c r="B27" s="573" t="s">
        <v>31</v>
      </c>
      <c r="C27" s="537" t="s">
        <v>40</v>
      </c>
      <c r="D27" s="538" t="s">
        <v>0</v>
      </c>
      <c r="E27" s="539" t="s">
        <v>1</v>
      </c>
      <c r="F27" s="540">
        <v>3</v>
      </c>
      <c r="G27" s="540">
        <f>F28</f>
        <v>1</v>
      </c>
      <c r="H27" s="541">
        <v>0</v>
      </c>
      <c r="I27" s="336">
        <f t="shared" si="0"/>
        <v>110000</v>
      </c>
      <c r="J27" s="312"/>
      <c r="M27" s="317"/>
    </row>
    <row r="28" spans="1:13" outlineLevel="1">
      <c r="A28" s="312"/>
      <c r="B28" s="573"/>
      <c r="C28" s="537" t="s">
        <v>40</v>
      </c>
      <c r="D28" s="538" t="s">
        <v>14</v>
      </c>
      <c r="E28" s="539" t="s">
        <v>17</v>
      </c>
      <c r="F28" s="540">
        <v>1</v>
      </c>
      <c r="G28" s="540">
        <f>F27</f>
        <v>3</v>
      </c>
      <c r="H28" s="541">
        <v>10000</v>
      </c>
      <c r="I28" s="336">
        <f t="shared" si="0"/>
        <v>120000</v>
      </c>
      <c r="J28" s="312"/>
      <c r="M28" s="317"/>
    </row>
    <row r="29" spans="1:13">
      <c r="A29" s="312"/>
      <c r="B29" s="325" t="s">
        <v>485</v>
      </c>
      <c r="C29" s="326"/>
      <c r="D29" s="327"/>
      <c r="E29" s="328"/>
      <c r="F29" s="328"/>
      <c r="G29" s="328"/>
      <c r="H29" s="329">
        <f>SUM(H30:H49)</f>
        <v>100000</v>
      </c>
      <c r="I29" s="330">
        <v>0</v>
      </c>
      <c r="J29" s="312"/>
      <c r="M29" s="317"/>
    </row>
    <row r="30" spans="1:13" outlineLevel="1">
      <c r="A30" s="312"/>
      <c r="B30" s="568" t="s">
        <v>2</v>
      </c>
      <c r="C30" s="331" t="s">
        <v>39</v>
      </c>
      <c r="D30" s="332" t="s">
        <v>14</v>
      </c>
      <c r="E30" s="333" t="s">
        <v>1</v>
      </c>
      <c r="F30" s="334">
        <v>3</v>
      </c>
      <c r="G30" s="334">
        <f>F32</f>
        <v>0</v>
      </c>
      <c r="H30" s="335">
        <v>0</v>
      </c>
      <c r="I30" s="336">
        <f>I28+H30</f>
        <v>120000</v>
      </c>
      <c r="J30" s="312"/>
      <c r="M30" s="317"/>
    </row>
    <row r="31" spans="1:13" outlineLevel="1">
      <c r="A31" s="312"/>
      <c r="B31" s="569"/>
      <c r="C31" s="331" t="s">
        <v>39</v>
      </c>
      <c r="D31" s="337" t="s">
        <v>13</v>
      </c>
      <c r="E31" s="338" t="s">
        <v>1</v>
      </c>
      <c r="F31" s="339">
        <f>F30</f>
        <v>3</v>
      </c>
      <c r="G31" s="339">
        <f>F33</f>
        <v>0</v>
      </c>
      <c r="H31" s="340">
        <v>0</v>
      </c>
      <c r="I31" s="336">
        <f>I30+H31</f>
        <v>120000</v>
      </c>
      <c r="J31" s="312"/>
      <c r="M31" s="317"/>
    </row>
    <row r="32" spans="1:13" outlineLevel="1">
      <c r="A32" s="312"/>
      <c r="B32" s="569"/>
      <c r="C32" s="331" t="s">
        <v>39</v>
      </c>
      <c r="D32" s="337" t="s">
        <v>25</v>
      </c>
      <c r="E32" s="338" t="s">
        <v>17</v>
      </c>
      <c r="F32" s="339">
        <v>0</v>
      </c>
      <c r="G32" s="339">
        <f>F30</f>
        <v>3</v>
      </c>
      <c r="H32" s="340">
        <v>10000</v>
      </c>
      <c r="I32" s="336">
        <f>I31+H32</f>
        <v>130000</v>
      </c>
      <c r="J32" s="312"/>
      <c r="M32" s="317"/>
    </row>
    <row r="33" spans="1:13" outlineLevel="1">
      <c r="A33" s="312"/>
      <c r="B33" s="569"/>
      <c r="C33" s="331" t="s">
        <v>39</v>
      </c>
      <c r="D33" s="337" t="s">
        <v>9</v>
      </c>
      <c r="E33" s="338" t="s">
        <v>17</v>
      </c>
      <c r="F33" s="341">
        <f>F32</f>
        <v>0</v>
      </c>
      <c r="G33" s="341">
        <f>F31</f>
        <v>3</v>
      </c>
      <c r="H33" s="340">
        <v>10000</v>
      </c>
      <c r="I33" s="336">
        <f t="shared" ref="I33:I49" si="1">I32+H33</f>
        <v>140000</v>
      </c>
      <c r="J33" s="312"/>
      <c r="M33" s="317"/>
    </row>
    <row r="34" spans="1:13" outlineLevel="1">
      <c r="A34" s="312"/>
      <c r="B34" s="567" t="s">
        <v>3</v>
      </c>
      <c r="C34" s="331" t="s">
        <v>39</v>
      </c>
      <c r="D34" s="342" t="s">
        <v>14</v>
      </c>
      <c r="E34" s="343" t="str">
        <f>E30</f>
        <v>Thắng</v>
      </c>
      <c r="F34" s="344">
        <v>3</v>
      </c>
      <c r="G34" s="344">
        <f>F36</f>
        <v>2</v>
      </c>
      <c r="H34" s="345">
        <v>0</v>
      </c>
      <c r="I34" s="336">
        <f t="shared" si="1"/>
        <v>140000</v>
      </c>
      <c r="J34" s="312"/>
      <c r="M34" s="317"/>
    </row>
    <row r="35" spans="1:13" outlineLevel="1">
      <c r="A35" s="312"/>
      <c r="B35" s="567"/>
      <c r="C35" s="331" t="s">
        <v>39</v>
      </c>
      <c r="D35" s="342" t="s">
        <v>13</v>
      </c>
      <c r="E35" s="343" t="s">
        <v>1</v>
      </c>
      <c r="F35" s="346">
        <f>F34</f>
        <v>3</v>
      </c>
      <c r="G35" s="346">
        <f>F37</f>
        <v>2</v>
      </c>
      <c r="H35" s="345">
        <v>0</v>
      </c>
      <c r="I35" s="336">
        <f t="shared" si="1"/>
        <v>140000</v>
      </c>
      <c r="J35" s="312"/>
      <c r="M35" s="317"/>
    </row>
    <row r="36" spans="1:13" outlineLevel="1">
      <c r="A36" s="312"/>
      <c r="B36" s="567"/>
      <c r="C36" s="331" t="s">
        <v>39</v>
      </c>
      <c r="D36" s="342" t="s">
        <v>25</v>
      </c>
      <c r="E36" s="343" t="s">
        <v>17</v>
      </c>
      <c r="F36" s="346">
        <v>2</v>
      </c>
      <c r="G36" s="346">
        <f>F34</f>
        <v>3</v>
      </c>
      <c r="H36" s="345">
        <v>10000</v>
      </c>
      <c r="I36" s="336">
        <f t="shared" si="1"/>
        <v>150000</v>
      </c>
      <c r="J36" s="312"/>
      <c r="M36" s="317"/>
    </row>
    <row r="37" spans="1:13" outlineLevel="1">
      <c r="A37" s="312"/>
      <c r="B37" s="567"/>
      <c r="C37" s="331" t="s">
        <v>39</v>
      </c>
      <c r="D37" s="342" t="s">
        <v>9</v>
      </c>
      <c r="E37" s="343" t="s">
        <v>17</v>
      </c>
      <c r="F37" s="347">
        <f>F36</f>
        <v>2</v>
      </c>
      <c r="G37" s="347">
        <f>F35</f>
        <v>3</v>
      </c>
      <c r="H37" s="345">
        <v>10000</v>
      </c>
      <c r="I37" s="336">
        <f t="shared" si="1"/>
        <v>160000</v>
      </c>
      <c r="J37" s="312"/>
      <c r="M37" s="317"/>
    </row>
    <row r="38" spans="1:13" outlineLevel="1">
      <c r="A38" s="312"/>
      <c r="B38" s="568" t="s">
        <v>6</v>
      </c>
      <c r="C38" s="331" t="s">
        <v>39</v>
      </c>
      <c r="D38" s="332" t="s">
        <v>476</v>
      </c>
      <c r="E38" s="333" t="s">
        <v>1</v>
      </c>
      <c r="F38" s="339">
        <v>3</v>
      </c>
      <c r="G38" s="339">
        <f>F40</f>
        <v>0</v>
      </c>
      <c r="H38" s="335">
        <v>0</v>
      </c>
      <c r="I38" s="336">
        <f t="shared" si="1"/>
        <v>160000</v>
      </c>
      <c r="J38" s="312"/>
    </row>
    <row r="39" spans="1:13" outlineLevel="1">
      <c r="A39" s="312"/>
      <c r="B39" s="569"/>
      <c r="C39" s="331" t="s">
        <v>39</v>
      </c>
      <c r="D39" s="337" t="s">
        <v>477</v>
      </c>
      <c r="E39" s="338" t="s">
        <v>1</v>
      </c>
      <c r="F39" s="339">
        <f>F38</f>
        <v>3</v>
      </c>
      <c r="G39" s="339">
        <f>F41</f>
        <v>0</v>
      </c>
      <c r="H39" s="340">
        <v>0</v>
      </c>
      <c r="I39" s="336">
        <f t="shared" si="1"/>
        <v>160000</v>
      </c>
      <c r="J39" s="312"/>
    </row>
    <row r="40" spans="1:13" outlineLevel="1">
      <c r="A40" s="312"/>
      <c r="B40" s="569"/>
      <c r="C40" s="331" t="s">
        <v>39</v>
      </c>
      <c r="D40" s="337" t="s">
        <v>5</v>
      </c>
      <c r="E40" s="338" t="s">
        <v>17</v>
      </c>
      <c r="F40" s="339">
        <v>0</v>
      </c>
      <c r="G40" s="339">
        <f>F38</f>
        <v>3</v>
      </c>
      <c r="H40" s="340">
        <v>10000</v>
      </c>
      <c r="I40" s="336">
        <f t="shared" si="1"/>
        <v>170000</v>
      </c>
      <c r="J40" s="312"/>
    </row>
    <row r="41" spans="1:13" outlineLevel="1">
      <c r="A41" s="312"/>
      <c r="B41" s="569"/>
      <c r="C41" s="331" t="s">
        <v>39</v>
      </c>
      <c r="D41" s="337" t="s">
        <v>25</v>
      </c>
      <c r="E41" s="338" t="s">
        <v>17</v>
      </c>
      <c r="F41" s="341">
        <f>F40</f>
        <v>0</v>
      </c>
      <c r="G41" s="341">
        <f>F39</f>
        <v>3</v>
      </c>
      <c r="H41" s="340">
        <v>10000</v>
      </c>
      <c r="I41" s="336">
        <f t="shared" si="1"/>
        <v>180000</v>
      </c>
      <c r="J41" s="312"/>
    </row>
    <row r="42" spans="1:13" outlineLevel="1">
      <c r="A42" s="312"/>
      <c r="B42" s="567" t="s">
        <v>7</v>
      </c>
      <c r="C42" s="331" t="s">
        <v>39</v>
      </c>
      <c r="D42" s="342" t="s">
        <v>0</v>
      </c>
      <c r="E42" s="343" t="str">
        <f>E38</f>
        <v>Thắng</v>
      </c>
      <c r="F42" s="344">
        <v>3</v>
      </c>
      <c r="G42" s="344">
        <f>F44</f>
        <v>0</v>
      </c>
      <c r="H42" s="345">
        <v>0</v>
      </c>
      <c r="I42" s="336">
        <f t="shared" si="1"/>
        <v>180000</v>
      </c>
      <c r="J42" s="312"/>
      <c r="M42" s="317"/>
    </row>
    <row r="43" spans="1:13" outlineLevel="1">
      <c r="A43" s="312"/>
      <c r="B43" s="567"/>
      <c r="C43" s="331" t="s">
        <v>39</v>
      </c>
      <c r="D43" s="342" t="s">
        <v>9</v>
      </c>
      <c r="E43" s="343" t="s">
        <v>1</v>
      </c>
      <c r="F43" s="346">
        <f>F42</f>
        <v>3</v>
      </c>
      <c r="G43" s="346">
        <f>F45</f>
        <v>0</v>
      </c>
      <c r="H43" s="345">
        <v>0</v>
      </c>
      <c r="I43" s="336">
        <f t="shared" si="1"/>
        <v>180000</v>
      </c>
      <c r="J43" s="312"/>
      <c r="M43" s="317"/>
    </row>
    <row r="44" spans="1:13" outlineLevel="1">
      <c r="A44" s="312"/>
      <c r="B44" s="567"/>
      <c r="C44" s="331" t="s">
        <v>39</v>
      </c>
      <c r="D44" s="342" t="s">
        <v>14</v>
      </c>
      <c r="E44" s="343" t="s">
        <v>17</v>
      </c>
      <c r="F44" s="346">
        <v>0</v>
      </c>
      <c r="G44" s="346">
        <f>F42</f>
        <v>3</v>
      </c>
      <c r="H44" s="345">
        <v>10000</v>
      </c>
      <c r="I44" s="336">
        <f t="shared" si="1"/>
        <v>190000</v>
      </c>
      <c r="J44" s="312"/>
      <c r="M44" s="317"/>
    </row>
    <row r="45" spans="1:13" outlineLevel="1">
      <c r="A45" s="312"/>
      <c r="B45" s="567"/>
      <c r="C45" s="331" t="s">
        <v>39</v>
      </c>
      <c r="D45" s="342" t="s">
        <v>13</v>
      </c>
      <c r="E45" s="343" t="s">
        <v>17</v>
      </c>
      <c r="F45" s="347">
        <f>F44</f>
        <v>0</v>
      </c>
      <c r="G45" s="347">
        <f>F43</f>
        <v>3</v>
      </c>
      <c r="H45" s="345">
        <v>10000</v>
      </c>
      <c r="I45" s="336">
        <f t="shared" si="1"/>
        <v>200000</v>
      </c>
      <c r="J45" s="312"/>
      <c r="M45" s="317"/>
    </row>
    <row r="46" spans="1:13" outlineLevel="1">
      <c r="A46" s="312"/>
      <c r="B46" s="568" t="s">
        <v>8</v>
      </c>
      <c r="C46" s="331" t="s">
        <v>39</v>
      </c>
      <c r="D46" s="332" t="s">
        <v>477</v>
      </c>
      <c r="E46" s="333" t="s">
        <v>1</v>
      </c>
      <c r="F46" s="339">
        <v>3</v>
      </c>
      <c r="G46" s="339">
        <f>F48</f>
        <v>1</v>
      </c>
      <c r="H46" s="335">
        <v>0</v>
      </c>
      <c r="I46" s="336">
        <f t="shared" si="1"/>
        <v>200000</v>
      </c>
      <c r="J46" s="312"/>
    </row>
    <row r="47" spans="1:13" outlineLevel="1">
      <c r="A47" s="312"/>
      <c r="B47" s="569"/>
      <c r="C47" s="331" t="s">
        <v>39</v>
      </c>
      <c r="D47" s="337" t="s">
        <v>5</v>
      </c>
      <c r="E47" s="338" t="s">
        <v>1</v>
      </c>
      <c r="F47" s="339">
        <f>F46</f>
        <v>3</v>
      </c>
      <c r="G47" s="339">
        <f>F49</f>
        <v>1</v>
      </c>
      <c r="H47" s="340">
        <v>0</v>
      </c>
      <c r="I47" s="336">
        <f t="shared" si="1"/>
        <v>200000</v>
      </c>
      <c r="J47" s="312"/>
    </row>
    <row r="48" spans="1:13" outlineLevel="1">
      <c r="A48" s="312"/>
      <c r="B48" s="569"/>
      <c r="C48" s="331" t="s">
        <v>39</v>
      </c>
      <c r="D48" s="337" t="s">
        <v>25</v>
      </c>
      <c r="E48" s="338" t="s">
        <v>17</v>
      </c>
      <c r="F48" s="339">
        <v>1</v>
      </c>
      <c r="G48" s="339">
        <f>F46</f>
        <v>3</v>
      </c>
      <c r="H48" s="340">
        <v>10000</v>
      </c>
      <c r="I48" s="336">
        <f t="shared" si="1"/>
        <v>210000</v>
      </c>
      <c r="J48" s="312"/>
    </row>
    <row r="49" spans="1:13" outlineLevel="1">
      <c r="A49" s="312"/>
      <c r="B49" s="569"/>
      <c r="C49" s="331" t="s">
        <v>39</v>
      </c>
      <c r="D49" s="337" t="s">
        <v>0</v>
      </c>
      <c r="E49" s="338" t="s">
        <v>17</v>
      </c>
      <c r="F49" s="341">
        <f>F48</f>
        <v>1</v>
      </c>
      <c r="G49" s="341">
        <f>F47</f>
        <v>3</v>
      </c>
      <c r="H49" s="340">
        <v>10000</v>
      </c>
      <c r="I49" s="336">
        <f t="shared" si="1"/>
        <v>220000</v>
      </c>
      <c r="J49" s="312"/>
    </row>
    <row r="50" spans="1:13">
      <c r="A50" s="312"/>
      <c r="B50" s="325" t="s">
        <v>486</v>
      </c>
      <c r="C50" s="326"/>
      <c r="D50" s="327"/>
      <c r="E50" s="328"/>
      <c r="F50" s="328"/>
      <c r="G50" s="328"/>
      <c r="H50" s="329">
        <f>SUM(H51:H58)</f>
        <v>40000</v>
      </c>
      <c r="I50" s="330">
        <v>0</v>
      </c>
      <c r="J50" s="312"/>
      <c r="M50" s="317"/>
    </row>
    <row r="51" spans="1:13" outlineLevel="1">
      <c r="A51" s="312"/>
      <c r="B51" s="568" t="s">
        <v>2</v>
      </c>
      <c r="C51" s="331" t="s">
        <v>39</v>
      </c>
      <c r="D51" s="332" t="s">
        <v>14</v>
      </c>
      <c r="E51" s="333" t="s">
        <v>1</v>
      </c>
      <c r="F51" s="334">
        <v>3</v>
      </c>
      <c r="G51" s="334">
        <f>F53</f>
        <v>2</v>
      </c>
      <c r="H51" s="335">
        <v>0</v>
      </c>
      <c r="I51" s="336">
        <f>I49+H51</f>
        <v>220000</v>
      </c>
      <c r="J51" s="312"/>
      <c r="M51" s="317"/>
    </row>
    <row r="52" spans="1:13" outlineLevel="1">
      <c r="A52" s="312"/>
      <c r="B52" s="569"/>
      <c r="C52" s="331" t="s">
        <v>39</v>
      </c>
      <c r="D52" s="337" t="s">
        <v>25</v>
      </c>
      <c r="E52" s="338" t="s">
        <v>1</v>
      </c>
      <c r="F52" s="339">
        <f>F51</f>
        <v>3</v>
      </c>
      <c r="G52" s="339">
        <f>F54</f>
        <v>2</v>
      </c>
      <c r="H52" s="340">
        <v>0</v>
      </c>
      <c r="I52" s="336">
        <f>I51+H52</f>
        <v>220000</v>
      </c>
      <c r="J52" s="312"/>
      <c r="M52" s="317"/>
    </row>
    <row r="53" spans="1:13" outlineLevel="1">
      <c r="A53" s="312"/>
      <c r="B53" s="569"/>
      <c r="C53" s="331" t="s">
        <v>39</v>
      </c>
      <c r="D53" s="337" t="s">
        <v>0</v>
      </c>
      <c r="E53" s="338" t="s">
        <v>17</v>
      </c>
      <c r="F53" s="339">
        <v>2</v>
      </c>
      <c r="G53" s="339">
        <f>F51</f>
        <v>3</v>
      </c>
      <c r="H53" s="340">
        <v>10000</v>
      </c>
      <c r="I53" s="336">
        <f>I52+H53</f>
        <v>230000</v>
      </c>
      <c r="J53" s="312"/>
      <c r="M53" s="317"/>
    </row>
    <row r="54" spans="1:13" outlineLevel="1">
      <c r="A54" s="312"/>
      <c r="B54" s="569"/>
      <c r="C54" s="331" t="s">
        <v>39</v>
      </c>
      <c r="D54" s="337" t="s">
        <v>15</v>
      </c>
      <c r="E54" s="338" t="s">
        <v>17</v>
      </c>
      <c r="F54" s="341">
        <f>F53</f>
        <v>2</v>
      </c>
      <c r="G54" s="341">
        <f>F52</f>
        <v>3</v>
      </c>
      <c r="H54" s="340">
        <v>10000</v>
      </c>
      <c r="I54" s="336">
        <f t="shared" ref="I54:I58" si="2">I53+H54</f>
        <v>240000</v>
      </c>
      <c r="J54" s="312"/>
      <c r="M54" s="317"/>
    </row>
    <row r="55" spans="1:13" outlineLevel="1">
      <c r="A55" s="312"/>
      <c r="B55" s="567" t="s">
        <v>3</v>
      </c>
      <c r="C55" s="331" t="s">
        <v>39</v>
      </c>
      <c r="D55" s="342" t="s">
        <v>14</v>
      </c>
      <c r="E55" s="343" t="str">
        <f>E51</f>
        <v>Thắng</v>
      </c>
      <c r="F55" s="344">
        <v>3</v>
      </c>
      <c r="G55" s="344">
        <f>F57</f>
        <v>2</v>
      </c>
      <c r="H55" s="345">
        <v>0</v>
      </c>
      <c r="I55" s="336">
        <f t="shared" si="2"/>
        <v>240000</v>
      </c>
      <c r="J55" s="312"/>
      <c r="M55" s="317"/>
    </row>
    <row r="56" spans="1:13" outlineLevel="1">
      <c r="A56" s="312"/>
      <c r="B56" s="567"/>
      <c r="C56" s="331" t="s">
        <v>39</v>
      </c>
      <c r="D56" s="342" t="s">
        <v>118</v>
      </c>
      <c r="E56" s="343" t="s">
        <v>1</v>
      </c>
      <c r="F56" s="346">
        <f>F55</f>
        <v>3</v>
      </c>
      <c r="G56" s="346">
        <f>F58</f>
        <v>2</v>
      </c>
      <c r="H56" s="345">
        <v>0</v>
      </c>
      <c r="I56" s="336">
        <f t="shared" si="2"/>
        <v>240000</v>
      </c>
      <c r="J56" s="312"/>
      <c r="M56" s="317"/>
    </row>
    <row r="57" spans="1:13" outlineLevel="1">
      <c r="A57" s="312"/>
      <c r="B57" s="567"/>
      <c r="C57" s="331" t="s">
        <v>39</v>
      </c>
      <c r="D57" s="342" t="s">
        <v>15</v>
      </c>
      <c r="E57" s="343" t="s">
        <v>17</v>
      </c>
      <c r="F57" s="346">
        <v>2</v>
      </c>
      <c r="G57" s="346">
        <f>F55</f>
        <v>3</v>
      </c>
      <c r="H57" s="345">
        <v>10000</v>
      </c>
      <c r="I57" s="336">
        <f t="shared" si="2"/>
        <v>250000</v>
      </c>
      <c r="J57" s="312"/>
      <c r="M57" s="317"/>
    </row>
    <row r="58" spans="1:13" outlineLevel="1">
      <c r="A58" s="312"/>
      <c r="B58" s="567"/>
      <c r="C58" s="331" t="s">
        <v>39</v>
      </c>
      <c r="D58" s="342" t="s">
        <v>25</v>
      </c>
      <c r="E58" s="343" t="s">
        <v>17</v>
      </c>
      <c r="F58" s="347">
        <f>F57</f>
        <v>2</v>
      </c>
      <c r="G58" s="347">
        <f>F56</f>
        <v>3</v>
      </c>
      <c r="H58" s="345">
        <v>10000</v>
      </c>
      <c r="I58" s="336">
        <f t="shared" si="2"/>
        <v>260000</v>
      </c>
      <c r="J58" s="312"/>
      <c r="M58" s="317"/>
    </row>
    <row r="59" spans="1:13">
      <c r="A59" s="312"/>
      <c r="B59" s="325" t="s">
        <v>487</v>
      </c>
      <c r="C59" s="326"/>
      <c r="D59" s="327"/>
      <c r="E59" s="328"/>
      <c r="F59" s="328"/>
      <c r="G59" s="328"/>
      <c r="H59" s="329">
        <f>SUM(H60:H79)</f>
        <v>80000</v>
      </c>
      <c r="I59" s="330">
        <v>0</v>
      </c>
      <c r="J59" s="312"/>
      <c r="M59" s="317"/>
    </row>
    <row r="60" spans="1:13" outlineLevel="1">
      <c r="A60" s="312"/>
      <c r="B60" s="568" t="s">
        <v>2</v>
      </c>
      <c r="C60" s="331" t="s">
        <v>39</v>
      </c>
      <c r="D60" s="332" t="s">
        <v>14</v>
      </c>
      <c r="E60" s="333" t="s">
        <v>1</v>
      </c>
      <c r="F60" s="334">
        <v>3</v>
      </c>
      <c r="G60" s="334">
        <f>F62</f>
        <v>2</v>
      </c>
      <c r="H60" s="335">
        <v>0</v>
      </c>
      <c r="I60" s="336">
        <f>I58+H60</f>
        <v>260000</v>
      </c>
      <c r="J60" s="312"/>
      <c r="M60" s="317"/>
    </row>
    <row r="61" spans="1:13" outlineLevel="1">
      <c r="A61" s="312"/>
      <c r="B61" s="569"/>
      <c r="C61" s="331" t="s">
        <v>39</v>
      </c>
      <c r="D61" s="337" t="s">
        <v>370</v>
      </c>
      <c r="E61" s="338" t="s">
        <v>1</v>
      </c>
      <c r="F61" s="339">
        <f>F60</f>
        <v>3</v>
      </c>
      <c r="G61" s="339">
        <f>F63</f>
        <v>2</v>
      </c>
      <c r="H61" s="340">
        <v>0</v>
      </c>
      <c r="I61" s="336">
        <f>I60+H61</f>
        <v>260000</v>
      </c>
      <c r="J61" s="312"/>
      <c r="M61" s="317"/>
    </row>
    <row r="62" spans="1:13" outlineLevel="1">
      <c r="A62" s="312"/>
      <c r="B62" s="569"/>
      <c r="C62" s="331" t="s">
        <v>39</v>
      </c>
      <c r="D62" s="337" t="s">
        <v>25</v>
      </c>
      <c r="E62" s="338" t="s">
        <v>17</v>
      </c>
      <c r="F62" s="339">
        <v>2</v>
      </c>
      <c r="G62" s="339">
        <f>F60</f>
        <v>3</v>
      </c>
      <c r="H62" s="340">
        <v>10000</v>
      </c>
      <c r="I62" s="336">
        <f>I61+H62</f>
        <v>270000</v>
      </c>
      <c r="J62" s="312"/>
      <c r="M62" s="317"/>
    </row>
    <row r="63" spans="1:13" outlineLevel="1">
      <c r="A63" s="312"/>
      <c r="B63" s="569"/>
      <c r="C63" s="331" t="s">
        <v>39</v>
      </c>
      <c r="D63" s="337" t="s">
        <v>478</v>
      </c>
      <c r="E63" s="338" t="s">
        <v>17</v>
      </c>
      <c r="F63" s="341">
        <f>F62</f>
        <v>2</v>
      </c>
      <c r="G63" s="341">
        <f>F61</f>
        <v>3</v>
      </c>
      <c r="H63" s="340">
        <v>0</v>
      </c>
      <c r="I63" s="336">
        <f t="shared" ref="I63:I79" si="3">I62+H63</f>
        <v>270000</v>
      </c>
      <c r="J63" s="312"/>
      <c r="M63" s="317"/>
    </row>
    <row r="64" spans="1:13" outlineLevel="1">
      <c r="A64" s="312"/>
      <c r="B64" s="567" t="s">
        <v>3</v>
      </c>
      <c r="C64" s="331" t="s">
        <v>39</v>
      </c>
      <c r="D64" s="342" t="s">
        <v>14</v>
      </c>
      <c r="E64" s="343" t="str">
        <f>E60</f>
        <v>Thắng</v>
      </c>
      <c r="F64" s="344">
        <v>3</v>
      </c>
      <c r="G64" s="344">
        <f>F66</f>
        <v>2</v>
      </c>
      <c r="H64" s="345">
        <v>0</v>
      </c>
      <c r="I64" s="336">
        <f t="shared" si="3"/>
        <v>270000</v>
      </c>
      <c r="J64" s="312"/>
      <c r="M64" s="317"/>
    </row>
    <row r="65" spans="1:13" outlineLevel="1">
      <c r="A65" s="312"/>
      <c r="B65" s="567"/>
      <c r="C65" s="331" t="s">
        <v>39</v>
      </c>
      <c r="D65" s="342" t="s">
        <v>24</v>
      </c>
      <c r="E65" s="343" t="s">
        <v>1</v>
      </c>
      <c r="F65" s="346">
        <f>F64</f>
        <v>3</v>
      </c>
      <c r="G65" s="346">
        <f>F67</f>
        <v>2</v>
      </c>
      <c r="H65" s="345">
        <v>0</v>
      </c>
      <c r="I65" s="336">
        <f t="shared" si="3"/>
        <v>270000</v>
      </c>
      <c r="J65" s="312"/>
      <c r="M65" s="317"/>
    </row>
    <row r="66" spans="1:13" outlineLevel="1">
      <c r="A66" s="312"/>
      <c r="B66" s="567"/>
      <c r="C66" s="331" t="s">
        <v>39</v>
      </c>
      <c r="D66" s="342" t="s">
        <v>25</v>
      </c>
      <c r="E66" s="343" t="s">
        <v>17</v>
      </c>
      <c r="F66" s="346">
        <v>2</v>
      </c>
      <c r="G66" s="346">
        <f>F64</f>
        <v>3</v>
      </c>
      <c r="H66" s="345">
        <v>10000</v>
      </c>
      <c r="I66" s="336">
        <f t="shared" si="3"/>
        <v>280000</v>
      </c>
      <c r="J66" s="312"/>
      <c r="M66" s="317"/>
    </row>
    <row r="67" spans="1:13" outlineLevel="1">
      <c r="A67" s="312"/>
      <c r="B67" s="567"/>
      <c r="C67" s="331" t="s">
        <v>39</v>
      </c>
      <c r="D67" s="342" t="s">
        <v>5</v>
      </c>
      <c r="E67" s="343" t="s">
        <v>17</v>
      </c>
      <c r="F67" s="347">
        <f>F66</f>
        <v>2</v>
      </c>
      <c r="G67" s="347">
        <f>F65</f>
        <v>3</v>
      </c>
      <c r="H67" s="345">
        <v>10000</v>
      </c>
      <c r="I67" s="336">
        <f t="shared" si="3"/>
        <v>290000</v>
      </c>
      <c r="J67" s="312"/>
      <c r="M67" s="317"/>
    </row>
    <row r="68" spans="1:13" outlineLevel="1">
      <c r="A68" s="312"/>
      <c r="B68" s="568" t="s">
        <v>6</v>
      </c>
      <c r="C68" s="331" t="s">
        <v>39</v>
      </c>
      <c r="D68" s="332" t="s">
        <v>24</v>
      </c>
      <c r="E68" s="333" t="s">
        <v>1</v>
      </c>
      <c r="F68" s="339">
        <v>3</v>
      </c>
      <c r="G68" s="339">
        <f>F70</f>
        <v>1</v>
      </c>
      <c r="H68" s="335">
        <v>0</v>
      </c>
      <c r="I68" s="336">
        <f t="shared" si="3"/>
        <v>290000</v>
      </c>
      <c r="J68" s="312"/>
    </row>
    <row r="69" spans="1:13" outlineLevel="1">
      <c r="A69" s="312"/>
      <c r="B69" s="569"/>
      <c r="C69" s="331" t="s">
        <v>39</v>
      </c>
      <c r="D69" s="337" t="s">
        <v>370</v>
      </c>
      <c r="E69" s="338" t="s">
        <v>1</v>
      </c>
      <c r="F69" s="339">
        <f>F68</f>
        <v>3</v>
      </c>
      <c r="G69" s="339">
        <f>F71</f>
        <v>1</v>
      </c>
      <c r="H69" s="340">
        <v>0</v>
      </c>
      <c r="I69" s="336">
        <f t="shared" si="3"/>
        <v>290000</v>
      </c>
      <c r="J69" s="312"/>
    </row>
    <row r="70" spans="1:13" outlineLevel="1">
      <c r="A70" s="312"/>
      <c r="B70" s="569"/>
      <c r="C70" s="331" t="s">
        <v>39</v>
      </c>
      <c r="D70" s="337" t="s">
        <v>5</v>
      </c>
      <c r="E70" s="338" t="s">
        <v>17</v>
      </c>
      <c r="F70" s="339">
        <v>1</v>
      </c>
      <c r="G70" s="339">
        <f>F68</f>
        <v>3</v>
      </c>
      <c r="H70" s="340">
        <v>10000</v>
      </c>
      <c r="I70" s="336">
        <f t="shared" si="3"/>
        <v>300000</v>
      </c>
      <c r="J70" s="312"/>
    </row>
    <row r="71" spans="1:13" outlineLevel="1">
      <c r="A71" s="312"/>
      <c r="B71" s="569"/>
      <c r="C71" s="331" t="s">
        <v>39</v>
      </c>
      <c r="D71" s="337" t="s">
        <v>479</v>
      </c>
      <c r="E71" s="338" t="s">
        <v>17</v>
      </c>
      <c r="F71" s="341">
        <f>F70</f>
        <v>1</v>
      </c>
      <c r="G71" s="341">
        <f>F69</f>
        <v>3</v>
      </c>
      <c r="H71" s="340">
        <v>0</v>
      </c>
      <c r="I71" s="336">
        <f t="shared" si="3"/>
        <v>300000</v>
      </c>
      <c r="J71" s="312"/>
    </row>
    <row r="72" spans="1:13" outlineLevel="1">
      <c r="A72" s="312"/>
      <c r="B72" s="567" t="s">
        <v>7</v>
      </c>
      <c r="C72" s="331" t="s">
        <v>39</v>
      </c>
      <c r="D72" s="342" t="s">
        <v>14</v>
      </c>
      <c r="E72" s="343" t="str">
        <f>E68</f>
        <v>Thắng</v>
      </c>
      <c r="F72" s="344">
        <v>3</v>
      </c>
      <c r="G72" s="344">
        <f>F74</f>
        <v>1</v>
      </c>
      <c r="H72" s="345">
        <v>0</v>
      </c>
      <c r="I72" s="336">
        <f t="shared" si="3"/>
        <v>300000</v>
      </c>
      <c r="J72" s="312"/>
      <c r="M72" s="317"/>
    </row>
    <row r="73" spans="1:13" outlineLevel="1">
      <c r="A73" s="312"/>
      <c r="B73" s="567"/>
      <c r="C73" s="331" t="s">
        <v>39</v>
      </c>
      <c r="D73" s="342" t="s">
        <v>24</v>
      </c>
      <c r="E73" s="343" t="s">
        <v>1</v>
      </c>
      <c r="F73" s="346">
        <f>F72</f>
        <v>3</v>
      </c>
      <c r="G73" s="346">
        <f>F75</f>
        <v>1</v>
      </c>
      <c r="H73" s="345">
        <v>0</v>
      </c>
      <c r="I73" s="336">
        <f t="shared" si="3"/>
        <v>300000</v>
      </c>
      <c r="J73" s="312"/>
      <c r="M73" s="317"/>
    </row>
    <row r="74" spans="1:13" outlineLevel="1">
      <c r="A74" s="312"/>
      <c r="B74" s="567"/>
      <c r="C74" s="331" t="s">
        <v>39</v>
      </c>
      <c r="D74" s="342" t="s">
        <v>25</v>
      </c>
      <c r="E74" s="343" t="s">
        <v>17</v>
      </c>
      <c r="F74" s="346">
        <v>1</v>
      </c>
      <c r="G74" s="346">
        <f>F72</f>
        <v>3</v>
      </c>
      <c r="H74" s="345">
        <v>10000</v>
      </c>
      <c r="I74" s="336">
        <f t="shared" si="3"/>
        <v>310000</v>
      </c>
      <c r="J74" s="312"/>
      <c r="M74" s="317"/>
    </row>
    <row r="75" spans="1:13" outlineLevel="1">
      <c r="A75" s="312"/>
      <c r="B75" s="567"/>
      <c r="C75" s="331" t="s">
        <v>39</v>
      </c>
      <c r="D75" s="342" t="s">
        <v>5</v>
      </c>
      <c r="E75" s="343" t="s">
        <v>17</v>
      </c>
      <c r="F75" s="347">
        <f>F74</f>
        <v>1</v>
      </c>
      <c r="G75" s="347">
        <f>F73</f>
        <v>3</v>
      </c>
      <c r="H75" s="345">
        <v>10000</v>
      </c>
      <c r="I75" s="336">
        <f t="shared" si="3"/>
        <v>320000</v>
      </c>
      <c r="J75" s="312"/>
      <c r="M75" s="317"/>
    </row>
    <row r="76" spans="1:13" outlineLevel="1">
      <c r="A76" s="312"/>
      <c r="B76" s="568" t="s">
        <v>8</v>
      </c>
      <c r="C76" s="331" t="s">
        <v>39</v>
      </c>
      <c r="D76" s="332" t="s">
        <v>14</v>
      </c>
      <c r="E76" s="333" t="s">
        <v>1</v>
      </c>
      <c r="F76" s="339">
        <v>3</v>
      </c>
      <c r="G76" s="339">
        <f>F78</f>
        <v>2</v>
      </c>
      <c r="H76" s="335">
        <v>0</v>
      </c>
      <c r="I76" s="336">
        <f t="shared" si="3"/>
        <v>320000</v>
      </c>
      <c r="J76" s="312"/>
    </row>
    <row r="77" spans="1:13" outlineLevel="1">
      <c r="A77" s="312"/>
      <c r="B77" s="569"/>
      <c r="C77" s="331" t="s">
        <v>39</v>
      </c>
      <c r="D77" s="337" t="s">
        <v>24</v>
      </c>
      <c r="E77" s="338" t="s">
        <v>1</v>
      </c>
      <c r="F77" s="339">
        <f>F76</f>
        <v>3</v>
      </c>
      <c r="G77" s="339">
        <f>F79</f>
        <v>2</v>
      </c>
      <c r="H77" s="340">
        <v>0</v>
      </c>
      <c r="I77" s="336">
        <f t="shared" si="3"/>
        <v>320000</v>
      </c>
      <c r="J77" s="312"/>
    </row>
    <row r="78" spans="1:13" outlineLevel="1">
      <c r="A78" s="312"/>
      <c r="B78" s="569"/>
      <c r="C78" s="331" t="s">
        <v>39</v>
      </c>
      <c r="D78" s="337" t="s">
        <v>25</v>
      </c>
      <c r="E78" s="338" t="s">
        <v>17</v>
      </c>
      <c r="F78" s="339">
        <v>2</v>
      </c>
      <c r="G78" s="339">
        <f>F76</f>
        <v>3</v>
      </c>
      <c r="H78" s="340">
        <v>10000</v>
      </c>
      <c r="I78" s="336">
        <f t="shared" si="3"/>
        <v>330000</v>
      </c>
      <c r="J78" s="312"/>
    </row>
    <row r="79" spans="1:13" outlineLevel="1">
      <c r="A79" s="312"/>
      <c r="B79" s="569"/>
      <c r="C79" s="331" t="s">
        <v>39</v>
      </c>
      <c r="D79" s="337" t="s">
        <v>5</v>
      </c>
      <c r="E79" s="338" t="s">
        <v>17</v>
      </c>
      <c r="F79" s="341">
        <f>F78</f>
        <v>2</v>
      </c>
      <c r="G79" s="341">
        <f>F77</f>
        <v>3</v>
      </c>
      <c r="H79" s="340">
        <v>10000</v>
      </c>
      <c r="I79" s="336">
        <f t="shared" si="3"/>
        <v>340000</v>
      </c>
      <c r="J79" s="312"/>
    </row>
    <row r="80" spans="1:13">
      <c r="A80" s="312"/>
      <c r="B80" s="325" t="s">
        <v>488</v>
      </c>
      <c r="C80" s="326"/>
      <c r="D80" s="327"/>
      <c r="E80" s="328"/>
      <c r="F80" s="328"/>
      <c r="G80" s="328"/>
      <c r="H80" s="329">
        <f>SUM(H81:H100)</f>
        <v>100000</v>
      </c>
      <c r="I80" s="330">
        <v>0</v>
      </c>
      <c r="J80" s="312"/>
      <c r="M80" s="317"/>
    </row>
    <row r="81" spans="1:13" outlineLevel="1">
      <c r="A81" s="312"/>
      <c r="B81" s="568" t="s">
        <v>2</v>
      </c>
      <c r="C81" s="331" t="s">
        <v>39</v>
      </c>
      <c r="D81" s="332" t="s">
        <v>14</v>
      </c>
      <c r="E81" s="333" t="s">
        <v>1</v>
      </c>
      <c r="F81" s="334">
        <v>3</v>
      </c>
      <c r="G81" s="334">
        <f>F83</f>
        <v>2</v>
      </c>
      <c r="H81" s="335">
        <v>0</v>
      </c>
      <c r="I81" s="336">
        <f>I79+H81</f>
        <v>340000</v>
      </c>
      <c r="J81" s="312"/>
      <c r="M81" s="317"/>
    </row>
    <row r="82" spans="1:13" outlineLevel="1">
      <c r="A82" s="312"/>
      <c r="B82" s="569"/>
      <c r="C82" s="331" t="s">
        <v>39</v>
      </c>
      <c r="D82" s="337" t="s">
        <v>9</v>
      </c>
      <c r="E82" s="338" t="s">
        <v>1</v>
      </c>
      <c r="F82" s="339">
        <f>F81</f>
        <v>3</v>
      </c>
      <c r="G82" s="339">
        <f>F84</f>
        <v>2</v>
      </c>
      <c r="H82" s="340">
        <v>0</v>
      </c>
      <c r="I82" s="336">
        <f>I81+H82</f>
        <v>340000</v>
      </c>
      <c r="J82" s="312"/>
      <c r="M82" s="317"/>
    </row>
    <row r="83" spans="1:13" outlineLevel="1">
      <c r="A83" s="312"/>
      <c r="B83" s="569"/>
      <c r="C83" s="331" t="s">
        <v>39</v>
      </c>
      <c r="D83" s="337" t="s">
        <v>25</v>
      </c>
      <c r="E83" s="338" t="s">
        <v>17</v>
      </c>
      <c r="F83" s="339">
        <v>2</v>
      </c>
      <c r="G83" s="339">
        <f>F81</f>
        <v>3</v>
      </c>
      <c r="H83" s="340">
        <v>10000</v>
      </c>
      <c r="I83" s="336">
        <f>I82+H83</f>
        <v>350000</v>
      </c>
      <c r="J83" s="312"/>
      <c r="M83" s="317"/>
    </row>
    <row r="84" spans="1:13" outlineLevel="1">
      <c r="A84" s="312"/>
      <c r="B84" s="569"/>
      <c r="C84" s="331" t="s">
        <v>39</v>
      </c>
      <c r="D84" s="337" t="s">
        <v>13</v>
      </c>
      <c r="E84" s="338" t="s">
        <v>17</v>
      </c>
      <c r="F84" s="341">
        <f>F83</f>
        <v>2</v>
      </c>
      <c r="G84" s="341">
        <f>F82</f>
        <v>3</v>
      </c>
      <c r="H84" s="340">
        <v>10000</v>
      </c>
      <c r="I84" s="336">
        <f t="shared" ref="I84:I96" si="4">I83+H84</f>
        <v>360000</v>
      </c>
      <c r="J84" s="312"/>
      <c r="M84" s="317"/>
    </row>
    <row r="85" spans="1:13" outlineLevel="1">
      <c r="A85" s="312"/>
      <c r="B85" s="567" t="s">
        <v>3</v>
      </c>
      <c r="C85" s="331" t="s">
        <v>39</v>
      </c>
      <c r="D85" s="342" t="s">
        <v>25</v>
      </c>
      <c r="E85" s="343" t="str">
        <f>E81</f>
        <v>Thắng</v>
      </c>
      <c r="F85" s="344">
        <v>3</v>
      </c>
      <c r="G85" s="344">
        <f>F87</f>
        <v>1</v>
      </c>
      <c r="H85" s="345">
        <v>0</v>
      </c>
      <c r="I85" s="336">
        <f t="shared" si="4"/>
        <v>360000</v>
      </c>
      <c r="J85" s="312"/>
      <c r="M85" s="317"/>
    </row>
    <row r="86" spans="1:13" outlineLevel="1">
      <c r="A86" s="312"/>
      <c r="B86" s="567"/>
      <c r="C86" s="331" t="s">
        <v>39</v>
      </c>
      <c r="D86" s="342" t="s">
        <v>13</v>
      </c>
      <c r="E86" s="343" t="s">
        <v>1</v>
      </c>
      <c r="F86" s="346">
        <f>F85</f>
        <v>3</v>
      </c>
      <c r="G86" s="346">
        <f>F88</f>
        <v>1</v>
      </c>
      <c r="H86" s="345">
        <v>0</v>
      </c>
      <c r="I86" s="336">
        <f t="shared" si="4"/>
        <v>360000</v>
      </c>
      <c r="J86" s="312"/>
      <c r="M86" s="317"/>
    </row>
    <row r="87" spans="1:13" outlineLevel="1">
      <c r="A87" s="312"/>
      <c r="B87" s="567"/>
      <c r="C87" s="331" t="s">
        <v>39</v>
      </c>
      <c r="D87" s="342" t="s">
        <v>14</v>
      </c>
      <c r="E87" s="343" t="s">
        <v>17</v>
      </c>
      <c r="F87" s="346">
        <v>1</v>
      </c>
      <c r="G87" s="346">
        <f>F85</f>
        <v>3</v>
      </c>
      <c r="H87" s="345">
        <v>10000</v>
      </c>
      <c r="I87" s="336">
        <f t="shared" si="4"/>
        <v>370000</v>
      </c>
      <c r="J87" s="312"/>
      <c r="M87" s="317"/>
    </row>
    <row r="88" spans="1:13" outlineLevel="1">
      <c r="A88" s="312"/>
      <c r="B88" s="567"/>
      <c r="C88" s="331" t="s">
        <v>39</v>
      </c>
      <c r="D88" s="342" t="s">
        <v>9</v>
      </c>
      <c r="E88" s="343" t="s">
        <v>17</v>
      </c>
      <c r="F88" s="347">
        <f>F87</f>
        <v>1</v>
      </c>
      <c r="G88" s="347">
        <f>F86</f>
        <v>3</v>
      </c>
      <c r="H88" s="345">
        <v>10000</v>
      </c>
      <c r="I88" s="336">
        <f t="shared" si="4"/>
        <v>380000</v>
      </c>
      <c r="J88" s="312"/>
      <c r="M88" s="317"/>
    </row>
    <row r="89" spans="1:13" outlineLevel="1">
      <c r="A89" s="312"/>
      <c r="B89" s="568" t="s">
        <v>6</v>
      </c>
      <c r="C89" s="331" t="s">
        <v>39</v>
      </c>
      <c r="D89" s="332" t="s">
        <v>13</v>
      </c>
      <c r="E89" s="333" t="s">
        <v>1</v>
      </c>
      <c r="F89" s="339">
        <v>3</v>
      </c>
      <c r="G89" s="339">
        <f>F91</f>
        <v>1</v>
      </c>
      <c r="H89" s="335">
        <v>0</v>
      </c>
      <c r="I89" s="336">
        <f t="shared" si="4"/>
        <v>380000</v>
      </c>
      <c r="J89" s="312"/>
    </row>
    <row r="90" spans="1:13" outlineLevel="1">
      <c r="A90" s="312"/>
      <c r="B90" s="569"/>
      <c r="C90" s="331" t="s">
        <v>39</v>
      </c>
      <c r="D90" s="337" t="s">
        <v>483</v>
      </c>
      <c r="E90" s="338" t="s">
        <v>1</v>
      </c>
      <c r="F90" s="339">
        <f>F89</f>
        <v>3</v>
      </c>
      <c r="G90" s="339">
        <f>F92</f>
        <v>1</v>
      </c>
      <c r="H90" s="340">
        <v>0</v>
      </c>
      <c r="I90" s="336">
        <f t="shared" si="4"/>
        <v>380000</v>
      </c>
      <c r="J90" s="312"/>
    </row>
    <row r="91" spans="1:13" outlineLevel="1">
      <c r="A91" s="312"/>
      <c r="B91" s="569"/>
      <c r="C91" s="331" t="s">
        <v>39</v>
      </c>
      <c r="D91" s="337" t="s">
        <v>14</v>
      </c>
      <c r="E91" s="338" t="s">
        <v>17</v>
      </c>
      <c r="F91" s="339">
        <v>1</v>
      </c>
      <c r="G91" s="339">
        <f>F89</f>
        <v>3</v>
      </c>
      <c r="H91" s="340">
        <v>10000</v>
      </c>
      <c r="I91" s="336">
        <f t="shared" si="4"/>
        <v>390000</v>
      </c>
      <c r="J91" s="312"/>
    </row>
    <row r="92" spans="1:13" outlineLevel="1">
      <c r="A92" s="312"/>
      <c r="B92" s="569"/>
      <c r="C92" s="331" t="s">
        <v>39</v>
      </c>
      <c r="D92" s="337" t="s">
        <v>118</v>
      </c>
      <c r="E92" s="338" t="s">
        <v>17</v>
      </c>
      <c r="F92" s="341">
        <f>F91</f>
        <v>1</v>
      </c>
      <c r="G92" s="341">
        <f>F90</f>
        <v>3</v>
      </c>
      <c r="H92" s="340">
        <v>10000</v>
      </c>
      <c r="I92" s="336">
        <f t="shared" si="4"/>
        <v>400000</v>
      </c>
      <c r="J92" s="312"/>
    </row>
    <row r="93" spans="1:13" outlineLevel="1">
      <c r="A93" s="312"/>
      <c r="B93" s="567" t="s">
        <v>7</v>
      </c>
      <c r="C93" s="331" t="s">
        <v>39</v>
      </c>
      <c r="D93" s="342" t="s">
        <v>13</v>
      </c>
      <c r="E93" s="343" t="str">
        <f>E89</f>
        <v>Thắng</v>
      </c>
      <c r="F93" s="344">
        <v>3</v>
      </c>
      <c r="G93" s="344">
        <f>F95</f>
        <v>0</v>
      </c>
      <c r="H93" s="345">
        <v>0</v>
      </c>
      <c r="I93" s="336">
        <f t="shared" si="4"/>
        <v>400000</v>
      </c>
      <c r="J93" s="312"/>
      <c r="M93" s="317"/>
    </row>
    <row r="94" spans="1:13" outlineLevel="1">
      <c r="A94" s="312"/>
      <c r="B94" s="567"/>
      <c r="C94" s="331" t="s">
        <v>39</v>
      </c>
      <c r="D94" s="342" t="s">
        <v>483</v>
      </c>
      <c r="E94" s="343" t="s">
        <v>1</v>
      </c>
      <c r="F94" s="346">
        <f>F93</f>
        <v>3</v>
      </c>
      <c r="G94" s="346">
        <f>F96</f>
        <v>0</v>
      </c>
      <c r="H94" s="345">
        <v>0</v>
      </c>
      <c r="I94" s="336">
        <f t="shared" si="4"/>
        <v>400000</v>
      </c>
      <c r="J94" s="312"/>
      <c r="M94" s="317"/>
    </row>
    <row r="95" spans="1:13" outlineLevel="1">
      <c r="A95" s="312"/>
      <c r="B95" s="567"/>
      <c r="C95" s="331" t="s">
        <v>39</v>
      </c>
      <c r="D95" s="342" t="s">
        <v>25</v>
      </c>
      <c r="E95" s="343" t="s">
        <v>17</v>
      </c>
      <c r="F95" s="346">
        <v>0</v>
      </c>
      <c r="G95" s="346">
        <f>F93</f>
        <v>3</v>
      </c>
      <c r="H95" s="345">
        <v>10000</v>
      </c>
      <c r="I95" s="336">
        <f t="shared" si="4"/>
        <v>410000</v>
      </c>
      <c r="J95" s="312"/>
      <c r="M95" s="317"/>
    </row>
    <row r="96" spans="1:13" outlineLevel="1">
      <c r="A96" s="312"/>
      <c r="B96" s="567"/>
      <c r="C96" s="331" t="s">
        <v>39</v>
      </c>
      <c r="D96" s="342" t="s">
        <v>118</v>
      </c>
      <c r="E96" s="343" t="s">
        <v>17</v>
      </c>
      <c r="F96" s="347">
        <f>F95</f>
        <v>0</v>
      </c>
      <c r="G96" s="347">
        <f>F94</f>
        <v>3</v>
      </c>
      <c r="H96" s="345">
        <v>10000</v>
      </c>
      <c r="I96" s="336">
        <f t="shared" si="4"/>
        <v>420000</v>
      </c>
      <c r="J96" s="312"/>
      <c r="M96" s="317"/>
    </row>
    <row r="97" spans="1:13" outlineLevel="1">
      <c r="A97" s="312"/>
      <c r="B97" s="568" t="s">
        <v>8</v>
      </c>
      <c r="C97" s="331" t="s">
        <v>39</v>
      </c>
      <c r="D97" s="332" t="s">
        <v>13</v>
      </c>
      <c r="E97" s="333" t="s">
        <v>1</v>
      </c>
      <c r="F97" s="339">
        <v>3</v>
      </c>
      <c r="G97" s="339">
        <f>F99</f>
        <v>0</v>
      </c>
      <c r="H97" s="335">
        <v>0</v>
      </c>
      <c r="I97" s="336">
        <f t="shared" ref="I97:I100" si="5">I96+H97</f>
        <v>420000</v>
      </c>
      <c r="J97" s="312"/>
    </row>
    <row r="98" spans="1:13" outlineLevel="1">
      <c r="A98" s="312"/>
      <c r="B98" s="569"/>
      <c r="C98" s="331" t="s">
        <v>39</v>
      </c>
      <c r="D98" s="337" t="s">
        <v>483</v>
      </c>
      <c r="E98" s="338" t="s">
        <v>1</v>
      </c>
      <c r="F98" s="339">
        <f>F97</f>
        <v>3</v>
      </c>
      <c r="G98" s="339">
        <f>F100</f>
        <v>0</v>
      </c>
      <c r="H98" s="340">
        <v>0</v>
      </c>
      <c r="I98" s="336">
        <f t="shared" si="5"/>
        <v>420000</v>
      </c>
      <c r="J98" s="312"/>
    </row>
    <row r="99" spans="1:13" outlineLevel="1">
      <c r="A99" s="312"/>
      <c r="B99" s="569"/>
      <c r="C99" s="331" t="s">
        <v>39</v>
      </c>
      <c r="D99" s="337" t="s">
        <v>25</v>
      </c>
      <c r="E99" s="338" t="s">
        <v>17</v>
      </c>
      <c r="F99" s="339">
        <v>0</v>
      </c>
      <c r="G99" s="339">
        <f>F97</f>
        <v>3</v>
      </c>
      <c r="H99" s="340">
        <v>10000</v>
      </c>
      <c r="I99" s="336">
        <f t="shared" si="5"/>
        <v>430000</v>
      </c>
      <c r="J99" s="312"/>
    </row>
    <row r="100" spans="1:13" outlineLevel="1">
      <c r="A100" s="312"/>
      <c r="B100" s="569"/>
      <c r="C100" s="331" t="s">
        <v>39</v>
      </c>
      <c r="D100" s="337" t="s">
        <v>118</v>
      </c>
      <c r="E100" s="338" t="s">
        <v>17</v>
      </c>
      <c r="F100" s="341">
        <f>F99</f>
        <v>0</v>
      </c>
      <c r="G100" s="341">
        <f>F98</f>
        <v>3</v>
      </c>
      <c r="H100" s="340">
        <v>10000</v>
      </c>
      <c r="I100" s="336">
        <f t="shared" si="5"/>
        <v>440000</v>
      </c>
      <c r="J100" s="312"/>
    </row>
    <row r="101" spans="1:13">
      <c r="A101" s="312"/>
      <c r="B101" s="325" t="s">
        <v>489</v>
      </c>
      <c r="C101" s="326"/>
      <c r="D101" s="327"/>
      <c r="E101" s="328"/>
      <c r="F101" s="328"/>
      <c r="G101" s="328"/>
      <c r="H101" s="329">
        <f>SUM(H102:H137)</f>
        <v>180000</v>
      </c>
      <c r="I101" s="330">
        <v>0</v>
      </c>
      <c r="J101" s="312"/>
      <c r="M101" s="317"/>
    </row>
    <row r="102" spans="1:13" outlineLevel="1">
      <c r="A102" s="312"/>
      <c r="B102" s="568" t="s">
        <v>2</v>
      </c>
      <c r="C102" s="331" t="s">
        <v>39</v>
      </c>
      <c r="D102" s="332" t="s">
        <v>4</v>
      </c>
      <c r="E102" s="333" t="s">
        <v>1</v>
      </c>
      <c r="F102" s="334">
        <v>3</v>
      </c>
      <c r="G102" s="334">
        <f>F104</f>
        <v>1</v>
      </c>
      <c r="H102" s="335">
        <v>0</v>
      </c>
      <c r="I102" s="336">
        <f>I100+H102</f>
        <v>440000</v>
      </c>
      <c r="J102" s="312"/>
      <c r="M102" s="317"/>
    </row>
    <row r="103" spans="1:13" outlineLevel="1">
      <c r="A103" s="312"/>
      <c r="B103" s="569"/>
      <c r="C103" s="331" t="s">
        <v>39</v>
      </c>
      <c r="D103" s="337" t="s">
        <v>9</v>
      </c>
      <c r="E103" s="338" t="s">
        <v>1</v>
      </c>
      <c r="F103" s="339">
        <f>F102</f>
        <v>3</v>
      </c>
      <c r="G103" s="339">
        <f>F105</f>
        <v>1</v>
      </c>
      <c r="H103" s="340">
        <v>0</v>
      </c>
      <c r="I103" s="336">
        <f>I102+H103</f>
        <v>440000</v>
      </c>
      <c r="J103" s="312"/>
      <c r="M103" s="317"/>
    </row>
    <row r="104" spans="1:13" outlineLevel="1">
      <c r="A104" s="312"/>
      <c r="B104" s="569"/>
      <c r="C104" s="331" t="s">
        <v>39</v>
      </c>
      <c r="D104" s="337" t="s">
        <v>14</v>
      </c>
      <c r="E104" s="338" t="s">
        <v>17</v>
      </c>
      <c r="F104" s="339">
        <v>1</v>
      </c>
      <c r="G104" s="339">
        <f>F102</f>
        <v>3</v>
      </c>
      <c r="H104" s="340">
        <v>10000</v>
      </c>
      <c r="I104" s="336">
        <f>I103+H104</f>
        <v>450000</v>
      </c>
      <c r="J104" s="312"/>
      <c r="M104" s="317"/>
    </row>
    <row r="105" spans="1:13" outlineLevel="1">
      <c r="A105" s="312"/>
      <c r="B105" s="569"/>
      <c r="C105" s="331" t="s">
        <v>39</v>
      </c>
      <c r="D105" s="337" t="s">
        <v>5</v>
      </c>
      <c r="E105" s="338" t="s">
        <v>17</v>
      </c>
      <c r="F105" s="341">
        <f>F104</f>
        <v>1</v>
      </c>
      <c r="G105" s="341">
        <f>F103</f>
        <v>3</v>
      </c>
      <c r="H105" s="340">
        <v>10000</v>
      </c>
      <c r="I105" s="336">
        <f t="shared" ref="I105:I117" si="6">I104+H105</f>
        <v>460000</v>
      </c>
      <c r="J105" s="312"/>
      <c r="M105" s="317"/>
    </row>
    <row r="106" spans="1:13" outlineLevel="1">
      <c r="A106" s="312"/>
      <c r="B106" s="567" t="s">
        <v>3</v>
      </c>
      <c r="C106" s="331" t="s">
        <v>39</v>
      </c>
      <c r="D106" s="342" t="s">
        <v>4</v>
      </c>
      <c r="E106" s="343" t="str">
        <f>E102</f>
        <v>Thắng</v>
      </c>
      <c r="F106" s="344">
        <v>3</v>
      </c>
      <c r="G106" s="344">
        <f>F108</f>
        <v>1</v>
      </c>
      <c r="H106" s="345">
        <v>0</v>
      </c>
      <c r="I106" s="336">
        <f t="shared" si="6"/>
        <v>460000</v>
      </c>
      <c r="J106" s="312"/>
      <c r="M106" s="317"/>
    </row>
    <row r="107" spans="1:13" outlineLevel="1">
      <c r="A107" s="312"/>
      <c r="B107" s="567"/>
      <c r="C107" s="331" t="s">
        <v>39</v>
      </c>
      <c r="D107" s="342" t="s">
        <v>5</v>
      </c>
      <c r="E107" s="343" t="s">
        <v>1</v>
      </c>
      <c r="F107" s="346">
        <f>F106</f>
        <v>3</v>
      </c>
      <c r="G107" s="346">
        <f>F109</f>
        <v>1</v>
      </c>
      <c r="H107" s="345">
        <v>0</v>
      </c>
      <c r="I107" s="336">
        <f t="shared" si="6"/>
        <v>460000</v>
      </c>
      <c r="J107" s="312"/>
      <c r="M107" s="317"/>
    </row>
    <row r="108" spans="1:13" outlineLevel="1">
      <c r="A108" s="312"/>
      <c r="B108" s="567"/>
      <c r="C108" s="331" t="s">
        <v>39</v>
      </c>
      <c r="D108" s="342" t="s">
        <v>14</v>
      </c>
      <c r="E108" s="343" t="s">
        <v>17</v>
      </c>
      <c r="F108" s="346">
        <v>1</v>
      </c>
      <c r="G108" s="346">
        <f>F106</f>
        <v>3</v>
      </c>
      <c r="H108" s="345">
        <v>10000</v>
      </c>
      <c r="I108" s="336">
        <f t="shared" si="6"/>
        <v>470000</v>
      </c>
      <c r="J108" s="312"/>
      <c r="M108" s="317"/>
    </row>
    <row r="109" spans="1:13" outlineLevel="1">
      <c r="A109" s="312"/>
      <c r="B109" s="567"/>
      <c r="C109" s="331" t="s">
        <v>39</v>
      </c>
      <c r="D109" s="342" t="s">
        <v>16</v>
      </c>
      <c r="E109" s="343" t="s">
        <v>17</v>
      </c>
      <c r="F109" s="347">
        <f>F108</f>
        <v>1</v>
      </c>
      <c r="G109" s="347">
        <f>F107</f>
        <v>3</v>
      </c>
      <c r="H109" s="345">
        <v>10000</v>
      </c>
      <c r="I109" s="336">
        <f t="shared" si="6"/>
        <v>480000</v>
      </c>
      <c r="J109" s="312"/>
      <c r="M109" s="317"/>
    </row>
    <row r="110" spans="1:13" outlineLevel="1">
      <c r="A110" s="312"/>
      <c r="B110" s="568" t="s">
        <v>6</v>
      </c>
      <c r="C110" s="331" t="s">
        <v>39</v>
      </c>
      <c r="D110" s="332" t="s">
        <v>14</v>
      </c>
      <c r="E110" s="333" t="s">
        <v>1</v>
      </c>
      <c r="F110" s="339">
        <v>3</v>
      </c>
      <c r="G110" s="339">
        <f>F112</f>
        <v>1</v>
      </c>
      <c r="H110" s="335">
        <v>0</v>
      </c>
      <c r="I110" s="336">
        <f t="shared" si="6"/>
        <v>480000</v>
      </c>
      <c r="J110" s="312"/>
    </row>
    <row r="111" spans="1:13" outlineLevel="1">
      <c r="A111" s="312"/>
      <c r="B111" s="569"/>
      <c r="C111" s="331" t="s">
        <v>39</v>
      </c>
      <c r="D111" s="337" t="s">
        <v>16</v>
      </c>
      <c r="E111" s="338" t="s">
        <v>1</v>
      </c>
      <c r="F111" s="339">
        <f>F110</f>
        <v>3</v>
      </c>
      <c r="G111" s="339">
        <f>F113</f>
        <v>1</v>
      </c>
      <c r="H111" s="340">
        <v>0</v>
      </c>
      <c r="I111" s="336">
        <f t="shared" si="6"/>
        <v>480000</v>
      </c>
      <c r="J111" s="312"/>
    </row>
    <row r="112" spans="1:13" outlineLevel="1">
      <c r="A112" s="312"/>
      <c r="B112" s="569"/>
      <c r="C112" s="331" t="s">
        <v>39</v>
      </c>
      <c r="D112" s="337" t="s">
        <v>4</v>
      </c>
      <c r="E112" s="338" t="s">
        <v>17</v>
      </c>
      <c r="F112" s="339">
        <v>1</v>
      </c>
      <c r="G112" s="339">
        <f>F110</f>
        <v>3</v>
      </c>
      <c r="H112" s="340">
        <v>10000</v>
      </c>
      <c r="I112" s="336">
        <f t="shared" si="6"/>
        <v>490000</v>
      </c>
      <c r="J112" s="312"/>
    </row>
    <row r="113" spans="1:13" outlineLevel="1">
      <c r="A113" s="312"/>
      <c r="B113" s="569"/>
      <c r="C113" s="331" t="s">
        <v>39</v>
      </c>
      <c r="D113" s="337" t="s">
        <v>5</v>
      </c>
      <c r="E113" s="338" t="s">
        <v>17</v>
      </c>
      <c r="F113" s="341">
        <f>F112</f>
        <v>1</v>
      </c>
      <c r="G113" s="341">
        <f>F111</f>
        <v>3</v>
      </c>
      <c r="H113" s="340">
        <v>10000</v>
      </c>
      <c r="I113" s="336">
        <f t="shared" si="6"/>
        <v>500000</v>
      </c>
      <c r="J113" s="312"/>
    </row>
    <row r="114" spans="1:13" outlineLevel="1">
      <c r="A114" s="312"/>
      <c r="B114" s="567" t="s">
        <v>7</v>
      </c>
      <c r="C114" s="331" t="s">
        <v>39</v>
      </c>
      <c r="D114" s="342" t="s">
        <v>16</v>
      </c>
      <c r="E114" s="343" t="str">
        <f>E110</f>
        <v>Thắng</v>
      </c>
      <c r="F114" s="344">
        <v>3</v>
      </c>
      <c r="G114" s="344">
        <f>F116</f>
        <v>1</v>
      </c>
      <c r="H114" s="345">
        <v>0</v>
      </c>
      <c r="I114" s="336">
        <f t="shared" si="6"/>
        <v>500000</v>
      </c>
      <c r="J114" s="312"/>
      <c r="M114" s="317"/>
    </row>
    <row r="115" spans="1:13" outlineLevel="1">
      <c r="A115" s="312"/>
      <c r="B115" s="567"/>
      <c r="C115" s="331" t="s">
        <v>39</v>
      </c>
      <c r="D115" s="342" t="s">
        <v>15</v>
      </c>
      <c r="E115" s="343" t="s">
        <v>1</v>
      </c>
      <c r="F115" s="346">
        <f>F114</f>
        <v>3</v>
      </c>
      <c r="G115" s="346">
        <f>F117</f>
        <v>1</v>
      </c>
      <c r="H115" s="345">
        <v>0</v>
      </c>
      <c r="I115" s="336">
        <f t="shared" si="6"/>
        <v>500000</v>
      </c>
      <c r="J115" s="312"/>
      <c r="M115" s="317"/>
    </row>
    <row r="116" spans="1:13" outlineLevel="1">
      <c r="A116" s="312"/>
      <c r="B116" s="567"/>
      <c r="C116" s="331" t="s">
        <v>39</v>
      </c>
      <c r="D116" s="342" t="s">
        <v>24</v>
      </c>
      <c r="E116" s="343" t="s">
        <v>17</v>
      </c>
      <c r="F116" s="346">
        <v>1</v>
      </c>
      <c r="G116" s="346">
        <f>F114</f>
        <v>3</v>
      </c>
      <c r="H116" s="345">
        <v>10000</v>
      </c>
      <c r="I116" s="336">
        <f t="shared" si="6"/>
        <v>510000</v>
      </c>
      <c r="J116" s="312"/>
      <c r="M116" s="317"/>
    </row>
    <row r="117" spans="1:13" outlineLevel="1">
      <c r="A117" s="312"/>
      <c r="B117" s="567"/>
      <c r="C117" s="331" t="s">
        <v>39</v>
      </c>
      <c r="D117" s="342" t="s">
        <v>118</v>
      </c>
      <c r="E117" s="343" t="s">
        <v>17</v>
      </c>
      <c r="F117" s="347">
        <f>F116</f>
        <v>1</v>
      </c>
      <c r="G117" s="347">
        <f>F115</f>
        <v>3</v>
      </c>
      <c r="H117" s="345">
        <v>10000</v>
      </c>
      <c r="I117" s="336">
        <f t="shared" si="6"/>
        <v>520000</v>
      </c>
      <c r="J117" s="312"/>
      <c r="M117" s="317"/>
    </row>
    <row r="118" spans="1:13" outlineLevel="1">
      <c r="A118" s="312"/>
      <c r="B118" s="568" t="s">
        <v>8</v>
      </c>
      <c r="C118" s="331" t="s">
        <v>39</v>
      </c>
      <c r="D118" s="332" t="s">
        <v>4</v>
      </c>
      <c r="E118" s="333" t="s">
        <v>1</v>
      </c>
      <c r="F118" s="339">
        <v>3</v>
      </c>
      <c r="G118" s="339">
        <f>F120</f>
        <v>0</v>
      </c>
      <c r="H118" s="335">
        <v>0</v>
      </c>
      <c r="I118" s="336">
        <f t="shared" ref="I118:I133" si="7">I117+H118</f>
        <v>520000</v>
      </c>
      <c r="J118" s="312"/>
    </row>
    <row r="119" spans="1:13" outlineLevel="1">
      <c r="A119" s="312"/>
      <c r="B119" s="569"/>
      <c r="C119" s="331" t="s">
        <v>39</v>
      </c>
      <c r="D119" s="337" t="s">
        <v>9</v>
      </c>
      <c r="E119" s="338" t="s">
        <v>1</v>
      </c>
      <c r="F119" s="339">
        <f>F118</f>
        <v>3</v>
      </c>
      <c r="G119" s="339">
        <f>F121</f>
        <v>0</v>
      </c>
      <c r="H119" s="340">
        <v>0</v>
      </c>
      <c r="I119" s="336">
        <f t="shared" si="7"/>
        <v>520000</v>
      </c>
      <c r="J119" s="312"/>
    </row>
    <row r="120" spans="1:13" outlineLevel="1">
      <c r="A120" s="312"/>
      <c r="B120" s="569"/>
      <c r="C120" s="331" t="s">
        <v>39</v>
      </c>
      <c r="D120" s="337" t="s">
        <v>14</v>
      </c>
      <c r="E120" s="338" t="s">
        <v>17</v>
      </c>
      <c r="F120" s="339">
        <v>0</v>
      </c>
      <c r="G120" s="339">
        <f>F118</f>
        <v>3</v>
      </c>
      <c r="H120" s="340">
        <v>10000</v>
      </c>
      <c r="I120" s="336">
        <f t="shared" si="7"/>
        <v>530000</v>
      </c>
      <c r="J120" s="312"/>
    </row>
    <row r="121" spans="1:13" outlineLevel="1">
      <c r="A121" s="312"/>
      <c r="B121" s="569"/>
      <c r="C121" s="331" t="s">
        <v>39</v>
      </c>
      <c r="D121" s="337" t="s">
        <v>5</v>
      </c>
      <c r="E121" s="338" t="s">
        <v>17</v>
      </c>
      <c r="F121" s="341">
        <f>F120</f>
        <v>0</v>
      </c>
      <c r="G121" s="341">
        <f>F119</f>
        <v>3</v>
      </c>
      <c r="H121" s="340">
        <v>10000</v>
      </c>
      <c r="I121" s="336">
        <f t="shared" si="7"/>
        <v>540000</v>
      </c>
      <c r="J121" s="312"/>
    </row>
    <row r="122" spans="1:13" outlineLevel="1">
      <c r="A122" s="312"/>
      <c r="B122" s="567" t="s">
        <v>10</v>
      </c>
      <c r="C122" s="331" t="s">
        <v>39</v>
      </c>
      <c r="D122" s="342" t="s">
        <v>24</v>
      </c>
      <c r="E122" s="343" t="str">
        <f>E118</f>
        <v>Thắng</v>
      </c>
      <c r="F122" s="344">
        <v>3</v>
      </c>
      <c r="G122" s="344">
        <f>F124</f>
        <v>2</v>
      </c>
      <c r="H122" s="345">
        <v>0</v>
      </c>
      <c r="I122" s="336">
        <f t="shared" si="7"/>
        <v>540000</v>
      </c>
      <c r="J122" s="312"/>
      <c r="M122" s="317"/>
    </row>
    <row r="123" spans="1:13" outlineLevel="1">
      <c r="A123" s="312"/>
      <c r="B123" s="567"/>
      <c r="C123" s="331" t="s">
        <v>39</v>
      </c>
      <c r="D123" s="342" t="s">
        <v>15</v>
      </c>
      <c r="E123" s="343" t="s">
        <v>1</v>
      </c>
      <c r="F123" s="346">
        <f>F122</f>
        <v>3</v>
      </c>
      <c r="G123" s="346">
        <f>F125</f>
        <v>2</v>
      </c>
      <c r="H123" s="345">
        <v>0</v>
      </c>
      <c r="I123" s="336">
        <f t="shared" si="7"/>
        <v>540000</v>
      </c>
      <c r="J123" s="312"/>
      <c r="M123" s="317"/>
    </row>
    <row r="124" spans="1:13" outlineLevel="1">
      <c r="A124" s="312"/>
      <c r="B124" s="567"/>
      <c r="C124" s="331" t="s">
        <v>39</v>
      </c>
      <c r="D124" s="342" t="s">
        <v>16</v>
      </c>
      <c r="E124" s="343" t="s">
        <v>17</v>
      </c>
      <c r="F124" s="346">
        <v>2</v>
      </c>
      <c r="G124" s="346">
        <f>F122</f>
        <v>3</v>
      </c>
      <c r="H124" s="345">
        <v>10000</v>
      </c>
      <c r="I124" s="336">
        <f t="shared" si="7"/>
        <v>550000</v>
      </c>
      <c r="J124" s="312"/>
      <c r="M124" s="317"/>
    </row>
    <row r="125" spans="1:13" outlineLevel="1">
      <c r="A125" s="312"/>
      <c r="B125" s="567"/>
      <c r="C125" s="331" t="s">
        <v>39</v>
      </c>
      <c r="D125" s="342" t="s">
        <v>118</v>
      </c>
      <c r="E125" s="343" t="s">
        <v>17</v>
      </c>
      <c r="F125" s="347">
        <f>F124</f>
        <v>2</v>
      </c>
      <c r="G125" s="347">
        <f>F123</f>
        <v>3</v>
      </c>
      <c r="H125" s="345">
        <v>10000</v>
      </c>
      <c r="I125" s="336">
        <f t="shared" si="7"/>
        <v>560000</v>
      </c>
      <c r="J125" s="312"/>
      <c r="M125" s="317"/>
    </row>
    <row r="126" spans="1:13" outlineLevel="1">
      <c r="A126" s="312"/>
      <c r="B126" s="568" t="s">
        <v>31</v>
      </c>
      <c r="C126" s="331" t="s">
        <v>39</v>
      </c>
      <c r="D126" s="332" t="s">
        <v>5</v>
      </c>
      <c r="E126" s="333" t="s">
        <v>1</v>
      </c>
      <c r="F126" s="339">
        <v>3</v>
      </c>
      <c r="G126" s="339">
        <f>F128</f>
        <v>0</v>
      </c>
      <c r="H126" s="335">
        <v>0</v>
      </c>
      <c r="I126" s="336">
        <f t="shared" si="7"/>
        <v>560000</v>
      </c>
      <c r="J126" s="312"/>
    </row>
    <row r="127" spans="1:13" outlineLevel="1">
      <c r="A127" s="312"/>
      <c r="B127" s="569"/>
      <c r="C127" s="331" t="s">
        <v>39</v>
      </c>
      <c r="D127" s="337" t="s">
        <v>16</v>
      </c>
      <c r="E127" s="338" t="s">
        <v>1</v>
      </c>
      <c r="F127" s="339">
        <f>F126</f>
        <v>3</v>
      </c>
      <c r="G127" s="339">
        <f>F129</f>
        <v>0</v>
      </c>
      <c r="H127" s="340">
        <v>0</v>
      </c>
      <c r="I127" s="336">
        <f t="shared" si="7"/>
        <v>560000</v>
      </c>
      <c r="J127" s="312"/>
    </row>
    <row r="128" spans="1:13" outlineLevel="1">
      <c r="A128" s="312"/>
      <c r="B128" s="569"/>
      <c r="C128" s="331" t="s">
        <v>39</v>
      </c>
      <c r="D128" s="337" t="s">
        <v>9</v>
      </c>
      <c r="E128" s="338" t="s">
        <v>17</v>
      </c>
      <c r="F128" s="339">
        <v>0</v>
      </c>
      <c r="G128" s="339">
        <f>F126</f>
        <v>3</v>
      </c>
      <c r="H128" s="340">
        <v>10000</v>
      </c>
      <c r="I128" s="336">
        <f t="shared" si="7"/>
        <v>570000</v>
      </c>
      <c r="J128" s="312"/>
    </row>
    <row r="129" spans="1:13" outlineLevel="1">
      <c r="A129" s="312"/>
      <c r="B129" s="569"/>
      <c r="C129" s="331" t="s">
        <v>39</v>
      </c>
      <c r="D129" s="337" t="s">
        <v>24</v>
      </c>
      <c r="E129" s="338" t="s">
        <v>17</v>
      </c>
      <c r="F129" s="341">
        <f>F128</f>
        <v>0</v>
      </c>
      <c r="G129" s="341">
        <f>F127</f>
        <v>3</v>
      </c>
      <c r="H129" s="340">
        <v>10000</v>
      </c>
      <c r="I129" s="336">
        <f t="shared" si="7"/>
        <v>580000</v>
      </c>
      <c r="J129" s="312"/>
    </row>
    <row r="130" spans="1:13" outlineLevel="1">
      <c r="A130" s="312"/>
      <c r="B130" s="567" t="s">
        <v>36</v>
      </c>
      <c r="C130" s="331" t="s">
        <v>39</v>
      </c>
      <c r="D130" s="342" t="s">
        <v>24</v>
      </c>
      <c r="E130" s="343" t="str">
        <f>E126</f>
        <v>Thắng</v>
      </c>
      <c r="F130" s="344">
        <v>3</v>
      </c>
      <c r="G130" s="344">
        <f>F132</f>
        <v>1</v>
      </c>
      <c r="H130" s="345">
        <v>0</v>
      </c>
      <c r="I130" s="336">
        <f t="shared" si="7"/>
        <v>580000</v>
      </c>
      <c r="J130" s="312"/>
      <c r="M130" s="317"/>
    </row>
    <row r="131" spans="1:13" outlineLevel="1">
      <c r="A131" s="312"/>
      <c r="B131" s="567"/>
      <c r="C131" s="331" t="s">
        <v>39</v>
      </c>
      <c r="D131" s="342" t="s">
        <v>15</v>
      </c>
      <c r="E131" s="343" t="s">
        <v>1</v>
      </c>
      <c r="F131" s="346">
        <f>F130</f>
        <v>3</v>
      </c>
      <c r="G131" s="346">
        <f>F133</f>
        <v>1</v>
      </c>
      <c r="H131" s="345">
        <v>0</v>
      </c>
      <c r="I131" s="336">
        <f t="shared" si="7"/>
        <v>580000</v>
      </c>
      <c r="J131" s="312"/>
      <c r="M131" s="317"/>
    </row>
    <row r="132" spans="1:13" outlineLevel="1">
      <c r="A132" s="312"/>
      <c r="B132" s="567"/>
      <c r="C132" s="331" t="s">
        <v>39</v>
      </c>
      <c r="D132" s="342" t="s">
        <v>9</v>
      </c>
      <c r="E132" s="343" t="s">
        <v>17</v>
      </c>
      <c r="F132" s="346">
        <v>1</v>
      </c>
      <c r="G132" s="346">
        <f>F130</f>
        <v>3</v>
      </c>
      <c r="H132" s="345">
        <v>10000</v>
      </c>
      <c r="I132" s="336">
        <f t="shared" si="7"/>
        <v>590000</v>
      </c>
      <c r="J132" s="312"/>
      <c r="M132" s="317"/>
    </row>
    <row r="133" spans="1:13" outlineLevel="1">
      <c r="A133" s="312"/>
      <c r="B133" s="567"/>
      <c r="C133" s="331" t="s">
        <v>39</v>
      </c>
      <c r="D133" s="342" t="s">
        <v>118</v>
      </c>
      <c r="E133" s="343" t="s">
        <v>17</v>
      </c>
      <c r="F133" s="347">
        <f>F132</f>
        <v>1</v>
      </c>
      <c r="G133" s="347">
        <f>F131</f>
        <v>3</v>
      </c>
      <c r="H133" s="345">
        <v>10000</v>
      </c>
      <c r="I133" s="336">
        <f t="shared" si="7"/>
        <v>600000</v>
      </c>
      <c r="J133" s="312"/>
      <c r="M133" s="317"/>
    </row>
    <row r="134" spans="1:13" outlineLevel="1">
      <c r="A134" s="312"/>
      <c r="B134" s="568" t="s">
        <v>37</v>
      </c>
      <c r="C134" s="331" t="s">
        <v>39</v>
      </c>
      <c r="D134" s="332" t="s">
        <v>5</v>
      </c>
      <c r="E134" s="333" t="s">
        <v>1</v>
      </c>
      <c r="F134" s="339">
        <v>3</v>
      </c>
      <c r="G134" s="339">
        <f>F136</f>
        <v>1</v>
      </c>
      <c r="H134" s="335">
        <v>0</v>
      </c>
      <c r="I134" s="336">
        <f t="shared" ref="I134:I136" si="8">I133+H134</f>
        <v>600000</v>
      </c>
      <c r="J134" s="312"/>
    </row>
    <row r="135" spans="1:13" outlineLevel="1">
      <c r="A135" s="312"/>
      <c r="B135" s="569"/>
      <c r="C135" s="331" t="s">
        <v>39</v>
      </c>
      <c r="D135" s="337" t="s">
        <v>24</v>
      </c>
      <c r="E135" s="338" t="s">
        <v>1</v>
      </c>
      <c r="F135" s="339">
        <f>F134</f>
        <v>3</v>
      </c>
      <c r="G135" s="339">
        <f>F137</f>
        <v>1</v>
      </c>
      <c r="H135" s="340">
        <v>0</v>
      </c>
      <c r="I135" s="336">
        <f t="shared" si="8"/>
        <v>600000</v>
      </c>
      <c r="J135" s="312"/>
    </row>
    <row r="136" spans="1:13" outlineLevel="1">
      <c r="A136" s="312"/>
      <c r="B136" s="569"/>
      <c r="C136" s="331" t="s">
        <v>39</v>
      </c>
      <c r="D136" s="337" t="s">
        <v>15</v>
      </c>
      <c r="E136" s="338" t="s">
        <v>17</v>
      </c>
      <c r="F136" s="339">
        <v>1</v>
      </c>
      <c r="G136" s="339">
        <f>F134</f>
        <v>3</v>
      </c>
      <c r="H136" s="340">
        <v>10000</v>
      </c>
      <c r="I136" s="336">
        <f t="shared" si="8"/>
        <v>610000</v>
      </c>
      <c r="J136" s="312"/>
    </row>
    <row r="137" spans="1:13" outlineLevel="1">
      <c r="A137" s="312"/>
      <c r="B137" s="569"/>
      <c r="C137" s="331" t="s">
        <v>39</v>
      </c>
      <c r="D137" s="337" t="s">
        <v>16</v>
      </c>
      <c r="E137" s="338" t="s">
        <v>17</v>
      </c>
      <c r="F137" s="341">
        <f>F136</f>
        <v>1</v>
      </c>
      <c r="G137" s="341">
        <f>F135</f>
        <v>3</v>
      </c>
      <c r="H137" s="340">
        <v>10000</v>
      </c>
      <c r="I137" s="336">
        <f>I136+H137</f>
        <v>620000</v>
      </c>
      <c r="J137" s="312"/>
    </row>
    <row r="138" spans="1:13">
      <c r="A138" s="312"/>
      <c r="B138" s="325" t="s">
        <v>490</v>
      </c>
      <c r="C138" s="326"/>
      <c r="D138" s="327"/>
      <c r="E138" s="328"/>
      <c r="F138" s="328"/>
      <c r="G138" s="328"/>
      <c r="H138" s="329">
        <f>SUM(H139:H162)</f>
        <v>110000</v>
      </c>
      <c r="I138" s="330">
        <v>0</v>
      </c>
      <c r="J138" s="312"/>
      <c r="M138" s="317"/>
    </row>
    <row r="139" spans="1:13" outlineLevel="1">
      <c r="A139" s="312"/>
      <c r="B139" s="568" t="s">
        <v>2</v>
      </c>
      <c r="C139" s="331" t="s">
        <v>39</v>
      </c>
      <c r="D139" s="332" t="s">
        <v>14</v>
      </c>
      <c r="E139" s="333" t="s">
        <v>1</v>
      </c>
      <c r="F139" s="334">
        <v>3</v>
      </c>
      <c r="G139" s="334">
        <f>F141</f>
        <v>1</v>
      </c>
      <c r="H139" s="335">
        <v>0</v>
      </c>
      <c r="I139" s="336">
        <f>I137+H139</f>
        <v>620000</v>
      </c>
      <c r="J139" s="312"/>
      <c r="M139" s="317"/>
    </row>
    <row r="140" spans="1:13" outlineLevel="1">
      <c r="A140" s="312"/>
      <c r="B140" s="569"/>
      <c r="C140" s="331" t="s">
        <v>39</v>
      </c>
      <c r="D140" s="337" t="s">
        <v>25</v>
      </c>
      <c r="E140" s="338" t="s">
        <v>1</v>
      </c>
      <c r="F140" s="339">
        <f>F139</f>
        <v>3</v>
      </c>
      <c r="G140" s="339">
        <f>F142</f>
        <v>1</v>
      </c>
      <c r="H140" s="340">
        <v>0</v>
      </c>
      <c r="I140" s="336">
        <f>I139+H140</f>
        <v>620000</v>
      </c>
      <c r="J140" s="312"/>
      <c r="M140" s="317"/>
    </row>
    <row r="141" spans="1:13" outlineLevel="1">
      <c r="A141" s="312"/>
      <c r="B141" s="569"/>
      <c r="C141" s="331" t="s">
        <v>39</v>
      </c>
      <c r="D141" s="337" t="s">
        <v>13</v>
      </c>
      <c r="E141" s="338" t="s">
        <v>17</v>
      </c>
      <c r="F141" s="339">
        <v>1</v>
      </c>
      <c r="G141" s="339">
        <f>F139</f>
        <v>3</v>
      </c>
      <c r="H141" s="340">
        <v>10000</v>
      </c>
      <c r="I141" s="336">
        <f>I140+H141</f>
        <v>630000</v>
      </c>
      <c r="J141" s="312"/>
      <c r="M141" s="317"/>
    </row>
    <row r="142" spans="1:13" outlineLevel="1">
      <c r="A142" s="312"/>
      <c r="B142" s="569"/>
      <c r="C142" s="331" t="s">
        <v>39</v>
      </c>
      <c r="D142" s="337" t="s">
        <v>480</v>
      </c>
      <c r="E142" s="338" t="s">
        <v>17</v>
      </c>
      <c r="F142" s="341">
        <f>F141</f>
        <v>1</v>
      </c>
      <c r="G142" s="341">
        <f>F140</f>
        <v>3</v>
      </c>
      <c r="H142" s="340">
        <v>0</v>
      </c>
      <c r="I142" s="336">
        <f t="shared" ref="I142:I162" si="9">I141+H142</f>
        <v>630000</v>
      </c>
      <c r="J142" s="312"/>
      <c r="M142" s="317"/>
    </row>
    <row r="143" spans="1:13" outlineLevel="1">
      <c r="A143" s="312"/>
      <c r="B143" s="567" t="s">
        <v>3</v>
      </c>
      <c r="C143" s="331" t="s">
        <v>39</v>
      </c>
      <c r="D143" s="342" t="s">
        <v>9</v>
      </c>
      <c r="E143" s="343" t="str">
        <f>E139</f>
        <v>Thắng</v>
      </c>
      <c r="F143" s="344">
        <v>3</v>
      </c>
      <c r="G143" s="344">
        <f>F145</f>
        <v>1</v>
      </c>
      <c r="H143" s="345">
        <v>0</v>
      </c>
      <c r="I143" s="336">
        <f t="shared" si="9"/>
        <v>630000</v>
      </c>
      <c r="J143" s="312"/>
      <c r="M143" s="317"/>
    </row>
    <row r="144" spans="1:13" outlineLevel="1">
      <c r="A144" s="312"/>
      <c r="B144" s="567"/>
      <c r="C144" s="331" t="s">
        <v>39</v>
      </c>
      <c r="D144" s="342" t="s">
        <v>25</v>
      </c>
      <c r="E144" s="343" t="s">
        <v>1</v>
      </c>
      <c r="F144" s="346">
        <f>F143</f>
        <v>3</v>
      </c>
      <c r="G144" s="346">
        <f>F146</f>
        <v>1</v>
      </c>
      <c r="H144" s="345">
        <v>0</v>
      </c>
      <c r="I144" s="336">
        <f t="shared" si="9"/>
        <v>630000</v>
      </c>
      <c r="J144" s="312"/>
      <c r="M144" s="317"/>
    </row>
    <row r="145" spans="1:13" outlineLevel="1">
      <c r="A145" s="312"/>
      <c r="B145" s="567"/>
      <c r="C145" s="331" t="s">
        <v>39</v>
      </c>
      <c r="D145" s="342" t="s">
        <v>15</v>
      </c>
      <c r="E145" s="343" t="s">
        <v>17</v>
      </c>
      <c r="F145" s="346">
        <v>1</v>
      </c>
      <c r="G145" s="346">
        <f>F143</f>
        <v>3</v>
      </c>
      <c r="H145" s="345">
        <v>10000</v>
      </c>
      <c r="I145" s="336">
        <f t="shared" si="9"/>
        <v>640000</v>
      </c>
      <c r="J145" s="312"/>
      <c r="M145" s="317"/>
    </row>
    <row r="146" spans="1:13" outlineLevel="1">
      <c r="A146" s="312"/>
      <c r="B146" s="567"/>
      <c r="C146" s="331" t="s">
        <v>39</v>
      </c>
      <c r="D146" s="342" t="s">
        <v>24</v>
      </c>
      <c r="E146" s="343" t="s">
        <v>17</v>
      </c>
      <c r="F146" s="347">
        <f>F145</f>
        <v>1</v>
      </c>
      <c r="G146" s="347">
        <f>F144</f>
        <v>3</v>
      </c>
      <c r="H146" s="345">
        <v>10000</v>
      </c>
      <c r="I146" s="336">
        <f t="shared" si="9"/>
        <v>650000</v>
      </c>
      <c r="J146" s="312"/>
      <c r="M146" s="317"/>
    </row>
    <row r="147" spans="1:13" outlineLevel="1">
      <c r="A147" s="312"/>
      <c r="B147" s="568" t="s">
        <v>6</v>
      </c>
      <c r="C147" s="331" t="s">
        <v>39</v>
      </c>
      <c r="D147" s="332" t="s">
        <v>9</v>
      </c>
      <c r="E147" s="333" t="s">
        <v>1</v>
      </c>
      <c r="F147" s="339">
        <v>3</v>
      </c>
      <c r="G147" s="339">
        <f>F149</f>
        <v>2</v>
      </c>
      <c r="H147" s="335">
        <v>0</v>
      </c>
      <c r="I147" s="336">
        <f t="shared" si="9"/>
        <v>650000</v>
      </c>
      <c r="J147" s="312"/>
    </row>
    <row r="148" spans="1:13" outlineLevel="1">
      <c r="A148" s="312"/>
      <c r="B148" s="569"/>
      <c r="C148" s="331" t="s">
        <v>39</v>
      </c>
      <c r="D148" s="337" t="s">
        <v>25</v>
      </c>
      <c r="E148" s="338" t="s">
        <v>1</v>
      </c>
      <c r="F148" s="339">
        <f>F147</f>
        <v>3</v>
      </c>
      <c r="G148" s="339">
        <f>F150</f>
        <v>2</v>
      </c>
      <c r="H148" s="340">
        <v>0</v>
      </c>
      <c r="I148" s="336">
        <f t="shared" si="9"/>
        <v>650000</v>
      </c>
      <c r="J148" s="312"/>
    </row>
    <row r="149" spans="1:13" outlineLevel="1">
      <c r="A149" s="312"/>
      <c r="B149" s="569"/>
      <c r="C149" s="331" t="s">
        <v>39</v>
      </c>
      <c r="D149" s="337" t="s">
        <v>13</v>
      </c>
      <c r="E149" s="338" t="s">
        <v>17</v>
      </c>
      <c r="F149" s="339">
        <v>2</v>
      </c>
      <c r="G149" s="339">
        <f>F147</f>
        <v>3</v>
      </c>
      <c r="H149" s="340">
        <v>10000</v>
      </c>
      <c r="I149" s="336">
        <f t="shared" si="9"/>
        <v>660000</v>
      </c>
      <c r="J149" s="312"/>
    </row>
    <row r="150" spans="1:13" outlineLevel="1">
      <c r="A150" s="312"/>
      <c r="B150" s="569"/>
      <c r="C150" s="331" t="s">
        <v>39</v>
      </c>
      <c r="D150" s="337" t="s">
        <v>14</v>
      </c>
      <c r="E150" s="338" t="s">
        <v>17</v>
      </c>
      <c r="F150" s="341">
        <f>F149</f>
        <v>2</v>
      </c>
      <c r="G150" s="341">
        <f>F148</f>
        <v>3</v>
      </c>
      <c r="H150" s="340">
        <v>10000</v>
      </c>
      <c r="I150" s="336">
        <f t="shared" si="9"/>
        <v>670000</v>
      </c>
      <c r="J150" s="312"/>
    </row>
    <row r="151" spans="1:13" outlineLevel="1">
      <c r="A151" s="312"/>
      <c r="B151" s="567" t="s">
        <v>7</v>
      </c>
      <c r="C151" s="331" t="s">
        <v>39</v>
      </c>
      <c r="D151" s="342" t="s">
        <v>14</v>
      </c>
      <c r="E151" s="343" t="str">
        <f>E147</f>
        <v>Thắng</v>
      </c>
      <c r="F151" s="344">
        <v>3</v>
      </c>
      <c r="G151" s="344">
        <f>F153</f>
        <v>2</v>
      </c>
      <c r="H151" s="345">
        <v>0</v>
      </c>
      <c r="I151" s="336">
        <f t="shared" si="9"/>
        <v>670000</v>
      </c>
      <c r="J151" s="312"/>
      <c r="M151" s="317"/>
    </row>
    <row r="152" spans="1:13" outlineLevel="1">
      <c r="A152" s="312"/>
      <c r="B152" s="567"/>
      <c r="C152" s="331" t="s">
        <v>39</v>
      </c>
      <c r="D152" s="342" t="s">
        <v>24</v>
      </c>
      <c r="E152" s="343" t="s">
        <v>1</v>
      </c>
      <c r="F152" s="346">
        <f>F151</f>
        <v>3</v>
      </c>
      <c r="G152" s="346">
        <f>F154</f>
        <v>2</v>
      </c>
      <c r="H152" s="345">
        <v>0</v>
      </c>
      <c r="I152" s="336">
        <f t="shared" si="9"/>
        <v>670000</v>
      </c>
      <c r="J152" s="312"/>
      <c r="M152" s="317"/>
    </row>
    <row r="153" spans="1:13" outlineLevel="1">
      <c r="A153" s="312"/>
      <c r="B153" s="567"/>
      <c r="C153" s="331" t="s">
        <v>39</v>
      </c>
      <c r="D153" s="342" t="s">
        <v>9</v>
      </c>
      <c r="E153" s="343" t="s">
        <v>17</v>
      </c>
      <c r="F153" s="346">
        <v>2</v>
      </c>
      <c r="G153" s="346">
        <f>F151</f>
        <v>3</v>
      </c>
      <c r="H153" s="345">
        <v>10000</v>
      </c>
      <c r="I153" s="336">
        <f t="shared" si="9"/>
        <v>680000</v>
      </c>
      <c r="J153" s="312"/>
      <c r="M153" s="317"/>
    </row>
    <row r="154" spans="1:13" outlineLevel="1">
      <c r="A154" s="312"/>
      <c r="B154" s="567"/>
      <c r="C154" s="331" t="s">
        <v>39</v>
      </c>
      <c r="D154" s="342" t="s">
        <v>15</v>
      </c>
      <c r="E154" s="343" t="s">
        <v>17</v>
      </c>
      <c r="F154" s="347">
        <f>F153</f>
        <v>2</v>
      </c>
      <c r="G154" s="347">
        <f>F152</f>
        <v>3</v>
      </c>
      <c r="H154" s="345">
        <v>10000</v>
      </c>
      <c r="I154" s="336">
        <f t="shared" si="9"/>
        <v>690000</v>
      </c>
      <c r="J154" s="312"/>
      <c r="M154" s="317"/>
    </row>
    <row r="155" spans="1:13" outlineLevel="1">
      <c r="A155" s="312"/>
      <c r="B155" s="568" t="s">
        <v>8</v>
      </c>
      <c r="C155" s="331" t="s">
        <v>39</v>
      </c>
      <c r="D155" s="332" t="s">
        <v>0</v>
      </c>
      <c r="E155" s="333" t="s">
        <v>1</v>
      </c>
      <c r="F155" s="339">
        <v>3</v>
      </c>
      <c r="G155" s="339">
        <f>F157</f>
        <v>1</v>
      </c>
      <c r="H155" s="335">
        <v>0</v>
      </c>
      <c r="I155" s="336">
        <f t="shared" si="9"/>
        <v>690000</v>
      </c>
      <c r="J155" s="312"/>
    </row>
    <row r="156" spans="1:13" outlineLevel="1">
      <c r="A156" s="312"/>
      <c r="B156" s="569"/>
      <c r="C156" s="331" t="s">
        <v>39</v>
      </c>
      <c r="D156" s="337" t="s">
        <v>13</v>
      </c>
      <c r="E156" s="338" t="s">
        <v>1</v>
      </c>
      <c r="F156" s="339">
        <f>F155</f>
        <v>3</v>
      </c>
      <c r="G156" s="339">
        <f>F158</f>
        <v>1</v>
      </c>
      <c r="H156" s="340">
        <v>0</v>
      </c>
      <c r="I156" s="336">
        <f t="shared" si="9"/>
        <v>690000</v>
      </c>
      <c r="J156" s="312"/>
    </row>
    <row r="157" spans="1:13" outlineLevel="1">
      <c r="A157" s="312"/>
      <c r="B157" s="569"/>
      <c r="C157" s="331" t="s">
        <v>39</v>
      </c>
      <c r="D157" s="337" t="s">
        <v>14</v>
      </c>
      <c r="E157" s="338" t="s">
        <v>17</v>
      </c>
      <c r="F157" s="339">
        <v>1</v>
      </c>
      <c r="G157" s="339">
        <f>F155</f>
        <v>3</v>
      </c>
      <c r="H157" s="340">
        <v>10000</v>
      </c>
      <c r="I157" s="336">
        <f t="shared" si="9"/>
        <v>700000</v>
      </c>
      <c r="J157" s="312"/>
    </row>
    <row r="158" spans="1:13" outlineLevel="1">
      <c r="A158" s="312"/>
      <c r="B158" s="569"/>
      <c r="C158" s="331" t="s">
        <v>39</v>
      </c>
      <c r="D158" s="337" t="s">
        <v>24</v>
      </c>
      <c r="E158" s="338" t="s">
        <v>17</v>
      </c>
      <c r="F158" s="341">
        <f>F157</f>
        <v>1</v>
      </c>
      <c r="G158" s="341">
        <f>F156</f>
        <v>3</v>
      </c>
      <c r="H158" s="340">
        <v>10000</v>
      </c>
      <c r="I158" s="336">
        <f t="shared" si="9"/>
        <v>710000</v>
      </c>
      <c r="J158" s="312"/>
    </row>
    <row r="159" spans="1:13" outlineLevel="1">
      <c r="A159" s="312"/>
      <c r="B159" s="567" t="s">
        <v>10</v>
      </c>
      <c r="C159" s="331" t="s">
        <v>39</v>
      </c>
      <c r="D159" s="342" t="s">
        <v>0</v>
      </c>
      <c r="E159" s="343" t="str">
        <f>E155</f>
        <v>Thắng</v>
      </c>
      <c r="F159" s="344">
        <v>3</v>
      </c>
      <c r="G159" s="344">
        <f>F161</f>
        <v>2</v>
      </c>
      <c r="H159" s="345">
        <v>0</v>
      </c>
      <c r="I159" s="336">
        <f t="shared" si="9"/>
        <v>710000</v>
      </c>
      <c r="J159" s="312"/>
      <c r="M159" s="317"/>
    </row>
    <row r="160" spans="1:13" outlineLevel="1">
      <c r="A160" s="312"/>
      <c r="B160" s="567"/>
      <c r="C160" s="331" t="s">
        <v>39</v>
      </c>
      <c r="D160" s="342" t="s">
        <v>9</v>
      </c>
      <c r="E160" s="343" t="s">
        <v>1</v>
      </c>
      <c r="F160" s="346">
        <f>F159</f>
        <v>3</v>
      </c>
      <c r="G160" s="346">
        <f>F162</f>
        <v>2</v>
      </c>
      <c r="H160" s="345">
        <v>0</v>
      </c>
      <c r="I160" s="336">
        <f t="shared" si="9"/>
        <v>710000</v>
      </c>
      <c r="J160" s="312"/>
      <c r="M160" s="317"/>
    </row>
    <row r="161" spans="1:13" outlineLevel="1">
      <c r="A161" s="312"/>
      <c r="B161" s="567"/>
      <c r="C161" s="331" t="s">
        <v>39</v>
      </c>
      <c r="D161" s="342" t="s">
        <v>14</v>
      </c>
      <c r="E161" s="343" t="s">
        <v>17</v>
      </c>
      <c r="F161" s="346">
        <v>2</v>
      </c>
      <c r="G161" s="346">
        <f>F159</f>
        <v>3</v>
      </c>
      <c r="H161" s="345">
        <v>10000</v>
      </c>
      <c r="I161" s="336">
        <f t="shared" si="9"/>
        <v>720000</v>
      </c>
      <c r="J161" s="312"/>
      <c r="M161" s="317"/>
    </row>
    <row r="162" spans="1:13" outlineLevel="1">
      <c r="A162" s="312"/>
      <c r="B162" s="567"/>
      <c r="C162" s="331" t="s">
        <v>39</v>
      </c>
      <c r="D162" s="342" t="s">
        <v>15</v>
      </c>
      <c r="E162" s="343" t="s">
        <v>17</v>
      </c>
      <c r="F162" s="347">
        <f>F161</f>
        <v>2</v>
      </c>
      <c r="G162" s="347">
        <f>F160</f>
        <v>3</v>
      </c>
      <c r="H162" s="345">
        <v>10000</v>
      </c>
      <c r="I162" s="336">
        <f t="shared" si="9"/>
        <v>730000</v>
      </c>
      <c r="J162" s="312"/>
      <c r="M162" s="317"/>
    </row>
    <row r="163" spans="1:13">
      <c r="A163" s="312"/>
      <c r="B163" s="325" t="s">
        <v>491</v>
      </c>
      <c r="C163" s="326"/>
      <c r="D163" s="327"/>
      <c r="E163" s="328"/>
      <c r="F163" s="328"/>
      <c r="G163" s="328"/>
      <c r="H163" s="329">
        <f>SUM(H164:H175)</f>
        <v>60000</v>
      </c>
      <c r="I163" s="330">
        <v>0</v>
      </c>
      <c r="J163" s="312"/>
      <c r="M163" s="317"/>
    </row>
    <row r="164" spans="1:13" outlineLevel="1">
      <c r="A164" s="312"/>
      <c r="B164" s="568" t="s">
        <v>2</v>
      </c>
      <c r="C164" s="331" t="s">
        <v>39</v>
      </c>
      <c r="D164" s="332" t="s">
        <v>14</v>
      </c>
      <c r="E164" s="333" t="s">
        <v>1</v>
      </c>
      <c r="F164" s="334">
        <v>3</v>
      </c>
      <c r="G164" s="334">
        <f>F166</f>
        <v>0</v>
      </c>
      <c r="H164" s="335">
        <v>0</v>
      </c>
      <c r="I164" s="336">
        <f>I162+H164</f>
        <v>730000</v>
      </c>
      <c r="J164" s="312"/>
      <c r="M164" s="317"/>
    </row>
    <row r="165" spans="1:13" outlineLevel="1">
      <c r="A165" s="312"/>
      <c r="B165" s="569"/>
      <c r="C165" s="331" t="s">
        <v>39</v>
      </c>
      <c r="D165" s="337" t="s">
        <v>5</v>
      </c>
      <c r="E165" s="338" t="s">
        <v>1</v>
      </c>
      <c r="F165" s="339">
        <f>F164</f>
        <v>3</v>
      </c>
      <c r="G165" s="339">
        <f>F167</f>
        <v>0</v>
      </c>
      <c r="H165" s="340">
        <v>0</v>
      </c>
      <c r="I165" s="336">
        <f>I164+H165</f>
        <v>730000</v>
      </c>
      <c r="J165" s="312"/>
      <c r="M165" s="317"/>
    </row>
    <row r="166" spans="1:13" outlineLevel="1">
      <c r="A166" s="312"/>
      <c r="B166" s="569"/>
      <c r="C166" s="331" t="s">
        <v>39</v>
      </c>
      <c r="D166" s="337" t="s">
        <v>13</v>
      </c>
      <c r="E166" s="338" t="s">
        <v>17</v>
      </c>
      <c r="F166" s="339">
        <v>0</v>
      </c>
      <c r="G166" s="339">
        <f>F164</f>
        <v>3</v>
      </c>
      <c r="H166" s="340">
        <v>10000</v>
      </c>
      <c r="I166" s="336">
        <f>I165+H166</f>
        <v>740000</v>
      </c>
      <c r="J166" s="312"/>
      <c r="M166" s="317"/>
    </row>
    <row r="167" spans="1:13" outlineLevel="1">
      <c r="A167" s="312"/>
      <c r="B167" s="569"/>
      <c r="C167" s="331" t="s">
        <v>39</v>
      </c>
      <c r="D167" s="337" t="s">
        <v>15</v>
      </c>
      <c r="E167" s="338" t="s">
        <v>17</v>
      </c>
      <c r="F167" s="341">
        <f>F166</f>
        <v>0</v>
      </c>
      <c r="G167" s="341">
        <f>F165</f>
        <v>3</v>
      </c>
      <c r="H167" s="340">
        <v>10000</v>
      </c>
      <c r="I167" s="336">
        <f t="shared" ref="I167:I175" si="10">I166+H167</f>
        <v>750000</v>
      </c>
      <c r="J167" s="312"/>
      <c r="M167" s="317"/>
    </row>
    <row r="168" spans="1:13" outlineLevel="1">
      <c r="A168" s="312"/>
      <c r="B168" s="567" t="s">
        <v>3</v>
      </c>
      <c r="C168" s="331" t="s">
        <v>39</v>
      </c>
      <c r="D168" s="342" t="s">
        <v>13</v>
      </c>
      <c r="E168" s="343" t="str">
        <f>E164</f>
        <v>Thắng</v>
      </c>
      <c r="F168" s="344">
        <v>3</v>
      </c>
      <c r="G168" s="344">
        <f>F170</f>
        <v>2</v>
      </c>
      <c r="H168" s="345">
        <v>0</v>
      </c>
      <c r="I168" s="336">
        <f t="shared" si="10"/>
        <v>750000</v>
      </c>
      <c r="J168" s="312"/>
      <c r="M168" s="317"/>
    </row>
    <row r="169" spans="1:13" outlineLevel="1">
      <c r="A169" s="312"/>
      <c r="B169" s="567"/>
      <c r="C169" s="331" t="s">
        <v>39</v>
      </c>
      <c r="D169" s="342" t="s">
        <v>15</v>
      </c>
      <c r="E169" s="343" t="s">
        <v>1</v>
      </c>
      <c r="F169" s="346">
        <f>F168</f>
        <v>3</v>
      </c>
      <c r="G169" s="346">
        <f>F171</f>
        <v>2</v>
      </c>
      <c r="H169" s="345">
        <v>0</v>
      </c>
      <c r="I169" s="336">
        <f t="shared" si="10"/>
        <v>750000</v>
      </c>
      <c r="J169" s="312"/>
      <c r="M169" s="317"/>
    </row>
    <row r="170" spans="1:13" outlineLevel="1">
      <c r="A170" s="312"/>
      <c r="B170" s="567"/>
      <c r="C170" s="331" t="s">
        <v>39</v>
      </c>
      <c r="D170" s="342" t="s">
        <v>14</v>
      </c>
      <c r="E170" s="343" t="s">
        <v>17</v>
      </c>
      <c r="F170" s="346">
        <v>2</v>
      </c>
      <c r="G170" s="346">
        <f>F168</f>
        <v>3</v>
      </c>
      <c r="H170" s="345">
        <v>10000</v>
      </c>
      <c r="I170" s="336">
        <f t="shared" si="10"/>
        <v>760000</v>
      </c>
      <c r="J170" s="312"/>
      <c r="M170" s="317"/>
    </row>
    <row r="171" spans="1:13" outlineLevel="1">
      <c r="A171" s="312"/>
      <c r="B171" s="567"/>
      <c r="C171" s="331" t="s">
        <v>39</v>
      </c>
      <c r="D171" s="342" t="s">
        <v>5</v>
      </c>
      <c r="E171" s="343" t="s">
        <v>17</v>
      </c>
      <c r="F171" s="347">
        <f>F170</f>
        <v>2</v>
      </c>
      <c r="G171" s="347">
        <f>F169</f>
        <v>3</v>
      </c>
      <c r="H171" s="345">
        <v>10000</v>
      </c>
      <c r="I171" s="336">
        <f t="shared" si="10"/>
        <v>770000</v>
      </c>
      <c r="J171" s="312"/>
      <c r="M171" s="317"/>
    </row>
    <row r="172" spans="1:13" outlineLevel="1">
      <c r="A172" s="312"/>
      <c r="B172" s="568" t="s">
        <v>6</v>
      </c>
      <c r="C172" s="331" t="s">
        <v>39</v>
      </c>
      <c r="D172" s="332" t="s">
        <v>13</v>
      </c>
      <c r="E172" s="333" t="s">
        <v>1</v>
      </c>
      <c r="F172" s="339">
        <v>3</v>
      </c>
      <c r="G172" s="339">
        <f>F174</f>
        <v>0</v>
      </c>
      <c r="H172" s="335">
        <v>0</v>
      </c>
      <c r="I172" s="336">
        <f t="shared" si="10"/>
        <v>770000</v>
      </c>
      <c r="J172" s="312"/>
    </row>
    <row r="173" spans="1:13" outlineLevel="1">
      <c r="A173" s="312"/>
      <c r="B173" s="569"/>
      <c r="C173" s="331" t="s">
        <v>39</v>
      </c>
      <c r="D173" s="337" t="s">
        <v>15</v>
      </c>
      <c r="E173" s="338" t="s">
        <v>1</v>
      </c>
      <c r="F173" s="339">
        <f>F172</f>
        <v>3</v>
      </c>
      <c r="G173" s="339">
        <f>F175</f>
        <v>0</v>
      </c>
      <c r="H173" s="340">
        <v>0</v>
      </c>
      <c r="I173" s="336">
        <f t="shared" si="10"/>
        <v>770000</v>
      </c>
      <c r="J173" s="312"/>
    </row>
    <row r="174" spans="1:13" outlineLevel="1">
      <c r="A174" s="312"/>
      <c r="B174" s="569"/>
      <c r="C174" s="331" t="s">
        <v>39</v>
      </c>
      <c r="D174" s="337" t="s">
        <v>5</v>
      </c>
      <c r="E174" s="338" t="s">
        <v>17</v>
      </c>
      <c r="F174" s="339">
        <v>0</v>
      </c>
      <c r="G174" s="339">
        <f>F172</f>
        <v>3</v>
      </c>
      <c r="H174" s="340">
        <v>10000</v>
      </c>
      <c r="I174" s="336">
        <f t="shared" si="10"/>
        <v>780000</v>
      </c>
      <c r="J174" s="312"/>
    </row>
    <row r="175" spans="1:13" outlineLevel="1">
      <c r="A175" s="312"/>
      <c r="B175" s="569"/>
      <c r="C175" s="331" t="s">
        <v>39</v>
      </c>
      <c r="D175" s="337" t="s">
        <v>14</v>
      </c>
      <c r="E175" s="338" t="s">
        <v>17</v>
      </c>
      <c r="F175" s="341">
        <f>F174</f>
        <v>0</v>
      </c>
      <c r="G175" s="341">
        <f>F173</f>
        <v>3</v>
      </c>
      <c r="H175" s="340">
        <v>10000</v>
      </c>
      <c r="I175" s="336">
        <f t="shared" si="10"/>
        <v>790000</v>
      </c>
      <c r="J175" s="312"/>
    </row>
    <row r="176" spans="1:13">
      <c r="A176" s="312"/>
      <c r="B176" s="325" t="s">
        <v>492</v>
      </c>
      <c r="C176" s="326"/>
      <c r="D176" s="327"/>
      <c r="E176" s="328"/>
      <c r="F176" s="328"/>
      <c r="G176" s="328"/>
      <c r="H176" s="329">
        <f>SUM(H177:H200)</f>
        <v>120000</v>
      </c>
      <c r="I176" s="330">
        <v>0</v>
      </c>
      <c r="J176" s="312"/>
      <c r="M176" s="317"/>
    </row>
    <row r="177" spans="1:13" outlineLevel="1">
      <c r="A177" s="312"/>
      <c r="B177" s="568" t="s">
        <v>2</v>
      </c>
      <c r="C177" s="331" t="s">
        <v>39</v>
      </c>
      <c r="D177" s="332" t="s">
        <v>15</v>
      </c>
      <c r="E177" s="333" t="s">
        <v>1</v>
      </c>
      <c r="F177" s="334">
        <v>3</v>
      </c>
      <c r="G177" s="334">
        <f>F179</f>
        <v>2</v>
      </c>
      <c r="H177" s="335">
        <v>0</v>
      </c>
      <c r="I177" s="336">
        <f>I175+H177</f>
        <v>790000</v>
      </c>
      <c r="J177" s="312"/>
      <c r="M177" s="317"/>
    </row>
    <row r="178" spans="1:13" outlineLevel="1">
      <c r="A178" s="312"/>
      <c r="B178" s="569"/>
      <c r="C178" s="331" t="s">
        <v>39</v>
      </c>
      <c r="D178" s="337" t="s">
        <v>16</v>
      </c>
      <c r="E178" s="338" t="s">
        <v>1</v>
      </c>
      <c r="F178" s="339">
        <f>F177</f>
        <v>3</v>
      </c>
      <c r="G178" s="339">
        <f>F180</f>
        <v>2</v>
      </c>
      <c r="H178" s="340">
        <v>0</v>
      </c>
      <c r="I178" s="336">
        <f>I177+H178</f>
        <v>790000</v>
      </c>
      <c r="J178" s="312"/>
      <c r="M178" s="317"/>
    </row>
    <row r="179" spans="1:13" outlineLevel="1">
      <c r="A179" s="312"/>
      <c r="B179" s="569"/>
      <c r="C179" s="331" t="s">
        <v>39</v>
      </c>
      <c r="D179" s="337" t="s">
        <v>5</v>
      </c>
      <c r="E179" s="338" t="s">
        <v>17</v>
      </c>
      <c r="F179" s="339">
        <v>2</v>
      </c>
      <c r="G179" s="339">
        <f>F177</f>
        <v>3</v>
      </c>
      <c r="H179" s="340">
        <v>10000</v>
      </c>
      <c r="I179" s="336">
        <f>I178+H179</f>
        <v>800000</v>
      </c>
      <c r="J179" s="312"/>
      <c r="M179" s="317"/>
    </row>
    <row r="180" spans="1:13" outlineLevel="1">
      <c r="A180" s="312"/>
      <c r="B180" s="569"/>
      <c r="C180" s="331" t="s">
        <v>39</v>
      </c>
      <c r="D180" s="337" t="s">
        <v>24</v>
      </c>
      <c r="E180" s="338" t="s">
        <v>17</v>
      </c>
      <c r="F180" s="341">
        <f>F179</f>
        <v>2</v>
      </c>
      <c r="G180" s="341">
        <f>F178</f>
        <v>3</v>
      </c>
      <c r="H180" s="340">
        <v>10000</v>
      </c>
      <c r="I180" s="336">
        <f t="shared" ref="I180:I200" si="11">I179+H180</f>
        <v>810000</v>
      </c>
      <c r="J180" s="312"/>
      <c r="M180" s="317"/>
    </row>
    <row r="181" spans="1:13" outlineLevel="1">
      <c r="A181" s="312"/>
      <c r="B181" s="567" t="s">
        <v>3</v>
      </c>
      <c r="C181" s="331" t="s">
        <v>39</v>
      </c>
      <c r="D181" s="342" t="s">
        <v>15</v>
      </c>
      <c r="E181" s="343" t="str">
        <f>E177</f>
        <v>Thắng</v>
      </c>
      <c r="F181" s="344">
        <v>3</v>
      </c>
      <c r="G181" s="344">
        <f>F183</f>
        <v>0</v>
      </c>
      <c r="H181" s="345">
        <v>0</v>
      </c>
      <c r="I181" s="336">
        <f t="shared" si="11"/>
        <v>810000</v>
      </c>
      <c r="J181" s="312"/>
      <c r="M181" s="317"/>
    </row>
    <row r="182" spans="1:13" outlineLevel="1">
      <c r="A182" s="312"/>
      <c r="B182" s="567"/>
      <c r="C182" s="331" t="s">
        <v>39</v>
      </c>
      <c r="D182" s="342" t="s">
        <v>16</v>
      </c>
      <c r="E182" s="343" t="s">
        <v>1</v>
      </c>
      <c r="F182" s="346">
        <f>F181</f>
        <v>3</v>
      </c>
      <c r="G182" s="346">
        <f>F184</f>
        <v>0</v>
      </c>
      <c r="H182" s="345">
        <v>0</v>
      </c>
      <c r="I182" s="336">
        <f t="shared" si="11"/>
        <v>810000</v>
      </c>
      <c r="J182" s="312"/>
      <c r="M182" s="317"/>
    </row>
    <row r="183" spans="1:13" outlineLevel="1">
      <c r="A183" s="312"/>
      <c r="B183" s="567"/>
      <c r="C183" s="331" t="s">
        <v>39</v>
      </c>
      <c r="D183" s="342" t="s">
        <v>5</v>
      </c>
      <c r="E183" s="343" t="s">
        <v>17</v>
      </c>
      <c r="F183" s="346">
        <v>0</v>
      </c>
      <c r="G183" s="346">
        <f>F181</f>
        <v>3</v>
      </c>
      <c r="H183" s="345">
        <v>10000</v>
      </c>
      <c r="I183" s="336">
        <f t="shared" si="11"/>
        <v>820000</v>
      </c>
      <c r="J183" s="312"/>
      <c r="M183" s="317"/>
    </row>
    <row r="184" spans="1:13" outlineLevel="1">
      <c r="A184" s="312"/>
      <c r="B184" s="567"/>
      <c r="C184" s="331" t="s">
        <v>39</v>
      </c>
      <c r="D184" s="342" t="s">
        <v>24</v>
      </c>
      <c r="E184" s="343" t="s">
        <v>17</v>
      </c>
      <c r="F184" s="347">
        <f>F183</f>
        <v>0</v>
      </c>
      <c r="G184" s="347">
        <f>F182</f>
        <v>3</v>
      </c>
      <c r="H184" s="345">
        <v>10000</v>
      </c>
      <c r="I184" s="336">
        <f t="shared" si="11"/>
        <v>830000</v>
      </c>
      <c r="J184" s="312"/>
      <c r="M184" s="317"/>
    </row>
    <row r="185" spans="1:13" outlineLevel="1">
      <c r="A185" s="312"/>
      <c r="B185" s="568" t="s">
        <v>6</v>
      </c>
      <c r="C185" s="331" t="s">
        <v>39</v>
      </c>
      <c r="D185" s="332" t="s">
        <v>0</v>
      </c>
      <c r="E185" s="333" t="s">
        <v>1</v>
      </c>
      <c r="F185" s="339">
        <v>3</v>
      </c>
      <c r="G185" s="339">
        <f>F187</f>
        <v>2</v>
      </c>
      <c r="H185" s="335">
        <v>0</v>
      </c>
      <c r="I185" s="336">
        <f t="shared" si="11"/>
        <v>830000</v>
      </c>
      <c r="J185" s="312"/>
    </row>
    <row r="186" spans="1:13" outlineLevel="1">
      <c r="A186" s="312"/>
      <c r="B186" s="569"/>
      <c r="C186" s="331" t="s">
        <v>39</v>
      </c>
      <c r="D186" s="337" t="s">
        <v>15</v>
      </c>
      <c r="E186" s="338" t="s">
        <v>1</v>
      </c>
      <c r="F186" s="339">
        <f>F185</f>
        <v>3</v>
      </c>
      <c r="G186" s="339">
        <f>F188</f>
        <v>2</v>
      </c>
      <c r="H186" s="340">
        <v>0</v>
      </c>
      <c r="I186" s="336">
        <f t="shared" si="11"/>
        <v>830000</v>
      </c>
      <c r="J186" s="312"/>
    </row>
    <row r="187" spans="1:13" outlineLevel="1">
      <c r="A187" s="312"/>
      <c r="B187" s="569"/>
      <c r="C187" s="331" t="s">
        <v>39</v>
      </c>
      <c r="D187" s="337" t="s">
        <v>5</v>
      </c>
      <c r="E187" s="338" t="s">
        <v>17</v>
      </c>
      <c r="F187" s="339">
        <v>2</v>
      </c>
      <c r="G187" s="339">
        <f>F185</f>
        <v>3</v>
      </c>
      <c r="H187" s="340">
        <v>10000</v>
      </c>
      <c r="I187" s="336">
        <f t="shared" si="11"/>
        <v>840000</v>
      </c>
      <c r="J187" s="312"/>
    </row>
    <row r="188" spans="1:13" outlineLevel="1">
      <c r="A188" s="312"/>
      <c r="B188" s="569"/>
      <c r="C188" s="331" t="s">
        <v>39</v>
      </c>
      <c r="D188" s="337" t="s">
        <v>24</v>
      </c>
      <c r="E188" s="338" t="s">
        <v>17</v>
      </c>
      <c r="F188" s="341">
        <f>F187</f>
        <v>2</v>
      </c>
      <c r="G188" s="341">
        <f>F186</f>
        <v>3</v>
      </c>
      <c r="H188" s="340">
        <v>10000</v>
      </c>
      <c r="I188" s="336">
        <f t="shared" si="11"/>
        <v>850000</v>
      </c>
      <c r="J188" s="312"/>
    </row>
    <row r="189" spans="1:13" outlineLevel="1">
      <c r="A189" s="312"/>
      <c r="B189" s="567" t="s">
        <v>7</v>
      </c>
      <c r="C189" s="331" t="s">
        <v>39</v>
      </c>
      <c r="D189" s="342" t="s">
        <v>0</v>
      </c>
      <c r="E189" s="343" t="str">
        <f>E185</f>
        <v>Thắng</v>
      </c>
      <c r="F189" s="344">
        <v>3</v>
      </c>
      <c r="G189" s="344">
        <f>F191</f>
        <v>0</v>
      </c>
      <c r="H189" s="345">
        <v>0</v>
      </c>
      <c r="I189" s="336">
        <f t="shared" si="11"/>
        <v>850000</v>
      </c>
      <c r="J189" s="312"/>
      <c r="M189" s="317"/>
    </row>
    <row r="190" spans="1:13" outlineLevel="1">
      <c r="A190" s="312"/>
      <c r="B190" s="567"/>
      <c r="C190" s="331" t="s">
        <v>39</v>
      </c>
      <c r="D190" s="342" t="s">
        <v>5</v>
      </c>
      <c r="E190" s="343" t="s">
        <v>1</v>
      </c>
      <c r="F190" s="346">
        <f>F189</f>
        <v>3</v>
      </c>
      <c r="G190" s="346">
        <f>F192</f>
        <v>0</v>
      </c>
      <c r="H190" s="345">
        <v>0</v>
      </c>
      <c r="I190" s="336">
        <f t="shared" si="11"/>
        <v>850000</v>
      </c>
      <c r="J190" s="312"/>
      <c r="M190" s="317"/>
    </row>
    <row r="191" spans="1:13" outlineLevel="1">
      <c r="A191" s="312"/>
      <c r="B191" s="567"/>
      <c r="C191" s="331" t="s">
        <v>39</v>
      </c>
      <c r="D191" s="342" t="s">
        <v>16</v>
      </c>
      <c r="E191" s="343" t="s">
        <v>17</v>
      </c>
      <c r="F191" s="346">
        <v>0</v>
      </c>
      <c r="G191" s="346">
        <f>F189</f>
        <v>3</v>
      </c>
      <c r="H191" s="345">
        <v>10000</v>
      </c>
      <c r="I191" s="336">
        <f t="shared" si="11"/>
        <v>860000</v>
      </c>
      <c r="J191" s="312"/>
      <c r="M191" s="317"/>
    </row>
    <row r="192" spans="1:13" outlineLevel="1">
      <c r="A192" s="312"/>
      <c r="B192" s="567"/>
      <c r="C192" s="331" t="s">
        <v>39</v>
      </c>
      <c r="D192" s="342" t="s">
        <v>24</v>
      </c>
      <c r="E192" s="343" t="s">
        <v>17</v>
      </c>
      <c r="F192" s="347">
        <f>F191</f>
        <v>0</v>
      </c>
      <c r="G192" s="347">
        <f>F190</f>
        <v>3</v>
      </c>
      <c r="H192" s="345">
        <v>10000</v>
      </c>
      <c r="I192" s="336">
        <f t="shared" si="11"/>
        <v>870000</v>
      </c>
      <c r="J192" s="312"/>
      <c r="M192" s="317"/>
    </row>
    <row r="193" spans="1:13" outlineLevel="1">
      <c r="A193" s="312"/>
      <c r="B193" s="568" t="s">
        <v>8</v>
      </c>
      <c r="C193" s="331" t="s">
        <v>39</v>
      </c>
      <c r="D193" s="332" t="s">
        <v>15</v>
      </c>
      <c r="E193" s="333" t="s">
        <v>1</v>
      </c>
      <c r="F193" s="339">
        <v>3</v>
      </c>
      <c r="G193" s="339">
        <f>F195</f>
        <v>1</v>
      </c>
      <c r="H193" s="335">
        <v>0</v>
      </c>
      <c r="I193" s="336">
        <f t="shared" si="11"/>
        <v>870000</v>
      </c>
      <c r="J193" s="312"/>
    </row>
    <row r="194" spans="1:13" outlineLevel="1">
      <c r="A194" s="312"/>
      <c r="B194" s="569"/>
      <c r="C194" s="331" t="s">
        <v>39</v>
      </c>
      <c r="D194" s="337" t="s">
        <v>118</v>
      </c>
      <c r="E194" s="338" t="s">
        <v>1</v>
      </c>
      <c r="F194" s="339">
        <f>F193</f>
        <v>3</v>
      </c>
      <c r="G194" s="339">
        <f>F196</f>
        <v>1</v>
      </c>
      <c r="H194" s="340">
        <v>0</v>
      </c>
      <c r="I194" s="336">
        <f t="shared" si="11"/>
        <v>870000</v>
      </c>
      <c r="J194" s="312"/>
    </row>
    <row r="195" spans="1:13" outlineLevel="1">
      <c r="A195" s="312"/>
      <c r="B195" s="569"/>
      <c r="C195" s="331" t="s">
        <v>39</v>
      </c>
      <c r="D195" s="337" t="s">
        <v>5</v>
      </c>
      <c r="E195" s="338" t="s">
        <v>17</v>
      </c>
      <c r="F195" s="339">
        <v>1</v>
      </c>
      <c r="G195" s="339">
        <f>F193</f>
        <v>3</v>
      </c>
      <c r="H195" s="340">
        <v>10000</v>
      </c>
      <c r="I195" s="336">
        <f t="shared" si="11"/>
        <v>880000</v>
      </c>
      <c r="J195" s="312"/>
    </row>
    <row r="196" spans="1:13" outlineLevel="1">
      <c r="A196" s="312"/>
      <c r="B196" s="569"/>
      <c r="C196" s="331" t="s">
        <v>39</v>
      </c>
      <c r="D196" s="337" t="s">
        <v>0</v>
      </c>
      <c r="E196" s="338" t="s">
        <v>17</v>
      </c>
      <c r="F196" s="341">
        <f>F195</f>
        <v>1</v>
      </c>
      <c r="G196" s="341">
        <f>F194</f>
        <v>3</v>
      </c>
      <c r="H196" s="340">
        <v>10000</v>
      </c>
      <c r="I196" s="336">
        <f t="shared" si="11"/>
        <v>890000</v>
      </c>
      <c r="J196" s="312"/>
    </row>
    <row r="197" spans="1:13" outlineLevel="1">
      <c r="A197" s="312"/>
      <c r="B197" s="567" t="s">
        <v>10</v>
      </c>
      <c r="C197" s="331" t="s">
        <v>39</v>
      </c>
      <c r="D197" s="342" t="s">
        <v>0</v>
      </c>
      <c r="E197" s="343" t="str">
        <f>E193</f>
        <v>Thắng</v>
      </c>
      <c r="F197" s="344">
        <v>3</v>
      </c>
      <c r="G197" s="344">
        <f>F199</f>
        <v>0</v>
      </c>
      <c r="H197" s="345">
        <v>0</v>
      </c>
      <c r="I197" s="336">
        <f t="shared" si="11"/>
        <v>890000</v>
      </c>
      <c r="J197" s="312"/>
      <c r="M197" s="317"/>
    </row>
    <row r="198" spans="1:13" outlineLevel="1">
      <c r="A198" s="312"/>
      <c r="B198" s="567"/>
      <c r="C198" s="331" t="s">
        <v>39</v>
      </c>
      <c r="D198" s="342" t="s">
        <v>5</v>
      </c>
      <c r="E198" s="343" t="s">
        <v>1</v>
      </c>
      <c r="F198" s="346">
        <f>F197</f>
        <v>3</v>
      </c>
      <c r="G198" s="346">
        <f>F200</f>
        <v>0</v>
      </c>
      <c r="H198" s="345">
        <v>0</v>
      </c>
      <c r="I198" s="336">
        <f t="shared" si="11"/>
        <v>890000</v>
      </c>
      <c r="J198" s="312"/>
      <c r="M198" s="317"/>
    </row>
    <row r="199" spans="1:13" outlineLevel="1">
      <c r="A199" s="312"/>
      <c r="B199" s="567"/>
      <c r="C199" s="331" t="s">
        <v>39</v>
      </c>
      <c r="D199" s="342" t="s">
        <v>118</v>
      </c>
      <c r="E199" s="343" t="s">
        <v>17</v>
      </c>
      <c r="F199" s="346">
        <v>0</v>
      </c>
      <c r="G199" s="346">
        <f>F197</f>
        <v>3</v>
      </c>
      <c r="H199" s="345">
        <v>10000</v>
      </c>
      <c r="I199" s="336">
        <f t="shared" si="11"/>
        <v>900000</v>
      </c>
      <c r="J199" s="312"/>
      <c r="M199" s="317"/>
    </row>
    <row r="200" spans="1:13" outlineLevel="1">
      <c r="A200" s="312"/>
      <c r="B200" s="567"/>
      <c r="C200" s="331" t="s">
        <v>39</v>
      </c>
      <c r="D200" s="342" t="s">
        <v>15</v>
      </c>
      <c r="E200" s="343" t="s">
        <v>17</v>
      </c>
      <c r="F200" s="347">
        <f>F199</f>
        <v>0</v>
      </c>
      <c r="G200" s="347">
        <f>F198</f>
        <v>3</v>
      </c>
      <c r="H200" s="345">
        <v>10000</v>
      </c>
      <c r="I200" s="336">
        <f t="shared" si="11"/>
        <v>910000</v>
      </c>
      <c r="J200" s="312"/>
      <c r="M200" s="317"/>
    </row>
    <row r="201" spans="1:13">
      <c r="A201" s="312"/>
      <c r="B201" s="325" t="s">
        <v>493</v>
      </c>
      <c r="C201" s="326"/>
      <c r="D201" s="327"/>
      <c r="E201" s="328"/>
      <c r="F201" s="328"/>
      <c r="G201" s="328"/>
      <c r="H201" s="329">
        <f>SUM(H202:H237)</f>
        <v>150000</v>
      </c>
      <c r="I201" s="330">
        <v>0</v>
      </c>
      <c r="J201" s="312"/>
      <c r="M201" s="317"/>
    </row>
    <row r="202" spans="1:13" outlineLevel="1">
      <c r="A202" s="312"/>
      <c r="B202" s="568" t="s">
        <v>2</v>
      </c>
      <c r="C202" s="331" t="s">
        <v>39</v>
      </c>
      <c r="D202" s="332" t="s">
        <v>23</v>
      </c>
      <c r="E202" s="333" t="s">
        <v>1</v>
      </c>
      <c r="F202" s="334">
        <v>3</v>
      </c>
      <c r="G202" s="334">
        <f>F204</f>
        <v>0</v>
      </c>
      <c r="H202" s="335">
        <v>0</v>
      </c>
      <c r="I202" s="336">
        <f>I200+H202</f>
        <v>910000</v>
      </c>
      <c r="J202" s="312"/>
      <c r="M202" s="317"/>
    </row>
    <row r="203" spans="1:13" outlineLevel="1">
      <c r="A203" s="312"/>
      <c r="B203" s="569"/>
      <c r="C203" s="331" t="s">
        <v>39</v>
      </c>
      <c r="D203" s="337" t="s">
        <v>370</v>
      </c>
      <c r="E203" s="338" t="s">
        <v>1</v>
      </c>
      <c r="F203" s="339">
        <f>F202</f>
        <v>3</v>
      </c>
      <c r="G203" s="339">
        <f>F205</f>
        <v>0</v>
      </c>
      <c r="H203" s="340">
        <v>0</v>
      </c>
      <c r="I203" s="336">
        <f>I202+H203</f>
        <v>910000</v>
      </c>
      <c r="J203" s="312"/>
      <c r="M203" s="317"/>
    </row>
    <row r="204" spans="1:13" outlineLevel="1">
      <c r="A204" s="312"/>
      <c r="B204" s="569"/>
      <c r="C204" s="331" t="s">
        <v>39</v>
      </c>
      <c r="D204" s="337" t="s">
        <v>14</v>
      </c>
      <c r="E204" s="338" t="s">
        <v>17</v>
      </c>
      <c r="F204" s="339">
        <v>0</v>
      </c>
      <c r="G204" s="339">
        <f>F202</f>
        <v>3</v>
      </c>
      <c r="H204" s="340">
        <v>10000</v>
      </c>
      <c r="I204" s="336">
        <f>I203+H204</f>
        <v>920000</v>
      </c>
      <c r="J204" s="312"/>
      <c r="M204" s="317"/>
    </row>
    <row r="205" spans="1:13" outlineLevel="1">
      <c r="A205" s="312"/>
      <c r="B205" s="569"/>
      <c r="C205" s="331" t="s">
        <v>39</v>
      </c>
      <c r="D205" s="337" t="s">
        <v>478</v>
      </c>
      <c r="E205" s="338" t="s">
        <v>17</v>
      </c>
      <c r="F205" s="341">
        <f>F204</f>
        <v>0</v>
      </c>
      <c r="G205" s="341">
        <f>F203</f>
        <v>3</v>
      </c>
      <c r="H205" s="340">
        <v>0</v>
      </c>
      <c r="I205" s="336">
        <f t="shared" ref="I205:I225" si="12">I204+H205</f>
        <v>920000</v>
      </c>
      <c r="J205" s="312"/>
      <c r="M205" s="317"/>
    </row>
    <row r="206" spans="1:13" outlineLevel="1">
      <c r="A206" s="312"/>
      <c r="B206" s="567" t="s">
        <v>3</v>
      </c>
      <c r="C206" s="331" t="s">
        <v>39</v>
      </c>
      <c r="D206" s="342" t="s">
        <v>494</v>
      </c>
      <c r="E206" s="343" t="str">
        <f>E202</f>
        <v>Thắng</v>
      </c>
      <c r="F206" s="344">
        <v>3</v>
      </c>
      <c r="G206" s="344">
        <f>F208</f>
        <v>0</v>
      </c>
      <c r="H206" s="345">
        <v>0</v>
      </c>
      <c r="I206" s="336">
        <f t="shared" si="12"/>
        <v>920000</v>
      </c>
      <c r="J206" s="312"/>
      <c r="M206" s="317"/>
    </row>
    <row r="207" spans="1:13" outlineLevel="1">
      <c r="A207" s="312"/>
      <c r="B207" s="567"/>
      <c r="C207" s="331" t="s">
        <v>39</v>
      </c>
      <c r="D207" s="342" t="s">
        <v>483</v>
      </c>
      <c r="E207" s="343" t="s">
        <v>1</v>
      </c>
      <c r="F207" s="346">
        <f>F206</f>
        <v>3</v>
      </c>
      <c r="G207" s="346">
        <f>F209</f>
        <v>0</v>
      </c>
      <c r="H207" s="345">
        <v>0</v>
      </c>
      <c r="I207" s="336">
        <f t="shared" si="12"/>
        <v>920000</v>
      </c>
      <c r="J207" s="312"/>
      <c r="M207" s="317"/>
    </row>
    <row r="208" spans="1:13" outlineLevel="1">
      <c r="A208" s="312"/>
      <c r="B208" s="567"/>
      <c r="C208" s="331" t="s">
        <v>39</v>
      </c>
      <c r="D208" s="342" t="s">
        <v>14</v>
      </c>
      <c r="E208" s="343" t="s">
        <v>17</v>
      </c>
      <c r="F208" s="346">
        <v>0</v>
      </c>
      <c r="G208" s="346">
        <f>F206</f>
        <v>3</v>
      </c>
      <c r="H208" s="345">
        <v>10000</v>
      </c>
      <c r="I208" s="336">
        <f t="shared" si="12"/>
        <v>930000</v>
      </c>
      <c r="J208" s="312"/>
      <c r="M208" s="317"/>
    </row>
    <row r="209" spans="1:13" outlineLevel="1">
      <c r="A209" s="312"/>
      <c r="B209" s="567"/>
      <c r="C209" s="331" t="s">
        <v>39</v>
      </c>
      <c r="D209" s="342" t="s">
        <v>16</v>
      </c>
      <c r="E209" s="343" t="s">
        <v>17</v>
      </c>
      <c r="F209" s="347">
        <f>F208</f>
        <v>0</v>
      </c>
      <c r="G209" s="347">
        <f>F207</f>
        <v>3</v>
      </c>
      <c r="H209" s="345">
        <v>10000</v>
      </c>
      <c r="I209" s="336">
        <f t="shared" si="12"/>
        <v>940000</v>
      </c>
      <c r="J209" s="312"/>
      <c r="M209" s="317"/>
    </row>
    <row r="210" spans="1:13" outlineLevel="1">
      <c r="A210" s="312"/>
      <c r="B210" s="568" t="s">
        <v>6</v>
      </c>
      <c r="C210" s="331" t="s">
        <v>39</v>
      </c>
      <c r="D210" s="332" t="s">
        <v>25</v>
      </c>
      <c r="E210" s="333" t="s">
        <v>1</v>
      </c>
      <c r="F210" s="339">
        <v>3</v>
      </c>
      <c r="G210" s="339">
        <f>F212</f>
        <v>0</v>
      </c>
      <c r="H210" s="335">
        <v>0</v>
      </c>
      <c r="I210" s="336">
        <f t="shared" si="12"/>
        <v>940000</v>
      </c>
      <c r="J210" s="312"/>
    </row>
    <row r="211" spans="1:13" outlineLevel="1">
      <c r="A211" s="312"/>
      <c r="B211" s="569"/>
      <c r="C211" s="331" t="s">
        <v>39</v>
      </c>
      <c r="D211" s="337" t="s">
        <v>5</v>
      </c>
      <c r="E211" s="338" t="s">
        <v>1</v>
      </c>
      <c r="F211" s="339">
        <f>F210</f>
        <v>3</v>
      </c>
      <c r="G211" s="339">
        <f>F213</f>
        <v>0</v>
      </c>
      <c r="H211" s="340">
        <v>0</v>
      </c>
      <c r="I211" s="336">
        <f t="shared" si="12"/>
        <v>940000</v>
      </c>
      <c r="J211" s="312"/>
    </row>
    <row r="212" spans="1:13" outlineLevel="1">
      <c r="A212" s="312"/>
      <c r="B212" s="569"/>
      <c r="C212" s="331" t="s">
        <v>39</v>
      </c>
      <c r="D212" s="337" t="s">
        <v>23</v>
      </c>
      <c r="E212" s="338" t="s">
        <v>17</v>
      </c>
      <c r="F212" s="339">
        <v>0</v>
      </c>
      <c r="G212" s="339">
        <f>F210</f>
        <v>3</v>
      </c>
      <c r="H212" s="340">
        <v>10000</v>
      </c>
      <c r="I212" s="336">
        <f t="shared" si="12"/>
        <v>950000</v>
      </c>
      <c r="J212" s="312"/>
    </row>
    <row r="213" spans="1:13" outlineLevel="1">
      <c r="A213" s="312"/>
      <c r="B213" s="569"/>
      <c r="C213" s="331" t="s">
        <v>39</v>
      </c>
      <c r="D213" s="337" t="s">
        <v>24</v>
      </c>
      <c r="E213" s="338" t="s">
        <v>17</v>
      </c>
      <c r="F213" s="341">
        <f>F212</f>
        <v>0</v>
      </c>
      <c r="G213" s="341">
        <f>F211</f>
        <v>3</v>
      </c>
      <c r="H213" s="340">
        <v>10000</v>
      </c>
      <c r="I213" s="336">
        <f t="shared" si="12"/>
        <v>960000</v>
      </c>
      <c r="J213" s="312"/>
    </row>
    <row r="214" spans="1:13" outlineLevel="1">
      <c r="A214" s="312"/>
      <c r="B214" s="567" t="s">
        <v>7</v>
      </c>
      <c r="C214" s="331" t="s">
        <v>39</v>
      </c>
      <c r="D214" s="342" t="s">
        <v>494</v>
      </c>
      <c r="E214" s="343" t="str">
        <f>E210</f>
        <v>Thắng</v>
      </c>
      <c r="F214" s="344">
        <v>3</v>
      </c>
      <c r="G214" s="344">
        <f>F216</f>
        <v>2</v>
      </c>
      <c r="H214" s="345">
        <v>0</v>
      </c>
      <c r="I214" s="336">
        <f t="shared" si="12"/>
        <v>960000</v>
      </c>
      <c r="J214" s="312"/>
      <c r="M214" s="317"/>
    </row>
    <row r="215" spans="1:13" outlineLevel="1">
      <c r="A215" s="312"/>
      <c r="B215" s="567"/>
      <c r="C215" s="331" t="s">
        <v>39</v>
      </c>
      <c r="D215" s="342" t="s">
        <v>483</v>
      </c>
      <c r="E215" s="343" t="s">
        <v>1</v>
      </c>
      <c r="F215" s="346">
        <f>F214</f>
        <v>3</v>
      </c>
      <c r="G215" s="346">
        <f>F217</f>
        <v>2</v>
      </c>
      <c r="H215" s="345">
        <v>0</v>
      </c>
      <c r="I215" s="336">
        <f t="shared" si="12"/>
        <v>960000</v>
      </c>
      <c r="J215" s="312"/>
      <c r="M215" s="317"/>
    </row>
    <row r="216" spans="1:13" outlineLevel="1">
      <c r="A216" s="312"/>
      <c r="B216" s="567"/>
      <c r="C216" s="331" t="s">
        <v>39</v>
      </c>
      <c r="D216" s="342" t="s">
        <v>16</v>
      </c>
      <c r="E216" s="343" t="s">
        <v>17</v>
      </c>
      <c r="F216" s="346">
        <v>2</v>
      </c>
      <c r="G216" s="346">
        <f>F214</f>
        <v>3</v>
      </c>
      <c r="H216" s="345">
        <v>10000</v>
      </c>
      <c r="I216" s="336">
        <f t="shared" si="12"/>
        <v>970000</v>
      </c>
      <c r="J216" s="312"/>
      <c r="M216" s="317"/>
    </row>
    <row r="217" spans="1:13" outlineLevel="1">
      <c r="A217" s="312"/>
      <c r="B217" s="567"/>
      <c r="C217" s="331" t="s">
        <v>39</v>
      </c>
      <c r="D217" s="342" t="s">
        <v>14</v>
      </c>
      <c r="E217" s="343" t="s">
        <v>17</v>
      </c>
      <c r="F217" s="347">
        <f>F216</f>
        <v>2</v>
      </c>
      <c r="G217" s="347">
        <f>F215</f>
        <v>3</v>
      </c>
      <c r="H217" s="345">
        <v>10000</v>
      </c>
      <c r="I217" s="336">
        <f t="shared" si="12"/>
        <v>980000</v>
      </c>
      <c r="J217" s="312"/>
      <c r="M217" s="317"/>
    </row>
    <row r="218" spans="1:13" outlineLevel="1">
      <c r="A218" s="312"/>
      <c r="B218" s="568" t="s">
        <v>8</v>
      </c>
      <c r="C218" s="331" t="s">
        <v>39</v>
      </c>
      <c r="D218" s="332" t="s">
        <v>5</v>
      </c>
      <c r="E218" s="333" t="s">
        <v>1</v>
      </c>
      <c r="F218" s="339">
        <v>3</v>
      </c>
      <c r="G218" s="339">
        <f>F220</f>
        <v>1</v>
      </c>
      <c r="H218" s="335">
        <v>0</v>
      </c>
      <c r="I218" s="336">
        <f t="shared" si="12"/>
        <v>980000</v>
      </c>
      <c r="J218" s="312"/>
    </row>
    <row r="219" spans="1:13" outlineLevel="1">
      <c r="A219" s="312"/>
      <c r="B219" s="569"/>
      <c r="C219" s="331" t="s">
        <v>39</v>
      </c>
      <c r="D219" s="337" t="s">
        <v>370</v>
      </c>
      <c r="E219" s="338" t="s">
        <v>1</v>
      </c>
      <c r="F219" s="339">
        <f>F218</f>
        <v>3</v>
      </c>
      <c r="G219" s="339">
        <f>F221</f>
        <v>1</v>
      </c>
      <c r="H219" s="340">
        <v>0</v>
      </c>
      <c r="I219" s="336">
        <f t="shared" si="12"/>
        <v>980000</v>
      </c>
      <c r="J219" s="312"/>
    </row>
    <row r="220" spans="1:13" outlineLevel="1">
      <c r="A220" s="312"/>
      <c r="B220" s="569"/>
      <c r="C220" s="331" t="s">
        <v>39</v>
      </c>
      <c r="D220" s="337" t="s">
        <v>24</v>
      </c>
      <c r="E220" s="338" t="s">
        <v>17</v>
      </c>
      <c r="F220" s="339">
        <v>1</v>
      </c>
      <c r="G220" s="339">
        <f>F218</f>
        <v>3</v>
      </c>
      <c r="H220" s="340">
        <v>10000</v>
      </c>
      <c r="I220" s="336">
        <f t="shared" si="12"/>
        <v>990000</v>
      </c>
      <c r="J220" s="312"/>
    </row>
    <row r="221" spans="1:13" outlineLevel="1">
      <c r="A221" s="312"/>
      <c r="B221" s="569"/>
      <c r="C221" s="331" t="s">
        <v>39</v>
      </c>
      <c r="D221" s="337" t="s">
        <v>478</v>
      </c>
      <c r="E221" s="338" t="s">
        <v>17</v>
      </c>
      <c r="F221" s="341">
        <f>F220</f>
        <v>1</v>
      </c>
      <c r="G221" s="341">
        <f>F219</f>
        <v>3</v>
      </c>
      <c r="H221" s="340">
        <v>0</v>
      </c>
      <c r="I221" s="336">
        <f t="shared" si="12"/>
        <v>990000</v>
      </c>
      <c r="J221" s="312"/>
    </row>
    <row r="222" spans="1:13" outlineLevel="1">
      <c r="A222" s="312"/>
      <c r="B222" s="567" t="s">
        <v>10</v>
      </c>
      <c r="C222" s="331" t="s">
        <v>39</v>
      </c>
      <c r="D222" s="342" t="s">
        <v>483</v>
      </c>
      <c r="E222" s="343" t="str">
        <f>E218</f>
        <v>Thắng</v>
      </c>
      <c r="F222" s="344">
        <v>3</v>
      </c>
      <c r="G222" s="344">
        <f>F224</f>
        <v>1</v>
      </c>
      <c r="H222" s="345">
        <v>0</v>
      </c>
      <c r="I222" s="336">
        <f t="shared" si="12"/>
        <v>990000</v>
      </c>
      <c r="J222" s="312"/>
      <c r="M222" s="317"/>
    </row>
    <row r="223" spans="1:13" outlineLevel="1">
      <c r="A223" s="312"/>
      <c r="B223" s="567"/>
      <c r="C223" s="331" t="s">
        <v>39</v>
      </c>
      <c r="D223" s="342" t="s">
        <v>494</v>
      </c>
      <c r="E223" s="343" t="s">
        <v>1</v>
      </c>
      <c r="F223" s="346">
        <f>F222</f>
        <v>3</v>
      </c>
      <c r="G223" s="346">
        <f>F225</f>
        <v>1</v>
      </c>
      <c r="H223" s="345">
        <v>0</v>
      </c>
      <c r="I223" s="336">
        <f t="shared" si="12"/>
        <v>990000</v>
      </c>
      <c r="J223" s="312"/>
      <c r="M223" s="317"/>
    </row>
    <row r="224" spans="1:13" outlineLevel="1">
      <c r="A224" s="312"/>
      <c r="B224" s="567"/>
      <c r="C224" s="331" t="s">
        <v>39</v>
      </c>
      <c r="D224" s="342" t="s">
        <v>14</v>
      </c>
      <c r="E224" s="343" t="s">
        <v>17</v>
      </c>
      <c r="F224" s="346">
        <v>1</v>
      </c>
      <c r="G224" s="346">
        <f>F222</f>
        <v>3</v>
      </c>
      <c r="H224" s="345">
        <v>10000</v>
      </c>
      <c r="I224" s="336">
        <f t="shared" si="12"/>
        <v>1000000</v>
      </c>
      <c r="J224" s="312"/>
      <c r="M224" s="317"/>
    </row>
    <row r="225" spans="1:13" outlineLevel="1">
      <c r="A225" s="312"/>
      <c r="B225" s="567"/>
      <c r="C225" s="331" t="s">
        <v>39</v>
      </c>
      <c r="D225" s="342" t="s">
        <v>23</v>
      </c>
      <c r="E225" s="343" t="s">
        <v>17</v>
      </c>
      <c r="F225" s="347">
        <f>F224</f>
        <v>1</v>
      </c>
      <c r="G225" s="347">
        <f>F223</f>
        <v>3</v>
      </c>
      <c r="H225" s="345">
        <v>10000</v>
      </c>
      <c r="I225" s="336">
        <f t="shared" si="12"/>
        <v>1010000</v>
      </c>
      <c r="J225" s="312"/>
      <c r="M225" s="317"/>
    </row>
    <row r="226" spans="1:13" outlineLevel="1">
      <c r="A226" s="312"/>
      <c r="B226" s="568" t="s">
        <v>31</v>
      </c>
      <c r="C226" s="331" t="s">
        <v>39</v>
      </c>
      <c r="D226" s="332" t="s">
        <v>483</v>
      </c>
      <c r="E226" s="333" t="s">
        <v>1</v>
      </c>
      <c r="F226" s="339">
        <v>3</v>
      </c>
      <c r="G226" s="339">
        <f>F228</f>
        <v>2</v>
      </c>
      <c r="H226" s="335">
        <v>0</v>
      </c>
      <c r="I226" s="336">
        <f t="shared" ref="I226:I237" si="13">I225+H226</f>
        <v>1010000</v>
      </c>
      <c r="J226" s="312"/>
    </row>
    <row r="227" spans="1:13" outlineLevel="1">
      <c r="A227" s="312"/>
      <c r="B227" s="569"/>
      <c r="C227" s="331" t="s">
        <v>39</v>
      </c>
      <c r="D227" s="337" t="s">
        <v>494</v>
      </c>
      <c r="E227" s="338" t="s">
        <v>1</v>
      </c>
      <c r="F227" s="339">
        <f>F226</f>
        <v>3</v>
      </c>
      <c r="G227" s="339">
        <f>F229</f>
        <v>2</v>
      </c>
      <c r="H227" s="340">
        <v>0</v>
      </c>
      <c r="I227" s="336">
        <f t="shared" si="13"/>
        <v>1010000</v>
      </c>
      <c r="J227" s="312"/>
    </row>
    <row r="228" spans="1:13" outlineLevel="1">
      <c r="A228" s="312"/>
      <c r="B228" s="569"/>
      <c r="C228" s="331" t="s">
        <v>39</v>
      </c>
      <c r="D228" s="337" t="s">
        <v>5</v>
      </c>
      <c r="E228" s="338" t="s">
        <v>17</v>
      </c>
      <c r="F228" s="339">
        <v>2</v>
      </c>
      <c r="G228" s="339">
        <f>F226</f>
        <v>3</v>
      </c>
      <c r="H228" s="340">
        <v>10000</v>
      </c>
      <c r="I228" s="336">
        <f t="shared" si="13"/>
        <v>1020000</v>
      </c>
      <c r="J228" s="312"/>
    </row>
    <row r="229" spans="1:13" outlineLevel="1">
      <c r="A229" s="312"/>
      <c r="B229" s="569"/>
      <c r="C229" s="331" t="s">
        <v>39</v>
      </c>
      <c r="D229" s="337" t="s">
        <v>24</v>
      </c>
      <c r="E229" s="338" t="s">
        <v>17</v>
      </c>
      <c r="F229" s="341">
        <f>F228</f>
        <v>2</v>
      </c>
      <c r="G229" s="341">
        <f>F227</f>
        <v>3</v>
      </c>
      <c r="H229" s="340">
        <v>10000</v>
      </c>
      <c r="I229" s="336">
        <f t="shared" si="13"/>
        <v>1030000</v>
      </c>
      <c r="J229" s="312"/>
    </row>
    <row r="230" spans="1:13" outlineLevel="1">
      <c r="A230" s="312"/>
      <c r="B230" s="567" t="s">
        <v>36</v>
      </c>
      <c r="C230" s="331" t="s">
        <v>39</v>
      </c>
      <c r="D230" s="342" t="s">
        <v>494</v>
      </c>
      <c r="E230" s="343" t="str">
        <f>E226</f>
        <v>Thắng</v>
      </c>
      <c r="F230" s="344">
        <v>3</v>
      </c>
      <c r="G230" s="344">
        <f>F232</f>
        <v>2</v>
      </c>
      <c r="H230" s="345">
        <v>0</v>
      </c>
      <c r="I230" s="336">
        <f t="shared" si="13"/>
        <v>1030000</v>
      </c>
      <c r="J230" s="312"/>
      <c r="M230" s="317"/>
    </row>
    <row r="231" spans="1:13" outlineLevel="1">
      <c r="A231" s="312"/>
      <c r="B231" s="567"/>
      <c r="C231" s="331" t="s">
        <v>39</v>
      </c>
      <c r="D231" s="342" t="s">
        <v>480</v>
      </c>
      <c r="E231" s="343" t="s">
        <v>1</v>
      </c>
      <c r="F231" s="346">
        <f>F230</f>
        <v>3</v>
      </c>
      <c r="G231" s="346">
        <f>F233</f>
        <v>2</v>
      </c>
      <c r="H231" s="345">
        <v>0</v>
      </c>
      <c r="I231" s="336">
        <f t="shared" si="13"/>
        <v>1030000</v>
      </c>
      <c r="J231" s="312"/>
      <c r="M231" s="317"/>
    </row>
    <row r="232" spans="1:13" outlineLevel="1">
      <c r="A232" s="312"/>
      <c r="B232" s="567"/>
      <c r="C232" s="331" t="s">
        <v>39</v>
      </c>
      <c r="D232" s="342" t="s">
        <v>5</v>
      </c>
      <c r="E232" s="343" t="s">
        <v>17</v>
      </c>
      <c r="F232" s="346">
        <v>2</v>
      </c>
      <c r="G232" s="346">
        <f>F230</f>
        <v>3</v>
      </c>
      <c r="H232" s="345">
        <v>10000</v>
      </c>
      <c r="I232" s="336">
        <f t="shared" si="13"/>
        <v>1040000</v>
      </c>
      <c r="J232" s="312"/>
      <c r="M232" s="317"/>
    </row>
    <row r="233" spans="1:13" outlineLevel="1">
      <c r="A233" s="312"/>
      <c r="B233" s="567"/>
      <c r="C233" s="331" t="s">
        <v>39</v>
      </c>
      <c r="D233" s="342" t="s">
        <v>23</v>
      </c>
      <c r="E233" s="343" t="s">
        <v>17</v>
      </c>
      <c r="F233" s="347">
        <f>F232</f>
        <v>2</v>
      </c>
      <c r="G233" s="347">
        <f>F231</f>
        <v>3</v>
      </c>
      <c r="H233" s="345">
        <v>10000</v>
      </c>
      <c r="I233" s="336">
        <f t="shared" si="13"/>
        <v>1050000</v>
      </c>
      <c r="J233" s="312"/>
      <c r="M233" s="317"/>
    </row>
    <row r="234" spans="1:13" outlineLevel="1">
      <c r="A234" s="312"/>
      <c r="B234" s="568" t="s">
        <v>37</v>
      </c>
      <c r="C234" s="331" t="s">
        <v>39</v>
      </c>
      <c r="D234" s="332" t="s">
        <v>5</v>
      </c>
      <c r="E234" s="333" t="s">
        <v>1</v>
      </c>
      <c r="F234" s="339">
        <v>3</v>
      </c>
      <c r="G234" s="339">
        <f>F236</f>
        <v>2</v>
      </c>
      <c r="H234" s="335">
        <v>0</v>
      </c>
      <c r="I234" s="336">
        <f t="shared" si="13"/>
        <v>1050000</v>
      </c>
      <c r="J234" s="312"/>
    </row>
    <row r="235" spans="1:13" outlineLevel="1">
      <c r="A235" s="312"/>
      <c r="B235" s="569"/>
      <c r="C235" s="331" t="s">
        <v>39</v>
      </c>
      <c r="D235" s="337" t="s">
        <v>14</v>
      </c>
      <c r="E235" s="338" t="s">
        <v>1</v>
      </c>
      <c r="F235" s="339">
        <f>F234</f>
        <v>3</v>
      </c>
      <c r="G235" s="339">
        <f>F237</f>
        <v>2</v>
      </c>
      <c r="H235" s="340">
        <v>0</v>
      </c>
      <c r="I235" s="336">
        <f t="shared" si="13"/>
        <v>1050000</v>
      </c>
      <c r="J235" s="312"/>
    </row>
    <row r="236" spans="1:13" outlineLevel="1">
      <c r="A236" s="312"/>
      <c r="B236" s="569"/>
      <c r="C236" s="331" t="s">
        <v>39</v>
      </c>
      <c r="D236" s="337" t="s">
        <v>23</v>
      </c>
      <c r="E236" s="338" t="s">
        <v>17</v>
      </c>
      <c r="F236" s="339">
        <v>2</v>
      </c>
      <c r="G236" s="339">
        <f>F234</f>
        <v>3</v>
      </c>
      <c r="H236" s="340">
        <v>10000</v>
      </c>
      <c r="I236" s="336">
        <f t="shared" si="13"/>
        <v>1060000</v>
      </c>
      <c r="J236" s="312"/>
    </row>
    <row r="237" spans="1:13" outlineLevel="1">
      <c r="A237" s="312"/>
      <c r="B237" s="569"/>
      <c r="C237" s="331" t="s">
        <v>39</v>
      </c>
      <c r="D237" s="337" t="s">
        <v>494</v>
      </c>
      <c r="E237" s="338" t="s">
        <v>17</v>
      </c>
      <c r="F237" s="341">
        <f>F236</f>
        <v>2</v>
      </c>
      <c r="G237" s="341">
        <f>F235</f>
        <v>3</v>
      </c>
      <c r="H237" s="340">
        <v>0</v>
      </c>
      <c r="I237" s="336">
        <f t="shared" si="13"/>
        <v>1060000</v>
      </c>
      <c r="J237" s="312"/>
    </row>
    <row r="238" spans="1:13">
      <c r="A238" s="312"/>
      <c r="B238" s="325" t="s">
        <v>495</v>
      </c>
      <c r="C238" s="326"/>
      <c r="D238" s="327"/>
      <c r="E238" s="328"/>
      <c r="F238" s="328"/>
      <c r="G238" s="328"/>
      <c r="H238" s="329">
        <f>SUM(H239:H278)</f>
        <v>200000</v>
      </c>
      <c r="I238" s="330">
        <v>0</v>
      </c>
      <c r="J238" s="312"/>
      <c r="M238" s="317"/>
    </row>
    <row r="239" spans="1:13" outlineLevel="1">
      <c r="A239" s="312"/>
      <c r="B239" s="568" t="s">
        <v>2</v>
      </c>
      <c r="C239" s="331" t="s">
        <v>39</v>
      </c>
      <c r="D239" s="332" t="s">
        <v>13</v>
      </c>
      <c r="E239" s="333" t="s">
        <v>1</v>
      </c>
      <c r="F239" s="334">
        <v>3</v>
      </c>
      <c r="G239" s="334">
        <f>F241</f>
        <v>0</v>
      </c>
      <c r="H239" s="335">
        <v>0</v>
      </c>
      <c r="I239" s="336">
        <f>I237+H239</f>
        <v>1060000</v>
      </c>
      <c r="J239" s="312"/>
      <c r="M239" s="317"/>
    </row>
    <row r="240" spans="1:13" outlineLevel="1">
      <c r="A240" s="312"/>
      <c r="B240" s="569"/>
      <c r="C240" s="331" t="s">
        <v>39</v>
      </c>
      <c r="D240" s="337" t="s">
        <v>9</v>
      </c>
      <c r="E240" s="338" t="s">
        <v>1</v>
      </c>
      <c r="F240" s="339">
        <f>F239</f>
        <v>3</v>
      </c>
      <c r="G240" s="339">
        <f>F242</f>
        <v>0</v>
      </c>
      <c r="H240" s="340">
        <v>0</v>
      </c>
      <c r="I240" s="336">
        <f>I239+H240</f>
        <v>1060000</v>
      </c>
      <c r="J240" s="312"/>
      <c r="M240" s="317"/>
    </row>
    <row r="241" spans="1:13" outlineLevel="1">
      <c r="A241" s="312"/>
      <c r="B241" s="569"/>
      <c r="C241" s="331" t="s">
        <v>39</v>
      </c>
      <c r="D241" s="337" t="s">
        <v>16</v>
      </c>
      <c r="E241" s="338" t="s">
        <v>17</v>
      </c>
      <c r="F241" s="339">
        <v>0</v>
      </c>
      <c r="G241" s="339">
        <f>F239</f>
        <v>3</v>
      </c>
      <c r="H241" s="340">
        <v>10000</v>
      </c>
      <c r="I241" s="336">
        <f>I240+H241</f>
        <v>1070000</v>
      </c>
      <c r="J241" s="312"/>
      <c r="M241" s="317"/>
    </row>
    <row r="242" spans="1:13" outlineLevel="1">
      <c r="A242" s="312"/>
      <c r="B242" s="569"/>
      <c r="C242" s="331" t="s">
        <v>39</v>
      </c>
      <c r="D242" s="337" t="s">
        <v>25</v>
      </c>
      <c r="E242" s="338" t="s">
        <v>17</v>
      </c>
      <c r="F242" s="341">
        <f>F241</f>
        <v>0</v>
      </c>
      <c r="G242" s="341">
        <f>F240</f>
        <v>3</v>
      </c>
      <c r="H242" s="340">
        <v>10000</v>
      </c>
      <c r="I242" s="336">
        <f t="shared" ref="I242:I274" si="14">I241+H242</f>
        <v>1080000</v>
      </c>
      <c r="J242" s="312"/>
      <c r="M242" s="317"/>
    </row>
    <row r="243" spans="1:13" outlineLevel="1">
      <c r="A243" s="312"/>
      <c r="B243" s="567" t="s">
        <v>3</v>
      </c>
      <c r="C243" s="331" t="s">
        <v>39</v>
      </c>
      <c r="D243" s="342" t="s">
        <v>13</v>
      </c>
      <c r="E243" s="343" t="str">
        <f>E239</f>
        <v>Thắng</v>
      </c>
      <c r="F243" s="344">
        <v>3</v>
      </c>
      <c r="G243" s="344">
        <f>F245</f>
        <v>0</v>
      </c>
      <c r="H243" s="345">
        <v>0</v>
      </c>
      <c r="I243" s="336">
        <f t="shared" si="14"/>
        <v>1080000</v>
      </c>
      <c r="J243" s="312"/>
      <c r="M243" s="317"/>
    </row>
    <row r="244" spans="1:13" outlineLevel="1">
      <c r="A244" s="312"/>
      <c r="B244" s="567"/>
      <c r="C244" s="331" t="s">
        <v>39</v>
      </c>
      <c r="D244" s="342" t="s">
        <v>9</v>
      </c>
      <c r="E244" s="343" t="s">
        <v>1</v>
      </c>
      <c r="F244" s="346">
        <f>F243</f>
        <v>3</v>
      </c>
      <c r="G244" s="346">
        <f>F246</f>
        <v>0</v>
      </c>
      <c r="H244" s="345">
        <v>0</v>
      </c>
      <c r="I244" s="336">
        <f t="shared" si="14"/>
        <v>1080000</v>
      </c>
      <c r="J244" s="312"/>
      <c r="M244" s="317"/>
    </row>
    <row r="245" spans="1:13" outlineLevel="1">
      <c r="A245" s="312"/>
      <c r="B245" s="567"/>
      <c r="C245" s="331" t="s">
        <v>39</v>
      </c>
      <c r="D245" s="342" t="s">
        <v>5</v>
      </c>
      <c r="E245" s="343" t="s">
        <v>17</v>
      </c>
      <c r="F245" s="346">
        <v>0</v>
      </c>
      <c r="G245" s="346">
        <f>F243</f>
        <v>3</v>
      </c>
      <c r="H245" s="345">
        <v>10000</v>
      </c>
      <c r="I245" s="336">
        <f t="shared" si="14"/>
        <v>1090000</v>
      </c>
      <c r="J245" s="312"/>
      <c r="M245" s="317"/>
    </row>
    <row r="246" spans="1:13" outlineLevel="1">
      <c r="A246" s="312"/>
      <c r="B246" s="567"/>
      <c r="C246" s="331" t="s">
        <v>39</v>
      </c>
      <c r="D246" s="342" t="s">
        <v>16</v>
      </c>
      <c r="E246" s="343" t="s">
        <v>17</v>
      </c>
      <c r="F246" s="347">
        <f>F245</f>
        <v>0</v>
      </c>
      <c r="G246" s="347">
        <f>F244</f>
        <v>3</v>
      </c>
      <c r="H246" s="345">
        <v>10000</v>
      </c>
      <c r="I246" s="336">
        <f t="shared" si="14"/>
        <v>1100000</v>
      </c>
      <c r="J246" s="312"/>
      <c r="M246" s="317"/>
    </row>
    <row r="247" spans="1:13" outlineLevel="1">
      <c r="A247" s="312"/>
      <c r="B247" s="568" t="s">
        <v>6</v>
      </c>
      <c r="C247" s="331" t="s">
        <v>39</v>
      </c>
      <c r="D247" s="332" t="s">
        <v>25</v>
      </c>
      <c r="E247" s="333" t="s">
        <v>1</v>
      </c>
      <c r="F247" s="339">
        <v>3</v>
      </c>
      <c r="G247" s="339">
        <f>F249</f>
        <v>1</v>
      </c>
      <c r="H247" s="335">
        <v>0</v>
      </c>
      <c r="I247" s="336">
        <f t="shared" si="14"/>
        <v>1100000</v>
      </c>
      <c r="J247" s="312"/>
    </row>
    <row r="248" spans="1:13" outlineLevel="1">
      <c r="A248" s="312"/>
      <c r="B248" s="569"/>
      <c r="C248" s="331" t="s">
        <v>39</v>
      </c>
      <c r="D248" s="337" t="s">
        <v>24</v>
      </c>
      <c r="E248" s="338" t="s">
        <v>1</v>
      </c>
      <c r="F248" s="339">
        <f>F247</f>
        <v>3</v>
      </c>
      <c r="G248" s="339">
        <f>F250</f>
        <v>1</v>
      </c>
      <c r="H248" s="340">
        <v>0</v>
      </c>
      <c r="I248" s="336">
        <f t="shared" si="14"/>
        <v>1100000</v>
      </c>
      <c r="J248" s="312"/>
    </row>
    <row r="249" spans="1:13" outlineLevel="1">
      <c r="A249" s="312"/>
      <c r="B249" s="569"/>
      <c r="C249" s="331" t="s">
        <v>39</v>
      </c>
      <c r="D249" s="337" t="s">
        <v>23</v>
      </c>
      <c r="E249" s="338" t="s">
        <v>17</v>
      </c>
      <c r="F249" s="339">
        <v>1</v>
      </c>
      <c r="G249" s="339">
        <f>F247</f>
        <v>3</v>
      </c>
      <c r="H249" s="340">
        <v>10000</v>
      </c>
      <c r="I249" s="336">
        <f t="shared" si="14"/>
        <v>1110000</v>
      </c>
      <c r="J249" s="312"/>
    </row>
    <row r="250" spans="1:13" outlineLevel="1">
      <c r="A250" s="312"/>
      <c r="B250" s="569"/>
      <c r="C250" s="331" t="s">
        <v>39</v>
      </c>
      <c r="D250" s="337" t="s">
        <v>5</v>
      </c>
      <c r="E250" s="338" t="s">
        <v>17</v>
      </c>
      <c r="F250" s="341">
        <f>F249</f>
        <v>1</v>
      </c>
      <c r="G250" s="341">
        <f>F248</f>
        <v>3</v>
      </c>
      <c r="H250" s="340">
        <v>10000</v>
      </c>
      <c r="I250" s="336">
        <f t="shared" si="14"/>
        <v>1120000</v>
      </c>
      <c r="J250" s="312"/>
    </row>
    <row r="251" spans="1:13" outlineLevel="1">
      <c r="A251" s="312"/>
      <c r="B251" s="567" t="s">
        <v>7</v>
      </c>
      <c r="C251" s="331" t="s">
        <v>39</v>
      </c>
      <c r="D251" s="342" t="s">
        <v>5</v>
      </c>
      <c r="E251" s="343" t="str">
        <f>E247</f>
        <v>Thắng</v>
      </c>
      <c r="F251" s="344">
        <v>3</v>
      </c>
      <c r="G251" s="344">
        <f>F253</f>
        <v>0</v>
      </c>
      <c r="H251" s="345">
        <v>0</v>
      </c>
      <c r="I251" s="336">
        <f t="shared" si="14"/>
        <v>1120000</v>
      </c>
      <c r="J251" s="312"/>
      <c r="M251" s="317"/>
    </row>
    <row r="252" spans="1:13" outlineLevel="1">
      <c r="A252" s="312"/>
      <c r="B252" s="567"/>
      <c r="C252" s="331" t="s">
        <v>39</v>
      </c>
      <c r="D252" s="342" t="s">
        <v>15</v>
      </c>
      <c r="E252" s="343" t="s">
        <v>1</v>
      </c>
      <c r="F252" s="346">
        <f>F251</f>
        <v>3</v>
      </c>
      <c r="G252" s="346">
        <f>F254</f>
        <v>0</v>
      </c>
      <c r="H252" s="345">
        <v>0</v>
      </c>
      <c r="I252" s="336">
        <f t="shared" si="14"/>
        <v>1120000</v>
      </c>
      <c r="J252" s="312"/>
      <c r="M252" s="317"/>
    </row>
    <row r="253" spans="1:13" outlineLevel="1">
      <c r="A253" s="312"/>
      <c r="B253" s="567"/>
      <c r="C253" s="331" t="s">
        <v>39</v>
      </c>
      <c r="D253" s="342" t="s">
        <v>9</v>
      </c>
      <c r="E253" s="343" t="s">
        <v>17</v>
      </c>
      <c r="F253" s="346">
        <v>0</v>
      </c>
      <c r="G253" s="346">
        <f>F251</f>
        <v>3</v>
      </c>
      <c r="H253" s="345">
        <v>10000</v>
      </c>
      <c r="I253" s="336">
        <f t="shared" si="14"/>
        <v>1130000</v>
      </c>
      <c r="J253" s="312"/>
      <c r="M253" s="317"/>
    </row>
    <row r="254" spans="1:13" outlineLevel="1">
      <c r="A254" s="312"/>
      <c r="B254" s="567"/>
      <c r="C254" s="331" t="s">
        <v>39</v>
      </c>
      <c r="D254" s="342" t="s">
        <v>118</v>
      </c>
      <c r="E254" s="343" t="s">
        <v>17</v>
      </c>
      <c r="F254" s="347">
        <f>F253</f>
        <v>0</v>
      </c>
      <c r="G254" s="347">
        <f>F252</f>
        <v>3</v>
      </c>
      <c r="H254" s="345">
        <v>10000</v>
      </c>
      <c r="I254" s="336">
        <f t="shared" si="14"/>
        <v>1140000</v>
      </c>
      <c r="J254" s="312"/>
      <c r="M254" s="317"/>
    </row>
    <row r="255" spans="1:13" outlineLevel="1">
      <c r="A255" s="312"/>
      <c r="B255" s="568" t="s">
        <v>8</v>
      </c>
      <c r="C255" s="331" t="s">
        <v>39</v>
      </c>
      <c r="D255" s="332" t="s">
        <v>15</v>
      </c>
      <c r="E255" s="333" t="s">
        <v>1</v>
      </c>
      <c r="F255" s="339">
        <v>3</v>
      </c>
      <c r="G255" s="339">
        <f>F257</f>
        <v>2</v>
      </c>
      <c r="H255" s="335">
        <v>0</v>
      </c>
      <c r="I255" s="336">
        <f t="shared" si="14"/>
        <v>1140000</v>
      </c>
      <c r="J255" s="312"/>
    </row>
    <row r="256" spans="1:13" outlineLevel="1">
      <c r="A256" s="312"/>
      <c r="B256" s="569"/>
      <c r="C256" s="331" t="s">
        <v>39</v>
      </c>
      <c r="D256" s="337" t="s">
        <v>16</v>
      </c>
      <c r="E256" s="338" t="s">
        <v>1</v>
      </c>
      <c r="F256" s="339">
        <f>F255</f>
        <v>3</v>
      </c>
      <c r="G256" s="339">
        <f>F258</f>
        <v>2</v>
      </c>
      <c r="H256" s="340">
        <v>0</v>
      </c>
      <c r="I256" s="336">
        <f t="shared" si="14"/>
        <v>1140000</v>
      </c>
      <c r="J256" s="312"/>
    </row>
    <row r="257" spans="1:13" outlineLevel="1">
      <c r="A257" s="312"/>
      <c r="B257" s="569"/>
      <c r="C257" s="331" t="s">
        <v>39</v>
      </c>
      <c r="D257" s="337" t="s">
        <v>9</v>
      </c>
      <c r="E257" s="338" t="s">
        <v>17</v>
      </c>
      <c r="F257" s="339">
        <v>2</v>
      </c>
      <c r="G257" s="339">
        <f>F255</f>
        <v>3</v>
      </c>
      <c r="H257" s="340">
        <v>10000</v>
      </c>
      <c r="I257" s="336">
        <f t="shared" si="14"/>
        <v>1150000</v>
      </c>
      <c r="J257" s="312"/>
    </row>
    <row r="258" spans="1:13" outlineLevel="1">
      <c r="A258" s="312"/>
      <c r="B258" s="569"/>
      <c r="C258" s="331" t="s">
        <v>39</v>
      </c>
      <c r="D258" s="337" t="s">
        <v>13</v>
      </c>
      <c r="E258" s="338" t="s">
        <v>17</v>
      </c>
      <c r="F258" s="341">
        <f>F257</f>
        <v>2</v>
      </c>
      <c r="G258" s="341">
        <f>F256</f>
        <v>3</v>
      </c>
      <c r="H258" s="340">
        <v>10000</v>
      </c>
      <c r="I258" s="336">
        <f t="shared" si="14"/>
        <v>1160000</v>
      </c>
      <c r="J258" s="312"/>
    </row>
    <row r="259" spans="1:13" outlineLevel="1">
      <c r="A259" s="312"/>
      <c r="B259" s="567" t="s">
        <v>10</v>
      </c>
      <c r="C259" s="331" t="s">
        <v>39</v>
      </c>
      <c r="D259" s="342" t="s">
        <v>23</v>
      </c>
      <c r="E259" s="343" t="str">
        <f>E255</f>
        <v>Thắng</v>
      </c>
      <c r="F259" s="344">
        <v>3</v>
      </c>
      <c r="G259" s="344">
        <f>F261</f>
        <v>1</v>
      </c>
      <c r="H259" s="345">
        <v>0</v>
      </c>
      <c r="I259" s="336">
        <f t="shared" si="14"/>
        <v>1160000</v>
      </c>
      <c r="J259" s="312"/>
      <c r="M259" s="317"/>
    </row>
    <row r="260" spans="1:13" outlineLevel="1">
      <c r="A260" s="312"/>
      <c r="B260" s="567"/>
      <c r="C260" s="331" t="s">
        <v>39</v>
      </c>
      <c r="D260" s="342" t="s">
        <v>24</v>
      </c>
      <c r="E260" s="343" t="s">
        <v>1</v>
      </c>
      <c r="F260" s="346">
        <f>F259</f>
        <v>3</v>
      </c>
      <c r="G260" s="346">
        <f>F262</f>
        <v>1</v>
      </c>
      <c r="H260" s="345">
        <v>0</v>
      </c>
      <c r="I260" s="336">
        <f t="shared" si="14"/>
        <v>1160000</v>
      </c>
      <c r="J260" s="312"/>
      <c r="M260" s="317"/>
    </row>
    <row r="261" spans="1:13" outlineLevel="1">
      <c r="A261" s="312"/>
      <c r="B261" s="567"/>
      <c r="C261" s="331" t="s">
        <v>39</v>
      </c>
      <c r="D261" s="342" t="s">
        <v>14</v>
      </c>
      <c r="E261" s="343" t="s">
        <v>17</v>
      </c>
      <c r="F261" s="346">
        <v>1</v>
      </c>
      <c r="G261" s="346">
        <f>F259</f>
        <v>3</v>
      </c>
      <c r="H261" s="345">
        <v>10000</v>
      </c>
      <c r="I261" s="336">
        <f t="shared" si="14"/>
        <v>1170000</v>
      </c>
      <c r="J261" s="312"/>
      <c r="M261" s="317"/>
    </row>
    <row r="262" spans="1:13" outlineLevel="1">
      <c r="A262" s="312"/>
      <c r="B262" s="567"/>
      <c r="C262" s="331" t="s">
        <v>39</v>
      </c>
      <c r="D262" s="342" t="s">
        <v>25</v>
      </c>
      <c r="E262" s="343" t="s">
        <v>17</v>
      </c>
      <c r="F262" s="347">
        <f>F261</f>
        <v>1</v>
      </c>
      <c r="G262" s="347">
        <f>F260</f>
        <v>3</v>
      </c>
      <c r="H262" s="345">
        <v>10000</v>
      </c>
      <c r="I262" s="336">
        <f t="shared" si="14"/>
        <v>1180000</v>
      </c>
      <c r="J262" s="312"/>
      <c r="M262" s="317"/>
    </row>
    <row r="263" spans="1:13" outlineLevel="1">
      <c r="A263" s="312"/>
      <c r="B263" s="568" t="s">
        <v>31</v>
      </c>
      <c r="C263" s="331" t="s">
        <v>39</v>
      </c>
      <c r="D263" s="332" t="s">
        <v>16</v>
      </c>
      <c r="E263" s="333" t="s">
        <v>1</v>
      </c>
      <c r="F263" s="339">
        <v>3</v>
      </c>
      <c r="G263" s="339">
        <f>F265</f>
        <v>1</v>
      </c>
      <c r="H263" s="335">
        <v>0</v>
      </c>
      <c r="I263" s="336">
        <f t="shared" si="14"/>
        <v>1180000</v>
      </c>
      <c r="J263" s="312"/>
    </row>
    <row r="264" spans="1:13" outlineLevel="1">
      <c r="A264" s="312"/>
      <c r="B264" s="569"/>
      <c r="C264" s="331" t="s">
        <v>39</v>
      </c>
      <c r="D264" s="337" t="s">
        <v>25</v>
      </c>
      <c r="E264" s="338" t="s">
        <v>1</v>
      </c>
      <c r="F264" s="339">
        <f>F263</f>
        <v>3</v>
      </c>
      <c r="G264" s="339">
        <f>F266</f>
        <v>1</v>
      </c>
      <c r="H264" s="340">
        <v>0</v>
      </c>
      <c r="I264" s="336">
        <f t="shared" si="14"/>
        <v>1180000</v>
      </c>
      <c r="J264" s="312"/>
    </row>
    <row r="265" spans="1:13" outlineLevel="1">
      <c r="A265" s="312"/>
      <c r="B265" s="569"/>
      <c r="C265" s="331" t="s">
        <v>39</v>
      </c>
      <c r="D265" s="337" t="s">
        <v>23</v>
      </c>
      <c r="E265" s="338" t="s">
        <v>17</v>
      </c>
      <c r="F265" s="339">
        <v>1</v>
      </c>
      <c r="G265" s="339">
        <f>F263</f>
        <v>3</v>
      </c>
      <c r="H265" s="340">
        <v>10000</v>
      </c>
      <c r="I265" s="336">
        <f t="shared" si="14"/>
        <v>1190000</v>
      </c>
      <c r="J265" s="312"/>
    </row>
    <row r="266" spans="1:13" outlineLevel="1">
      <c r="A266" s="312"/>
      <c r="B266" s="569"/>
      <c r="C266" s="331" t="s">
        <v>39</v>
      </c>
      <c r="D266" s="337" t="s">
        <v>24</v>
      </c>
      <c r="E266" s="338" t="s">
        <v>17</v>
      </c>
      <c r="F266" s="341">
        <f>F265</f>
        <v>1</v>
      </c>
      <c r="G266" s="341">
        <f>F264</f>
        <v>3</v>
      </c>
      <c r="H266" s="340">
        <v>10000</v>
      </c>
      <c r="I266" s="336">
        <f t="shared" si="14"/>
        <v>1200000</v>
      </c>
      <c r="J266" s="312"/>
    </row>
    <row r="267" spans="1:13" outlineLevel="1">
      <c r="A267" s="312"/>
      <c r="B267" s="567" t="s">
        <v>36</v>
      </c>
      <c r="C267" s="331" t="s">
        <v>39</v>
      </c>
      <c r="D267" s="342" t="s">
        <v>15</v>
      </c>
      <c r="E267" s="343" t="str">
        <f>E263</f>
        <v>Thắng</v>
      </c>
      <c r="F267" s="344">
        <v>3</v>
      </c>
      <c r="G267" s="344">
        <f>F269</f>
        <v>2</v>
      </c>
      <c r="H267" s="345">
        <v>0</v>
      </c>
      <c r="I267" s="336">
        <f t="shared" si="14"/>
        <v>1200000</v>
      </c>
      <c r="J267" s="312"/>
      <c r="M267" s="317"/>
    </row>
    <row r="268" spans="1:13" outlineLevel="1">
      <c r="A268" s="312"/>
      <c r="B268" s="567"/>
      <c r="C268" s="331" t="s">
        <v>39</v>
      </c>
      <c r="D268" s="342" t="s">
        <v>118</v>
      </c>
      <c r="E268" s="343" t="s">
        <v>1</v>
      </c>
      <c r="F268" s="346">
        <f>F267</f>
        <v>3</v>
      </c>
      <c r="G268" s="346">
        <f>F270</f>
        <v>2</v>
      </c>
      <c r="H268" s="345">
        <v>0</v>
      </c>
      <c r="I268" s="336">
        <f t="shared" si="14"/>
        <v>1200000</v>
      </c>
      <c r="J268" s="312"/>
      <c r="M268" s="317"/>
    </row>
    <row r="269" spans="1:13" outlineLevel="1">
      <c r="A269" s="312"/>
      <c r="B269" s="567"/>
      <c r="C269" s="331" t="s">
        <v>39</v>
      </c>
      <c r="D269" s="342" t="s">
        <v>5</v>
      </c>
      <c r="E269" s="343" t="s">
        <v>17</v>
      </c>
      <c r="F269" s="346">
        <v>2</v>
      </c>
      <c r="G269" s="346">
        <f>F267</f>
        <v>3</v>
      </c>
      <c r="H269" s="345">
        <v>10000</v>
      </c>
      <c r="I269" s="336">
        <f t="shared" si="14"/>
        <v>1210000</v>
      </c>
      <c r="J269" s="312"/>
      <c r="M269" s="317"/>
    </row>
    <row r="270" spans="1:13" outlineLevel="1">
      <c r="A270" s="312"/>
      <c r="B270" s="567"/>
      <c r="C270" s="331" t="s">
        <v>39</v>
      </c>
      <c r="D270" s="342" t="s">
        <v>9</v>
      </c>
      <c r="E270" s="343" t="s">
        <v>17</v>
      </c>
      <c r="F270" s="347">
        <f>F269</f>
        <v>2</v>
      </c>
      <c r="G270" s="347">
        <f>F268</f>
        <v>3</v>
      </c>
      <c r="H270" s="345">
        <v>10000</v>
      </c>
      <c r="I270" s="336">
        <f t="shared" si="14"/>
        <v>1220000</v>
      </c>
      <c r="J270" s="312"/>
      <c r="M270" s="317"/>
    </row>
    <row r="271" spans="1:13" outlineLevel="1">
      <c r="A271" s="312"/>
      <c r="B271" s="568" t="s">
        <v>37</v>
      </c>
      <c r="C271" s="331" t="s">
        <v>39</v>
      </c>
      <c r="D271" s="332" t="s">
        <v>23</v>
      </c>
      <c r="E271" s="333" t="s">
        <v>1</v>
      </c>
      <c r="F271" s="339">
        <v>3</v>
      </c>
      <c r="G271" s="339">
        <f>F273</f>
        <v>1</v>
      </c>
      <c r="H271" s="335">
        <v>0</v>
      </c>
      <c r="I271" s="336">
        <f t="shared" si="14"/>
        <v>1220000</v>
      </c>
      <c r="J271" s="312"/>
    </row>
    <row r="272" spans="1:13" outlineLevel="1">
      <c r="A272" s="312"/>
      <c r="B272" s="569"/>
      <c r="C272" s="331" t="s">
        <v>39</v>
      </c>
      <c r="D272" s="337" t="s">
        <v>16</v>
      </c>
      <c r="E272" s="338" t="s">
        <v>1</v>
      </c>
      <c r="F272" s="339">
        <f>F271</f>
        <v>3</v>
      </c>
      <c r="G272" s="339">
        <f>F274</f>
        <v>1</v>
      </c>
      <c r="H272" s="340">
        <v>0</v>
      </c>
      <c r="I272" s="336">
        <f t="shared" si="14"/>
        <v>1220000</v>
      </c>
      <c r="J272" s="312"/>
    </row>
    <row r="273" spans="1:13" outlineLevel="1">
      <c r="A273" s="312"/>
      <c r="B273" s="569"/>
      <c r="C273" s="331" t="s">
        <v>39</v>
      </c>
      <c r="D273" s="337" t="s">
        <v>5</v>
      </c>
      <c r="E273" s="338" t="s">
        <v>17</v>
      </c>
      <c r="F273" s="339">
        <v>1</v>
      </c>
      <c r="G273" s="339">
        <f>F271</f>
        <v>3</v>
      </c>
      <c r="H273" s="340">
        <v>10000</v>
      </c>
      <c r="I273" s="336">
        <f t="shared" si="14"/>
        <v>1230000</v>
      </c>
      <c r="J273" s="312"/>
    </row>
    <row r="274" spans="1:13" outlineLevel="1">
      <c r="A274" s="312"/>
      <c r="B274" s="569"/>
      <c r="C274" s="331" t="s">
        <v>39</v>
      </c>
      <c r="D274" s="337" t="s">
        <v>24</v>
      </c>
      <c r="E274" s="338" t="s">
        <v>17</v>
      </c>
      <c r="F274" s="341">
        <f>F273</f>
        <v>1</v>
      </c>
      <c r="G274" s="341">
        <f>F272</f>
        <v>3</v>
      </c>
      <c r="H274" s="340">
        <v>10000</v>
      </c>
      <c r="I274" s="336">
        <f t="shared" si="14"/>
        <v>1240000</v>
      </c>
      <c r="J274" s="312"/>
    </row>
    <row r="275" spans="1:13" outlineLevel="1">
      <c r="A275" s="312"/>
      <c r="B275" s="567" t="s">
        <v>41</v>
      </c>
      <c r="C275" s="331" t="s">
        <v>39</v>
      </c>
      <c r="D275" s="342" t="s">
        <v>5</v>
      </c>
      <c r="E275" s="343" t="str">
        <f>E271</f>
        <v>Thắng</v>
      </c>
      <c r="F275" s="344">
        <v>3</v>
      </c>
      <c r="G275" s="344">
        <f>F277</f>
        <v>2</v>
      </c>
      <c r="H275" s="345">
        <v>0</v>
      </c>
      <c r="I275" s="336">
        <f t="shared" ref="I275:I278" si="15">I274+H275</f>
        <v>1240000</v>
      </c>
      <c r="J275" s="312"/>
      <c r="M275" s="317"/>
    </row>
    <row r="276" spans="1:13" outlineLevel="1">
      <c r="A276" s="312"/>
      <c r="B276" s="567"/>
      <c r="C276" s="331" t="s">
        <v>39</v>
      </c>
      <c r="D276" s="342" t="s">
        <v>118</v>
      </c>
      <c r="E276" s="343" t="s">
        <v>1</v>
      </c>
      <c r="F276" s="346">
        <f>F275</f>
        <v>3</v>
      </c>
      <c r="G276" s="346">
        <f>F278</f>
        <v>2</v>
      </c>
      <c r="H276" s="345">
        <v>0</v>
      </c>
      <c r="I276" s="336">
        <f t="shared" si="15"/>
        <v>1240000</v>
      </c>
      <c r="J276" s="312"/>
      <c r="M276" s="317"/>
    </row>
    <row r="277" spans="1:13" outlineLevel="1">
      <c r="A277" s="312"/>
      <c r="B277" s="567"/>
      <c r="C277" s="331" t="s">
        <v>39</v>
      </c>
      <c r="D277" s="342" t="s">
        <v>15</v>
      </c>
      <c r="E277" s="343" t="s">
        <v>17</v>
      </c>
      <c r="F277" s="346">
        <v>2</v>
      </c>
      <c r="G277" s="346">
        <f>F275</f>
        <v>3</v>
      </c>
      <c r="H277" s="345">
        <v>10000</v>
      </c>
      <c r="I277" s="336">
        <f t="shared" si="15"/>
        <v>1250000</v>
      </c>
      <c r="J277" s="312"/>
      <c r="M277" s="317"/>
    </row>
    <row r="278" spans="1:13" outlineLevel="1">
      <c r="A278" s="312"/>
      <c r="B278" s="567"/>
      <c r="C278" s="331" t="s">
        <v>39</v>
      </c>
      <c r="D278" s="342" t="s">
        <v>9</v>
      </c>
      <c r="E278" s="343" t="s">
        <v>17</v>
      </c>
      <c r="F278" s="347">
        <f>F277</f>
        <v>2</v>
      </c>
      <c r="G278" s="347">
        <f>F276</f>
        <v>3</v>
      </c>
      <c r="H278" s="345">
        <v>10000</v>
      </c>
      <c r="I278" s="336">
        <f t="shared" si="15"/>
        <v>1260000</v>
      </c>
      <c r="J278" s="312"/>
      <c r="M278" s="317"/>
    </row>
    <row r="279" spans="1:13">
      <c r="A279" s="312"/>
      <c r="B279" s="325" t="s">
        <v>496</v>
      </c>
      <c r="C279" s="326"/>
      <c r="D279" s="327"/>
      <c r="E279" s="328"/>
      <c r="F279" s="328"/>
      <c r="G279" s="328"/>
      <c r="H279" s="329">
        <f>SUM(H280:H295)</f>
        <v>50000</v>
      </c>
      <c r="I279" s="330">
        <v>0</v>
      </c>
      <c r="J279" s="312"/>
      <c r="M279" s="317"/>
    </row>
    <row r="280" spans="1:13" outlineLevel="1">
      <c r="A280" s="312"/>
      <c r="B280" s="568" t="s">
        <v>2</v>
      </c>
      <c r="C280" s="331" t="s">
        <v>39</v>
      </c>
      <c r="D280" s="332" t="s">
        <v>16</v>
      </c>
      <c r="E280" s="333" t="s">
        <v>1</v>
      </c>
      <c r="F280" s="334">
        <v>3</v>
      </c>
      <c r="G280" s="334">
        <f>F282</f>
        <v>2</v>
      </c>
      <c r="H280" s="335">
        <v>0</v>
      </c>
      <c r="I280" s="336">
        <f>I278+H280</f>
        <v>1260000</v>
      </c>
      <c r="J280" s="312"/>
      <c r="M280" s="317"/>
    </row>
    <row r="281" spans="1:13" outlineLevel="1">
      <c r="A281" s="312"/>
      <c r="B281" s="569"/>
      <c r="C281" s="331" t="s">
        <v>39</v>
      </c>
      <c r="D281" s="337" t="s">
        <v>370</v>
      </c>
      <c r="E281" s="338" t="s">
        <v>1</v>
      </c>
      <c r="F281" s="339">
        <f>F280</f>
        <v>3</v>
      </c>
      <c r="G281" s="339">
        <f>F283</f>
        <v>2</v>
      </c>
      <c r="H281" s="340">
        <v>0</v>
      </c>
      <c r="I281" s="336">
        <f>I280+H281</f>
        <v>1260000</v>
      </c>
      <c r="J281" s="312"/>
      <c r="M281" s="317"/>
    </row>
    <row r="282" spans="1:13" outlineLevel="1">
      <c r="A282" s="312"/>
      <c r="B282" s="569"/>
      <c r="C282" s="331" t="s">
        <v>39</v>
      </c>
      <c r="D282" s="337" t="s">
        <v>14</v>
      </c>
      <c r="E282" s="338" t="s">
        <v>17</v>
      </c>
      <c r="F282" s="339">
        <v>2</v>
      </c>
      <c r="G282" s="339">
        <f>F280</f>
        <v>3</v>
      </c>
      <c r="H282" s="340">
        <v>10000</v>
      </c>
      <c r="I282" s="336">
        <f>I281+H282</f>
        <v>1270000</v>
      </c>
      <c r="J282" s="312"/>
      <c r="M282" s="317"/>
    </row>
    <row r="283" spans="1:13" outlineLevel="1">
      <c r="A283" s="312"/>
      <c r="B283" s="569"/>
      <c r="C283" s="331" t="s">
        <v>39</v>
      </c>
      <c r="D283" s="337" t="s">
        <v>478</v>
      </c>
      <c r="E283" s="338" t="s">
        <v>17</v>
      </c>
      <c r="F283" s="341">
        <f>F282</f>
        <v>2</v>
      </c>
      <c r="G283" s="341">
        <f>F281</f>
        <v>3</v>
      </c>
      <c r="H283" s="340">
        <v>0</v>
      </c>
      <c r="I283" s="336">
        <f t="shared" ref="I283:I320" si="16">I282+H283</f>
        <v>1270000</v>
      </c>
      <c r="J283" s="312"/>
      <c r="M283" s="317"/>
    </row>
    <row r="284" spans="1:13" outlineLevel="1">
      <c r="A284" s="312"/>
      <c r="B284" s="567" t="s">
        <v>3</v>
      </c>
      <c r="C284" s="331" t="s">
        <v>39</v>
      </c>
      <c r="D284" s="342" t="s">
        <v>14</v>
      </c>
      <c r="E284" s="343" t="str">
        <f>E280</f>
        <v>Thắng</v>
      </c>
      <c r="F284" s="344">
        <v>3</v>
      </c>
      <c r="G284" s="344">
        <f>F286</f>
        <v>2</v>
      </c>
      <c r="H284" s="345">
        <v>0</v>
      </c>
      <c r="I284" s="336">
        <f t="shared" si="16"/>
        <v>1270000</v>
      </c>
      <c r="J284" s="312"/>
      <c r="M284" s="317"/>
    </row>
    <row r="285" spans="1:13" outlineLevel="1">
      <c r="A285" s="312"/>
      <c r="B285" s="567"/>
      <c r="C285" s="331" t="s">
        <v>39</v>
      </c>
      <c r="D285" s="342" t="s">
        <v>478</v>
      </c>
      <c r="E285" s="343" t="s">
        <v>1</v>
      </c>
      <c r="F285" s="346">
        <f>F284</f>
        <v>3</v>
      </c>
      <c r="G285" s="346">
        <f>F287</f>
        <v>2</v>
      </c>
      <c r="H285" s="345">
        <v>0</v>
      </c>
      <c r="I285" s="336">
        <f t="shared" si="16"/>
        <v>1270000</v>
      </c>
      <c r="J285" s="312"/>
      <c r="M285" s="317"/>
    </row>
    <row r="286" spans="1:13" outlineLevel="1">
      <c r="A286" s="312"/>
      <c r="B286" s="567"/>
      <c r="C286" s="331" t="s">
        <v>39</v>
      </c>
      <c r="D286" s="342" t="s">
        <v>16</v>
      </c>
      <c r="E286" s="343" t="s">
        <v>17</v>
      </c>
      <c r="F286" s="346">
        <v>2</v>
      </c>
      <c r="G286" s="346">
        <f>F284</f>
        <v>3</v>
      </c>
      <c r="H286" s="345">
        <v>10000</v>
      </c>
      <c r="I286" s="336">
        <f t="shared" si="16"/>
        <v>1280000</v>
      </c>
      <c r="J286" s="312"/>
      <c r="M286" s="317"/>
    </row>
    <row r="287" spans="1:13" outlineLevel="1">
      <c r="A287" s="312"/>
      <c r="B287" s="567"/>
      <c r="C287" s="331" t="s">
        <v>39</v>
      </c>
      <c r="D287" s="342" t="s">
        <v>370</v>
      </c>
      <c r="E287" s="343" t="s">
        <v>17</v>
      </c>
      <c r="F287" s="347">
        <f>F286</f>
        <v>2</v>
      </c>
      <c r="G287" s="347">
        <f>F285</f>
        <v>3</v>
      </c>
      <c r="H287" s="345">
        <v>0</v>
      </c>
      <c r="I287" s="336">
        <f t="shared" si="16"/>
        <v>1280000</v>
      </c>
      <c r="J287" s="312"/>
      <c r="M287" s="317"/>
    </row>
    <row r="288" spans="1:13" outlineLevel="1">
      <c r="A288" s="312"/>
      <c r="B288" s="568" t="s">
        <v>6</v>
      </c>
      <c r="C288" s="331" t="s">
        <v>39</v>
      </c>
      <c r="D288" s="332" t="s">
        <v>0</v>
      </c>
      <c r="E288" s="333" t="s">
        <v>1</v>
      </c>
      <c r="F288" s="339">
        <v>3</v>
      </c>
      <c r="G288" s="339">
        <f>F290</f>
        <v>1</v>
      </c>
      <c r="H288" s="335">
        <v>0</v>
      </c>
      <c r="I288" s="336">
        <f t="shared" si="16"/>
        <v>1280000</v>
      </c>
      <c r="J288" s="312"/>
    </row>
    <row r="289" spans="1:13" outlineLevel="1">
      <c r="A289" s="312"/>
      <c r="B289" s="569"/>
      <c r="C289" s="331" t="s">
        <v>39</v>
      </c>
      <c r="D289" s="337" t="s">
        <v>15</v>
      </c>
      <c r="E289" s="338" t="s">
        <v>1</v>
      </c>
      <c r="F289" s="339">
        <f>F288</f>
        <v>3</v>
      </c>
      <c r="G289" s="339">
        <f>F291</f>
        <v>1</v>
      </c>
      <c r="H289" s="340">
        <v>0</v>
      </c>
      <c r="I289" s="336">
        <f t="shared" si="16"/>
        <v>1280000</v>
      </c>
      <c r="J289" s="312"/>
    </row>
    <row r="290" spans="1:13" outlineLevel="1">
      <c r="A290" s="312"/>
      <c r="B290" s="569"/>
      <c r="C290" s="331" t="s">
        <v>39</v>
      </c>
      <c r="D290" s="337" t="s">
        <v>14</v>
      </c>
      <c r="E290" s="338" t="s">
        <v>17</v>
      </c>
      <c r="F290" s="339">
        <v>1</v>
      </c>
      <c r="G290" s="339">
        <f>F288</f>
        <v>3</v>
      </c>
      <c r="H290" s="340">
        <v>10000</v>
      </c>
      <c r="I290" s="336">
        <f t="shared" si="16"/>
        <v>1290000</v>
      </c>
      <c r="J290" s="312"/>
    </row>
    <row r="291" spans="1:13" outlineLevel="1">
      <c r="A291" s="312"/>
      <c r="B291" s="569"/>
      <c r="C291" s="331" t="s">
        <v>39</v>
      </c>
      <c r="D291" s="337" t="s">
        <v>16</v>
      </c>
      <c r="E291" s="338" t="s">
        <v>17</v>
      </c>
      <c r="F291" s="341">
        <f>F290</f>
        <v>1</v>
      </c>
      <c r="G291" s="341">
        <f>F289</f>
        <v>3</v>
      </c>
      <c r="H291" s="340">
        <v>10000</v>
      </c>
      <c r="I291" s="336">
        <f t="shared" si="16"/>
        <v>1300000</v>
      </c>
      <c r="J291" s="312"/>
    </row>
    <row r="292" spans="1:13" outlineLevel="1">
      <c r="A292" s="312"/>
      <c r="B292" s="567" t="s">
        <v>7</v>
      </c>
      <c r="C292" s="331" t="s">
        <v>39</v>
      </c>
      <c r="D292" s="342" t="s">
        <v>370</v>
      </c>
      <c r="E292" s="343" t="str">
        <f>E288</f>
        <v>Thắng</v>
      </c>
      <c r="F292" s="344">
        <v>3</v>
      </c>
      <c r="G292" s="344">
        <f>F294</f>
        <v>1</v>
      </c>
      <c r="H292" s="345">
        <v>0</v>
      </c>
      <c r="I292" s="336">
        <f t="shared" si="16"/>
        <v>1300000</v>
      </c>
      <c r="J292" s="312"/>
      <c r="M292" s="317"/>
    </row>
    <row r="293" spans="1:13" outlineLevel="1">
      <c r="A293" s="312"/>
      <c r="B293" s="567"/>
      <c r="C293" s="331" t="s">
        <v>39</v>
      </c>
      <c r="D293" s="342" t="s">
        <v>15</v>
      </c>
      <c r="E293" s="343" t="s">
        <v>1</v>
      </c>
      <c r="F293" s="346">
        <f>F292</f>
        <v>3</v>
      </c>
      <c r="G293" s="346">
        <f>F295</f>
        <v>1</v>
      </c>
      <c r="H293" s="345">
        <v>0</v>
      </c>
      <c r="I293" s="336">
        <f t="shared" si="16"/>
        <v>1300000</v>
      </c>
      <c r="J293" s="312"/>
      <c r="M293" s="317"/>
    </row>
    <row r="294" spans="1:13" outlineLevel="1">
      <c r="A294" s="312"/>
      <c r="B294" s="567"/>
      <c r="C294" s="331" t="s">
        <v>39</v>
      </c>
      <c r="D294" s="342" t="s">
        <v>16</v>
      </c>
      <c r="E294" s="343" t="s">
        <v>17</v>
      </c>
      <c r="F294" s="346">
        <v>1</v>
      </c>
      <c r="G294" s="346">
        <f>F292</f>
        <v>3</v>
      </c>
      <c r="H294" s="345">
        <v>10000</v>
      </c>
      <c r="I294" s="336">
        <f t="shared" si="16"/>
        <v>1310000</v>
      </c>
      <c r="J294" s="312"/>
      <c r="M294" s="317"/>
    </row>
    <row r="295" spans="1:13" outlineLevel="1">
      <c r="A295" s="312"/>
      <c r="B295" s="567"/>
      <c r="C295" s="331" t="s">
        <v>39</v>
      </c>
      <c r="D295" s="342" t="s">
        <v>478</v>
      </c>
      <c r="E295" s="343" t="s">
        <v>17</v>
      </c>
      <c r="F295" s="347">
        <f>F294</f>
        <v>1</v>
      </c>
      <c r="G295" s="347">
        <f>F293</f>
        <v>3</v>
      </c>
      <c r="H295" s="345">
        <v>0</v>
      </c>
      <c r="I295" s="336">
        <f t="shared" si="16"/>
        <v>1310000</v>
      </c>
      <c r="J295" s="312"/>
      <c r="M295" s="317"/>
    </row>
    <row r="296" spans="1:13">
      <c r="A296" s="312"/>
      <c r="B296" s="325" t="s">
        <v>497</v>
      </c>
      <c r="C296" s="326"/>
      <c r="D296" s="327"/>
      <c r="E296" s="328"/>
      <c r="F296" s="328"/>
      <c r="G296" s="328"/>
      <c r="H296" s="329">
        <f>SUM(H297:H328)</f>
        <v>150000</v>
      </c>
      <c r="I296" s="330">
        <v>0</v>
      </c>
      <c r="J296" s="312"/>
      <c r="M296" s="317"/>
    </row>
    <row r="297" spans="1:13" outlineLevel="1">
      <c r="A297" s="312"/>
      <c r="B297" s="568" t="s">
        <v>2</v>
      </c>
      <c r="C297" s="331" t="s">
        <v>39</v>
      </c>
      <c r="D297" s="332" t="s">
        <v>15</v>
      </c>
      <c r="E297" s="333" t="s">
        <v>1</v>
      </c>
      <c r="F297" s="339">
        <v>3</v>
      </c>
      <c r="G297" s="339">
        <f>F299</f>
        <v>2</v>
      </c>
      <c r="H297" s="335">
        <v>0</v>
      </c>
      <c r="I297" s="336">
        <f>I295+H297</f>
        <v>1310000</v>
      </c>
      <c r="J297" s="312"/>
    </row>
    <row r="298" spans="1:13" outlineLevel="1">
      <c r="A298" s="312"/>
      <c r="B298" s="569"/>
      <c r="C298" s="331" t="s">
        <v>39</v>
      </c>
      <c r="D298" s="337" t="s">
        <v>0</v>
      </c>
      <c r="E298" s="338" t="s">
        <v>1</v>
      </c>
      <c r="F298" s="339">
        <f>F297</f>
        <v>3</v>
      </c>
      <c r="G298" s="339">
        <f>F300</f>
        <v>2</v>
      </c>
      <c r="H298" s="340">
        <v>0</v>
      </c>
      <c r="I298" s="336">
        <f t="shared" si="16"/>
        <v>1310000</v>
      </c>
      <c r="J298" s="312"/>
    </row>
    <row r="299" spans="1:13" outlineLevel="1">
      <c r="A299" s="312"/>
      <c r="B299" s="569"/>
      <c r="C299" s="331" t="s">
        <v>39</v>
      </c>
      <c r="D299" s="337" t="s">
        <v>14</v>
      </c>
      <c r="E299" s="338" t="s">
        <v>17</v>
      </c>
      <c r="F299" s="339">
        <v>2</v>
      </c>
      <c r="G299" s="339">
        <f>F297</f>
        <v>3</v>
      </c>
      <c r="H299" s="340">
        <v>10000</v>
      </c>
      <c r="I299" s="336">
        <f t="shared" si="16"/>
        <v>1320000</v>
      </c>
      <c r="J299" s="312"/>
    </row>
    <row r="300" spans="1:13" outlineLevel="1">
      <c r="A300" s="312"/>
      <c r="B300" s="569"/>
      <c r="C300" s="331" t="s">
        <v>39</v>
      </c>
      <c r="D300" s="337" t="s">
        <v>23</v>
      </c>
      <c r="E300" s="338" t="s">
        <v>17</v>
      </c>
      <c r="F300" s="341">
        <f>F299</f>
        <v>2</v>
      </c>
      <c r="G300" s="341">
        <f>F298</f>
        <v>3</v>
      </c>
      <c r="H300" s="340">
        <v>10000</v>
      </c>
      <c r="I300" s="336">
        <f t="shared" si="16"/>
        <v>1330000</v>
      </c>
      <c r="J300" s="312"/>
    </row>
    <row r="301" spans="1:13" outlineLevel="1">
      <c r="A301" s="312"/>
      <c r="B301" s="567" t="s">
        <v>3</v>
      </c>
      <c r="C301" s="331" t="s">
        <v>39</v>
      </c>
      <c r="D301" s="342" t="s">
        <v>25</v>
      </c>
      <c r="E301" s="343" t="str">
        <f>E297</f>
        <v>Thắng</v>
      </c>
      <c r="F301" s="344">
        <v>3</v>
      </c>
      <c r="G301" s="344">
        <f>F303</f>
        <v>1</v>
      </c>
      <c r="H301" s="345">
        <v>0</v>
      </c>
      <c r="I301" s="336">
        <f t="shared" si="16"/>
        <v>1330000</v>
      </c>
      <c r="J301" s="312"/>
      <c r="M301" s="317"/>
    </row>
    <row r="302" spans="1:13" outlineLevel="1">
      <c r="A302" s="312"/>
      <c r="B302" s="567"/>
      <c r="C302" s="331" t="s">
        <v>39</v>
      </c>
      <c r="D302" s="342" t="s">
        <v>5</v>
      </c>
      <c r="E302" s="343" t="s">
        <v>1</v>
      </c>
      <c r="F302" s="346">
        <f>F301</f>
        <v>3</v>
      </c>
      <c r="G302" s="346">
        <f>F304</f>
        <v>1</v>
      </c>
      <c r="H302" s="345">
        <v>0</v>
      </c>
      <c r="I302" s="336">
        <f t="shared" si="16"/>
        <v>1330000</v>
      </c>
      <c r="J302" s="312"/>
      <c r="M302" s="317"/>
    </row>
    <row r="303" spans="1:13" outlineLevel="1">
      <c r="A303" s="312"/>
      <c r="B303" s="567"/>
      <c r="C303" s="331" t="s">
        <v>39</v>
      </c>
      <c r="D303" s="342" t="s">
        <v>0</v>
      </c>
      <c r="E303" s="343" t="s">
        <v>17</v>
      </c>
      <c r="F303" s="346">
        <v>1</v>
      </c>
      <c r="G303" s="346">
        <f>F301</f>
        <v>3</v>
      </c>
      <c r="H303" s="345">
        <v>10000</v>
      </c>
      <c r="I303" s="336">
        <f t="shared" si="16"/>
        <v>1340000</v>
      </c>
      <c r="J303" s="312"/>
      <c r="M303" s="317"/>
    </row>
    <row r="304" spans="1:13" outlineLevel="1">
      <c r="A304" s="312"/>
      <c r="B304" s="567"/>
      <c r="C304" s="331" t="s">
        <v>39</v>
      </c>
      <c r="D304" s="342" t="s">
        <v>15</v>
      </c>
      <c r="E304" s="343" t="s">
        <v>17</v>
      </c>
      <c r="F304" s="347">
        <f>F303</f>
        <v>1</v>
      </c>
      <c r="G304" s="347">
        <f>F302</f>
        <v>3</v>
      </c>
      <c r="H304" s="345">
        <v>10000</v>
      </c>
      <c r="I304" s="336">
        <f t="shared" si="16"/>
        <v>1350000</v>
      </c>
      <c r="J304" s="312"/>
      <c r="M304" s="317"/>
    </row>
    <row r="305" spans="1:13" outlineLevel="1">
      <c r="A305" s="312"/>
      <c r="B305" s="568" t="s">
        <v>6</v>
      </c>
      <c r="C305" s="331" t="s">
        <v>39</v>
      </c>
      <c r="D305" s="332" t="s">
        <v>15</v>
      </c>
      <c r="E305" s="333" t="s">
        <v>1</v>
      </c>
      <c r="F305" s="339">
        <v>3</v>
      </c>
      <c r="G305" s="339">
        <f>F307</f>
        <v>0</v>
      </c>
      <c r="H305" s="335">
        <v>0</v>
      </c>
      <c r="I305" s="336">
        <f t="shared" si="16"/>
        <v>1350000</v>
      </c>
      <c r="J305" s="312"/>
    </row>
    <row r="306" spans="1:13" outlineLevel="1">
      <c r="A306" s="312"/>
      <c r="B306" s="569"/>
      <c r="C306" s="331" t="s">
        <v>39</v>
      </c>
      <c r="D306" s="337" t="s">
        <v>23</v>
      </c>
      <c r="E306" s="338" t="s">
        <v>1</v>
      </c>
      <c r="F306" s="339">
        <f>F305</f>
        <v>3</v>
      </c>
      <c r="G306" s="339">
        <f>F308</f>
        <v>0</v>
      </c>
      <c r="H306" s="340">
        <v>0</v>
      </c>
      <c r="I306" s="336">
        <f t="shared" si="16"/>
        <v>1350000</v>
      </c>
      <c r="J306" s="312"/>
    </row>
    <row r="307" spans="1:13" outlineLevel="1">
      <c r="A307" s="312"/>
      <c r="B307" s="569"/>
      <c r="C307" s="331" t="s">
        <v>39</v>
      </c>
      <c r="D307" s="337" t="s">
        <v>479</v>
      </c>
      <c r="E307" s="338" t="s">
        <v>17</v>
      </c>
      <c r="F307" s="339">
        <v>0</v>
      </c>
      <c r="G307" s="339">
        <f>F305</f>
        <v>3</v>
      </c>
      <c r="H307" s="340">
        <v>0</v>
      </c>
      <c r="I307" s="336">
        <f t="shared" si="16"/>
        <v>1350000</v>
      </c>
      <c r="J307" s="312"/>
    </row>
    <row r="308" spans="1:13" outlineLevel="1">
      <c r="A308" s="312"/>
      <c r="B308" s="569"/>
      <c r="C308" s="331" t="s">
        <v>39</v>
      </c>
      <c r="D308" s="337" t="s">
        <v>14</v>
      </c>
      <c r="E308" s="338" t="s">
        <v>17</v>
      </c>
      <c r="F308" s="341">
        <f>F307</f>
        <v>0</v>
      </c>
      <c r="G308" s="341">
        <f>F306</f>
        <v>3</v>
      </c>
      <c r="H308" s="340">
        <v>10000</v>
      </c>
      <c r="I308" s="336">
        <f t="shared" si="16"/>
        <v>1360000</v>
      </c>
      <c r="J308" s="312"/>
    </row>
    <row r="309" spans="1:13" outlineLevel="1">
      <c r="A309" s="312"/>
      <c r="B309" s="567" t="s">
        <v>7</v>
      </c>
      <c r="C309" s="331" t="s">
        <v>39</v>
      </c>
      <c r="D309" s="342" t="s">
        <v>14</v>
      </c>
      <c r="E309" s="343" t="str">
        <f>E305</f>
        <v>Thắng</v>
      </c>
      <c r="F309" s="344">
        <v>3</v>
      </c>
      <c r="G309" s="344">
        <f>F311</f>
        <v>1</v>
      </c>
      <c r="H309" s="345">
        <v>0</v>
      </c>
      <c r="I309" s="336">
        <f t="shared" si="16"/>
        <v>1360000</v>
      </c>
      <c r="J309" s="312"/>
      <c r="M309" s="317"/>
    </row>
    <row r="310" spans="1:13" outlineLevel="1">
      <c r="A310" s="312"/>
      <c r="B310" s="567"/>
      <c r="C310" s="331" t="s">
        <v>39</v>
      </c>
      <c r="D310" s="342" t="s">
        <v>23</v>
      </c>
      <c r="E310" s="343" t="s">
        <v>1</v>
      </c>
      <c r="F310" s="346">
        <f>F309</f>
        <v>3</v>
      </c>
      <c r="G310" s="346">
        <f>F312</f>
        <v>1</v>
      </c>
      <c r="H310" s="345">
        <v>0</v>
      </c>
      <c r="I310" s="336">
        <f t="shared" si="16"/>
        <v>1360000</v>
      </c>
      <c r="J310" s="312"/>
      <c r="M310" s="317"/>
    </row>
    <row r="311" spans="1:13" outlineLevel="1">
      <c r="A311" s="312"/>
      <c r="B311" s="567"/>
      <c r="C311" s="331" t="s">
        <v>39</v>
      </c>
      <c r="D311" s="342" t="s">
        <v>25</v>
      </c>
      <c r="E311" s="343" t="s">
        <v>17</v>
      </c>
      <c r="F311" s="346">
        <v>1</v>
      </c>
      <c r="G311" s="346">
        <f>F309</f>
        <v>3</v>
      </c>
      <c r="H311" s="345">
        <v>10000</v>
      </c>
      <c r="I311" s="336">
        <f t="shared" si="16"/>
        <v>1370000</v>
      </c>
      <c r="J311" s="312"/>
      <c r="M311" s="317"/>
    </row>
    <row r="312" spans="1:13" outlineLevel="1">
      <c r="A312" s="312"/>
      <c r="B312" s="567"/>
      <c r="C312" s="331" t="s">
        <v>39</v>
      </c>
      <c r="D312" s="342" t="s">
        <v>118</v>
      </c>
      <c r="E312" s="343" t="s">
        <v>17</v>
      </c>
      <c r="F312" s="347">
        <f>F311</f>
        <v>1</v>
      </c>
      <c r="G312" s="347">
        <f>F310</f>
        <v>3</v>
      </c>
      <c r="H312" s="345">
        <v>10000</v>
      </c>
      <c r="I312" s="336">
        <f t="shared" si="16"/>
        <v>1380000</v>
      </c>
      <c r="J312" s="312"/>
      <c r="M312" s="317"/>
    </row>
    <row r="313" spans="1:13" outlineLevel="1">
      <c r="A313" s="312"/>
      <c r="B313" s="568" t="s">
        <v>8</v>
      </c>
      <c r="C313" s="331" t="s">
        <v>39</v>
      </c>
      <c r="D313" s="332" t="s">
        <v>25</v>
      </c>
      <c r="E313" s="333" t="s">
        <v>1</v>
      </c>
      <c r="F313" s="339">
        <v>3</v>
      </c>
      <c r="G313" s="339">
        <f>F315</f>
        <v>1</v>
      </c>
      <c r="H313" s="335">
        <v>0</v>
      </c>
      <c r="I313" s="336">
        <f t="shared" si="16"/>
        <v>1380000</v>
      </c>
      <c r="J313" s="312"/>
    </row>
    <row r="314" spans="1:13" outlineLevel="1">
      <c r="A314" s="312"/>
      <c r="B314" s="569"/>
      <c r="C314" s="331" t="s">
        <v>39</v>
      </c>
      <c r="D314" s="337" t="s">
        <v>118</v>
      </c>
      <c r="E314" s="338" t="s">
        <v>1</v>
      </c>
      <c r="F314" s="339">
        <f>F313</f>
        <v>3</v>
      </c>
      <c r="G314" s="339">
        <f>F316</f>
        <v>1</v>
      </c>
      <c r="H314" s="340">
        <v>0</v>
      </c>
      <c r="I314" s="336">
        <f t="shared" si="16"/>
        <v>1380000</v>
      </c>
      <c r="J314" s="312"/>
    </row>
    <row r="315" spans="1:13" outlineLevel="1">
      <c r="A315" s="312"/>
      <c r="B315" s="569"/>
      <c r="C315" s="331" t="s">
        <v>39</v>
      </c>
      <c r="D315" s="337" t="s">
        <v>5</v>
      </c>
      <c r="E315" s="338" t="s">
        <v>17</v>
      </c>
      <c r="F315" s="339">
        <v>1</v>
      </c>
      <c r="G315" s="339">
        <f>F313</f>
        <v>3</v>
      </c>
      <c r="H315" s="340">
        <v>10000</v>
      </c>
      <c r="I315" s="336">
        <f t="shared" si="16"/>
        <v>1390000</v>
      </c>
      <c r="J315" s="312"/>
    </row>
    <row r="316" spans="1:13" outlineLevel="1">
      <c r="A316" s="312"/>
      <c r="B316" s="569"/>
      <c r="C316" s="331" t="s">
        <v>39</v>
      </c>
      <c r="D316" s="337" t="s">
        <v>15</v>
      </c>
      <c r="E316" s="338" t="s">
        <v>17</v>
      </c>
      <c r="F316" s="341">
        <f>F315</f>
        <v>1</v>
      </c>
      <c r="G316" s="341">
        <f>F314</f>
        <v>3</v>
      </c>
      <c r="H316" s="340">
        <v>10000</v>
      </c>
      <c r="I316" s="336">
        <f t="shared" si="16"/>
        <v>1400000</v>
      </c>
      <c r="J316" s="312"/>
    </row>
    <row r="317" spans="1:13" outlineLevel="1">
      <c r="A317" s="312"/>
      <c r="B317" s="567" t="s">
        <v>10</v>
      </c>
      <c r="C317" s="331" t="s">
        <v>39</v>
      </c>
      <c r="D317" s="342" t="s">
        <v>14</v>
      </c>
      <c r="E317" s="343" t="str">
        <f>E313</f>
        <v>Thắng</v>
      </c>
      <c r="F317" s="344">
        <v>3</v>
      </c>
      <c r="G317" s="344">
        <f>F319</f>
        <v>1</v>
      </c>
      <c r="H317" s="345">
        <v>0</v>
      </c>
      <c r="I317" s="336">
        <f t="shared" si="16"/>
        <v>1400000</v>
      </c>
      <c r="J317" s="312"/>
      <c r="M317" s="317"/>
    </row>
    <row r="318" spans="1:13" outlineLevel="1">
      <c r="A318" s="312"/>
      <c r="B318" s="567"/>
      <c r="C318" s="331" t="s">
        <v>39</v>
      </c>
      <c r="D318" s="342" t="s">
        <v>15</v>
      </c>
      <c r="E318" s="343" t="s">
        <v>1</v>
      </c>
      <c r="F318" s="346">
        <f>F317</f>
        <v>3</v>
      </c>
      <c r="G318" s="346">
        <f>F320</f>
        <v>1</v>
      </c>
      <c r="H318" s="345">
        <v>0</v>
      </c>
      <c r="I318" s="336">
        <f t="shared" si="16"/>
        <v>1400000</v>
      </c>
      <c r="J318" s="312"/>
      <c r="M318" s="317"/>
    </row>
    <row r="319" spans="1:13" outlineLevel="1">
      <c r="A319" s="312"/>
      <c r="B319" s="567"/>
      <c r="C319" s="331" t="s">
        <v>39</v>
      </c>
      <c r="D319" s="342" t="s">
        <v>5</v>
      </c>
      <c r="E319" s="343" t="s">
        <v>17</v>
      </c>
      <c r="F319" s="346">
        <v>1</v>
      </c>
      <c r="G319" s="346">
        <f>F317</f>
        <v>3</v>
      </c>
      <c r="H319" s="345">
        <v>10000</v>
      </c>
      <c r="I319" s="336">
        <f t="shared" si="16"/>
        <v>1410000</v>
      </c>
      <c r="J319" s="312"/>
      <c r="M319" s="317"/>
    </row>
    <row r="320" spans="1:13" outlineLevel="1">
      <c r="A320" s="312"/>
      <c r="B320" s="567"/>
      <c r="C320" s="331" t="s">
        <v>39</v>
      </c>
      <c r="D320" s="342" t="s">
        <v>23</v>
      </c>
      <c r="E320" s="343" t="s">
        <v>17</v>
      </c>
      <c r="F320" s="347">
        <f>F319</f>
        <v>1</v>
      </c>
      <c r="G320" s="347">
        <f>F318</f>
        <v>3</v>
      </c>
      <c r="H320" s="345">
        <v>10000</v>
      </c>
      <c r="I320" s="336">
        <f t="shared" si="16"/>
        <v>1420000</v>
      </c>
      <c r="J320" s="312"/>
      <c r="M320" s="317"/>
    </row>
    <row r="321" spans="1:13" outlineLevel="1">
      <c r="A321" s="312"/>
      <c r="B321" s="568" t="s">
        <v>31</v>
      </c>
      <c r="C321" s="331" t="s">
        <v>39</v>
      </c>
      <c r="D321" s="332" t="s">
        <v>25</v>
      </c>
      <c r="E321" s="333" t="s">
        <v>1</v>
      </c>
      <c r="F321" s="339">
        <v>3</v>
      </c>
      <c r="G321" s="339">
        <f>F323</f>
        <v>0</v>
      </c>
      <c r="H321" s="335">
        <v>0</v>
      </c>
      <c r="I321" s="336">
        <f t="shared" ref="I321:I328" si="17">I320+H321</f>
        <v>1420000</v>
      </c>
      <c r="J321" s="312"/>
    </row>
    <row r="322" spans="1:13" outlineLevel="1">
      <c r="A322" s="312"/>
      <c r="B322" s="569"/>
      <c r="C322" s="331" t="s">
        <v>39</v>
      </c>
      <c r="D322" s="337" t="s">
        <v>15</v>
      </c>
      <c r="E322" s="338" t="s">
        <v>1</v>
      </c>
      <c r="F322" s="339">
        <f>F321</f>
        <v>3</v>
      </c>
      <c r="G322" s="339">
        <f>F324</f>
        <v>0</v>
      </c>
      <c r="H322" s="340">
        <v>0</v>
      </c>
      <c r="I322" s="336">
        <f t="shared" si="17"/>
        <v>1420000</v>
      </c>
      <c r="J322" s="312"/>
    </row>
    <row r="323" spans="1:13" outlineLevel="1">
      <c r="A323" s="312"/>
      <c r="B323" s="569"/>
      <c r="C323" s="331" t="s">
        <v>39</v>
      </c>
      <c r="D323" s="337" t="s">
        <v>5</v>
      </c>
      <c r="E323" s="338" t="s">
        <v>17</v>
      </c>
      <c r="F323" s="339">
        <v>0</v>
      </c>
      <c r="G323" s="339">
        <f>F321</f>
        <v>3</v>
      </c>
      <c r="H323" s="340">
        <v>10000</v>
      </c>
      <c r="I323" s="336">
        <f t="shared" si="17"/>
        <v>1430000</v>
      </c>
      <c r="J323" s="312"/>
    </row>
    <row r="324" spans="1:13" outlineLevel="1">
      <c r="A324" s="312"/>
      <c r="B324" s="569"/>
      <c r="C324" s="331" t="s">
        <v>39</v>
      </c>
      <c r="D324" s="337" t="s">
        <v>23</v>
      </c>
      <c r="E324" s="338" t="s">
        <v>17</v>
      </c>
      <c r="F324" s="341">
        <f>F323</f>
        <v>0</v>
      </c>
      <c r="G324" s="341">
        <f>F322</f>
        <v>3</v>
      </c>
      <c r="H324" s="340">
        <v>10000</v>
      </c>
      <c r="I324" s="336">
        <f t="shared" si="17"/>
        <v>1440000</v>
      </c>
      <c r="J324" s="312"/>
    </row>
    <row r="325" spans="1:13" outlineLevel="1">
      <c r="A325" s="312"/>
      <c r="B325" s="567" t="s">
        <v>36</v>
      </c>
      <c r="C325" s="331" t="s">
        <v>39</v>
      </c>
      <c r="D325" s="342" t="s">
        <v>25</v>
      </c>
      <c r="E325" s="343" t="str">
        <f>E321</f>
        <v>Thắng</v>
      </c>
      <c r="F325" s="344">
        <v>3</v>
      </c>
      <c r="G325" s="344">
        <f>F327</f>
        <v>0</v>
      </c>
      <c r="H325" s="345">
        <v>0</v>
      </c>
      <c r="I325" s="336">
        <f t="shared" si="17"/>
        <v>1440000</v>
      </c>
      <c r="J325" s="312"/>
      <c r="M325" s="317"/>
    </row>
    <row r="326" spans="1:13" outlineLevel="1">
      <c r="A326" s="312"/>
      <c r="B326" s="567"/>
      <c r="C326" s="331" t="s">
        <v>39</v>
      </c>
      <c r="D326" s="342" t="s">
        <v>5</v>
      </c>
      <c r="E326" s="343" t="s">
        <v>1</v>
      </c>
      <c r="F326" s="346">
        <f>F325</f>
        <v>3</v>
      </c>
      <c r="G326" s="346">
        <f>F328</f>
        <v>0</v>
      </c>
      <c r="H326" s="345">
        <v>0</v>
      </c>
      <c r="I326" s="336">
        <f t="shared" si="17"/>
        <v>1440000</v>
      </c>
      <c r="J326" s="312"/>
      <c r="M326" s="317"/>
    </row>
    <row r="327" spans="1:13" outlineLevel="1">
      <c r="A327" s="312"/>
      <c r="B327" s="567"/>
      <c r="C327" s="331" t="s">
        <v>39</v>
      </c>
      <c r="D327" s="342" t="s">
        <v>14</v>
      </c>
      <c r="E327" s="343" t="s">
        <v>17</v>
      </c>
      <c r="F327" s="346">
        <v>0</v>
      </c>
      <c r="G327" s="346">
        <f>F325</f>
        <v>3</v>
      </c>
      <c r="H327" s="345">
        <v>10000</v>
      </c>
      <c r="I327" s="336">
        <f t="shared" si="17"/>
        <v>1450000</v>
      </c>
      <c r="J327" s="312"/>
      <c r="M327" s="317"/>
    </row>
    <row r="328" spans="1:13" outlineLevel="1">
      <c r="A328" s="312"/>
      <c r="B328" s="567"/>
      <c r="C328" s="331" t="s">
        <v>39</v>
      </c>
      <c r="D328" s="342" t="s">
        <v>23</v>
      </c>
      <c r="E328" s="343" t="s">
        <v>17</v>
      </c>
      <c r="F328" s="347">
        <f>F327</f>
        <v>0</v>
      </c>
      <c r="G328" s="347">
        <f>F326</f>
        <v>3</v>
      </c>
      <c r="H328" s="345">
        <v>10000</v>
      </c>
      <c r="I328" s="336">
        <f t="shared" si="17"/>
        <v>1460000</v>
      </c>
      <c r="J328" s="312"/>
      <c r="M328" s="317"/>
    </row>
    <row r="329" spans="1:13">
      <c r="A329" s="312"/>
      <c r="B329" s="325" t="s">
        <v>499</v>
      </c>
      <c r="C329" s="326"/>
      <c r="D329" s="327"/>
      <c r="E329" s="328"/>
      <c r="F329" s="328"/>
      <c r="G329" s="328"/>
      <c r="H329" s="329">
        <f>SUM(H330:H353)</f>
        <v>120000</v>
      </c>
      <c r="I329" s="330">
        <v>0</v>
      </c>
      <c r="J329" s="312"/>
      <c r="M329" s="317"/>
    </row>
    <row r="330" spans="1:13" outlineLevel="1">
      <c r="A330" s="312"/>
      <c r="B330" s="568" t="s">
        <v>2</v>
      </c>
      <c r="C330" s="331" t="s">
        <v>39</v>
      </c>
      <c r="D330" s="332" t="s">
        <v>15</v>
      </c>
      <c r="E330" s="333" t="s">
        <v>1</v>
      </c>
      <c r="F330" s="339">
        <v>3</v>
      </c>
      <c r="G330" s="339">
        <f>F332</f>
        <v>1</v>
      </c>
      <c r="H330" s="335">
        <v>0</v>
      </c>
      <c r="I330" s="336">
        <f>I328+H330</f>
        <v>1460000</v>
      </c>
      <c r="J330" s="312"/>
    </row>
    <row r="331" spans="1:13" outlineLevel="1">
      <c r="A331" s="312"/>
      <c r="B331" s="569"/>
      <c r="C331" s="331" t="s">
        <v>39</v>
      </c>
      <c r="D331" s="337" t="s">
        <v>0</v>
      </c>
      <c r="E331" s="338" t="s">
        <v>1</v>
      </c>
      <c r="F331" s="339">
        <f>F330</f>
        <v>3</v>
      </c>
      <c r="G331" s="339">
        <f>F333</f>
        <v>1</v>
      </c>
      <c r="H331" s="340">
        <v>0</v>
      </c>
      <c r="I331" s="336">
        <f t="shared" ref="I331:I353" si="18">I330+H331</f>
        <v>1460000</v>
      </c>
      <c r="J331" s="312"/>
    </row>
    <row r="332" spans="1:13" outlineLevel="1">
      <c r="A332" s="312"/>
      <c r="B332" s="569"/>
      <c r="C332" s="331" t="s">
        <v>39</v>
      </c>
      <c r="D332" s="337" t="s">
        <v>14</v>
      </c>
      <c r="E332" s="338" t="s">
        <v>17</v>
      </c>
      <c r="F332" s="339">
        <v>1</v>
      </c>
      <c r="G332" s="339">
        <f>F330</f>
        <v>3</v>
      </c>
      <c r="H332" s="340">
        <v>10000</v>
      </c>
      <c r="I332" s="336">
        <f t="shared" si="18"/>
        <v>1470000</v>
      </c>
      <c r="J332" s="312"/>
    </row>
    <row r="333" spans="1:13" outlineLevel="1">
      <c r="A333" s="312"/>
      <c r="B333" s="569"/>
      <c r="C333" s="331" t="s">
        <v>39</v>
      </c>
      <c r="D333" s="337" t="s">
        <v>16</v>
      </c>
      <c r="E333" s="338" t="s">
        <v>17</v>
      </c>
      <c r="F333" s="341">
        <f>F332</f>
        <v>1</v>
      </c>
      <c r="G333" s="341">
        <f>F331</f>
        <v>3</v>
      </c>
      <c r="H333" s="340">
        <v>10000</v>
      </c>
      <c r="I333" s="336">
        <f t="shared" si="18"/>
        <v>1480000</v>
      </c>
      <c r="J333" s="312"/>
    </row>
    <row r="334" spans="1:13" outlineLevel="1">
      <c r="A334" s="312"/>
      <c r="B334" s="567" t="s">
        <v>3</v>
      </c>
      <c r="C334" s="331" t="s">
        <v>39</v>
      </c>
      <c r="D334" s="342" t="s">
        <v>0</v>
      </c>
      <c r="E334" s="343" t="str">
        <f>E330</f>
        <v>Thắng</v>
      </c>
      <c r="F334" s="344">
        <v>3</v>
      </c>
      <c r="G334" s="344">
        <f>F336</f>
        <v>1</v>
      </c>
      <c r="H334" s="345">
        <v>0</v>
      </c>
      <c r="I334" s="336">
        <f t="shared" si="18"/>
        <v>1480000</v>
      </c>
      <c r="J334" s="312"/>
      <c r="M334" s="317"/>
    </row>
    <row r="335" spans="1:13" outlineLevel="1">
      <c r="A335" s="312"/>
      <c r="B335" s="567"/>
      <c r="C335" s="331" t="s">
        <v>39</v>
      </c>
      <c r="D335" s="342" t="s">
        <v>15</v>
      </c>
      <c r="E335" s="343" t="s">
        <v>1</v>
      </c>
      <c r="F335" s="346">
        <f>F334</f>
        <v>3</v>
      </c>
      <c r="G335" s="346">
        <f>F337</f>
        <v>1</v>
      </c>
      <c r="H335" s="345">
        <v>0</v>
      </c>
      <c r="I335" s="336">
        <f t="shared" si="18"/>
        <v>1480000</v>
      </c>
      <c r="J335" s="312"/>
      <c r="M335" s="317"/>
    </row>
    <row r="336" spans="1:13" outlineLevel="1">
      <c r="A336" s="312"/>
      <c r="B336" s="567"/>
      <c r="C336" s="331" t="s">
        <v>39</v>
      </c>
      <c r="D336" s="342" t="s">
        <v>23</v>
      </c>
      <c r="E336" s="343" t="s">
        <v>17</v>
      </c>
      <c r="F336" s="346">
        <v>1</v>
      </c>
      <c r="G336" s="346">
        <f>F334</f>
        <v>3</v>
      </c>
      <c r="H336" s="345">
        <v>10000</v>
      </c>
      <c r="I336" s="336">
        <f t="shared" si="18"/>
        <v>1490000</v>
      </c>
      <c r="J336" s="312"/>
      <c r="M336" s="317"/>
    </row>
    <row r="337" spans="1:13" outlineLevel="1">
      <c r="A337" s="312"/>
      <c r="B337" s="567"/>
      <c r="C337" s="331" t="s">
        <v>39</v>
      </c>
      <c r="D337" s="342" t="s">
        <v>25</v>
      </c>
      <c r="E337" s="343" t="s">
        <v>17</v>
      </c>
      <c r="F337" s="347">
        <f>F336</f>
        <v>1</v>
      </c>
      <c r="G337" s="347">
        <f>F335</f>
        <v>3</v>
      </c>
      <c r="H337" s="345">
        <v>10000</v>
      </c>
      <c r="I337" s="336">
        <f t="shared" si="18"/>
        <v>1500000</v>
      </c>
      <c r="J337" s="312"/>
      <c r="M337" s="317"/>
    </row>
    <row r="338" spans="1:13" outlineLevel="1">
      <c r="A338" s="312"/>
      <c r="B338" s="568" t="s">
        <v>6</v>
      </c>
      <c r="C338" s="331" t="s">
        <v>39</v>
      </c>
      <c r="D338" s="332" t="s">
        <v>14</v>
      </c>
      <c r="E338" s="333" t="s">
        <v>1</v>
      </c>
      <c r="F338" s="339">
        <v>3</v>
      </c>
      <c r="G338" s="339">
        <f>F340</f>
        <v>1</v>
      </c>
      <c r="H338" s="335">
        <v>0</v>
      </c>
      <c r="I338" s="336">
        <f t="shared" si="18"/>
        <v>1500000</v>
      </c>
      <c r="J338" s="312"/>
    </row>
    <row r="339" spans="1:13" outlineLevel="1">
      <c r="A339" s="312"/>
      <c r="B339" s="569"/>
      <c r="C339" s="331" t="s">
        <v>39</v>
      </c>
      <c r="D339" s="337" t="s">
        <v>16</v>
      </c>
      <c r="E339" s="338" t="s">
        <v>1</v>
      </c>
      <c r="F339" s="339">
        <f>F338</f>
        <v>3</v>
      </c>
      <c r="G339" s="339">
        <f>F341</f>
        <v>1</v>
      </c>
      <c r="H339" s="340">
        <v>0</v>
      </c>
      <c r="I339" s="336">
        <f t="shared" si="18"/>
        <v>1500000</v>
      </c>
      <c r="J339" s="312"/>
    </row>
    <row r="340" spans="1:13" outlineLevel="1">
      <c r="A340" s="312"/>
      <c r="B340" s="569"/>
      <c r="C340" s="331" t="s">
        <v>39</v>
      </c>
      <c r="D340" s="337" t="s">
        <v>23</v>
      </c>
      <c r="E340" s="338" t="s">
        <v>17</v>
      </c>
      <c r="F340" s="339">
        <v>1</v>
      </c>
      <c r="G340" s="339">
        <f>F338</f>
        <v>3</v>
      </c>
      <c r="H340" s="340">
        <v>10000</v>
      </c>
      <c r="I340" s="336">
        <f t="shared" si="18"/>
        <v>1510000</v>
      </c>
      <c r="J340" s="312"/>
    </row>
    <row r="341" spans="1:13" outlineLevel="1">
      <c r="A341" s="312"/>
      <c r="B341" s="569"/>
      <c r="C341" s="331" t="s">
        <v>39</v>
      </c>
      <c r="D341" s="337" t="s">
        <v>25</v>
      </c>
      <c r="E341" s="338" t="s">
        <v>17</v>
      </c>
      <c r="F341" s="341">
        <f>F340</f>
        <v>1</v>
      </c>
      <c r="G341" s="341">
        <f>F339</f>
        <v>3</v>
      </c>
      <c r="H341" s="340">
        <v>10000</v>
      </c>
      <c r="I341" s="336">
        <f t="shared" si="18"/>
        <v>1520000</v>
      </c>
      <c r="J341" s="312"/>
    </row>
    <row r="342" spans="1:13" outlineLevel="1">
      <c r="A342" s="312"/>
      <c r="B342" s="567" t="s">
        <v>7</v>
      </c>
      <c r="C342" s="331" t="s">
        <v>39</v>
      </c>
      <c r="D342" s="342" t="s">
        <v>25</v>
      </c>
      <c r="E342" s="343" t="str">
        <f>E338</f>
        <v>Thắng</v>
      </c>
      <c r="F342" s="344">
        <v>3</v>
      </c>
      <c r="G342" s="344">
        <f>F344</f>
        <v>1</v>
      </c>
      <c r="H342" s="345">
        <v>0</v>
      </c>
      <c r="I342" s="336">
        <f t="shared" si="18"/>
        <v>1520000</v>
      </c>
      <c r="J342" s="312"/>
      <c r="M342" s="317"/>
    </row>
    <row r="343" spans="1:13" outlineLevel="1">
      <c r="A343" s="312"/>
      <c r="B343" s="567"/>
      <c r="C343" s="331" t="s">
        <v>39</v>
      </c>
      <c r="D343" s="342" t="s">
        <v>23</v>
      </c>
      <c r="E343" s="343" t="s">
        <v>1</v>
      </c>
      <c r="F343" s="346">
        <f>F342</f>
        <v>3</v>
      </c>
      <c r="G343" s="346">
        <f>F345</f>
        <v>1</v>
      </c>
      <c r="H343" s="345">
        <v>0</v>
      </c>
      <c r="I343" s="336">
        <f t="shared" si="18"/>
        <v>1520000</v>
      </c>
      <c r="J343" s="312"/>
      <c r="M343" s="317"/>
    </row>
    <row r="344" spans="1:13" outlineLevel="1">
      <c r="A344" s="312"/>
      <c r="B344" s="567"/>
      <c r="C344" s="331" t="s">
        <v>39</v>
      </c>
      <c r="D344" s="342" t="s">
        <v>0</v>
      </c>
      <c r="E344" s="343" t="s">
        <v>17</v>
      </c>
      <c r="F344" s="346">
        <v>1</v>
      </c>
      <c r="G344" s="346">
        <f>F342</f>
        <v>3</v>
      </c>
      <c r="H344" s="345">
        <v>10000</v>
      </c>
      <c r="I344" s="336">
        <f t="shared" si="18"/>
        <v>1530000</v>
      </c>
      <c r="J344" s="312"/>
      <c r="M344" s="317"/>
    </row>
    <row r="345" spans="1:13" outlineLevel="1">
      <c r="A345" s="312"/>
      <c r="B345" s="567"/>
      <c r="C345" s="331" t="s">
        <v>39</v>
      </c>
      <c r="D345" s="342" t="s">
        <v>15</v>
      </c>
      <c r="E345" s="343" t="s">
        <v>17</v>
      </c>
      <c r="F345" s="347">
        <f>F344</f>
        <v>1</v>
      </c>
      <c r="G345" s="347">
        <f>F343</f>
        <v>3</v>
      </c>
      <c r="H345" s="345">
        <v>10000</v>
      </c>
      <c r="I345" s="336">
        <f t="shared" si="18"/>
        <v>1540000</v>
      </c>
      <c r="J345" s="312"/>
      <c r="M345" s="317"/>
    </row>
    <row r="346" spans="1:13" outlineLevel="1">
      <c r="A346" s="312"/>
      <c r="B346" s="568" t="s">
        <v>8</v>
      </c>
      <c r="C346" s="331" t="s">
        <v>39</v>
      </c>
      <c r="D346" s="332" t="s">
        <v>25</v>
      </c>
      <c r="E346" s="333" t="s">
        <v>1</v>
      </c>
      <c r="F346" s="339">
        <v>3</v>
      </c>
      <c r="G346" s="339">
        <f>F348</f>
        <v>2</v>
      </c>
      <c r="H346" s="335">
        <v>0</v>
      </c>
      <c r="I346" s="336">
        <f t="shared" si="18"/>
        <v>1540000</v>
      </c>
      <c r="J346" s="312"/>
    </row>
    <row r="347" spans="1:13" outlineLevel="1">
      <c r="A347" s="312"/>
      <c r="B347" s="569"/>
      <c r="C347" s="331" t="s">
        <v>39</v>
      </c>
      <c r="D347" s="337" t="s">
        <v>118</v>
      </c>
      <c r="E347" s="338" t="s">
        <v>1</v>
      </c>
      <c r="F347" s="339">
        <f>F346</f>
        <v>3</v>
      </c>
      <c r="G347" s="339">
        <f>F349</f>
        <v>2</v>
      </c>
      <c r="H347" s="340">
        <v>0</v>
      </c>
      <c r="I347" s="336">
        <f t="shared" si="18"/>
        <v>1540000</v>
      </c>
      <c r="J347" s="312"/>
    </row>
    <row r="348" spans="1:13" outlineLevel="1">
      <c r="A348" s="312"/>
      <c r="B348" s="569"/>
      <c r="C348" s="331" t="s">
        <v>39</v>
      </c>
      <c r="D348" s="337" t="s">
        <v>23</v>
      </c>
      <c r="E348" s="338" t="s">
        <v>17</v>
      </c>
      <c r="F348" s="339">
        <v>2</v>
      </c>
      <c r="G348" s="339">
        <f>F346</f>
        <v>3</v>
      </c>
      <c r="H348" s="340">
        <v>10000</v>
      </c>
      <c r="I348" s="336">
        <f t="shared" si="18"/>
        <v>1550000</v>
      </c>
      <c r="J348" s="312"/>
    </row>
    <row r="349" spans="1:13" outlineLevel="1">
      <c r="A349" s="312"/>
      <c r="B349" s="569"/>
      <c r="C349" s="331" t="s">
        <v>39</v>
      </c>
      <c r="D349" s="337" t="s">
        <v>14</v>
      </c>
      <c r="E349" s="338" t="s">
        <v>17</v>
      </c>
      <c r="F349" s="341">
        <f>F348</f>
        <v>2</v>
      </c>
      <c r="G349" s="341">
        <f>F347</f>
        <v>3</v>
      </c>
      <c r="H349" s="340">
        <v>10000</v>
      </c>
      <c r="I349" s="336">
        <f t="shared" si="18"/>
        <v>1560000</v>
      </c>
      <c r="J349" s="312"/>
    </row>
    <row r="350" spans="1:13" outlineLevel="1">
      <c r="A350" s="312"/>
      <c r="B350" s="567" t="s">
        <v>10</v>
      </c>
      <c r="C350" s="331" t="s">
        <v>39</v>
      </c>
      <c r="D350" s="342" t="s">
        <v>0</v>
      </c>
      <c r="E350" s="343" t="str">
        <f>E346</f>
        <v>Thắng</v>
      </c>
      <c r="F350" s="344">
        <v>3</v>
      </c>
      <c r="G350" s="344">
        <f>F352</f>
        <v>2</v>
      </c>
      <c r="H350" s="345">
        <v>0</v>
      </c>
      <c r="I350" s="336">
        <f t="shared" si="18"/>
        <v>1560000</v>
      </c>
      <c r="J350" s="312"/>
      <c r="M350" s="317"/>
    </row>
    <row r="351" spans="1:13" outlineLevel="1">
      <c r="A351" s="312"/>
      <c r="B351" s="567"/>
      <c r="C351" s="331" t="s">
        <v>39</v>
      </c>
      <c r="D351" s="342" t="s">
        <v>15</v>
      </c>
      <c r="E351" s="343" t="s">
        <v>1</v>
      </c>
      <c r="F351" s="346">
        <f>F350</f>
        <v>3</v>
      </c>
      <c r="G351" s="346">
        <f>F353</f>
        <v>2</v>
      </c>
      <c r="H351" s="345">
        <v>0</v>
      </c>
      <c r="I351" s="336">
        <f t="shared" si="18"/>
        <v>1560000</v>
      </c>
      <c r="J351" s="312"/>
      <c r="M351" s="317"/>
    </row>
    <row r="352" spans="1:13" outlineLevel="1">
      <c r="A352" s="312"/>
      <c r="B352" s="567"/>
      <c r="C352" s="331" t="s">
        <v>39</v>
      </c>
      <c r="D352" s="342" t="s">
        <v>14</v>
      </c>
      <c r="E352" s="343" t="s">
        <v>17</v>
      </c>
      <c r="F352" s="346">
        <v>2</v>
      </c>
      <c r="G352" s="346">
        <f>F350</f>
        <v>3</v>
      </c>
      <c r="H352" s="345">
        <v>10000</v>
      </c>
      <c r="I352" s="336">
        <f t="shared" si="18"/>
        <v>1570000</v>
      </c>
      <c r="J352" s="312"/>
      <c r="M352" s="317"/>
    </row>
    <row r="353" spans="1:13" outlineLevel="1">
      <c r="A353" s="312"/>
      <c r="B353" s="567"/>
      <c r="C353" s="331" t="s">
        <v>39</v>
      </c>
      <c r="D353" s="342" t="s">
        <v>25</v>
      </c>
      <c r="E353" s="343" t="s">
        <v>17</v>
      </c>
      <c r="F353" s="347">
        <f>F352</f>
        <v>2</v>
      </c>
      <c r="G353" s="347">
        <f>F351</f>
        <v>3</v>
      </c>
      <c r="H353" s="345">
        <v>10000</v>
      </c>
      <c r="I353" s="336">
        <f t="shared" si="18"/>
        <v>1580000</v>
      </c>
      <c r="J353" s="312"/>
      <c r="M353" s="317"/>
    </row>
    <row r="354" spans="1:13">
      <c r="A354" s="312"/>
      <c r="B354" s="325" t="s">
        <v>500</v>
      </c>
      <c r="C354" s="326"/>
      <c r="D354" s="327"/>
      <c r="E354" s="328"/>
      <c r="F354" s="328"/>
      <c r="G354" s="328"/>
      <c r="H354" s="329">
        <f>SUM(H355:H374)</f>
        <v>100000</v>
      </c>
      <c r="I354" s="330">
        <v>0</v>
      </c>
      <c r="J354" s="312"/>
      <c r="M354" s="317"/>
    </row>
    <row r="355" spans="1:13" outlineLevel="1">
      <c r="A355" s="312"/>
      <c r="B355" s="568" t="s">
        <v>2</v>
      </c>
      <c r="C355" s="331" t="s">
        <v>39</v>
      </c>
      <c r="D355" s="332" t="s">
        <v>13</v>
      </c>
      <c r="E355" s="333" t="s">
        <v>1</v>
      </c>
      <c r="F355" s="339">
        <v>3</v>
      </c>
      <c r="G355" s="339">
        <f>F357</f>
        <v>2</v>
      </c>
      <c r="H355" s="335">
        <v>0</v>
      </c>
      <c r="I355" s="336">
        <f>I353+H355</f>
        <v>1580000</v>
      </c>
      <c r="J355" s="312"/>
    </row>
    <row r="356" spans="1:13" outlineLevel="1">
      <c r="A356" s="312"/>
      <c r="B356" s="569"/>
      <c r="C356" s="331" t="s">
        <v>39</v>
      </c>
      <c r="D356" s="337" t="s">
        <v>24</v>
      </c>
      <c r="E356" s="338" t="s">
        <v>1</v>
      </c>
      <c r="F356" s="339">
        <f>F355</f>
        <v>3</v>
      </c>
      <c r="G356" s="339">
        <f>F358</f>
        <v>2</v>
      </c>
      <c r="H356" s="340">
        <v>0</v>
      </c>
      <c r="I356" s="336">
        <f t="shared" ref="I356:I374" si="19">I355+H356</f>
        <v>1580000</v>
      </c>
      <c r="J356" s="312"/>
    </row>
    <row r="357" spans="1:13" outlineLevel="1">
      <c r="A357" s="312"/>
      <c r="B357" s="569"/>
      <c r="C357" s="331" t="s">
        <v>39</v>
      </c>
      <c r="D357" s="337" t="s">
        <v>0</v>
      </c>
      <c r="E357" s="338" t="s">
        <v>17</v>
      </c>
      <c r="F357" s="339">
        <v>2</v>
      </c>
      <c r="G357" s="339">
        <f>F355</f>
        <v>3</v>
      </c>
      <c r="H357" s="340">
        <v>10000</v>
      </c>
      <c r="I357" s="336">
        <f t="shared" si="19"/>
        <v>1590000</v>
      </c>
      <c r="J357" s="312"/>
    </row>
    <row r="358" spans="1:13" outlineLevel="1">
      <c r="A358" s="312"/>
      <c r="B358" s="569"/>
      <c r="C358" s="331" t="s">
        <v>39</v>
      </c>
      <c r="D358" s="337" t="s">
        <v>16</v>
      </c>
      <c r="E358" s="338" t="s">
        <v>17</v>
      </c>
      <c r="F358" s="341">
        <f>F357</f>
        <v>2</v>
      </c>
      <c r="G358" s="341">
        <f>F356</f>
        <v>3</v>
      </c>
      <c r="H358" s="340">
        <v>10000</v>
      </c>
      <c r="I358" s="336">
        <f t="shared" si="19"/>
        <v>1600000</v>
      </c>
      <c r="J358" s="312"/>
    </row>
    <row r="359" spans="1:13" outlineLevel="1">
      <c r="A359" s="312"/>
      <c r="B359" s="567" t="s">
        <v>3</v>
      </c>
      <c r="C359" s="331" t="s">
        <v>39</v>
      </c>
      <c r="D359" s="342" t="s">
        <v>0</v>
      </c>
      <c r="E359" s="343" t="str">
        <f>E355</f>
        <v>Thắng</v>
      </c>
      <c r="F359" s="344">
        <v>3</v>
      </c>
      <c r="G359" s="344">
        <f>F361</f>
        <v>1</v>
      </c>
      <c r="H359" s="345">
        <v>0</v>
      </c>
      <c r="I359" s="336">
        <f t="shared" si="19"/>
        <v>1600000</v>
      </c>
      <c r="J359" s="312"/>
      <c r="M359" s="317"/>
    </row>
    <row r="360" spans="1:13" outlineLevel="1">
      <c r="A360" s="312"/>
      <c r="B360" s="567"/>
      <c r="C360" s="331" t="s">
        <v>39</v>
      </c>
      <c r="D360" s="342" t="s">
        <v>16</v>
      </c>
      <c r="E360" s="343" t="s">
        <v>1</v>
      </c>
      <c r="F360" s="346">
        <f>F359</f>
        <v>3</v>
      </c>
      <c r="G360" s="346">
        <f>F362</f>
        <v>1</v>
      </c>
      <c r="H360" s="345">
        <v>0</v>
      </c>
      <c r="I360" s="336">
        <f t="shared" si="19"/>
        <v>1600000</v>
      </c>
      <c r="J360" s="312"/>
      <c r="M360" s="317"/>
    </row>
    <row r="361" spans="1:13" outlineLevel="1">
      <c r="A361" s="312"/>
      <c r="B361" s="567"/>
      <c r="C361" s="331" t="s">
        <v>39</v>
      </c>
      <c r="D361" s="342" t="s">
        <v>23</v>
      </c>
      <c r="E361" s="343" t="s">
        <v>17</v>
      </c>
      <c r="F361" s="346">
        <v>1</v>
      </c>
      <c r="G361" s="346">
        <f>F359</f>
        <v>3</v>
      </c>
      <c r="H361" s="345">
        <v>10000</v>
      </c>
      <c r="I361" s="336">
        <f t="shared" si="19"/>
        <v>1610000</v>
      </c>
      <c r="J361" s="312"/>
      <c r="M361" s="317"/>
    </row>
    <row r="362" spans="1:13" outlineLevel="1">
      <c r="A362" s="312"/>
      <c r="B362" s="567"/>
      <c r="C362" s="331" t="s">
        <v>39</v>
      </c>
      <c r="D362" s="342" t="s">
        <v>24</v>
      </c>
      <c r="E362" s="343" t="s">
        <v>17</v>
      </c>
      <c r="F362" s="347">
        <f>F361</f>
        <v>1</v>
      </c>
      <c r="G362" s="347">
        <f>F360</f>
        <v>3</v>
      </c>
      <c r="H362" s="345">
        <v>10000</v>
      </c>
      <c r="I362" s="336">
        <f t="shared" si="19"/>
        <v>1620000</v>
      </c>
      <c r="J362" s="312"/>
      <c r="M362" s="317"/>
    </row>
    <row r="363" spans="1:13" outlineLevel="1">
      <c r="A363" s="312"/>
      <c r="B363" s="568" t="s">
        <v>6</v>
      </c>
      <c r="C363" s="331" t="s">
        <v>39</v>
      </c>
      <c r="D363" s="332" t="s">
        <v>23</v>
      </c>
      <c r="E363" s="333" t="s">
        <v>1</v>
      </c>
      <c r="F363" s="339">
        <v>3</v>
      </c>
      <c r="G363" s="339">
        <f>F365</f>
        <v>1</v>
      </c>
      <c r="H363" s="335">
        <v>0</v>
      </c>
      <c r="I363" s="336">
        <f t="shared" si="19"/>
        <v>1620000</v>
      </c>
      <c r="J363" s="312"/>
    </row>
    <row r="364" spans="1:13" outlineLevel="1">
      <c r="A364" s="312"/>
      <c r="B364" s="569"/>
      <c r="C364" s="331" t="s">
        <v>39</v>
      </c>
      <c r="D364" s="337" t="s">
        <v>16</v>
      </c>
      <c r="E364" s="338" t="s">
        <v>1</v>
      </c>
      <c r="F364" s="339">
        <f>F363</f>
        <v>3</v>
      </c>
      <c r="G364" s="339">
        <f>F366</f>
        <v>1</v>
      </c>
      <c r="H364" s="340">
        <v>0</v>
      </c>
      <c r="I364" s="336">
        <f t="shared" si="19"/>
        <v>1620000</v>
      </c>
      <c r="J364" s="312"/>
    </row>
    <row r="365" spans="1:13" outlineLevel="1">
      <c r="A365" s="312"/>
      <c r="B365" s="569"/>
      <c r="C365" s="331" t="s">
        <v>39</v>
      </c>
      <c r="D365" s="337" t="s">
        <v>13</v>
      </c>
      <c r="E365" s="338" t="s">
        <v>17</v>
      </c>
      <c r="F365" s="339">
        <v>1</v>
      </c>
      <c r="G365" s="339">
        <f>F363</f>
        <v>3</v>
      </c>
      <c r="H365" s="340">
        <v>10000</v>
      </c>
      <c r="I365" s="336">
        <f t="shared" si="19"/>
        <v>1630000</v>
      </c>
      <c r="J365" s="312"/>
    </row>
    <row r="366" spans="1:13" outlineLevel="1">
      <c r="A366" s="312"/>
      <c r="B366" s="569"/>
      <c r="C366" s="331" t="s">
        <v>39</v>
      </c>
      <c r="D366" s="337" t="s">
        <v>24</v>
      </c>
      <c r="E366" s="338" t="s">
        <v>17</v>
      </c>
      <c r="F366" s="341">
        <f>F365</f>
        <v>1</v>
      </c>
      <c r="G366" s="341">
        <f>F364</f>
        <v>3</v>
      </c>
      <c r="H366" s="340">
        <v>10000</v>
      </c>
      <c r="I366" s="336">
        <f t="shared" si="19"/>
        <v>1640000</v>
      </c>
      <c r="J366" s="312"/>
    </row>
    <row r="367" spans="1:13" outlineLevel="1">
      <c r="A367" s="312"/>
      <c r="B367" s="567" t="s">
        <v>7</v>
      </c>
      <c r="C367" s="331" t="s">
        <v>39</v>
      </c>
      <c r="D367" s="342" t="s">
        <v>13</v>
      </c>
      <c r="E367" s="343" t="str">
        <f>E363</f>
        <v>Thắng</v>
      </c>
      <c r="F367" s="344">
        <v>3</v>
      </c>
      <c r="G367" s="344">
        <f>F369</f>
        <v>2</v>
      </c>
      <c r="H367" s="345">
        <v>0</v>
      </c>
      <c r="I367" s="336">
        <f t="shared" si="19"/>
        <v>1640000</v>
      </c>
      <c r="J367" s="312"/>
      <c r="M367" s="317"/>
    </row>
    <row r="368" spans="1:13" outlineLevel="1">
      <c r="A368" s="312"/>
      <c r="B368" s="567"/>
      <c r="C368" s="331" t="s">
        <v>39</v>
      </c>
      <c r="D368" s="342" t="s">
        <v>24</v>
      </c>
      <c r="E368" s="343" t="s">
        <v>1</v>
      </c>
      <c r="F368" s="346">
        <f>F367</f>
        <v>3</v>
      </c>
      <c r="G368" s="346">
        <f>F370</f>
        <v>2</v>
      </c>
      <c r="H368" s="345">
        <v>0</v>
      </c>
      <c r="I368" s="336">
        <f t="shared" si="19"/>
        <v>1640000</v>
      </c>
      <c r="J368" s="312"/>
      <c r="M368" s="317"/>
    </row>
    <row r="369" spans="1:13" outlineLevel="1">
      <c r="A369" s="312"/>
      <c r="B369" s="567"/>
      <c r="C369" s="331" t="s">
        <v>39</v>
      </c>
      <c r="D369" s="342" t="s">
        <v>23</v>
      </c>
      <c r="E369" s="343" t="s">
        <v>17</v>
      </c>
      <c r="F369" s="346">
        <v>2</v>
      </c>
      <c r="G369" s="346">
        <f>F367</f>
        <v>3</v>
      </c>
      <c r="H369" s="345">
        <v>10000</v>
      </c>
      <c r="I369" s="336">
        <f t="shared" si="19"/>
        <v>1650000</v>
      </c>
      <c r="J369" s="312"/>
      <c r="M369" s="317"/>
    </row>
    <row r="370" spans="1:13" outlineLevel="1">
      <c r="A370" s="312"/>
      <c r="B370" s="567"/>
      <c r="C370" s="331" t="s">
        <v>39</v>
      </c>
      <c r="D370" s="342" t="s">
        <v>16</v>
      </c>
      <c r="E370" s="343" t="s">
        <v>17</v>
      </c>
      <c r="F370" s="347">
        <f>F369</f>
        <v>2</v>
      </c>
      <c r="G370" s="347">
        <f>F368</f>
        <v>3</v>
      </c>
      <c r="H370" s="345">
        <v>10000</v>
      </c>
      <c r="I370" s="336">
        <f t="shared" si="19"/>
        <v>1660000</v>
      </c>
      <c r="J370" s="312"/>
      <c r="M370" s="317"/>
    </row>
    <row r="371" spans="1:13" outlineLevel="1">
      <c r="A371" s="312"/>
      <c r="B371" s="568" t="s">
        <v>8</v>
      </c>
      <c r="C371" s="331" t="s">
        <v>39</v>
      </c>
      <c r="D371" s="332" t="s">
        <v>23</v>
      </c>
      <c r="E371" s="333" t="s">
        <v>1</v>
      </c>
      <c r="F371" s="339">
        <v>3</v>
      </c>
      <c r="G371" s="339">
        <f>F373</f>
        <v>2</v>
      </c>
      <c r="H371" s="335">
        <v>0</v>
      </c>
      <c r="I371" s="336">
        <f t="shared" si="19"/>
        <v>1660000</v>
      </c>
      <c r="J371" s="312"/>
    </row>
    <row r="372" spans="1:13" outlineLevel="1">
      <c r="A372" s="312"/>
      <c r="B372" s="569"/>
      <c r="C372" s="331" t="s">
        <v>39</v>
      </c>
      <c r="D372" s="337" t="s">
        <v>16</v>
      </c>
      <c r="E372" s="338" t="s">
        <v>1</v>
      </c>
      <c r="F372" s="339">
        <f>F371</f>
        <v>3</v>
      </c>
      <c r="G372" s="339">
        <f>F374</f>
        <v>2</v>
      </c>
      <c r="H372" s="340">
        <v>0</v>
      </c>
      <c r="I372" s="336">
        <f t="shared" si="19"/>
        <v>1660000</v>
      </c>
      <c r="J372" s="312"/>
    </row>
    <row r="373" spans="1:13" outlineLevel="1">
      <c r="A373" s="312"/>
      <c r="B373" s="569"/>
      <c r="C373" s="331" t="s">
        <v>39</v>
      </c>
      <c r="D373" s="337" t="s">
        <v>13</v>
      </c>
      <c r="E373" s="338" t="s">
        <v>17</v>
      </c>
      <c r="F373" s="339">
        <v>2</v>
      </c>
      <c r="G373" s="339">
        <f>F371</f>
        <v>3</v>
      </c>
      <c r="H373" s="340">
        <v>10000</v>
      </c>
      <c r="I373" s="336">
        <f t="shared" si="19"/>
        <v>1670000</v>
      </c>
      <c r="J373" s="312"/>
    </row>
    <row r="374" spans="1:13" outlineLevel="1">
      <c r="A374" s="312"/>
      <c r="B374" s="569"/>
      <c r="C374" s="331" t="s">
        <v>39</v>
      </c>
      <c r="D374" s="337" t="s">
        <v>24</v>
      </c>
      <c r="E374" s="338" t="s">
        <v>17</v>
      </c>
      <c r="F374" s="341">
        <f>F373</f>
        <v>2</v>
      </c>
      <c r="G374" s="341">
        <f>F372</f>
        <v>3</v>
      </c>
      <c r="H374" s="340">
        <v>10000</v>
      </c>
      <c r="I374" s="336">
        <f t="shared" si="19"/>
        <v>1680000</v>
      </c>
      <c r="J374" s="312"/>
    </row>
    <row r="375" spans="1:13">
      <c r="A375" s="312"/>
      <c r="B375" s="325" t="s">
        <v>501</v>
      </c>
      <c r="C375" s="326"/>
      <c r="D375" s="327"/>
      <c r="E375" s="328"/>
      <c r="F375" s="328"/>
      <c r="G375" s="328"/>
      <c r="H375" s="329">
        <f>SUM(H376:H403)</f>
        <v>140000</v>
      </c>
      <c r="I375" s="330">
        <v>0</v>
      </c>
      <c r="J375" s="312"/>
      <c r="M375" s="317"/>
    </row>
    <row r="376" spans="1:13" outlineLevel="1">
      <c r="A376" s="312"/>
      <c r="B376" s="568" t="s">
        <v>2</v>
      </c>
      <c r="C376" s="331" t="s">
        <v>39</v>
      </c>
      <c r="D376" s="332" t="s">
        <v>16</v>
      </c>
      <c r="E376" s="333" t="s">
        <v>1</v>
      </c>
      <c r="F376" s="339">
        <v>3</v>
      </c>
      <c r="G376" s="339">
        <f>F378</f>
        <v>1</v>
      </c>
      <c r="H376" s="335">
        <v>0</v>
      </c>
      <c r="I376" s="336">
        <f>I374+H376</f>
        <v>1680000</v>
      </c>
      <c r="J376" s="312"/>
    </row>
    <row r="377" spans="1:13" outlineLevel="1">
      <c r="A377" s="312"/>
      <c r="B377" s="569"/>
      <c r="C377" s="331" t="s">
        <v>39</v>
      </c>
      <c r="D377" s="337" t="s">
        <v>9</v>
      </c>
      <c r="E377" s="338" t="s">
        <v>1</v>
      </c>
      <c r="F377" s="339">
        <f>F376</f>
        <v>3</v>
      </c>
      <c r="G377" s="339">
        <f>F379</f>
        <v>1</v>
      </c>
      <c r="H377" s="340">
        <v>0</v>
      </c>
      <c r="I377" s="336">
        <f t="shared" ref="I377:I399" si="20">I376+H377</f>
        <v>1680000</v>
      </c>
      <c r="J377" s="312"/>
    </row>
    <row r="378" spans="1:13" outlineLevel="1">
      <c r="A378" s="312"/>
      <c r="B378" s="569"/>
      <c r="C378" s="331" t="s">
        <v>39</v>
      </c>
      <c r="D378" s="337" t="s">
        <v>13</v>
      </c>
      <c r="E378" s="338" t="s">
        <v>17</v>
      </c>
      <c r="F378" s="339">
        <v>1</v>
      </c>
      <c r="G378" s="339">
        <f>F376</f>
        <v>3</v>
      </c>
      <c r="H378" s="340">
        <v>10000</v>
      </c>
      <c r="I378" s="336">
        <f t="shared" si="20"/>
        <v>1690000</v>
      </c>
      <c r="J378" s="312"/>
    </row>
    <row r="379" spans="1:13" outlineLevel="1">
      <c r="A379" s="312"/>
      <c r="B379" s="569"/>
      <c r="C379" s="331" t="s">
        <v>39</v>
      </c>
      <c r="D379" s="337" t="s">
        <v>118</v>
      </c>
      <c r="E379" s="338" t="s">
        <v>17</v>
      </c>
      <c r="F379" s="341">
        <f>F378</f>
        <v>1</v>
      </c>
      <c r="G379" s="341">
        <f>F377</f>
        <v>3</v>
      </c>
      <c r="H379" s="340">
        <v>10000</v>
      </c>
      <c r="I379" s="336">
        <f t="shared" si="20"/>
        <v>1700000</v>
      </c>
      <c r="J379" s="312"/>
    </row>
    <row r="380" spans="1:13" outlineLevel="1">
      <c r="A380" s="312"/>
      <c r="B380" s="567" t="s">
        <v>3</v>
      </c>
      <c r="C380" s="331" t="s">
        <v>39</v>
      </c>
      <c r="D380" s="342" t="s">
        <v>25</v>
      </c>
      <c r="E380" s="343" t="str">
        <f>E376</f>
        <v>Thắng</v>
      </c>
      <c r="F380" s="344">
        <v>3</v>
      </c>
      <c r="G380" s="344">
        <f>F382</f>
        <v>2</v>
      </c>
      <c r="H380" s="345">
        <v>0</v>
      </c>
      <c r="I380" s="336">
        <f t="shared" si="20"/>
        <v>1700000</v>
      </c>
      <c r="J380" s="312"/>
      <c r="M380" s="317"/>
    </row>
    <row r="381" spans="1:13" outlineLevel="1">
      <c r="A381" s="312"/>
      <c r="B381" s="567"/>
      <c r="C381" s="331" t="s">
        <v>39</v>
      </c>
      <c r="D381" s="342" t="s">
        <v>16</v>
      </c>
      <c r="E381" s="343" t="s">
        <v>1</v>
      </c>
      <c r="F381" s="346">
        <f>F380</f>
        <v>3</v>
      </c>
      <c r="G381" s="346">
        <f>F383</f>
        <v>2</v>
      </c>
      <c r="H381" s="345">
        <v>0</v>
      </c>
      <c r="I381" s="336">
        <f t="shared" si="20"/>
        <v>1700000</v>
      </c>
      <c r="J381" s="312"/>
      <c r="M381" s="317"/>
    </row>
    <row r="382" spans="1:13" outlineLevel="1">
      <c r="A382" s="312"/>
      <c r="B382" s="567"/>
      <c r="C382" s="331" t="s">
        <v>39</v>
      </c>
      <c r="D382" s="342" t="s">
        <v>13</v>
      </c>
      <c r="E382" s="343" t="s">
        <v>17</v>
      </c>
      <c r="F382" s="346">
        <v>2</v>
      </c>
      <c r="G382" s="346">
        <f>F380</f>
        <v>3</v>
      </c>
      <c r="H382" s="345">
        <v>10000</v>
      </c>
      <c r="I382" s="336">
        <f t="shared" si="20"/>
        <v>1710000</v>
      </c>
      <c r="J382" s="312"/>
      <c r="M382" s="317"/>
    </row>
    <row r="383" spans="1:13" outlineLevel="1">
      <c r="A383" s="312"/>
      <c r="B383" s="567"/>
      <c r="C383" s="331" t="s">
        <v>39</v>
      </c>
      <c r="D383" s="342" t="s">
        <v>9</v>
      </c>
      <c r="E383" s="343" t="s">
        <v>17</v>
      </c>
      <c r="F383" s="347">
        <f>F382</f>
        <v>2</v>
      </c>
      <c r="G383" s="347">
        <f>F381</f>
        <v>3</v>
      </c>
      <c r="H383" s="345">
        <v>10000</v>
      </c>
      <c r="I383" s="336">
        <f t="shared" si="20"/>
        <v>1720000</v>
      </c>
      <c r="J383" s="312"/>
      <c r="M383" s="317"/>
    </row>
    <row r="384" spans="1:13" outlineLevel="1">
      <c r="A384" s="312"/>
      <c r="B384" s="568" t="s">
        <v>6</v>
      </c>
      <c r="C384" s="331" t="s">
        <v>39</v>
      </c>
      <c r="D384" s="332" t="s">
        <v>13</v>
      </c>
      <c r="E384" s="333" t="s">
        <v>1</v>
      </c>
      <c r="F384" s="339">
        <v>3</v>
      </c>
      <c r="G384" s="339">
        <f>F386</f>
        <v>2</v>
      </c>
      <c r="H384" s="335">
        <v>0</v>
      </c>
      <c r="I384" s="336">
        <f t="shared" si="20"/>
        <v>1720000</v>
      </c>
      <c r="J384" s="312"/>
    </row>
    <row r="385" spans="1:13" outlineLevel="1">
      <c r="A385" s="312"/>
      <c r="B385" s="569"/>
      <c r="C385" s="331" t="s">
        <v>39</v>
      </c>
      <c r="D385" s="337" t="s">
        <v>9</v>
      </c>
      <c r="E385" s="338" t="s">
        <v>1</v>
      </c>
      <c r="F385" s="339">
        <f>F384</f>
        <v>3</v>
      </c>
      <c r="G385" s="339">
        <f>F387</f>
        <v>2</v>
      </c>
      <c r="H385" s="340">
        <v>0</v>
      </c>
      <c r="I385" s="336">
        <f t="shared" si="20"/>
        <v>1720000</v>
      </c>
      <c r="J385" s="312"/>
    </row>
    <row r="386" spans="1:13" outlineLevel="1">
      <c r="A386" s="312"/>
      <c r="B386" s="569"/>
      <c r="C386" s="331" t="s">
        <v>39</v>
      </c>
      <c r="D386" s="337" t="s">
        <v>118</v>
      </c>
      <c r="E386" s="338" t="s">
        <v>17</v>
      </c>
      <c r="F386" s="339">
        <v>2</v>
      </c>
      <c r="G386" s="339">
        <f>F384</f>
        <v>3</v>
      </c>
      <c r="H386" s="340">
        <v>10000</v>
      </c>
      <c r="I386" s="336">
        <f t="shared" si="20"/>
        <v>1730000</v>
      </c>
      <c r="J386" s="312"/>
    </row>
    <row r="387" spans="1:13" outlineLevel="1">
      <c r="A387" s="312"/>
      <c r="B387" s="569"/>
      <c r="C387" s="331" t="s">
        <v>39</v>
      </c>
      <c r="D387" s="337" t="s">
        <v>25</v>
      </c>
      <c r="E387" s="338" t="s">
        <v>17</v>
      </c>
      <c r="F387" s="341">
        <f>F386</f>
        <v>2</v>
      </c>
      <c r="G387" s="341">
        <f>F385</f>
        <v>3</v>
      </c>
      <c r="H387" s="340">
        <v>10000</v>
      </c>
      <c r="I387" s="336">
        <f t="shared" si="20"/>
        <v>1740000</v>
      </c>
      <c r="J387" s="312"/>
    </row>
    <row r="388" spans="1:13" outlineLevel="1">
      <c r="A388" s="312"/>
      <c r="B388" s="567" t="s">
        <v>7</v>
      </c>
      <c r="C388" s="331" t="s">
        <v>39</v>
      </c>
      <c r="D388" s="342" t="s">
        <v>16</v>
      </c>
      <c r="E388" s="343" t="str">
        <f>E384</f>
        <v>Thắng</v>
      </c>
      <c r="F388" s="344">
        <v>3</v>
      </c>
      <c r="G388" s="344">
        <f>F390</f>
        <v>0</v>
      </c>
      <c r="H388" s="345">
        <v>0</v>
      </c>
      <c r="I388" s="336">
        <f t="shared" si="20"/>
        <v>1740000</v>
      </c>
      <c r="J388" s="312"/>
      <c r="M388" s="317"/>
    </row>
    <row r="389" spans="1:13" outlineLevel="1">
      <c r="A389" s="312"/>
      <c r="B389" s="567"/>
      <c r="C389" s="331" t="s">
        <v>39</v>
      </c>
      <c r="D389" s="342" t="s">
        <v>25</v>
      </c>
      <c r="E389" s="343" t="s">
        <v>1</v>
      </c>
      <c r="F389" s="346">
        <f>F388</f>
        <v>3</v>
      </c>
      <c r="G389" s="346">
        <f>F391</f>
        <v>0</v>
      </c>
      <c r="H389" s="345">
        <v>0</v>
      </c>
      <c r="I389" s="336">
        <f t="shared" si="20"/>
        <v>1740000</v>
      </c>
      <c r="J389" s="312"/>
      <c r="M389" s="317"/>
    </row>
    <row r="390" spans="1:13" outlineLevel="1">
      <c r="A390" s="312"/>
      <c r="B390" s="567"/>
      <c r="C390" s="331" t="s">
        <v>39</v>
      </c>
      <c r="D390" s="342" t="s">
        <v>0</v>
      </c>
      <c r="E390" s="343" t="s">
        <v>17</v>
      </c>
      <c r="F390" s="346">
        <v>0</v>
      </c>
      <c r="G390" s="346">
        <f>F388</f>
        <v>3</v>
      </c>
      <c r="H390" s="345">
        <v>10000</v>
      </c>
      <c r="I390" s="336">
        <f t="shared" si="20"/>
        <v>1750000</v>
      </c>
      <c r="J390" s="312"/>
      <c r="M390" s="317"/>
    </row>
    <row r="391" spans="1:13" outlineLevel="1">
      <c r="A391" s="312"/>
      <c r="B391" s="567"/>
      <c r="C391" s="331" t="s">
        <v>39</v>
      </c>
      <c r="D391" s="342" t="s">
        <v>23</v>
      </c>
      <c r="E391" s="343" t="s">
        <v>17</v>
      </c>
      <c r="F391" s="347">
        <f>F390</f>
        <v>0</v>
      </c>
      <c r="G391" s="347">
        <f>F389</f>
        <v>3</v>
      </c>
      <c r="H391" s="345">
        <v>10000</v>
      </c>
      <c r="I391" s="336">
        <f t="shared" si="20"/>
        <v>1760000</v>
      </c>
      <c r="J391" s="312"/>
      <c r="M391" s="317"/>
    </row>
    <row r="392" spans="1:13" outlineLevel="1">
      <c r="A392" s="312"/>
      <c r="B392" s="568" t="s">
        <v>8</v>
      </c>
      <c r="C392" s="331" t="s">
        <v>39</v>
      </c>
      <c r="D392" s="332" t="s">
        <v>0</v>
      </c>
      <c r="E392" s="333" t="s">
        <v>1</v>
      </c>
      <c r="F392" s="339">
        <v>3</v>
      </c>
      <c r="G392" s="339">
        <f>F394</f>
        <v>2</v>
      </c>
      <c r="H392" s="335">
        <v>0</v>
      </c>
      <c r="I392" s="336">
        <f t="shared" si="20"/>
        <v>1760000</v>
      </c>
      <c r="J392" s="312"/>
    </row>
    <row r="393" spans="1:13" outlineLevel="1">
      <c r="A393" s="312"/>
      <c r="B393" s="569"/>
      <c r="C393" s="331" t="s">
        <v>39</v>
      </c>
      <c r="D393" s="337" t="s">
        <v>118</v>
      </c>
      <c r="E393" s="338" t="s">
        <v>1</v>
      </c>
      <c r="F393" s="339">
        <f>F392</f>
        <v>3</v>
      </c>
      <c r="G393" s="339">
        <f>F395</f>
        <v>2</v>
      </c>
      <c r="H393" s="340">
        <v>0</v>
      </c>
      <c r="I393" s="336">
        <f t="shared" si="20"/>
        <v>1760000</v>
      </c>
      <c r="J393" s="312"/>
    </row>
    <row r="394" spans="1:13" outlineLevel="1">
      <c r="A394" s="312"/>
      <c r="B394" s="569"/>
      <c r="C394" s="331" t="s">
        <v>39</v>
      </c>
      <c r="D394" s="337" t="s">
        <v>23</v>
      </c>
      <c r="E394" s="338" t="s">
        <v>17</v>
      </c>
      <c r="F394" s="339">
        <v>2</v>
      </c>
      <c r="G394" s="339">
        <f>F392</f>
        <v>3</v>
      </c>
      <c r="H394" s="340">
        <v>10000</v>
      </c>
      <c r="I394" s="336">
        <f t="shared" si="20"/>
        <v>1770000</v>
      </c>
      <c r="J394" s="312"/>
    </row>
    <row r="395" spans="1:13" outlineLevel="1">
      <c r="A395" s="312"/>
      <c r="B395" s="569"/>
      <c r="C395" s="331" t="s">
        <v>39</v>
      </c>
      <c r="D395" s="337" t="s">
        <v>9</v>
      </c>
      <c r="E395" s="338" t="s">
        <v>17</v>
      </c>
      <c r="F395" s="341">
        <f>F394</f>
        <v>2</v>
      </c>
      <c r="G395" s="341">
        <f>F393</f>
        <v>3</v>
      </c>
      <c r="H395" s="340">
        <v>10000</v>
      </c>
      <c r="I395" s="336">
        <f t="shared" si="20"/>
        <v>1780000</v>
      </c>
      <c r="J395" s="312"/>
    </row>
    <row r="396" spans="1:13" outlineLevel="1">
      <c r="A396" s="312"/>
      <c r="B396" s="567" t="s">
        <v>10</v>
      </c>
      <c r="C396" s="331" t="s">
        <v>39</v>
      </c>
      <c r="D396" s="342" t="s">
        <v>15</v>
      </c>
      <c r="E396" s="343" t="str">
        <f>E392</f>
        <v>Thắng</v>
      </c>
      <c r="F396" s="344">
        <v>3</v>
      </c>
      <c r="G396" s="344">
        <f>F398</f>
        <v>2</v>
      </c>
      <c r="H396" s="345">
        <v>0</v>
      </c>
      <c r="I396" s="336">
        <f t="shared" si="20"/>
        <v>1780000</v>
      </c>
      <c r="J396" s="312"/>
      <c r="M396" s="317"/>
    </row>
    <row r="397" spans="1:13" outlineLevel="1">
      <c r="A397" s="312"/>
      <c r="B397" s="567"/>
      <c r="C397" s="331" t="s">
        <v>39</v>
      </c>
      <c r="D397" s="342" t="s">
        <v>9</v>
      </c>
      <c r="E397" s="343" t="s">
        <v>1</v>
      </c>
      <c r="F397" s="346">
        <f>F396</f>
        <v>3</v>
      </c>
      <c r="G397" s="346">
        <f>F399</f>
        <v>2</v>
      </c>
      <c r="H397" s="345">
        <v>0</v>
      </c>
      <c r="I397" s="336">
        <f t="shared" si="20"/>
        <v>1780000</v>
      </c>
      <c r="J397" s="312"/>
      <c r="M397" s="317"/>
    </row>
    <row r="398" spans="1:13" outlineLevel="1">
      <c r="A398" s="312"/>
      <c r="B398" s="567"/>
      <c r="C398" s="331" t="s">
        <v>39</v>
      </c>
      <c r="D398" s="342" t="s">
        <v>0</v>
      </c>
      <c r="E398" s="343" t="s">
        <v>17</v>
      </c>
      <c r="F398" s="346">
        <v>2</v>
      </c>
      <c r="G398" s="346">
        <f>F396</f>
        <v>3</v>
      </c>
      <c r="H398" s="345">
        <v>10000</v>
      </c>
      <c r="I398" s="336">
        <f t="shared" si="20"/>
        <v>1790000</v>
      </c>
      <c r="J398" s="312"/>
      <c r="M398" s="317"/>
    </row>
    <row r="399" spans="1:13" outlineLevel="1">
      <c r="A399" s="312"/>
      <c r="B399" s="567"/>
      <c r="C399" s="331" t="s">
        <v>39</v>
      </c>
      <c r="D399" s="342" t="s">
        <v>118</v>
      </c>
      <c r="E399" s="343" t="s">
        <v>17</v>
      </c>
      <c r="F399" s="347">
        <f>F398</f>
        <v>2</v>
      </c>
      <c r="G399" s="347">
        <f>F397</f>
        <v>3</v>
      </c>
      <c r="H399" s="345">
        <v>10000</v>
      </c>
      <c r="I399" s="336">
        <f t="shared" si="20"/>
        <v>1800000</v>
      </c>
      <c r="J399" s="312"/>
      <c r="M399" s="317"/>
    </row>
    <row r="400" spans="1:13" outlineLevel="1">
      <c r="A400" s="312"/>
      <c r="B400" s="568" t="s">
        <v>31</v>
      </c>
      <c r="C400" s="331" t="s">
        <v>39</v>
      </c>
      <c r="D400" s="332" t="s">
        <v>0</v>
      </c>
      <c r="E400" s="333" t="s">
        <v>1</v>
      </c>
      <c r="F400" s="339">
        <v>3</v>
      </c>
      <c r="G400" s="339">
        <f>F402</f>
        <v>1</v>
      </c>
      <c r="H400" s="335">
        <v>0</v>
      </c>
      <c r="I400" s="336">
        <f t="shared" ref="I400:I403" si="21">I399+H400</f>
        <v>1800000</v>
      </c>
      <c r="J400" s="312"/>
    </row>
    <row r="401" spans="1:13" outlineLevel="1">
      <c r="A401" s="312"/>
      <c r="B401" s="569"/>
      <c r="C401" s="331" t="s">
        <v>39</v>
      </c>
      <c r="D401" s="337" t="s">
        <v>15</v>
      </c>
      <c r="E401" s="338" t="s">
        <v>1</v>
      </c>
      <c r="F401" s="339">
        <f>F400</f>
        <v>3</v>
      </c>
      <c r="G401" s="339">
        <f>F403</f>
        <v>1</v>
      </c>
      <c r="H401" s="340">
        <v>0</v>
      </c>
      <c r="I401" s="336">
        <f t="shared" si="21"/>
        <v>1800000</v>
      </c>
      <c r="J401" s="312"/>
    </row>
    <row r="402" spans="1:13" outlineLevel="1">
      <c r="A402" s="312"/>
      <c r="B402" s="569"/>
      <c r="C402" s="331" t="s">
        <v>39</v>
      </c>
      <c r="D402" s="337" t="s">
        <v>23</v>
      </c>
      <c r="E402" s="338" t="s">
        <v>17</v>
      </c>
      <c r="F402" s="339">
        <v>1</v>
      </c>
      <c r="G402" s="339">
        <f>F400</f>
        <v>3</v>
      </c>
      <c r="H402" s="340">
        <v>10000</v>
      </c>
      <c r="I402" s="336">
        <f t="shared" si="21"/>
        <v>1810000</v>
      </c>
      <c r="J402" s="312"/>
    </row>
    <row r="403" spans="1:13" outlineLevel="1">
      <c r="A403" s="312"/>
      <c r="B403" s="569"/>
      <c r="C403" s="331" t="s">
        <v>39</v>
      </c>
      <c r="D403" s="337" t="s">
        <v>9</v>
      </c>
      <c r="E403" s="338" t="s">
        <v>17</v>
      </c>
      <c r="F403" s="341">
        <f>F402</f>
        <v>1</v>
      </c>
      <c r="G403" s="341">
        <f>F401</f>
        <v>3</v>
      </c>
      <c r="H403" s="340">
        <v>10000</v>
      </c>
      <c r="I403" s="336">
        <f t="shared" si="21"/>
        <v>1820000</v>
      </c>
      <c r="J403" s="312"/>
    </row>
    <row r="404" spans="1:13">
      <c r="A404" s="312"/>
      <c r="B404" s="325" t="s">
        <v>502</v>
      </c>
      <c r="C404" s="326"/>
      <c r="D404" s="327"/>
      <c r="E404" s="328"/>
      <c r="F404" s="328"/>
      <c r="G404" s="328"/>
      <c r="H404" s="329">
        <f>SUM(H405:H444)</f>
        <v>190000</v>
      </c>
      <c r="I404" s="330">
        <v>0</v>
      </c>
      <c r="J404" s="312"/>
      <c r="M404" s="317"/>
    </row>
    <row r="405" spans="1:13" outlineLevel="1">
      <c r="A405" s="312"/>
      <c r="B405" s="568" t="s">
        <v>2</v>
      </c>
      <c r="C405" s="331" t="s">
        <v>39</v>
      </c>
      <c r="D405" s="332" t="s">
        <v>13</v>
      </c>
      <c r="E405" s="333" t="s">
        <v>1</v>
      </c>
      <c r="F405" s="339">
        <v>3</v>
      </c>
      <c r="G405" s="339">
        <f>F407</f>
        <v>2</v>
      </c>
      <c r="H405" s="335">
        <v>0</v>
      </c>
      <c r="I405" s="336">
        <f>I403+H405</f>
        <v>1820000</v>
      </c>
      <c r="J405" s="312"/>
    </row>
    <row r="406" spans="1:13" outlineLevel="1">
      <c r="A406" s="312"/>
      <c r="B406" s="569"/>
      <c r="C406" s="331" t="s">
        <v>39</v>
      </c>
      <c r="D406" s="337" t="s">
        <v>23</v>
      </c>
      <c r="E406" s="338" t="s">
        <v>1</v>
      </c>
      <c r="F406" s="339">
        <f>F405</f>
        <v>3</v>
      </c>
      <c r="G406" s="339">
        <f>F408</f>
        <v>2</v>
      </c>
      <c r="H406" s="340">
        <v>0</v>
      </c>
      <c r="I406" s="336">
        <f t="shared" ref="I406:I432" si="22">I405+H406</f>
        <v>1820000</v>
      </c>
      <c r="J406" s="312"/>
    </row>
    <row r="407" spans="1:13" outlineLevel="1">
      <c r="A407" s="312"/>
      <c r="B407" s="569"/>
      <c r="C407" s="331" t="s">
        <v>39</v>
      </c>
      <c r="D407" s="337" t="s">
        <v>4</v>
      </c>
      <c r="E407" s="338" t="s">
        <v>17</v>
      </c>
      <c r="F407" s="339">
        <v>2</v>
      </c>
      <c r="G407" s="339">
        <f>F405</f>
        <v>3</v>
      </c>
      <c r="H407" s="340">
        <v>10000</v>
      </c>
      <c r="I407" s="336">
        <f t="shared" si="22"/>
        <v>1830000</v>
      </c>
      <c r="J407" s="312"/>
    </row>
    <row r="408" spans="1:13" outlineLevel="1">
      <c r="A408" s="312"/>
      <c r="B408" s="569"/>
      <c r="C408" s="331" t="s">
        <v>39</v>
      </c>
      <c r="D408" s="337" t="s">
        <v>479</v>
      </c>
      <c r="E408" s="338" t="s">
        <v>17</v>
      </c>
      <c r="F408" s="341">
        <f>F407</f>
        <v>2</v>
      </c>
      <c r="G408" s="341">
        <f>F406</f>
        <v>3</v>
      </c>
      <c r="H408" s="340">
        <v>0</v>
      </c>
      <c r="I408" s="336">
        <f t="shared" si="22"/>
        <v>1830000</v>
      </c>
      <c r="J408" s="312"/>
    </row>
    <row r="409" spans="1:13" outlineLevel="1">
      <c r="A409" s="312"/>
      <c r="B409" s="567" t="s">
        <v>3</v>
      </c>
      <c r="C409" s="331" t="s">
        <v>39</v>
      </c>
      <c r="D409" s="342" t="s">
        <v>5</v>
      </c>
      <c r="E409" s="343" t="str">
        <f>E405</f>
        <v>Thắng</v>
      </c>
      <c r="F409" s="344">
        <v>3</v>
      </c>
      <c r="G409" s="344">
        <f>F411</f>
        <v>0</v>
      </c>
      <c r="H409" s="345">
        <v>0</v>
      </c>
      <c r="I409" s="336">
        <f t="shared" si="22"/>
        <v>1830000</v>
      </c>
      <c r="J409" s="312"/>
      <c r="M409" s="317"/>
    </row>
    <row r="410" spans="1:13" outlineLevel="1">
      <c r="A410" s="312"/>
      <c r="B410" s="567"/>
      <c r="C410" s="331" t="s">
        <v>39</v>
      </c>
      <c r="D410" s="342" t="s">
        <v>9</v>
      </c>
      <c r="E410" s="343" t="s">
        <v>1</v>
      </c>
      <c r="F410" s="346">
        <f>F409</f>
        <v>3</v>
      </c>
      <c r="G410" s="346">
        <f>F412</f>
        <v>0</v>
      </c>
      <c r="H410" s="345">
        <v>0</v>
      </c>
      <c r="I410" s="336">
        <f t="shared" si="22"/>
        <v>1830000</v>
      </c>
      <c r="J410" s="312"/>
      <c r="M410" s="317"/>
    </row>
    <row r="411" spans="1:13" outlineLevel="1">
      <c r="A411" s="312"/>
      <c r="B411" s="567"/>
      <c r="C411" s="331" t="s">
        <v>39</v>
      </c>
      <c r="D411" s="342" t="s">
        <v>16</v>
      </c>
      <c r="E411" s="343" t="s">
        <v>17</v>
      </c>
      <c r="F411" s="346">
        <v>0</v>
      </c>
      <c r="G411" s="346">
        <f>F409</f>
        <v>3</v>
      </c>
      <c r="H411" s="345">
        <v>10000</v>
      </c>
      <c r="I411" s="336">
        <f t="shared" si="22"/>
        <v>1840000</v>
      </c>
      <c r="J411" s="312"/>
      <c r="M411" s="317"/>
    </row>
    <row r="412" spans="1:13" outlineLevel="1">
      <c r="A412" s="312"/>
      <c r="B412" s="567"/>
      <c r="C412" s="331" t="s">
        <v>39</v>
      </c>
      <c r="D412" s="342" t="s">
        <v>24</v>
      </c>
      <c r="E412" s="343" t="s">
        <v>17</v>
      </c>
      <c r="F412" s="347">
        <f>F411</f>
        <v>0</v>
      </c>
      <c r="G412" s="347">
        <f>F410</f>
        <v>3</v>
      </c>
      <c r="H412" s="345">
        <v>10000</v>
      </c>
      <c r="I412" s="336">
        <f t="shared" si="22"/>
        <v>1850000</v>
      </c>
      <c r="J412" s="312"/>
      <c r="M412" s="317"/>
    </row>
    <row r="413" spans="1:13" outlineLevel="1">
      <c r="A413" s="312"/>
      <c r="B413" s="568" t="s">
        <v>6</v>
      </c>
      <c r="C413" s="331" t="s">
        <v>39</v>
      </c>
      <c r="D413" s="332" t="s">
        <v>13</v>
      </c>
      <c r="E413" s="333" t="s">
        <v>1</v>
      </c>
      <c r="F413" s="339">
        <v>3</v>
      </c>
      <c r="G413" s="339">
        <f>F415</f>
        <v>2</v>
      </c>
      <c r="H413" s="335">
        <v>0</v>
      </c>
      <c r="I413" s="336">
        <f t="shared" si="22"/>
        <v>1850000</v>
      </c>
      <c r="J413" s="312"/>
    </row>
    <row r="414" spans="1:13" outlineLevel="1">
      <c r="A414" s="312"/>
      <c r="B414" s="569"/>
      <c r="C414" s="331" t="s">
        <v>39</v>
      </c>
      <c r="D414" s="337" t="s">
        <v>25</v>
      </c>
      <c r="E414" s="338" t="s">
        <v>1</v>
      </c>
      <c r="F414" s="339">
        <f>F413</f>
        <v>3</v>
      </c>
      <c r="G414" s="339">
        <f>F416</f>
        <v>2</v>
      </c>
      <c r="H414" s="340">
        <v>0</v>
      </c>
      <c r="I414" s="336">
        <f t="shared" si="22"/>
        <v>1850000</v>
      </c>
      <c r="J414" s="312"/>
    </row>
    <row r="415" spans="1:13" outlineLevel="1">
      <c r="A415" s="312"/>
      <c r="B415" s="569"/>
      <c r="C415" s="331" t="s">
        <v>39</v>
      </c>
      <c r="D415" s="337" t="s">
        <v>24</v>
      </c>
      <c r="E415" s="338" t="s">
        <v>17</v>
      </c>
      <c r="F415" s="339">
        <v>2</v>
      </c>
      <c r="G415" s="339">
        <f>F413</f>
        <v>3</v>
      </c>
      <c r="H415" s="340">
        <v>10000</v>
      </c>
      <c r="I415" s="336">
        <f t="shared" si="22"/>
        <v>1860000</v>
      </c>
      <c r="J415" s="312"/>
    </row>
    <row r="416" spans="1:13" outlineLevel="1">
      <c r="A416" s="312"/>
      <c r="B416" s="569"/>
      <c r="C416" s="331" t="s">
        <v>39</v>
      </c>
      <c r="D416" s="337" t="s">
        <v>4</v>
      </c>
      <c r="E416" s="338" t="s">
        <v>17</v>
      </c>
      <c r="F416" s="341">
        <f>F415</f>
        <v>2</v>
      </c>
      <c r="G416" s="341">
        <f>F414</f>
        <v>3</v>
      </c>
      <c r="H416" s="340">
        <v>10000</v>
      </c>
      <c r="I416" s="336">
        <f t="shared" si="22"/>
        <v>1870000</v>
      </c>
      <c r="J416" s="312"/>
    </row>
    <row r="417" spans="1:13" outlineLevel="1">
      <c r="A417" s="312"/>
      <c r="B417" s="567" t="s">
        <v>7</v>
      </c>
      <c r="C417" s="331" t="s">
        <v>39</v>
      </c>
      <c r="D417" s="342" t="s">
        <v>9</v>
      </c>
      <c r="E417" s="343" t="str">
        <f>E413</f>
        <v>Thắng</v>
      </c>
      <c r="F417" s="344">
        <v>3</v>
      </c>
      <c r="G417" s="344">
        <f>F419</f>
        <v>0</v>
      </c>
      <c r="H417" s="345">
        <v>0</v>
      </c>
      <c r="I417" s="336">
        <f t="shared" si="22"/>
        <v>1870000</v>
      </c>
      <c r="J417" s="312"/>
      <c r="M417" s="317"/>
    </row>
    <row r="418" spans="1:13" outlineLevel="1">
      <c r="A418" s="312"/>
      <c r="B418" s="567"/>
      <c r="C418" s="331" t="s">
        <v>39</v>
      </c>
      <c r="D418" s="342" t="s">
        <v>23</v>
      </c>
      <c r="E418" s="343" t="s">
        <v>1</v>
      </c>
      <c r="F418" s="346">
        <f>F417</f>
        <v>3</v>
      </c>
      <c r="G418" s="346">
        <f>F420</f>
        <v>0</v>
      </c>
      <c r="H418" s="345">
        <v>0</v>
      </c>
      <c r="I418" s="336">
        <f t="shared" si="22"/>
        <v>1870000</v>
      </c>
      <c r="J418" s="312"/>
      <c r="M418" s="317"/>
    </row>
    <row r="419" spans="1:13" outlineLevel="1">
      <c r="A419" s="312"/>
      <c r="B419" s="567"/>
      <c r="C419" s="331" t="s">
        <v>39</v>
      </c>
      <c r="D419" s="342" t="s">
        <v>0</v>
      </c>
      <c r="E419" s="343" t="s">
        <v>17</v>
      </c>
      <c r="F419" s="346">
        <v>0</v>
      </c>
      <c r="G419" s="346">
        <f>F417</f>
        <v>3</v>
      </c>
      <c r="H419" s="345">
        <v>10000</v>
      </c>
      <c r="I419" s="336">
        <f t="shared" si="22"/>
        <v>1880000</v>
      </c>
      <c r="J419" s="312"/>
      <c r="M419" s="317"/>
    </row>
    <row r="420" spans="1:13" outlineLevel="1">
      <c r="A420" s="312"/>
      <c r="B420" s="567"/>
      <c r="C420" s="331" t="s">
        <v>39</v>
      </c>
      <c r="D420" s="342" t="s">
        <v>16</v>
      </c>
      <c r="E420" s="343" t="s">
        <v>17</v>
      </c>
      <c r="F420" s="347">
        <f>F419</f>
        <v>0</v>
      </c>
      <c r="G420" s="347">
        <f>F418</f>
        <v>3</v>
      </c>
      <c r="H420" s="345">
        <v>10000</v>
      </c>
      <c r="I420" s="336">
        <f t="shared" si="22"/>
        <v>1890000</v>
      </c>
      <c r="J420" s="312"/>
      <c r="M420" s="317"/>
    </row>
    <row r="421" spans="1:13" outlineLevel="1">
      <c r="A421" s="312"/>
      <c r="B421" s="568" t="s">
        <v>8</v>
      </c>
      <c r="C421" s="331" t="s">
        <v>39</v>
      </c>
      <c r="D421" s="332" t="s">
        <v>13</v>
      </c>
      <c r="E421" s="333" t="s">
        <v>1</v>
      </c>
      <c r="F421" s="339">
        <v>3</v>
      </c>
      <c r="G421" s="339">
        <f>F423</f>
        <v>0</v>
      </c>
      <c r="H421" s="335">
        <v>0</v>
      </c>
      <c r="I421" s="336">
        <f t="shared" si="22"/>
        <v>1890000</v>
      </c>
      <c r="J421" s="312"/>
    </row>
    <row r="422" spans="1:13" outlineLevel="1">
      <c r="A422" s="312"/>
      <c r="B422" s="569"/>
      <c r="C422" s="331" t="s">
        <v>39</v>
      </c>
      <c r="D422" s="337" t="s">
        <v>24</v>
      </c>
      <c r="E422" s="338" t="s">
        <v>1</v>
      </c>
      <c r="F422" s="339">
        <f>F421</f>
        <v>3</v>
      </c>
      <c r="G422" s="339">
        <f>F424</f>
        <v>0</v>
      </c>
      <c r="H422" s="340">
        <v>0</v>
      </c>
      <c r="I422" s="336">
        <f t="shared" si="22"/>
        <v>1890000</v>
      </c>
      <c r="J422" s="312"/>
    </row>
    <row r="423" spans="1:13" outlineLevel="1">
      <c r="A423" s="312"/>
      <c r="B423" s="569"/>
      <c r="C423" s="331" t="s">
        <v>39</v>
      </c>
      <c r="D423" s="337" t="s">
        <v>25</v>
      </c>
      <c r="E423" s="338" t="s">
        <v>17</v>
      </c>
      <c r="F423" s="339">
        <v>0</v>
      </c>
      <c r="G423" s="339">
        <f>F421</f>
        <v>3</v>
      </c>
      <c r="H423" s="340">
        <v>10000</v>
      </c>
      <c r="I423" s="336">
        <f t="shared" si="22"/>
        <v>1900000</v>
      </c>
      <c r="J423" s="312"/>
    </row>
    <row r="424" spans="1:13" outlineLevel="1">
      <c r="A424" s="312"/>
      <c r="B424" s="569"/>
      <c r="C424" s="331" t="s">
        <v>39</v>
      </c>
      <c r="D424" s="337" t="s">
        <v>5</v>
      </c>
      <c r="E424" s="338" t="s">
        <v>17</v>
      </c>
      <c r="F424" s="341">
        <f>F423</f>
        <v>0</v>
      </c>
      <c r="G424" s="341">
        <f>F422</f>
        <v>3</v>
      </c>
      <c r="H424" s="340">
        <v>10000</v>
      </c>
      <c r="I424" s="336">
        <f t="shared" si="22"/>
        <v>1910000</v>
      </c>
      <c r="J424" s="312"/>
    </row>
    <row r="425" spans="1:13" outlineLevel="1">
      <c r="A425" s="312"/>
      <c r="B425" s="567" t="s">
        <v>10</v>
      </c>
      <c r="C425" s="331" t="s">
        <v>39</v>
      </c>
      <c r="D425" s="342" t="s">
        <v>13</v>
      </c>
      <c r="E425" s="343" t="str">
        <f>E421</f>
        <v>Thắng</v>
      </c>
      <c r="F425" s="344">
        <v>3</v>
      </c>
      <c r="G425" s="344">
        <f>F427</f>
        <v>0</v>
      </c>
      <c r="H425" s="345">
        <v>0</v>
      </c>
      <c r="I425" s="336">
        <f t="shared" si="22"/>
        <v>1910000</v>
      </c>
      <c r="J425" s="312"/>
      <c r="M425" s="317"/>
    </row>
    <row r="426" spans="1:13" outlineLevel="1">
      <c r="A426" s="312"/>
      <c r="B426" s="567"/>
      <c r="C426" s="331" t="s">
        <v>39</v>
      </c>
      <c r="D426" s="342" t="s">
        <v>24</v>
      </c>
      <c r="E426" s="343" t="s">
        <v>1</v>
      </c>
      <c r="F426" s="346">
        <f>F425</f>
        <v>3</v>
      </c>
      <c r="G426" s="346">
        <f>F428</f>
        <v>0</v>
      </c>
      <c r="H426" s="345">
        <v>0</v>
      </c>
      <c r="I426" s="336">
        <f t="shared" si="22"/>
        <v>1910000</v>
      </c>
      <c r="J426" s="312"/>
      <c r="M426" s="317"/>
    </row>
    <row r="427" spans="1:13" outlineLevel="1">
      <c r="A427" s="312"/>
      <c r="B427" s="567"/>
      <c r="C427" s="331" t="s">
        <v>39</v>
      </c>
      <c r="D427" s="342" t="s">
        <v>25</v>
      </c>
      <c r="E427" s="343" t="s">
        <v>17</v>
      </c>
      <c r="F427" s="346">
        <v>0</v>
      </c>
      <c r="G427" s="346">
        <f>F425</f>
        <v>3</v>
      </c>
      <c r="H427" s="345">
        <v>10000</v>
      </c>
      <c r="I427" s="336">
        <f t="shared" si="22"/>
        <v>1920000</v>
      </c>
      <c r="J427" s="312"/>
      <c r="M427" s="317"/>
    </row>
    <row r="428" spans="1:13" outlineLevel="1">
      <c r="A428" s="312"/>
      <c r="B428" s="567"/>
      <c r="C428" s="331" t="s">
        <v>39</v>
      </c>
      <c r="D428" s="342" t="s">
        <v>5</v>
      </c>
      <c r="E428" s="343" t="s">
        <v>17</v>
      </c>
      <c r="F428" s="347">
        <f>F427</f>
        <v>0</v>
      </c>
      <c r="G428" s="347">
        <f>F426</f>
        <v>3</v>
      </c>
      <c r="H428" s="345">
        <v>10000</v>
      </c>
      <c r="I428" s="336">
        <f t="shared" si="22"/>
        <v>1930000</v>
      </c>
      <c r="J428" s="312"/>
      <c r="M428" s="317"/>
    </row>
    <row r="429" spans="1:13" outlineLevel="1">
      <c r="A429" s="312"/>
      <c r="B429" s="568" t="s">
        <v>31</v>
      </c>
      <c r="C429" s="331" t="s">
        <v>39</v>
      </c>
      <c r="D429" s="332" t="s">
        <v>13</v>
      </c>
      <c r="E429" s="333" t="s">
        <v>1</v>
      </c>
      <c r="F429" s="339">
        <v>3</v>
      </c>
      <c r="G429" s="339">
        <f>F431</f>
        <v>1</v>
      </c>
      <c r="H429" s="335">
        <v>0</v>
      </c>
      <c r="I429" s="336">
        <f t="shared" si="22"/>
        <v>1930000</v>
      </c>
      <c r="J429" s="312"/>
    </row>
    <row r="430" spans="1:13" outlineLevel="1">
      <c r="A430" s="312"/>
      <c r="B430" s="569"/>
      <c r="C430" s="331" t="s">
        <v>39</v>
      </c>
      <c r="D430" s="337" t="s">
        <v>24</v>
      </c>
      <c r="E430" s="338" t="s">
        <v>1</v>
      </c>
      <c r="F430" s="339">
        <f>F429</f>
        <v>3</v>
      </c>
      <c r="G430" s="339">
        <f>F432</f>
        <v>1</v>
      </c>
      <c r="H430" s="340">
        <v>0</v>
      </c>
      <c r="I430" s="336">
        <f t="shared" si="22"/>
        <v>1930000</v>
      </c>
      <c r="J430" s="312"/>
    </row>
    <row r="431" spans="1:13" outlineLevel="1">
      <c r="A431" s="312"/>
      <c r="B431" s="569"/>
      <c r="C431" s="331" t="s">
        <v>39</v>
      </c>
      <c r="D431" s="337" t="s">
        <v>25</v>
      </c>
      <c r="E431" s="338" t="s">
        <v>17</v>
      </c>
      <c r="F431" s="339">
        <v>1</v>
      </c>
      <c r="G431" s="339">
        <f>F429</f>
        <v>3</v>
      </c>
      <c r="H431" s="340">
        <v>10000</v>
      </c>
      <c r="I431" s="336">
        <f t="shared" si="22"/>
        <v>1940000</v>
      </c>
      <c r="J431" s="312"/>
    </row>
    <row r="432" spans="1:13" outlineLevel="1">
      <c r="A432" s="312"/>
      <c r="B432" s="569"/>
      <c r="C432" s="331" t="s">
        <v>39</v>
      </c>
      <c r="D432" s="337" t="s">
        <v>5</v>
      </c>
      <c r="E432" s="338" t="s">
        <v>17</v>
      </c>
      <c r="F432" s="341">
        <f>F431</f>
        <v>1</v>
      </c>
      <c r="G432" s="341">
        <f>F430</f>
        <v>3</v>
      </c>
      <c r="H432" s="340">
        <v>10000</v>
      </c>
      <c r="I432" s="336">
        <f t="shared" si="22"/>
        <v>1950000</v>
      </c>
      <c r="J432" s="312"/>
    </row>
    <row r="433" spans="1:13" outlineLevel="1">
      <c r="A433" s="312"/>
      <c r="B433" s="567" t="s">
        <v>36</v>
      </c>
      <c r="C433" s="331" t="s">
        <v>39</v>
      </c>
      <c r="D433" s="342" t="s">
        <v>23</v>
      </c>
      <c r="E433" s="343" t="str">
        <f>E429</f>
        <v>Thắng</v>
      </c>
      <c r="F433" s="344">
        <v>3</v>
      </c>
      <c r="G433" s="344">
        <f>F435</f>
        <v>1</v>
      </c>
      <c r="H433" s="345">
        <v>0</v>
      </c>
      <c r="I433" s="336">
        <f t="shared" ref="I433:I440" si="23">I432+H433</f>
        <v>1950000</v>
      </c>
      <c r="J433" s="312"/>
      <c r="M433" s="317"/>
    </row>
    <row r="434" spans="1:13" outlineLevel="1">
      <c r="A434" s="312"/>
      <c r="B434" s="567"/>
      <c r="C434" s="331" t="s">
        <v>39</v>
      </c>
      <c r="D434" s="342" t="s">
        <v>9</v>
      </c>
      <c r="E434" s="343" t="s">
        <v>1</v>
      </c>
      <c r="F434" s="346">
        <f>F433</f>
        <v>3</v>
      </c>
      <c r="G434" s="346">
        <f>F436</f>
        <v>1</v>
      </c>
      <c r="H434" s="345">
        <v>0</v>
      </c>
      <c r="I434" s="336">
        <f t="shared" si="23"/>
        <v>1950000</v>
      </c>
      <c r="J434" s="312"/>
      <c r="M434" s="317"/>
    </row>
    <row r="435" spans="1:13" outlineLevel="1">
      <c r="A435" s="312"/>
      <c r="B435" s="567"/>
      <c r="C435" s="331" t="s">
        <v>39</v>
      </c>
      <c r="D435" s="342" t="s">
        <v>0</v>
      </c>
      <c r="E435" s="343" t="s">
        <v>17</v>
      </c>
      <c r="F435" s="346">
        <v>1</v>
      </c>
      <c r="G435" s="346">
        <f>F433</f>
        <v>3</v>
      </c>
      <c r="H435" s="345">
        <v>10000</v>
      </c>
      <c r="I435" s="336">
        <f t="shared" si="23"/>
        <v>1960000</v>
      </c>
      <c r="J435" s="312"/>
      <c r="M435" s="317"/>
    </row>
    <row r="436" spans="1:13" outlineLevel="1">
      <c r="A436" s="312"/>
      <c r="B436" s="567"/>
      <c r="C436" s="331" t="s">
        <v>39</v>
      </c>
      <c r="D436" s="342" t="s">
        <v>118</v>
      </c>
      <c r="E436" s="343" t="s">
        <v>17</v>
      </c>
      <c r="F436" s="347">
        <f>F435</f>
        <v>1</v>
      </c>
      <c r="G436" s="347">
        <f>F434</f>
        <v>3</v>
      </c>
      <c r="H436" s="345">
        <v>10000</v>
      </c>
      <c r="I436" s="336">
        <f t="shared" si="23"/>
        <v>1970000</v>
      </c>
      <c r="J436" s="312"/>
      <c r="M436" s="317"/>
    </row>
    <row r="437" spans="1:13" outlineLevel="1">
      <c r="A437" s="312"/>
      <c r="B437" s="568" t="s">
        <v>37</v>
      </c>
      <c r="C437" s="331" t="s">
        <v>39</v>
      </c>
      <c r="D437" s="332" t="s">
        <v>0</v>
      </c>
      <c r="E437" s="333" t="s">
        <v>1</v>
      </c>
      <c r="F437" s="339">
        <v>3</v>
      </c>
      <c r="G437" s="339">
        <f>F439</f>
        <v>0</v>
      </c>
      <c r="H437" s="335">
        <v>0</v>
      </c>
      <c r="I437" s="336">
        <f t="shared" si="23"/>
        <v>1970000</v>
      </c>
      <c r="J437" s="312"/>
    </row>
    <row r="438" spans="1:13" outlineLevel="1">
      <c r="A438" s="312"/>
      <c r="B438" s="569"/>
      <c r="C438" s="331" t="s">
        <v>39</v>
      </c>
      <c r="D438" s="337" t="s">
        <v>23</v>
      </c>
      <c r="E438" s="338" t="s">
        <v>1</v>
      </c>
      <c r="F438" s="339">
        <f>F437</f>
        <v>3</v>
      </c>
      <c r="G438" s="339">
        <f>F440</f>
        <v>0</v>
      </c>
      <c r="H438" s="340">
        <v>0</v>
      </c>
      <c r="I438" s="336">
        <f t="shared" si="23"/>
        <v>1970000</v>
      </c>
      <c r="J438" s="312"/>
    </row>
    <row r="439" spans="1:13" outlineLevel="1">
      <c r="A439" s="312"/>
      <c r="B439" s="569"/>
      <c r="C439" s="331" t="s">
        <v>39</v>
      </c>
      <c r="D439" s="337" t="s">
        <v>9</v>
      </c>
      <c r="E439" s="338" t="s">
        <v>17</v>
      </c>
      <c r="F439" s="339">
        <v>0</v>
      </c>
      <c r="G439" s="339">
        <f>F437</f>
        <v>3</v>
      </c>
      <c r="H439" s="340">
        <v>10000</v>
      </c>
      <c r="I439" s="336">
        <f t="shared" si="23"/>
        <v>1980000</v>
      </c>
      <c r="J439" s="312"/>
    </row>
    <row r="440" spans="1:13" outlineLevel="1">
      <c r="A440" s="312"/>
      <c r="B440" s="569"/>
      <c r="C440" s="331" t="s">
        <v>39</v>
      </c>
      <c r="D440" s="337" t="s">
        <v>4</v>
      </c>
      <c r="E440" s="338" t="s">
        <v>17</v>
      </c>
      <c r="F440" s="341">
        <f>F439</f>
        <v>0</v>
      </c>
      <c r="G440" s="341">
        <f>F438</f>
        <v>3</v>
      </c>
      <c r="H440" s="340">
        <v>10000</v>
      </c>
      <c r="I440" s="336">
        <f t="shared" si="23"/>
        <v>1990000</v>
      </c>
      <c r="J440" s="312"/>
    </row>
    <row r="441" spans="1:13" outlineLevel="1">
      <c r="A441" s="312"/>
      <c r="B441" s="567" t="s">
        <v>41</v>
      </c>
      <c r="C441" s="331" t="s">
        <v>39</v>
      </c>
      <c r="D441" s="342" t="s">
        <v>25</v>
      </c>
      <c r="E441" s="343" t="str">
        <f>E437</f>
        <v>Thắng</v>
      </c>
      <c r="F441" s="344">
        <v>3</v>
      </c>
      <c r="G441" s="344">
        <f>F443</f>
        <v>0</v>
      </c>
      <c r="H441" s="345">
        <v>0</v>
      </c>
      <c r="I441" s="336">
        <f t="shared" ref="I441:I444" si="24">I440+H441</f>
        <v>1990000</v>
      </c>
      <c r="J441" s="312"/>
      <c r="M441" s="317"/>
    </row>
    <row r="442" spans="1:13" outlineLevel="1">
      <c r="A442" s="312"/>
      <c r="B442" s="567"/>
      <c r="C442" s="331" t="s">
        <v>39</v>
      </c>
      <c r="D442" s="342" t="s">
        <v>13</v>
      </c>
      <c r="E442" s="343" t="s">
        <v>1</v>
      </c>
      <c r="F442" s="346">
        <f>F441</f>
        <v>3</v>
      </c>
      <c r="G442" s="346">
        <f>F444</f>
        <v>0</v>
      </c>
      <c r="H442" s="345">
        <v>0</v>
      </c>
      <c r="I442" s="336">
        <f t="shared" si="24"/>
        <v>1990000</v>
      </c>
      <c r="J442" s="312"/>
      <c r="M442" s="317"/>
    </row>
    <row r="443" spans="1:13" outlineLevel="1">
      <c r="A443" s="312"/>
      <c r="B443" s="567"/>
      <c r="C443" s="331" t="s">
        <v>39</v>
      </c>
      <c r="D443" s="342" t="s">
        <v>0</v>
      </c>
      <c r="E443" s="343" t="s">
        <v>17</v>
      </c>
      <c r="F443" s="346">
        <v>0</v>
      </c>
      <c r="G443" s="346">
        <f>F441</f>
        <v>3</v>
      </c>
      <c r="H443" s="345">
        <v>10000</v>
      </c>
      <c r="I443" s="336">
        <f t="shared" si="24"/>
        <v>2000000</v>
      </c>
      <c r="J443" s="312"/>
      <c r="M443" s="317"/>
    </row>
    <row r="444" spans="1:13" outlineLevel="1">
      <c r="A444" s="312"/>
      <c r="B444" s="567"/>
      <c r="C444" s="331" t="s">
        <v>39</v>
      </c>
      <c r="D444" s="342" t="s">
        <v>5</v>
      </c>
      <c r="E444" s="343" t="s">
        <v>17</v>
      </c>
      <c r="F444" s="347">
        <f>F443</f>
        <v>0</v>
      </c>
      <c r="G444" s="347">
        <f>F442</f>
        <v>3</v>
      </c>
      <c r="H444" s="345">
        <v>10000</v>
      </c>
      <c r="I444" s="336">
        <f t="shared" si="24"/>
        <v>2010000</v>
      </c>
      <c r="J444" s="312"/>
      <c r="M444" s="317"/>
    </row>
    <row r="445" spans="1:13">
      <c r="A445" s="312"/>
      <c r="B445" s="325" t="s">
        <v>503</v>
      </c>
      <c r="C445" s="326"/>
      <c r="D445" s="327"/>
      <c r="E445" s="328"/>
      <c r="F445" s="328"/>
      <c r="G445" s="328"/>
      <c r="H445" s="329">
        <f>SUM(H446:H473)</f>
        <v>120000</v>
      </c>
      <c r="I445" s="330">
        <v>0</v>
      </c>
      <c r="J445" s="312"/>
      <c r="M445" s="317"/>
    </row>
    <row r="446" spans="1:13" outlineLevel="1">
      <c r="A446" s="312"/>
      <c r="B446" s="568" t="s">
        <v>2</v>
      </c>
      <c r="C446" s="331" t="s">
        <v>39</v>
      </c>
      <c r="D446" s="332" t="s">
        <v>14</v>
      </c>
      <c r="E446" s="333" t="s">
        <v>1</v>
      </c>
      <c r="F446" s="339">
        <v>3</v>
      </c>
      <c r="G446" s="339">
        <f>F448</f>
        <v>2</v>
      </c>
      <c r="H446" s="335">
        <v>0</v>
      </c>
      <c r="I446" s="336">
        <f>I444+H446</f>
        <v>2010000</v>
      </c>
      <c r="J446" s="312"/>
    </row>
    <row r="447" spans="1:13" outlineLevel="1">
      <c r="A447" s="312"/>
      <c r="B447" s="569"/>
      <c r="C447" s="331" t="s">
        <v>39</v>
      </c>
      <c r="D447" s="337" t="s">
        <v>16</v>
      </c>
      <c r="E447" s="338" t="s">
        <v>1</v>
      </c>
      <c r="F447" s="339">
        <f>F446</f>
        <v>3</v>
      </c>
      <c r="G447" s="339">
        <f>F449</f>
        <v>2</v>
      </c>
      <c r="H447" s="340">
        <v>0</v>
      </c>
      <c r="I447" s="336">
        <f t="shared" ref="I447:I473" si="25">I446+H447</f>
        <v>2010000</v>
      </c>
      <c r="J447" s="312"/>
    </row>
    <row r="448" spans="1:13" outlineLevel="1">
      <c r="A448" s="312"/>
      <c r="B448" s="569"/>
      <c r="C448" s="331" t="s">
        <v>39</v>
      </c>
      <c r="D448" s="337" t="s">
        <v>25</v>
      </c>
      <c r="E448" s="338" t="s">
        <v>17</v>
      </c>
      <c r="F448" s="339">
        <v>2</v>
      </c>
      <c r="G448" s="339">
        <f>F446</f>
        <v>3</v>
      </c>
      <c r="H448" s="340">
        <v>10000</v>
      </c>
      <c r="I448" s="336">
        <f t="shared" si="25"/>
        <v>2020000</v>
      </c>
      <c r="J448" s="312"/>
    </row>
    <row r="449" spans="1:13" outlineLevel="1">
      <c r="A449" s="312"/>
      <c r="B449" s="569"/>
      <c r="C449" s="331" t="s">
        <v>39</v>
      </c>
      <c r="D449" s="337" t="s">
        <v>479</v>
      </c>
      <c r="E449" s="338" t="s">
        <v>17</v>
      </c>
      <c r="F449" s="341">
        <f>F448</f>
        <v>2</v>
      </c>
      <c r="G449" s="341">
        <f>F447</f>
        <v>3</v>
      </c>
      <c r="H449" s="340">
        <v>0</v>
      </c>
      <c r="I449" s="336">
        <f t="shared" si="25"/>
        <v>2020000</v>
      </c>
      <c r="J449" s="312"/>
    </row>
    <row r="450" spans="1:13" outlineLevel="1">
      <c r="A450" s="312"/>
      <c r="B450" s="567" t="s">
        <v>3</v>
      </c>
      <c r="C450" s="331" t="s">
        <v>39</v>
      </c>
      <c r="D450" s="342" t="s">
        <v>23</v>
      </c>
      <c r="E450" s="343" t="str">
        <f>E446</f>
        <v>Thắng</v>
      </c>
      <c r="F450" s="344">
        <v>3</v>
      </c>
      <c r="G450" s="344">
        <f>F452</f>
        <v>2</v>
      </c>
      <c r="H450" s="345">
        <v>0</v>
      </c>
      <c r="I450" s="336">
        <f t="shared" si="25"/>
        <v>2020000</v>
      </c>
      <c r="J450" s="312"/>
      <c r="M450" s="317"/>
    </row>
    <row r="451" spans="1:13" outlineLevel="1">
      <c r="A451" s="312"/>
      <c r="B451" s="567"/>
      <c r="C451" s="331" t="s">
        <v>39</v>
      </c>
      <c r="D451" s="342" t="s">
        <v>15</v>
      </c>
      <c r="E451" s="343" t="s">
        <v>1</v>
      </c>
      <c r="F451" s="346">
        <f>F450</f>
        <v>3</v>
      </c>
      <c r="G451" s="346">
        <f>F453</f>
        <v>2</v>
      </c>
      <c r="H451" s="345">
        <v>0</v>
      </c>
      <c r="I451" s="336">
        <f t="shared" si="25"/>
        <v>2020000</v>
      </c>
      <c r="J451" s="312"/>
      <c r="M451" s="317"/>
    </row>
    <row r="452" spans="1:13" outlineLevel="1">
      <c r="A452" s="312"/>
      <c r="B452" s="567"/>
      <c r="C452" s="331" t="s">
        <v>39</v>
      </c>
      <c r="D452" s="342" t="s">
        <v>4</v>
      </c>
      <c r="E452" s="343" t="s">
        <v>17</v>
      </c>
      <c r="F452" s="346">
        <v>2</v>
      </c>
      <c r="G452" s="346">
        <f>F450</f>
        <v>3</v>
      </c>
      <c r="H452" s="345">
        <v>10000</v>
      </c>
      <c r="I452" s="336">
        <f t="shared" si="25"/>
        <v>2030000</v>
      </c>
      <c r="J452" s="312"/>
      <c r="M452" s="317"/>
    </row>
    <row r="453" spans="1:13" outlineLevel="1">
      <c r="A453" s="312"/>
      <c r="B453" s="567"/>
      <c r="C453" s="331" t="s">
        <v>39</v>
      </c>
      <c r="D453" s="342" t="s">
        <v>16</v>
      </c>
      <c r="E453" s="343" t="s">
        <v>17</v>
      </c>
      <c r="F453" s="347">
        <f>F452</f>
        <v>2</v>
      </c>
      <c r="G453" s="347">
        <f>F451</f>
        <v>3</v>
      </c>
      <c r="H453" s="345">
        <v>10000</v>
      </c>
      <c r="I453" s="336">
        <f t="shared" si="25"/>
        <v>2040000</v>
      </c>
      <c r="J453" s="312"/>
      <c r="M453" s="317"/>
    </row>
    <row r="454" spans="1:13" outlineLevel="1">
      <c r="A454" s="312"/>
      <c r="B454" s="568" t="s">
        <v>6</v>
      </c>
      <c r="C454" s="331" t="s">
        <v>39</v>
      </c>
      <c r="D454" s="332" t="s">
        <v>4</v>
      </c>
      <c r="E454" s="333" t="s">
        <v>1</v>
      </c>
      <c r="F454" s="339">
        <v>3</v>
      </c>
      <c r="G454" s="339">
        <f>F456</f>
        <v>2</v>
      </c>
      <c r="H454" s="335">
        <v>0</v>
      </c>
      <c r="I454" s="336">
        <f t="shared" si="25"/>
        <v>2040000</v>
      </c>
      <c r="J454" s="312"/>
    </row>
    <row r="455" spans="1:13" outlineLevel="1">
      <c r="A455" s="312"/>
      <c r="B455" s="569"/>
      <c r="C455" s="331" t="s">
        <v>39</v>
      </c>
      <c r="D455" s="337" t="s">
        <v>24</v>
      </c>
      <c r="E455" s="338" t="s">
        <v>1</v>
      </c>
      <c r="F455" s="339">
        <f>F454</f>
        <v>3</v>
      </c>
      <c r="G455" s="339">
        <f>F457</f>
        <v>2</v>
      </c>
      <c r="H455" s="340">
        <v>0</v>
      </c>
      <c r="I455" s="336">
        <f t="shared" si="25"/>
        <v>2040000</v>
      </c>
      <c r="J455" s="312"/>
    </row>
    <row r="456" spans="1:13" outlineLevel="1">
      <c r="A456" s="312"/>
      <c r="B456" s="569"/>
      <c r="C456" s="331" t="s">
        <v>39</v>
      </c>
      <c r="D456" s="337" t="s">
        <v>14</v>
      </c>
      <c r="E456" s="338" t="s">
        <v>17</v>
      </c>
      <c r="F456" s="339">
        <v>2</v>
      </c>
      <c r="G456" s="339">
        <f>F454</f>
        <v>3</v>
      </c>
      <c r="H456" s="340">
        <v>10000</v>
      </c>
      <c r="I456" s="336">
        <f t="shared" si="25"/>
        <v>2050000</v>
      </c>
      <c r="J456" s="312"/>
    </row>
    <row r="457" spans="1:13" outlineLevel="1">
      <c r="A457" s="312"/>
      <c r="B457" s="569"/>
      <c r="C457" s="331" t="s">
        <v>39</v>
      </c>
      <c r="D457" s="337" t="s">
        <v>25</v>
      </c>
      <c r="E457" s="338" t="s">
        <v>17</v>
      </c>
      <c r="F457" s="341">
        <f>F456</f>
        <v>2</v>
      </c>
      <c r="G457" s="341">
        <f>F455</f>
        <v>3</v>
      </c>
      <c r="H457" s="340">
        <v>10000</v>
      </c>
      <c r="I457" s="336">
        <f t="shared" si="25"/>
        <v>2060000</v>
      </c>
      <c r="J457" s="312"/>
    </row>
    <row r="458" spans="1:13" outlineLevel="1">
      <c r="A458" s="312"/>
      <c r="B458" s="567" t="s">
        <v>7</v>
      </c>
      <c r="C458" s="331" t="s">
        <v>39</v>
      </c>
      <c r="D458" s="342" t="s">
        <v>24</v>
      </c>
      <c r="E458" s="343" t="str">
        <f>E454</f>
        <v>Thắng</v>
      </c>
      <c r="F458" s="344">
        <v>3</v>
      </c>
      <c r="G458" s="344">
        <f>F460</f>
        <v>1</v>
      </c>
      <c r="H458" s="345">
        <v>0</v>
      </c>
      <c r="I458" s="336">
        <f t="shared" si="25"/>
        <v>2060000</v>
      </c>
      <c r="J458" s="312"/>
      <c r="M458" s="317"/>
    </row>
    <row r="459" spans="1:13" outlineLevel="1">
      <c r="A459" s="312"/>
      <c r="B459" s="567"/>
      <c r="C459" s="331" t="s">
        <v>39</v>
      </c>
      <c r="D459" s="342" t="s">
        <v>23</v>
      </c>
      <c r="E459" s="343" t="s">
        <v>1</v>
      </c>
      <c r="F459" s="346">
        <f>F458</f>
        <v>3</v>
      </c>
      <c r="G459" s="346">
        <f>F461</f>
        <v>1</v>
      </c>
      <c r="H459" s="345">
        <v>0</v>
      </c>
      <c r="I459" s="336">
        <f t="shared" si="25"/>
        <v>2060000</v>
      </c>
      <c r="J459" s="312"/>
      <c r="M459" s="317"/>
    </row>
    <row r="460" spans="1:13" outlineLevel="1">
      <c r="A460" s="312"/>
      <c r="B460" s="567"/>
      <c r="C460" s="331" t="s">
        <v>39</v>
      </c>
      <c r="D460" s="342" t="s">
        <v>15</v>
      </c>
      <c r="E460" s="343" t="s">
        <v>17</v>
      </c>
      <c r="F460" s="346">
        <v>1</v>
      </c>
      <c r="G460" s="346">
        <f>F458</f>
        <v>3</v>
      </c>
      <c r="H460" s="345">
        <v>10000</v>
      </c>
      <c r="I460" s="336">
        <f t="shared" si="25"/>
        <v>2070000</v>
      </c>
      <c r="J460" s="312"/>
      <c r="M460" s="317"/>
    </row>
    <row r="461" spans="1:13" outlineLevel="1">
      <c r="A461" s="312"/>
      <c r="B461" s="567"/>
      <c r="C461" s="331" t="s">
        <v>39</v>
      </c>
      <c r="D461" s="342" t="s">
        <v>504</v>
      </c>
      <c r="E461" s="343" t="s">
        <v>17</v>
      </c>
      <c r="F461" s="347">
        <f>F460</f>
        <v>1</v>
      </c>
      <c r="G461" s="347">
        <f>F459</f>
        <v>3</v>
      </c>
      <c r="H461" s="345">
        <v>0</v>
      </c>
      <c r="I461" s="336">
        <f t="shared" si="25"/>
        <v>2070000</v>
      </c>
      <c r="J461" s="312"/>
      <c r="M461" s="317"/>
    </row>
    <row r="462" spans="1:13" outlineLevel="1">
      <c r="A462" s="312"/>
      <c r="B462" s="568" t="s">
        <v>8</v>
      </c>
      <c r="C462" s="331" t="s">
        <v>39</v>
      </c>
      <c r="D462" s="332" t="s">
        <v>14</v>
      </c>
      <c r="E462" s="333" t="s">
        <v>1</v>
      </c>
      <c r="F462" s="339">
        <v>3</v>
      </c>
      <c r="G462" s="339">
        <f>F464</f>
        <v>1</v>
      </c>
      <c r="H462" s="335">
        <v>0</v>
      </c>
      <c r="I462" s="336">
        <f t="shared" si="25"/>
        <v>2070000</v>
      </c>
      <c r="J462" s="312"/>
    </row>
    <row r="463" spans="1:13" outlineLevel="1">
      <c r="A463" s="312"/>
      <c r="B463" s="569"/>
      <c r="C463" s="331" t="s">
        <v>39</v>
      </c>
      <c r="D463" s="337" t="s">
        <v>23</v>
      </c>
      <c r="E463" s="338" t="s">
        <v>1</v>
      </c>
      <c r="F463" s="339">
        <f>F462</f>
        <v>3</v>
      </c>
      <c r="G463" s="339">
        <f>F465</f>
        <v>1</v>
      </c>
      <c r="H463" s="340">
        <v>0</v>
      </c>
      <c r="I463" s="336">
        <f t="shared" si="25"/>
        <v>2070000</v>
      </c>
      <c r="J463" s="312"/>
    </row>
    <row r="464" spans="1:13" outlineLevel="1">
      <c r="A464" s="312"/>
      <c r="B464" s="569"/>
      <c r="C464" s="331" t="s">
        <v>39</v>
      </c>
      <c r="D464" s="337" t="s">
        <v>25</v>
      </c>
      <c r="E464" s="338" t="s">
        <v>17</v>
      </c>
      <c r="F464" s="339">
        <v>1</v>
      </c>
      <c r="G464" s="339">
        <f>F462</f>
        <v>3</v>
      </c>
      <c r="H464" s="340">
        <v>10000</v>
      </c>
      <c r="I464" s="336">
        <f t="shared" si="25"/>
        <v>2080000</v>
      </c>
      <c r="J464" s="312"/>
    </row>
    <row r="465" spans="1:13" outlineLevel="1">
      <c r="A465" s="312"/>
      <c r="B465" s="569"/>
      <c r="C465" s="331" t="s">
        <v>39</v>
      </c>
      <c r="D465" s="337" t="s">
        <v>118</v>
      </c>
      <c r="E465" s="338" t="s">
        <v>17</v>
      </c>
      <c r="F465" s="341">
        <f>F464</f>
        <v>1</v>
      </c>
      <c r="G465" s="341">
        <f>F463</f>
        <v>3</v>
      </c>
      <c r="H465" s="340">
        <v>10000</v>
      </c>
      <c r="I465" s="336">
        <f t="shared" si="25"/>
        <v>2090000</v>
      </c>
      <c r="J465" s="312"/>
    </row>
    <row r="466" spans="1:13" outlineLevel="1">
      <c r="A466" s="312"/>
      <c r="B466" s="567" t="s">
        <v>10</v>
      </c>
      <c r="C466" s="331" t="s">
        <v>39</v>
      </c>
      <c r="D466" s="342" t="s">
        <v>15</v>
      </c>
      <c r="E466" s="343" t="str">
        <f>E462</f>
        <v>Thắng</v>
      </c>
      <c r="F466" s="344">
        <v>3</v>
      </c>
      <c r="G466" s="344">
        <f>F468</f>
        <v>2</v>
      </c>
      <c r="H466" s="345">
        <v>0</v>
      </c>
      <c r="I466" s="336">
        <f t="shared" si="25"/>
        <v>2090000</v>
      </c>
      <c r="J466" s="312"/>
      <c r="M466" s="317"/>
    </row>
    <row r="467" spans="1:13" outlineLevel="1">
      <c r="A467" s="312"/>
      <c r="B467" s="567"/>
      <c r="C467" s="331" t="s">
        <v>39</v>
      </c>
      <c r="D467" s="342" t="s">
        <v>504</v>
      </c>
      <c r="E467" s="343" t="s">
        <v>1</v>
      </c>
      <c r="F467" s="346">
        <f>F466</f>
        <v>3</v>
      </c>
      <c r="G467" s="346">
        <f>F469</f>
        <v>2</v>
      </c>
      <c r="H467" s="345">
        <v>0</v>
      </c>
      <c r="I467" s="336">
        <f t="shared" si="25"/>
        <v>2090000</v>
      </c>
      <c r="J467" s="312"/>
      <c r="M467" s="317"/>
    </row>
    <row r="468" spans="1:13" outlineLevel="1">
      <c r="A468" s="312"/>
      <c r="B468" s="567"/>
      <c r="C468" s="331" t="s">
        <v>39</v>
      </c>
      <c r="D468" s="342" t="s">
        <v>0</v>
      </c>
      <c r="E468" s="343" t="s">
        <v>17</v>
      </c>
      <c r="F468" s="346">
        <v>2</v>
      </c>
      <c r="G468" s="346">
        <f>F466</f>
        <v>3</v>
      </c>
      <c r="H468" s="345">
        <v>10000</v>
      </c>
      <c r="I468" s="336">
        <f t="shared" si="25"/>
        <v>2100000</v>
      </c>
      <c r="J468" s="312"/>
      <c r="M468" s="317"/>
    </row>
    <row r="469" spans="1:13" outlineLevel="1">
      <c r="A469" s="312"/>
      <c r="B469" s="567"/>
      <c r="C469" s="331" t="s">
        <v>39</v>
      </c>
      <c r="D469" s="342" t="s">
        <v>24</v>
      </c>
      <c r="E469" s="343" t="s">
        <v>17</v>
      </c>
      <c r="F469" s="347">
        <f>F468</f>
        <v>2</v>
      </c>
      <c r="G469" s="347">
        <f>F467</f>
        <v>3</v>
      </c>
      <c r="H469" s="345">
        <v>10000</v>
      </c>
      <c r="I469" s="336">
        <f t="shared" si="25"/>
        <v>2110000</v>
      </c>
      <c r="J469" s="312"/>
      <c r="M469" s="317"/>
    </row>
    <row r="470" spans="1:13" outlineLevel="1">
      <c r="A470" s="312"/>
      <c r="B470" s="568" t="s">
        <v>31</v>
      </c>
      <c r="C470" s="331" t="s">
        <v>39</v>
      </c>
      <c r="D470" s="332" t="s">
        <v>15</v>
      </c>
      <c r="E470" s="333" t="s">
        <v>1</v>
      </c>
      <c r="F470" s="339">
        <v>3</v>
      </c>
      <c r="G470" s="339">
        <f>F472</f>
        <v>2</v>
      </c>
      <c r="H470" s="335">
        <v>0</v>
      </c>
      <c r="I470" s="336">
        <f t="shared" si="25"/>
        <v>2110000</v>
      </c>
      <c r="J470" s="312"/>
    </row>
    <row r="471" spans="1:13" outlineLevel="1">
      <c r="A471" s="312"/>
      <c r="B471" s="569"/>
      <c r="C471" s="331" t="s">
        <v>39</v>
      </c>
      <c r="D471" s="337" t="s">
        <v>505</v>
      </c>
      <c r="E471" s="338" t="s">
        <v>1</v>
      </c>
      <c r="F471" s="339">
        <f>F470</f>
        <v>3</v>
      </c>
      <c r="G471" s="339">
        <f>F473</f>
        <v>2</v>
      </c>
      <c r="H471" s="340">
        <v>0</v>
      </c>
      <c r="I471" s="336">
        <f t="shared" si="25"/>
        <v>2110000</v>
      </c>
      <c r="J471" s="312"/>
    </row>
    <row r="472" spans="1:13" outlineLevel="1">
      <c r="A472" s="312"/>
      <c r="B472" s="569"/>
      <c r="C472" s="331" t="s">
        <v>39</v>
      </c>
      <c r="D472" s="337" t="s">
        <v>14</v>
      </c>
      <c r="E472" s="338" t="s">
        <v>17</v>
      </c>
      <c r="F472" s="339">
        <v>2</v>
      </c>
      <c r="G472" s="339">
        <f>F470</f>
        <v>3</v>
      </c>
      <c r="H472" s="340">
        <v>10000</v>
      </c>
      <c r="I472" s="336">
        <f t="shared" si="25"/>
        <v>2120000</v>
      </c>
      <c r="J472" s="312"/>
    </row>
    <row r="473" spans="1:13" outlineLevel="1">
      <c r="A473" s="312"/>
      <c r="B473" s="569"/>
      <c r="C473" s="331" t="s">
        <v>39</v>
      </c>
      <c r="D473" s="337" t="s">
        <v>23</v>
      </c>
      <c r="E473" s="338" t="s">
        <v>17</v>
      </c>
      <c r="F473" s="341">
        <f>F472</f>
        <v>2</v>
      </c>
      <c r="G473" s="341">
        <f>F471</f>
        <v>3</v>
      </c>
      <c r="H473" s="340">
        <v>10000</v>
      </c>
      <c r="I473" s="336">
        <f t="shared" si="25"/>
        <v>2130000</v>
      </c>
      <c r="J473" s="312"/>
    </row>
    <row r="474" spans="1:13">
      <c r="A474" s="312"/>
      <c r="B474" s="325" t="s">
        <v>507</v>
      </c>
      <c r="C474" s="326"/>
      <c r="D474" s="327"/>
      <c r="E474" s="328"/>
      <c r="F474" s="328"/>
      <c r="G474" s="328"/>
      <c r="H474" s="329">
        <f>SUM(H475:H498)</f>
        <v>120000</v>
      </c>
      <c r="I474" s="330">
        <v>0</v>
      </c>
      <c r="J474" s="312"/>
      <c r="M474" s="317"/>
    </row>
    <row r="475" spans="1:13" outlineLevel="1">
      <c r="A475" s="312"/>
      <c r="B475" s="568" t="s">
        <v>2</v>
      </c>
      <c r="C475" s="331" t="s">
        <v>39</v>
      </c>
      <c r="D475" s="332" t="s">
        <v>14</v>
      </c>
      <c r="E475" s="333" t="s">
        <v>1</v>
      </c>
      <c r="F475" s="339">
        <v>3</v>
      </c>
      <c r="G475" s="339">
        <f>F477</f>
        <v>1</v>
      </c>
      <c r="H475" s="335">
        <v>0</v>
      </c>
      <c r="I475" s="336">
        <f>I473+H475</f>
        <v>2130000</v>
      </c>
      <c r="J475" s="312"/>
    </row>
    <row r="476" spans="1:13" outlineLevel="1">
      <c r="A476" s="312"/>
      <c r="B476" s="569"/>
      <c r="C476" s="331" t="s">
        <v>39</v>
      </c>
      <c r="D476" s="337" t="s">
        <v>16</v>
      </c>
      <c r="E476" s="338" t="s">
        <v>1</v>
      </c>
      <c r="F476" s="339">
        <f>F475</f>
        <v>3</v>
      </c>
      <c r="G476" s="339">
        <f>F478</f>
        <v>1</v>
      </c>
      <c r="H476" s="340">
        <v>0</v>
      </c>
      <c r="I476" s="336">
        <f t="shared" ref="I476:I498" si="26">I475+H476</f>
        <v>2130000</v>
      </c>
      <c r="J476" s="312"/>
    </row>
    <row r="477" spans="1:13" outlineLevel="1">
      <c r="A477" s="312"/>
      <c r="B477" s="569"/>
      <c r="C477" s="331" t="s">
        <v>39</v>
      </c>
      <c r="D477" s="337" t="s">
        <v>13</v>
      </c>
      <c r="E477" s="338" t="s">
        <v>17</v>
      </c>
      <c r="F477" s="339">
        <v>1</v>
      </c>
      <c r="G477" s="339">
        <f>F475</f>
        <v>3</v>
      </c>
      <c r="H477" s="340">
        <v>10000</v>
      </c>
      <c r="I477" s="336">
        <f t="shared" si="26"/>
        <v>2140000</v>
      </c>
      <c r="J477" s="312"/>
    </row>
    <row r="478" spans="1:13" outlineLevel="1">
      <c r="A478" s="312"/>
      <c r="B478" s="569"/>
      <c r="C478" s="331" t="s">
        <v>39</v>
      </c>
      <c r="D478" s="337" t="s">
        <v>24</v>
      </c>
      <c r="E478" s="338" t="s">
        <v>17</v>
      </c>
      <c r="F478" s="341">
        <f>F477</f>
        <v>1</v>
      </c>
      <c r="G478" s="341">
        <f>F476</f>
        <v>3</v>
      </c>
      <c r="H478" s="340">
        <v>10000</v>
      </c>
      <c r="I478" s="336">
        <f t="shared" si="26"/>
        <v>2150000</v>
      </c>
      <c r="J478" s="312"/>
    </row>
    <row r="479" spans="1:13" outlineLevel="1">
      <c r="A479" s="312"/>
      <c r="B479" s="567" t="s">
        <v>3</v>
      </c>
      <c r="C479" s="331" t="s">
        <v>39</v>
      </c>
      <c r="D479" s="342" t="s">
        <v>14</v>
      </c>
      <c r="E479" s="343" t="str">
        <f>E475</f>
        <v>Thắng</v>
      </c>
      <c r="F479" s="344">
        <v>3</v>
      </c>
      <c r="G479" s="344">
        <f>F481</f>
        <v>0</v>
      </c>
      <c r="H479" s="345">
        <v>0</v>
      </c>
      <c r="I479" s="336">
        <f t="shared" si="26"/>
        <v>2150000</v>
      </c>
      <c r="J479" s="312"/>
      <c r="M479" s="317"/>
    </row>
    <row r="480" spans="1:13" outlineLevel="1">
      <c r="A480" s="312"/>
      <c r="B480" s="567"/>
      <c r="C480" s="331" t="s">
        <v>39</v>
      </c>
      <c r="D480" s="342" t="s">
        <v>24</v>
      </c>
      <c r="E480" s="343" t="s">
        <v>1</v>
      </c>
      <c r="F480" s="346">
        <f>F479</f>
        <v>3</v>
      </c>
      <c r="G480" s="346">
        <f>F482</f>
        <v>0</v>
      </c>
      <c r="H480" s="345">
        <v>0</v>
      </c>
      <c r="I480" s="336">
        <f t="shared" si="26"/>
        <v>2150000</v>
      </c>
      <c r="J480" s="312"/>
      <c r="M480" s="317"/>
    </row>
    <row r="481" spans="1:13" outlineLevel="1">
      <c r="A481" s="312"/>
      <c r="B481" s="567"/>
      <c r="C481" s="331" t="s">
        <v>39</v>
      </c>
      <c r="D481" s="342" t="s">
        <v>13</v>
      </c>
      <c r="E481" s="343" t="s">
        <v>17</v>
      </c>
      <c r="F481" s="346">
        <v>0</v>
      </c>
      <c r="G481" s="346">
        <f>F479</f>
        <v>3</v>
      </c>
      <c r="H481" s="345">
        <v>10000</v>
      </c>
      <c r="I481" s="336">
        <f t="shared" si="26"/>
        <v>2160000</v>
      </c>
      <c r="J481" s="312"/>
      <c r="M481" s="317"/>
    </row>
    <row r="482" spans="1:13" outlineLevel="1">
      <c r="A482" s="312"/>
      <c r="B482" s="567"/>
      <c r="C482" s="331" t="s">
        <v>39</v>
      </c>
      <c r="D482" s="342" t="s">
        <v>23</v>
      </c>
      <c r="E482" s="343" t="s">
        <v>17</v>
      </c>
      <c r="F482" s="347">
        <f>F481</f>
        <v>0</v>
      </c>
      <c r="G482" s="347">
        <f>F480</f>
        <v>3</v>
      </c>
      <c r="H482" s="345">
        <v>10000</v>
      </c>
      <c r="I482" s="336">
        <f t="shared" si="26"/>
        <v>2170000</v>
      </c>
      <c r="J482" s="312"/>
      <c r="M482" s="317"/>
    </row>
    <row r="483" spans="1:13" outlineLevel="1">
      <c r="A483" s="312"/>
      <c r="B483" s="568" t="s">
        <v>6</v>
      </c>
      <c r="C483" s="331" t="s">
        <v>39</v>
      </c>
      <c r="D483" s="332" t="s">
        <v>23</v>
      </c>
      <c r="E483" s="333" t="s">
        <v>1</v>
      </c>
      <c r="F483" s="339">
        <v>3</v>
      </c>
      <c r="G483" s="339">
        <f>F485</f>
        <v>2</v>
      </c>
      <c r="H483" s="335">
        <v>0</v>
      </c>
      <c r="I483" s="336">
        <f t="shared" si="26"/>
        <v>2170000</v>
      </c>
      <c r="J483" s="312"/>
    </row>
    <row r="484" spans="1:13" outlineLevel="1">
      <c r="A484" s="312"/>
      <c r="B484" s="569"/>
      <c r="C484" s="331" t="s">
        <v>39</v>
      </c>
      <c r="D484" s="337" t="s">
        <v>16</v>
      </c>
      <c r="E484" s="338" t="s">
        <v>1</v>
      </c>
      <c r="F484" s="339">
        <f>F483</f>
        <v>3</v>
      </c>
      <c r="G484" s="339">
        <f>F486</f>
        <v>2</v>
      </c>
      <c r="H484" s="340">
        <v>0</v>
      </c>
      <c r="I484" s="336">
        <f t="shared" si="26"/>
        <v>2170000</v>
      </c>
      <c r="J484" s="312"/>
    </row>
    <row r="485" spans="1:13" outlineLevel="1">
      <c r="A485" s="312"/>
      <c r="B485" s="569"/>
      <c r="C485" s="331" t="s">
        <v>39</v>
      </c>
      <c r="D485" s="337" t="s">
        <v>13</v>
      </c>
      <c r="E485" s="338" t="s">
        <v>17</v>
      </c>
      <c r="F485" s="339">
        <v>2</v>
      </c>
      <c r="G485" s="339">
        <f>F483</f>
        <v>3</v>
      </c>
      <c r="H485" s="340">
        <v>10000</v>
      </c>
      <c r="I485" s="336">
        <f t="shared" si="26"/>
        <v>2180000</v>
      </c>
      <c r="J485" s="312"/>
    </row>
    <row r="486" spans="1:13" outlineLevel="1">
      <c r="A486" s="312"/>
      <c r="B486" s="569"/>
      <c r="C486" s="331" t="s">
        <v>39</v>
      </c>
      <c r="D486" s="337" t="s">
        <v>0</v>
      </c>
      <c r="E486" s="338" t="s">
        <v>17</v>
      </c>
      <c r="F486" s="341">
        <f>F485</f>
        <v>2</v>
      </c>
      <c r="G486" s="341">
        <f>F484</f>
        <v>3</v>
      </c>
      <c r="H486" s="340">
        <v>10000</v>
      </c>
      <c r="I486" s="336">
        <f t="shared" si="26"/>
        <v>2190000</v>
      </c>
      <c r="J486" s="312"/>
    </row>
    <row r="487" spans="1:13" outlineLevel="1">
      <c r="A487" s="312"/>
      <c r="B487" s="567" t="s">
        <v>7</v>
      </c>
      <c r="C487" s="331" t="s">
        <v>39</v>
      </c>
      <c r="D487" s="342" t="s">
        <v>24</v>
      </c>
      <c r="E487" s="343" t="str">
        <f>E483</f>
        <v>Thắng</v>
      </c>
      <c r="F487" s="344">
        <v>3</v>
      </c>
      <c r="G487" s="344">
        <f>F489</f>
        <v>1</v>
      </c>
      <c r="H487" s="345">
        <v>0</v>
      </c>
      <c r="I487" s="336">
        <f t="shared" si="26"/>
        <v>2190000</v>
      </c>
      <c r="J487" s="312"/>
      <c r="M487" s="317"/>
    </row>
    <row r="488" spans="1:13" outlineLevel="1">
      <c r="A488" s="312"/>
      <c r="B488" s="567"/>
      <c r="C488" s="331" t="s">
        <v>39</v>
      </c>
      <c r="D488" s="342" t="s">
        <v>14</v>
      </c>
      <c r="E488" s="343" t="s">
        <v>1</v>
      </c>
      <c r="F488" s="346">
        <f>F487</f>
        <v>3</v>
      </c>
      <c r="G488" s="346">
        <f>F490</f>
        <v>1</v>
      </c>
      <c r="H488" s="345">
        <v>0</v>
      </c>
      <c r="I488" s="336">
        <f t="shared" si="26"/>
        <v>2190000</v>
      </c>
      <c r="J488" s="312"/>
      <c r="M488" s="317"/>
    </row>
    <row r="489" spans="1:13" outlineLevel="1">
      <c r="A489" s="312"/>
      <c r="B489" s="567"/>
      <c r="C489" s="331" t="s">
        <v>39</v>
      </c>
      <c r="D489" s="342" t="s">
        <v>23</v>
      </c>
      <c r="E489" s="343" t="s">
        <v>17</v>
      </c>
      <c r="F489" s="346">
        <v>1</v>
      </c>
      <c r="G489" s="346">
        <f>F487</f>
        <v>3</v>
      </c>
      <c r="H489" s="345">
        <v>10000</v>
      </c>
      <c r="I489" s="336">
        <f t="shared" si="26"/>
        <v>2200000</v>
      </c>
      <c r="J489" s="312"/>
      <c r="M489" s="317"/>
    </row>
    <row r="490" spans="1:13" outlineLevel="1">
      <c r="A490" s="312"/>
      <c r="B490" s="567"/>
      <c r="C490" s="331" t="s">
        <v>39</v>
      </c>
      <c r="D490" s="342" t="s">
        <v>16</v>
      </c>
      <c r="E490" s="343" t="s">
        <v>17</v>
      </c>
      <c r="F490" s="347">
        <f>F489</f>
        <v>1</v>
      </c>
      <c r="G490" s="347">
        <f>F488</f>
        <v>3</v>
      </c>
      <c r="H490" s="345">
        <v>10000</v>
      </c>
      <c r="I490" s="336">
        <f t="shared" si="26"/>
        <v>2210000</v>
      </c>
      <c r="J490" s="312"/>
      <c r="M490" s="317"/>
    </row>
    <row r="491" spans="1:13" outlineLevel="1">
      <c r="A491" s="312"/>
      <c r="B491" s="568" t="s">
        <v>8</v>
      </c>
      <c r="C491" s="331" t="s">
        <v>39</v>
      </c>
      <c r="D491" s="332" t="s">
        <v>13</v>
      </c>
      <c r="E491" s="333" t="s">
        <v>1</v>
      </c>
      <c r="F491" s="339">
        <v>3</v>
      </c>
      <c r="G491" s="339">
        <f>F493</f>
        <v>2</v>
      </c>
      <c r="H491" s="335">
        <v>0</v>
      </c>
      <c r="I491" s="336">
        <f t="shared" si="26"/>
        <v>2210000</v>
      </c>
      <c r="J491" s="312"/>
    </row>
    <row r="492" spans="1:13" outlineLevel="1">
      <c r="A492" s="312"/>
      <c r="B492" s="569"/>
      <c r="C492" s="331" t="s">
        <v>39</v>
      </c>
      <c r="D492" s="337" t="s">
        <v>0</v>
      </c>
      <c r="E492" s="338" t="s">
        <v>1</v>
      </c>
      <c r="F492" s="339">
        <f>F491</f>
        <v>3</v>
      </c>
      <c r="G492" s="339">
        <f>F494</f>
        <v>2</v>
      </c>
      <c r="H492" s="340">
        <v>0</v>
      </c>
      <c r="I492" s="336">
        <f t="shared" si="26"/>
        <v>2210000</v>
      </c>
      <c r="J492" s="312"/>
    </row>
    <row r="493" spans="1:13" outlineLevel="1">
      <c r="A493" s="312"/>
      <c r="B493" s="569"/>
      <c r="C493" s="331" t="s">
        <v>39</v>
      </c>
      <c r="D493" s="337" t="s">
        <v>14</v>
      </c>
      <c r="E493" s="338" t="s">
        <v>17</v>
      </c>
      <c r="F493" s="339">
        <v>2</v>
      </c>
      <c r="G493" s="339">
        <f>F491</f>
        <v>3</v>
      </c>
      <c r="H493" s="340">
        <v>10000</v>
      </c>
      <c r="I493" s="336">
        <f t="shared" si="26"/>
        <v>2220000</v>
      </c>
      <c r="J493" s="312"/>
    </row>
    <row r="494" spans="1:13" outlineLevel="1">
      <c r="A494" s="312"/>
      <c r="B494" s="569"/>
      <c r="C494" s="331" t="s">
        <v>39</v>
      </c>
      <c r="D494" s="337" t="s">
        <v>24</v>
      </c>
      <c r="E494" s="338" t="s">
        <v>17</v>
      </c>
      <c r="F494" s="341">
        <f>F493</f>
        <v>2</v>
      </c>
      <c r="G494" s="341">
        <f>F492</f>
        <v>3</v>
      </c>
      <c r="H494" s="340">
        <v>10000</v>
      </c>
      <c r="I494" s="336">
        <f t="shared" si="26"/>
        <v>2230000</v>
      </c>
      <c r="J494" s="312"/>
    </row>
    <row r="495" spans="1:13" outlineLevel="1">
      <c r="A495" s="312"/>
      <c r="B495" s="567" t="s">
        <v>10</v>
      </c>
      <c r="C495" s="331" t="s">
        <v>39</v>
      </c>
      <c r="D495" s="342" t="s">
        <v>14</v>
      </c>
      <c r="E495" s="343" t="str">
        <f>E491</f>
        <v>Thắng</v>
      </c>
      <c r="F495" s="344">
        <v>3</v>
      </c>
      <c r="G495" s="344">
        <f>F497</f>
        <v>0</v>
      </c>
      <c r="H495" s="345">
        <v>0</v>
      </c>
      <c r="I495" s="336">
        <f t="shared" si="26"/>
        <v>2230000</v>
      </c>
      <c r="J495" s="312"/>
      <c r="M495" s="317"/>
    </row>
    <row r="496" spans="1:13" outlineLevel="1">
      <c r="A496" s="312"/>
      <c r="B496" s="567"/>
      <c r="C496" s="331" t="s">
        <v>39</v>
      </c>
      <c r="D496" s="342" t="s">
        <v>0</v>
      </c>
      <c r="E496" s="343" t="s">
        <v>1</v>
      </c>
      <c r="F496" s="346">
        <f>F495</f>
        <v>3</v>
      </c>
      <c r="G496" s="346">
        <f>F498</f>
        <v>0</v>
      </c>
      <c r="H496" s="345">
        <v>0</v>
      </c>
      <c r="I496" s="336">
        <f t="shared" si="26"/>
        <v>2230000</v>
      </c>
      <c r="J496" s="312"/>
      <c r="M496" s="317"/>
    </row>
    <row r="497" spans="1:13" outlineLevel="1">
      <c r="A497" s="312"/>
      <c r="B497" s="567"/>
      <c r="C497" s="331" t="s">
        <v>39</v>
      </c>
      <c r="D497" s="342" t="s">
        <v>23</v>
      </c>
      <c r="E497" s="343" t="s">
        <v>17</v>
      </c>
      <c r="F497" s="346">
        <v>0</v>
      </c>
      <c r="G497" s="346">
        <f>F495</f>
        <v>3</v>
      </c>
      <c r="H497" s="345">
        <v>10000</v>
      </c>
      <c r="I497" s="336">
        <f t="shared" si="26"/>
        <v>2240000</v>
      </c>
      <c r="J497" s="312"/>
      <c r="M497" s="317"/>
    </row>
    <row r="498" spans="1:13" outlineLevel="1">
      <c r="A498" s="312"/>
      <c r="B498" s="567"/>
      <c r="C498" s="331" t="s">
        <v>39</v>
      </c>
      <c r="D498" s="342" t="s">
        <v>16</v>
      </c>
      <c r="E498" s="343" t="s">
        <v>17</v>
      </c>
      <c r="F498" s="347">
        <f>F497</f>
        <v>0</v>
      </c>
      <c r="G498" s="347">
        <f>F496</f>
        <v>3</v>
      </c>
      <c r="H498" s="345">
        <v>10000</v>
      </c>
      <c r="I498" s="336">
        <f t="shared" si="26"/>
        <v>2250000</v>
      </c>
      <c r="J498" s="312"/>
      <c r="M498" s="317"/>
    </row>
    <row r="499" spans="1:13">
      <c r="A499" s="312"/>
      <c r="B499" s="325" t="s">
        <v>508</v>
      </c>
      <c r="C499" s="326"/>
      <c r="D499" s="327"/>
      <c r="E499" s="328"/>
      <c r="F499" s="328"/>
      <c r="G499" s="328"/>
      <c r="H499" s="329">
        <f>SUM(H500:H523)</f>
        <v>120000</v>
      </c>
      <c r="I499" s="330">
        <v>0</v>
      </c>
      <c r="J499" s="312"/>
      <c r="M499" s="317"/>
    </row>
    <row r="500" spans="1:13" outlineLevel="1">
      <c r="A500" s="312"/>
      <c r="B500" s="568" t="s">
        <v>2</v>
      </c>
      <c r="C500" s="331" t="s">
        <v>39</v>
      </c>
      <c r="D500" s="332" t="s">
        <v>25</v>
      </c>
      <c r="E500" s="333" t="s">
        <v>1</v>
      </c>
      <c r="F500" s="339">
        <v>3</v>
      </c>
      <c r="G500" s="339">
        <f>F502</f>
        <v>1</v>
      </c>
      <c r="H500" s="335">
        <v>0</v>
      </c>
      <c r="I500" s="336">
        <f>I498+H500</f>
        <v>2250000</v>
      </c>
      <c r="J500" s="312"/>
    </row>
    <row r="501" spans="1:13" outlineLevel="1">
      <c r="A501" s="312"/>
      <c r="B501" s="569"/>
      <c r="C501" s="331" t="s">
        <v>39</v>
      </c>
      <c r="D501" s="337" t="s">
        <v>5</v>
      </c>
      <c r="E501" s="338" t="s">
        <v>1</v>
      </c>
      <c r="F501" s="339">
        <f>F500</f>
        <v>3</v>
      </c>
      <c r="G501" s="339">
        <f>F503</f>
        <v>1</v>
      </c>
      <c r="H501" s="340">
        <v>0</v>
      </c>
      <c r="I501" s="336">
        <f t="shared" ref="I501:I523" si="27">I500+H501</f>
        <v>2250000</v>
      </c>
      <c r="J501" s="312"/>
    </row>
    <row r="502" spans="1:13" outlineLevel="1">
      <c r="A502" s="312"/>
      <c r="B502" s="569"/>
      <c r="C502" s="331" t="s">
        <v>39</v>
      </c>
      <c r="D502" s="337" t="s">
        <v>14</v>
      </c>
      <c r="E502" s="338" t="s">
        <v>17</v>
      </c>
      <c r="F502" s="339">
        <v>1</v>
      </c>
      <c r="G502" s="339">
        <f>F500</f>
        <v>3</v>
      </c>
      <c r="H502" s="340">
        <v>10000</v>
      </c>
      <c r="I502" s="336">
        <f t="shared" si="27"/>
        <v>2260000</v>
      </c>
      <c r="J502" s="312"/>
    </row>
    <row r="503" spans="1:13" outlineLevel="1">
      <c r="A503" s="312"/>
      <c r="B503" s="569"/>
      <c r="C503" s="331" t="s">
        <v>39</v>
      </c>
      <c r="D503" s="337" t="s">
        <v>15</v>
      </c>
      <c r="E503" s="338" t="s">
        <v>17</v>
      </c>
      <c r="F503" s="341">
        <f>F502</f>
        <v>1</v>
      </c>
      <c r="G503" s="341">
        <f>F501</f>
        <v>3</v>
      </c>
      <c r="H503" s="340">
        <v>10000</v>
      </c>
      <c r="I503" s="336">
        <f t="shared" si="27"/>
        <v>2270000</v>
      </c>
      <c r="J503" s="312"/>
    </row>
    <row r="504" spans="1:13" outlineLevel="1">
      <c r="A504" s="312"/>
      <c r="B504" s="567" t="s">
        <v>3</v>
      </c>
      <c r="C504" s="331" t="s">
        <v>39</v>
      </c>
      <c r="D504" s="342" t="s">
        <v>0</v>
      </c>
      <c r="E504" s="343" t="str">
        <f>E500</f>
        <v>Thắng</v>
      </c>
      <c r="F504" s="344">
        <v>3</v>
      </c>
      <c r="G504" s="344">
        <f>F506</f>
        <v>2</v>
      </c>
      <c r="H504" s="345">
        <v>0</v>
      </c>
      <c r="I504" s="336">
        <f t="shared" si="27"/>
        <v>2270000</v>
      </c>
      <c r="J504" s="312"/>
      <c r="M504" s="317"/>
    </row>
    <row r="505" spans="1:13" outlineLevel="1">
      <c r="A505" s="312"/>
      <c r="B505" s="567"/>
      <c r="C505" s="331" t="s">
        <v>39</v>
      </c>
      <c r="D505" s="342" t="s">
        <v>15</v>
      </c>
      <c r="E505" s="343" t="s">
        <v>1</v>
      </c>
      <c r="F505" s="346">
        <f>F504</f>
        <v>3</v>
      </c>
      <c r="G505" s="346">
        <f>F507</f>
        <v>2</v>
      </c>
      <c r="H505" s="345">
        <v>0</v>
      </c>
      <c r="I505" s="336">
        <f t="shared" si="27"/>
        <v>2270000</v>
      </c>
      <c r="J505" s="312"/>
      <c r="M505" s="317"/>
    </row>
    <row r="506" spans="1:13" outlineLevel="1">
      <c r="A506" s="312"/>
      <c r="B506" s="567"/>
      <c r="C506" s="331" t="s">
        <v>39</v>
      </c>
      <c r="D506" s="342" t="s">
        <v>25</v>
      </c>
      <c r="E506" s="343" t="s">
        <v>17</v>
      </c>
      <c r="F506" s="346">
        <v>2</v>
      </c>
      <c r="G506" s="346">
        <f>F504</f>
        <v>3</v>
      </c>
      <c r="H506" s="345">
        <v>10000</v>
      </c>
      <c r="I506" s="336">
        <f t="shared" si="27"/>
        <v>2280000</v>
      </c>
      <c r="J506" s="312"/>
      <c r="M506" s="317"/>
    </row>
    <row r="507" spans="1:13" outlineLevel="1">
      <c r="A507" s="312"/>
      <c r="B507" s="567"/>
      <c r="C507" s="331" t="s">
        <v>39</v>
      </c>
      <c r="D507" s="342" t="s">
        <v>5</v>
      </c>
      <c r="E507" s="343" t="s">
        <v>17</v>
      </c>
      <c r="F507" s="347">
        <f>F506</f>
        <v>2</v>
      </c>
      <c r="G507" s="347">
        <f>F505</f>
        <v>3</v>
      </c>
      <c r="H507" s="345">
        <v>10000</v>
      </c>
      <c r="I507" s="336">
        <f t="shared" si="27"/>
        <v>2290000</v>
      </c>
      <c r="J507" s="312"/>
      <c r="M507" s="317"/>
    </row>
    <row r="508" spans="1:13" outlineLevel="1">
      <c r="A508" s="312"/>
      <c r="B508" s="568" t="s">
        <v>6</v>
      </c>
      <c r="C508" s="331" t="s">
        <v>39</v>
      </c>
      <c r="D508" s="332" t="s">
        <v>23</v>
      </c>
      <c r="E508" s="333" t="s">
        <v>1</v>
      </c>
      <c r="F508" s="339">
        <v>3</v>
      </c>
      <c r="G508" s="339">
        <f>F510</f>
        <v>1</v>
      </c>
      <c r="H508" s="335">
        <v>0</v>
      </c>
      <c r="I508" s="336">
        <f t="shared" si="27"/>
        <v>2290000</v>
      </c>
      <c r="J508" s="312"/>
    </row>
    <row r="509" spans="1:13" outlineLevel="1">
      <c r="A509" s="312"/>
      <c r="B509" s="569"/>
      <c r="C509" s="331" t="s">
        <v>39</v>
      </c>
      <c r="D509" s="337" t="s">
        <v>0</v>
      </c>
      <c r="E509" s="338" t="s">
        <v>1</v>
      </c>
      <c r="F509" s="339">
        <f>F508</f>
        <v>3</v>
      </c>
      <c r="G509" s="339">
        <f>F511</f>
        <v>1</v>
      </c>
      <c r="H509" s="340">
        <v>0</v>
      </c>
      <c r="I509" s="336">
        <f t="shared" si="27"/>
        <v>2290000</v>
      </c>
      <c r="J509" s="312"/>
    </row>
    <row r="510" spans="1:13" outlineLevel="1">
      <c r="A510" s="312"/>
      <c r="B510" s="569"/>
      <c r="C510" s="331" t="s">
        <v>39</v>
      </c>
      <c r="D510" s="337" t="s">
        <v>14</v>
      </c>
      <c r="E510" s="338" t="s">
        <v>17</v>
      </c>
      <c r="F510" s="339">
        <v>1</v>
      </c>
      <c r="G510" s="339">
        <f>F508</f>
        <v>3</v>
      </c>
      <c r="H510" s="340">
        <v>10000</v>
      </c>
      <c r="I510" s="336">
        <f t="shared" si="27"/>
        <v>2300000</v>
      </c>
      <c r="J510" s="312"/>
    </row>
    <row r="511" spans="1:13" outlineLevel="1">
      <c r="A511" s="312"/>
      <c r="B511" s="569"/>
      <c r="C511" s="331" t="s">
        <v>39</v>
      </c>
      <c r="D511" s="337" t="s">
        <v>118</v>
      </c>
      <c r="E511" s="338" t="s">
        <v>17</v>
      </c>
      <c r="F511" s="341">
        <f>F510</f>
        <v>1</v>
      </c>
      <c r="G511" s="341">
        <f>F509</f>
        <v>3</v>
      </c>
      <c r="H511" s="340">
        <v>10000</v>
      </c>
      <c r="I511" s="336">
        <f t="shared" si="27"/>
        <v>2310000</v>
      </c>
      <c r="J511" s="312"/>
    </row>
    <row r="512" spans="1:13" outlineLevel="1">
      <c r="A512" s="312"/>
      <c r="B512" s="567" t="s">
        <v>7</v>
      </c>
      <c r="C512" s="331" t="s">
        <v>39</v>
      </c>
      <c r="D512" s="342" t="s">
        <v>25</v>
      </c>
      <c r="E512" s="343" t="str">
        <f>E508</f>
        <v>Thắng</v>
      </c>
      <c r="F512" s="344">
        <v>3</v>
      </c>
      <c r="G512" s="344">
        <f>F514</f>
        <v>2</v>
      </c>
      <c r="H512" s="345">
        <v>0</v>
      </c>
      <c r="I512" s="336">
        <f t="shared" si="27"/>
        <v>2310000</v>
      </c>
      <c r="J512" s="312"/>
      <c r="M512" s="317"/>
    </row>
    <row r="513" spans="1:13" outlineLevel="1">
      <c r="A513" s="312"/>
      <c r="B513" s="567"/>
      <c r="C513" s="331" t="s">
        <v>39</v>
      </c>
      <c r="D513" s="342" t="s">
        <v>118</v>
      </c>
      <c r="E513" s="343" t="s">
        <v>1</v>
      </c>
      <c r="F513" s="346">
        <f>F512</f>
        <v>3</v>
      </c>
      <c r="G513" s="346">
        <f>F515</f>
        <v>2</v>
      </c>
      <c r="H513" s="345">
        <v>0</v>
      </c>
      <c r="I513" s="336">
        <f t="shared" si="27"/>
        <v>2310000</v>
      </c>
      <c r="J513" s="312"/>
      <c r="M513" s="317"/>
    </row>
    <row r="514" spans="1:13" outlineLevel="1">
      <c r="A514" s="312"/>
      <c r="B514" s="567"/>
      <c r="C514" s="331" t="s">
        <v>39</v>
      </c>
      <c r="D514" s="342" t="s">
        <v>15</v>
      </c>
      <c r="E514" s="343" t="s">
        <v>17</v>
      </c>
      <c r="F514" s="346">
        <v>2</v>
      </c>
      <c r="G514" s="346">
        <f>F512</f>
        <v>3</v>
      </c>
      <c r="H514" s="345">
        <v>10000</v>
      </c>
      <c r="I514" s="336">
        <f t="shared" si="27"/>
        <v>2320000</v>
      </c>
      <c r="J514" s="312"/>
      <c r="M514" s="317"/>
    </row>
    <row r="515" spans="1:13" outlineLevel="1">
      <c r="A515" s="312"/>
      <c r="B515" s="567"/>
      <c r="C515" s="331" t="s">
        <v>39</v>
      </c>
      <c r="D515" s="342" t="s">
        <v>5</v>
      </c>
      <c r="E515" s="343" t="s">
        <v>17</v>
      </c>
      <c r="F515" s="347">
        <f>F514</f>
        <v>2</v>
      </c>
      <c r="G515" s="347">
        <f>F513</f>
        <v>3</v>
      </c>
      <c r="H515" s="345">
        <v>10000</v>
      </c>
      <c r="I515" s="336">
        <f t="shared" si="27"/>
        <v>2330000</v>
      </c>
      <c r="J515" s="312"/>
      <c r="M515" s="317"/>
    </row>
    <row r="516" spans="1:13" outlineLevel="1">
      <c r="A516" s="312"/>
      <c r="B516" s="568" t="s">
        <v>8</v>
      </c>
      <c r="C516" s="331" t="s">
        <v>39</v>
      </c>
      <c r="D516" s="332" t="s">
        <v>23</v>
      </c>
      <c r="E516" s="333" t="s">
        <v>1</v>
      </c>
      <c r="F516" s="339">
        <v>3</v>
      </c>
      <c r="G516" s="339">
        <f>F518</f>
        <v>2</v>
      </c>
      <c r="H516" s="335">
        <v>0</v>
      </c>
      <c r="I516" s="336">
        <f t="shared" si="27"/>
        <v>2330000</v>
      </c>
      <c r="J516" s="312"/>
    </row>
    <row r="517" spans="1:13" outlineLevel="1">
      <c r="A517" s="312"/>
      <c r="B517" s="569"/>
      <c r="C517" s="331" t="s">
        <v>39</v>
      </c>
      <c r="D517" s="337" t="s">
        <v>25</v>
      </c>
      <c r="E517" s="338" t="s">
        <v>1</v>
      </c>
      <c r="F517" s="339">
        <f>F516</f>
        <v>3</v>
      </c>
      <c r="G517" s="339">
        <f>F519</f>
        <v>2</v>
      </c>
      <c r="H517" s="340">
        <v>0</v>
      </c>
      <c r="I517" s="336">
        <f t="shared" si="27"/>
        <v>2330000</v>
      </c>
      <c r="J517" s="312"/>
    </row>
    <row r="518" spans="1:13" outlineLevel="1">
      <c r="A518" s="312"/>
      <c r="B518" s="569"/>
      <c r="C518" s="331" t="s">
        <v>39</v>
      </c>
      <c r="D518" s="337" t="s">
        <v>14</v>
      </c>
      <c r="E518" s="338" t="s">
        <v>17</v>
      </c>
      <c r="F518" s="339">
        <v>2</v>
      </c>
      <c r="G518" s="339">
        <f>F516</f>
        <v>3</v>
      </c>
      <c r="H518" s="340">
        <v>10000</v>
      </c>
      <c r="I518" s="336">
        <f t="shared" si="27"/>
        <v>2340000</v>
      </c>
      <c r="J518" s="312"/>
    </row>
    <row r="519" spans="1:13" outlineLevel="1">
      <c r="A519" s="312"/>
      <c r="B519" s="569"/>
      <c r="C519" s="331" t="s">
        <v>39</v>
      </c>
      <c r="D519" s="337" t="s">
        <v>0</v>
      </c>
      <c r="E519" s="338" t="s">
        <v>17</v>
      </c>
      <c r="F519" s="341">
        <f>F518</f>
        <v>2</v>
      </c>
      <c r="G519" s="341">
        <f>F517</f>
        <v>3</v>
      </c>
      <c r="H519" s="340">
        <v>10000</v>
      </c>
      <c r="I519" s="336">
        <f t="shared" si="27"/>
        <v>2350000</v>
      </c>
      <c r="J519" s="312"/>
    </row>
    <row r="520" spans="1:13" outlineLevel="1">
      <c r="A520" s="312"/>
      <c r="B520" s="567" t="s">
        <v>10</v>
      </c>
      <c r="C520" s="331" t="s">
        <v>39</v>
      </c>
      <c r="D520" s="342" t="s">
        <v>23</v>
      </c>
      <c r="E520" s="343" t="str">
        <f>E516</f>
        <v>Thắng</v>
      </c>
      <c r="F520" s="344">
        <v>3</v>
      </c>
      <c r="G520" s="344">
        <f>F522</f>
        <v>1</v>
      </c>
      <c r="H520" s="345">
        <v>0</v>
      </c>
      <c r="I520" s="336">
        <f t="shared" si="27"/>
        <v>2350000</v>
      </c>
      <c r="J520" s="312"/>
      <c r="M520" s="317"/>
    </row>
    <row r="521" spans="1:13" outlineLevel="1">
      <c r="A521" s="312"/>
      <c r="B521" s="567"/>
      <c r="C521" s="331" t="s">
        <v>39</v>
      </c>
      <c r="D521" s="342" t="s">
        <v>15</v>
      </c>
      <c r="E521" s="343" t="s">
        <v>1</v>
      </c>
      <c r="F521" s="346">
        <f>F520</f>
        <v>3</v>
      </c>
      <c r="G521" s="346">
        <f>F523</f>
        <v>1</v>
      </c>
      <c r="H521" s="345">
        <v>0</v>
      </c>
      <c r="I521" s="336">
        <f t="shared" si="27"/>
        <v>2350000</v>
      </c>
      <c r="J521" s="312"/>
      <c r="M521" s="317"/>
    </row>
    <row r="522" spans="1:13" outlineLevel="1">
      <c r="A522" s="312"/>
      <c r="B522" s="567"/>
      <c r="C522" s="331" t="s">
        <v>39</v>
      </c>
      <c r="D522" s="342" t="s">
        <v>14</v>
      </c>
      <c r="E522" s="343" t="s">
        <v>17</v>
      </c>
      <c r="F522" s="346">
        <v>1</v>
      </c>
      <c r="G522" s="346">
        <f>F520</f>
        <v>3</v>
      </c>
      <c r="H522" s="345">
        <v>10000</v>
      </c>
      <c r="I522" s="336">
        <f t="shared" si="27"/>
        <v>2360000</v>
      </c>
      <c r="J522" s="312"/>
      <c r="M522" s="317"/>
    </row>
    <row r="523" spans="1:13" outlineLevel="1">
      <c r="A523" s="312"/>
      <c r="B523" s="567"/>
      <c r="C523" s="331" t="s">
        <v>39</v>
      </c>
      <c r="D523" s="342" t="s">
        <v>118</v>
      </c>
      <c r="E523" s="343" t="s">
        <v>17</v>
      </c>
      <c r="F523" s="347">
        <f>F522</f>
        <v>1</v>
      </c>
      <c r="G523" s="347">
        <f>F521</f>
        <v>3</v>
      </c>
      <c r="H523" s="345">
        <v>10000</v>
      </c>
      <c r="I523" s="336">
        <f t="shared" si="27"/>
        <v>2370000</v>
      </c>
      <c r="J523" s="312"/>
      <c r="M523" s="317"/>
    </row>
    <row r="524" spans="1:13" outlineLevel="1">
      <c r="A524" s="312"/>
      <c r="B524" s="568" t="s">
        <v>31</v>
      </c>
      <c r="C524" s="331" t="s">
        <v>39</v>
      </c>
      <c r="D524" s="332" t="s">
        <v>23</v>
      </c>
      <c r="E524" s="333" t="s">
        <v>1</v>
      </c>
      <c r="F524" s="339">
        <v>3</v>
      </c>
      <c r="G524" s="339">
        <f>F526</f>
        <v>2</v>
      </c>
      <c r="H524" s="335">
        <v>0</v>
      </c>
      <c r="I524" s="336">
        <f t="shared" ref="I524:I531" si="28">I523+H524</f>
        <v>2370000</v>
      </c>
      <c r="J524" s="312"/>
    </row>
    <row r="525" spans="1:13" outlineLevel="1">
      <c r="A525" s="312"/>
      <c r="B525" s="569"/>
      <c r="C525" s="331" t="s">
        <v>39</v>
      </c>
      <c r="D525" s="337" t="s">
        <v>15</v>
      </c>
      <c r="E525" s="338" t="s">
        <v>1</v>
      </c>
      <c r="F525" s="339">
        <f>F524</f>
        <v>3</v>
      </c>
      <c r="G525" s="339">
        <f>F527</f>
        <v>2</v>
      </c>
      <c r="H525" s="340">
        <v>0</v>
      </c>
      <c r="I525" s="336">
        <f t="shared" si="28"/>
        <v>2370000</v>
      </c>
      <c r="J525" s="312"/>
    </row>
    <row r="526" spans="1:13" outlineLevel="1">
      <c r="A526" s="312"/>
      <c r="B526" s="569"/>
      <c r="C526" s="331" t="s">
        <v>39</v>
      </c>
      <c r="D526" s="337" t="s">
        <v>14</v>
      </c>
      <c r="E526" s="338" t="s">
        <v>17</v>
      </c>
      <c r="F526" s="339">
        <v>2</v>
      </c>
      <c r="G526" s="339">
        <f>F524</f>
        <v>3</v>
      </c>
      <c r="H526" s="340">
        <v>10000</v>
      </c>
      <c r="I526" s="336">
        <f t="shared" si="28"/>
        <v>2380000</v>
      </c>
      <c r="J526" s="312"/>
    </row>
    <row r="527" spans="1:13" outlineLevel="1">
      <c r="A527" s="312"/>
      <c r="B527" s="569"/>
      <c r="C527" s="331" t="s">
        <v>39</v>
      </c>
      <c r="D527" s="337" t="s">
        <v>118</v>
      </c>
      <c r="E527" s="338" t="s">
        <v>17</v>
      </c>
      <c r="F527" s="341">
        <f>F526</f>
        <v>2</v>
      </c>
      <c r="G527" s="341">
        <f>F525</f>
        <v>3</v>
      </c>
      <c r="H527" s="340">
        <v>10000</v>
      </c>
      <c r="I527" s="336">
        <f t="shared" si="28"/>
        <v>2390000</v>
      </c>
      <c r="J527" s="312"/>
    </row>
    <row r="528" spans="1:13" outlineLevel="1">
      <c r="A528" s="312"/>
      <c r="B528" s="567" t="s">
        <v>36</v>
      </c>
      <c r="C528" s="331" t="s">
        <v>39</v>
      </c>
      <c r="D528" s="342" t="s">
        <v>14</v>
      </c>
      <c r="E528" s="343" t="str">
        <f>E524</f>
        <v>Thắng</v>
      </c>
      <c r="F528" s="344">
        <v>3</v>
      </c>
      <c r="G528" s="344">
        <f>F530</f>
        <v>0</v>
      </c>
      <c r="H528" s="345">
        <v>0</v>
      </c>
      <c r="I528" s="336">
        <f t="shared" si="28"/>
        <v>2390000</v>
      </c>
      <c r="J528" s="312"/>
      <c r="M528" s="317"/>
    </row>
    <row r="529" spans="1:13" outlineLevel="1">
      <c r="A529" s="312"/>
      <c r="B529" s="567"/>
      <c r="C529" s="331" t="s">
        <v>39</v>
      </c>
      <c r="D529" s="342" t="s">
        <v>23</v>
      </c>
      <c r="E529" s="343" t="s">
        <v>1</v>
      </c>
      <c r="F529" s="346">
        <f>F528</f>
        <v>3</v>
      </c>
      <c r="G529" s="346">
        <f>F531</f>
        <v>0</v>
      </c>
      <c r="H529" s="345">
        <v>0</v>
      </c>
      <c r="I529" s="336">
        <f t="shared" si="28"/>
        <v>2390000</v>
      </c>
      <c r="J529" s="312"/>
      <c r="M529" s="317"/>
    </row>
    <row r="530" spans="1:13" outlineLevel="1">
      <c r="A530" s="312"/>
      <c r="B530" s="567"/>
      <c r="C530" s="331" t="s">
        <v>39</v>
      </c>
      <c r="D530" s="342" t="s">
        <v>0</v>
      </c>
      <c r="E530" s="343" t="s">
        <v>17</v>
      </c>
      <c r="F530" s="346">
        <v>0</v>
      </c>
      <c r="G530" s="346">
        <f>F528</f>
        <v>3</v>
      </c>
      <c r="H530" s="345">
        <v>10000</v>
      </c>
      <c r="I530" s="336">
        <f t="shared" si="28"/>
        <v>2400000</v>
      </c>
      <c r="J530" s="312"/>
      <c r="M530" s="317"/>
    </row>
    <row r="531" spans="1:13" outlineLevel="1">
      <c r="A531" s="312"/>
      <c r="B531" s="567"/>
      <c r="C531" s="331" t="s">
        <v>39</v>
      </c>
      <c r="D531" s="342" t="s">
        <v>15</v>
      </c>
      <c r="E531" s="343" t="s">
        <v>17</v>
      </c>
      <c r="F531" s="347">
        <f>F530</f>
        <v>0</v>
      </c>
      <c r="G531" s="347">
        <f>F529</f>
        <v>3</v>
      </c>
      <c r="H531" s="345">
        <v>10000</v>
      </c>
      <c r="I531" s="336">
        <f t="shared" si="28"/>
        <v>2410000</v>
      </c>
      <c r="J531" s="312"/>
      <c r="M531" s="317"/>
    </row>
    <row r="532" spans="1:13">
      <c r="A532" s="312"/>
      <c r="B532" s="325" t="s">
        <v>509</v>
      </c>
      <c r="C532" s="326"/>
      <c r="D532" s="327"/>
      <c r="E532" s="328"/>
      <c r="F532" s="328"/>
      <c r="G532" s="328"/>
      <c r="H532" s="329">
        <f>SUM(H533:H548)</f>
        <v>80000</v>
      </c>
      <c r="I532" s="330">
        <v>0</v>
      </c>
      <c r="J532" s="312"/>
      <c r="M532" s="317"/>
    </row>
    <row r="533" spans="1:13" outlineLevel="1">
      <c r="A533" s="312"/>
      <c r="B533" s="568" t="s">
        <v>2</v>
      </c>
      <c r="C533" s="331" t="s">
        <v>39</v>
      </c>
      <c r="D533" s="332" t="s">
        <v>13</v>
      </c>
      <c r="E533" s="333" t="s">
        <v>1</v>
      </c>
      <c r="F533" s="339">
        <v>3</v>
      </c>
      <c r="G533" s="339">
        <f>F535</f>
        <v>2</v>
      </c>
      <c r="H533" s="335">
        <v>0</v>
      </c>
      <c r="I533" s="336">
        <f>I531+H533</f>
        <v>2410000</v>
      </c>
      <c r="J533" s="312"/>
    </row>
    <row r="534" spans="1:13" outlineLevel="1">
      <c r="A534" s="312"/>
      <c r="B534" s="569"/>
      <c r="C534" s="331" t="s">
        <v>39</v>
      </c>
      <c r="D534" s="337" t="s">
        <v>25</v>
      </c>
      <c r="E534" s="338" t="s">
        <v>1</v>
      </c>
      <c r="F534" s="339">
        <f>F533</f>
        <v>3</v>
      </c>
      <c r="G534" s="339">
        <f>F536</f>
        <v>2</v>
      </c>
      <c r="H534" s="340">
        <v>0</v>
      </c>
      <c r="I534" s="336">
        <f t="shared" ref="I534:I548" si="29">I533+H534</f>
        <v>2410000</v>
      </c>
      <c r="J534" s="312"/>
    </row>
    <row r="535" spans="1:13" outlineLevel="1">
      <c r="A535" s="312"/>
      <c r="B535" s="569"/>
      <c r="C535" s="331" t="s">
        <v>39</v>
      </c>
      <c r="D535" s="337" t="s">
        <v>23</v>
      </c>
      <c r="E535" s="338" t="s">
        <v>17</v>
      </c>
      <c r="F535" s="339">
        <v>2</v>
      </c>
      <c r="G535" s="339">
        <f>F533</f>
        <v>3</v>
      </c>
      <c r="H535" s="340">
        <v>10000</v>
      </c>
      <c r="I535" s="336">
        <f t="shared" si="29"/>
        <v>2420000</v>
      </c>
      <c r="J535" s="312"/>
    </row>
    <row r="536" spans="1:13" outlineLevel="1">
      <c r="A536" s="312"/>
      <c r="B536" s="569"/>
      <c r="C536" s="331" t="s">
        <v>39</v>
      </c>
      <c r="D536" s="337" t="s">
        <v>0</v>
      </c>
      <c r="E536" s="338" t="s">
        <v>17</v>
      </c>
      <c r="F536" s="341">
        <f>F535</f>
        <v>2</v>
      </c>
      <c r="G536" s="341">
        <f>F534</f>
        <v>3</v>
      </c>
      <c r="H536" s="340">
        <v>10000</v>
      </c>
      <c r="I536" s="336">
        <f t="shared" si="29"/>
        <v>2430000</v>
      </c>
      <c r="J536" s="312"/>
    </row>
    <row r="537" spans="1:13" outlineLevel="1">
      <c r="A537" s="312"/>
      <c r="B537" s="567" t="s">
        <v>3</v>
      </c>
      <c r="C537" s="331" t="s">
        <v>39</v>
      </c>
      <c r="D537" s="342" t="s">
        <v>0</v>
      </c>
      <c r="E537" s="343" t="str">
        <f>E533</f>
        <v>Thắng</v>
      </c>
      <c r="F537" s="344">
        <v>3</v>
      </c>
      <c r="G537" s="344">
        <f>F539</f>
        <v>2</v>
      </c>
      <c r="H537" s="345">
        <v>0</v>
      </c>
      <c r="I537" s="336">
        <f t="shared" si="29"/>
        <v>2430000</v>
      </c>
      <c r="J537" s="312"/>
      <c r="M537" s="317"/>
    </row>
    <row r="538" spans="1:13" outlineLevel="1">
      <c r="A538" s="312"/>
      <c r="B538" s="567"/>
      <c r="C538" s="331" t="s">
        <v>39</v>
      </c>
      <c r="D538" s="342" t="s">
        <v>23</v>
      </c>
      <c r="E538" s="343" t="s">
        <v>1</v>
      </c>
      <c r="F538" s="346">
        <f>F537</f>
        <v>3</v>
      </c>
      <c r="G538" s="346">
        <f>F540</f>
        <v>2</v>
      </c>
      <c r="H538" s="345">
        <v>0</v>
      </c>
      <c r="I538" s="336">
        <f t="shared" si="29"/>
        <v>2430000</v>
      </c>
      <c r="J538" s="312"/>
      <c r="M538" s="317"/>
    </row>
    <row r="539" spans="1:13" outlineLevel="1">
      <c r="A539" s="312"/>
      <c r="B539" s="567"/>
      <c r="C539" s="331" t="s">
        <v>39</v>
      </c>
      <c r="D539" s="342" t="s">
        <v>25</v>
      </c>
      <c r="E539" s="343" t="s">
        <v>17</v>
      </c>
      <c r="F539" s="346">
        <v>2</v>
      </c>
      <c r="G539" s="346">
        <f>F537</f>
        <v>3</v>
      </c>
      <c r="H539" s="345">
        <v>10000</v>
      </c>
      <c r="I539" s="336">
        <f t="shared" si="29"/>
        <v>2440000</v>
      </c>
      <c r="J539" s="312"/>
      <c r="M539" s="317"/>
    </row>
    <row r="540" spans="1:13" outlineLevel="1">
      <c r="A540" s="312"/>
      <c r="B540" s="567"/>
      <c r="C540" s="331" t="s">
        <v>39</v>
      </c>
      <c r="D540" s="342" t="s">
        <v>13</v>
      </c>
      <c r="E540" s="343" t="s">
        <v>17</v>
      </c>
      <c r="F540" s="347">
        <f>F539</f>
        <v>2</v>
      </c>
      <c r="G540" s="347">
        <f>F538</f>
        <v>3</v>
      </c>
      <c r="H540" s="345">
        <v>10000</v>
      </c>
      <c r="I540" s="336">
        <f t="shared" si="29"/>
        <v>2450000</v>
      </c>
      <c r="J540" s="312"/>
      <c r="M540" s="317"/>
    </row>
    <row r="541" spans="1:13" outlineLevel="1">
      <c r="A541" s="312"/>
      <c r="B541" s="568" t="s">
        <v>6</v>
      </c>
      <c r="C541" s="331" t="s">
        <v>39</v>
      </c>
      <c r="D541" s="332" t="s">
        <v>13</v>
      </c>
      <c r="E541" s="333" t="s">
        <v>1</v>
      </c>
      <c r="F541" s="339">
        <v>3</v>
      </c>
      <c r="G541" s="339">
        <f>F543</f>
        <v>0</v>
      </c>
      <c r="H541" s="335">
        <v>0</v>
      </c>
      <c r="I541" s="336">
        <f t="shared" si="29"/>
        <v>2450000</v>
      </c>
      <c r="J541" s="312"/>
    </row>
    <row r="542" spans="1:13" outlineLevel="1">
      <c r="A542" s="312"/>
      <c r="B542" s="569"/>
      <c r="C542" s="331" t="s">
        <v>39</v>
      </c>
      <c r="D542" s="337" t="s">
        <v>25</v>
      </c>
      <c r="E542" s="338" t="s">
        <v>1</v>
      </c>
      <c r="F542" s="339">
        <f>F541</f>
        <v>3</v>
      </c>
      <c r="G542" s="339">
        <f>F544</f>
        <v>0</v>
      </c>
      <c r="H542" s="340">
        <v>0</v>
      </c>
      <c r="I542" s="336">
        <f t="shared" si="29"/>
        <v>2450000</v>
      </c>
      <c r="J542" s="312"/>
    </row>
    <row r="543" spans="1:13" outlineLevel="1">
      <c r="A543" s="312"/>
      <c r="B543" s="569"/>
      <c r="C543" s="331" t="s">
        <v>39</v>
      </c>
      <c r="D543" s="337" t="s">
        <v>23</v>
      </c>
      <c r="E543" s="338" t="s">
        <v>17</v>
      </c>
      <c r="F543" s="339">
        <v>0</v>
      </c>
      <c r="G543" s="339">
        <f>F541</f>
        <v>3</v>
      </c>
      <c r="H543" s="340">
        <v>10000</v>
      </c>
      <c r="I543" s="336">
        <f t="shared" si="29"/>
        <v>2460000</v>
      </c>
      <c r="J543" s="312"/>
    </row>
    <row r="544" spans="1:13" outlineLevel="1">
      <c r="A544" s="312"/>
      <c r="B544" s="569"/>
      <c r="C544" s="331" t="s">
        <v>39</v>
      </c>
      <c r="D544" s="337" t="s">
        <v>0</v>
      </c>
      <c r="E544" s="338" t="s">
        <v>17</v>
      </c>
      <c r="F544" s="341">
        <f>F543</f>
        <v>0</v>
      </c>
      <c r="G544" s="341">
        <f>F542</f>
        <v>3</v>
      </c>
      <c r="H544" s="340">
        <v>10000</v>
      </c>
      <c r="I544" s="336">
        <f t="shared" si="29"/>
        <v>2470000</v>
      </c>
      <c r="J544" s="312"/>
    </row>
    <row r="545" spans="1:13" outlineLevel="1">
      <c r="A545" s="312"/>
      <c r="B545" s="567" t="s">
        <v>7</v>
      </c>
      <c r="C545" s="331" t="s">
        <v>39</v>
      </c>
      <c r="D545" s="342" t="s">
        <v>23</v>
      </c>
      <c r="E545" s="343" t="str">
        <f>E541</f>
        <v>Thắng</v>
      </c>
      <c r="F545" s="344">
        <v>3</v>
      </c>
      <c r="G545" s="344">
        <f>F547</f>
        <v>1</v>
      </c>
      <c r="H545" s="345">
        <v>0</v>
      </c>
      <c r="I545" s="336">
        <f t="shared" si="29"/>
        <v>2470000</v>
      </c>
      <c r="J545" s="312"/>
      <c r="M545" s="317"/>
    </row>
    <row r="546" spans="1:13" outlineLevel="1">
      <c r="A546" s="312"/>
      <c r="B546" s="567"/>
      <c r="C546" s="331" t="s">
        <v>39</v>
      </c>
      <c r="D546" s="342" t="s">
        <v>0</v>
      </c>
      <c r="E546" s="343" t="s">
        <v>1</v>
      </c>
      <c r="F546" s="346">
        <f>F545</f>
        <v>3</v>
      </c>
      <c r="G546" s="346">
        <f>F548</f>
        <v>1</v>
      </c>
      <c r="H546" s="345">
        <v>0</v>
      </c>
      <c r="I546" s="336">
        <f t="shared" si="29"/>
        <v>2470000</v>
      </c>
      <c r="J546" s="312"/>
      <c r="M546" s="317"/>
    </row>
    <row r="547" spans="1:13" outlineLevel="1">
      <c r="A547" s="312"/>
      <c r="B547" s="567"/>
      <c r="C547" s="331" t="s">
        <v>39</v>
      </c>
      <c r="D547" s="342" t="s">
        <v>13</v>
      </c>
      <c r="E547" s="343" t="s">
        <v>17</v>
      </c>
      <c r="F547" s="346">
        <v>1</v>
      </c>
      <c r="G547" s="346">
        <f>F545</f>
        <v>3</v>
      </c>
      <c r="H547" s="345">
        <v>10000</v>
      </c>
      <c r="I547" s="336">
        <f t="shared" si="29"/>
        <v>2480000</v>
      </c>
      <c r="J547" s="312"/>
      <c r="M547" s="317"/>
    </row>
    <row r="548" spans="1:13" outlineLevel="1">
      <c r="A548" s="312"/>
      <c r="B548" s="567"/>
      <c r="C548" s="331" t="s">
        <v>39</v>
      </c>
      <c r="D548" s="342" t="s">
        <v>25</v>
      </c>
      <c r="E548" s="343" t="s">
        <v>17</v>
      </c>
      <c r="F548" s="347">
        <f>F547</f>
        <v>1</v>
      </c>
      <c r="G548" s="347">
        <f>F546</f>
        <v>3</v>
      </c>
      <c r="H548" s="345">
        <v>10000</v>
      </c>
      <c r="I548" s="336">
        <f t="shared" si="29"/>
        <v>2490000</v>
      </c>
      <c r="J548" s="312"/>
      <c r="M548" s="317"/>
    </row>
    <row r="549" spans="1:13">
      <c r="A549" s="312"/>
      <c r="B549" s="325" t="s">
        <v>511</v>
      </c>
      <c r="C549" s="326"/>
      <c r="D549" s="327"/>
      <c r="E549" s="328"/>
      <c r="F549" s="328"/>
      <c r="G549" s="328"/>
      <c r="H549" s="329">
        <f>SUM(H550:H581)</f>
        <v>160000</v>
      </c>
      <c r="I549" s="330">
        <v>0</v>
      </c>
      <c r="J549" s="312"/>
      <c r="M549" s="317"/>
    </row>
    <row r="550" spans="1:13" outlineLevel="1">
      <c r="A550" s="312"/>
      <c r="B550" s="568" t="s">
        <v>2</v>
      </c>
      <c r="C550" s="331" t="s">
        <v>39</v>
      </c>
      <c r="D550" s="332" t="s">
        <v>13</v>
      </c>
      <c r="E550" s="333" t="s">
        <v>1</v>
      </c>
      <c r="F550" s="339">
        <v>3</v>
      </c>
      <c r="G550" s="339">
        <f>F552</f>
        <v>2</v>
      </c>
      <c r="H550" s="335">
        <v>0</v>
      </c>
      <c r="I550" s="336">
        <f>I548+H550</f>
        <v>2490000</v>
      </c>
      <c r="J550" s="312"/>
    </row>
    <row r="551" spans="1:13" outlineLevel="1">
      <c r="A551" s="312"/>
      <c r="B551" s="569"/>
      <c r="C551" s="331" t="s">
        <v>39</v>
      </c>
      <c r="D551" s="337" t="s">
        <v>25</v>
      </c>
      <c r="E551" s="338" t="s">
        <v>1</v>
      </c>
      <c r="F551" s="339">
        <f>F550</f>
        <v>3</v>
      </c>
      <c r="G551" s="339">
        <f>F553</f>
        <v>2</v>
      </c>
      <c r="H551" s="340">
        <v>0</v>
      </c>
      <c r="I551" s="336">
        <f t="shared" ref="I551:I581" si="30">I550+H551</f>
        <v>2490000</v>
      </c>
      <c r="J551" s="312"/>
    </row>
    <row r="552" spans="1:13" outlineLevel="1">
      <c r="A552" s="312"/>
      <c r="B552" s="569"/>
      <c r="C552" s="331" t="s">
        <v>39</v>
      </c>
      <c r="D552" s="337" t="s">
        <v>23</v>
      </c>
      <c r="E552" s="338" t="s">
        <v>17</v>
      </c>
      <c r="F552" s="339">
        <v>2</v>
      </c>
      <c r="G552" s="339">
        <f>F550</f>
        <v>3</v>
      </c>
      <c r="H552" s="340">
        <v>10000</v>
      </c>
      <c r="I552" s="336">
        <f t="shared" si="30"/>
        <v>2500000</v>
      </c>
      <c r="J552" s="312"/>
    </row>
    <row r="553" spans="1:13" outlineLevel="1">
      <c r="A553" s="312"/>
      <c r="B553" s="569"/>
      <c r="C553" s="331" t="s">
        <v>39</v>
      </c>
      <c r="D553" s="337" t="s">
        <v>0</v>
      </c>
      <c r="E553" s="338" t="s">
        <v>17</v>
      </c>
      <c r="F553" s="341">
        <f>F552</f>
        <v>2</v>
      </c>
      <c r="G553" s="341">
        <f>F551</f>
        <v>3</v>
      </c>
      <c r="H553" s="340">
        <v>10000</v>
      </c>
      <c r="I553" s="336">
        <f t="shared" si="30"/>
        <v>2510000</v>
      </c>
      <c r="J553" s="312"/>
    </row>
    <row r="554" spans="1:13" outlineLevel="1">
      <c r="A554" s="312"/>
      <c r="B554" s="567" t="s">
        <v>3</v>
      </c>
      <c r="C554" s="331" t="s">
        <v>39</v>
      </c>
      <c r="D554" s="342" t="s">
        <v>13</v>
      </c>
      <c r="E554" s="343" t="str">
        <f>E550</f>
        <v>Thắng</v>
      </c>
      <c r="F554" s="344">
        <v>3</v>
      </c>
      <c r="G554" s="344">
        <f>F556</f>
        <v>0</v>
      </c>
      <c r="H554" s="345">
        <v>0</v>
      </c>
      <c r="I554" s="336">
        <f t="shared" si="30"/>
        <v>2510000</v>
      </c>
      <c r="J554" s="312"/>
      <c r="M554" s="317"/>
    </row>
    <row r="555" spans="1:13" outlineLevel="1">
      <c r="A555" s="312"/>
      <c r="B555" s="567"/>
      <c r="C555" s="331" t="s">
        <v>39</v>
      </c>
      <c r="D555" s="342" t="s">
        <v>25</v>
      </c>
      <c r="E555" s="343" t="s">
        <v>1</v>
      </c>
      <c r="F555" s="346">
        <f>F554</f>
        <v>3</v>
      </c>
      <c r="G555" s="346">
        <f>F557</f>
        <v>0</v>
      </c>
      <c r="H555" s="345">
        <v>0</v>
      </c>
      <c r="I555" s="336">
        <f t="shared" si="30"/>
        <v>2510000</v>
      </c>
      <c r="J555" s="312"/>
      <c r="M555" s="317"/>
    </row>
    <row r="556" spans="1:13" outlineLevel="1">
      <c r="A556" s="312"/>
      <c r="B556" s="567"/>
      <c r="C556" s="331" t="s">
        <v>39</v>
      </c>
      <c r="D556" s="342" t="s">
        <v>23</v>
      </c>
      <c r="E556" s="343" t="s">
        <v>17</v>
      </c>
      <c r="F556" s="346">
        <v>0</v>
      </c>
      <c r="G556" s="346">
        <f>F554</f>
        <v>3</v>
      </c>
      <c r="H556" s="345">
        <v>10000</v>
      </c>
      <c r="I556" s="336">
        <f t="shared" si="30"/>
        <v>2520000</v>
      </c>
      <c r="J556" s="312"/>
      <c r="M556" s="317"/>
    </row>
    <row r="557" spans="1:13" outlineLevel="1">
      <c r="A557" s="312"/>
      <c r="B557" s="567"/>
      <c r="C557" s="331" t="s">
        <v>39</v>
      </c>
      <c r="D557" s="342" t="s">
        <v>0</v>
      </c>
      <c r="E557" s="343" t="s">
        <v>17</v>
      </c>
      <c r="F557" s="347">
        <f>F556</f>
        <v>0</v>
      </c>
      <c r="G557" s="347">
        <f>F555</f>
        <v>3</v>
      </c>
      <c r="H557" s="345">
        <v>10000</v>
      </c>
      <c r="I557" s="336">
        <f t="shared" si="30"/>
        <v>2530000</v>
      </c>
      <c r="J557" s="312"/>
      <c r="M557" s="317"/>
    </row>
    <row r="558" spans="1:13" outlineLevel="1">
      <c r="A558" s="312"/>
      <c r="B558" s="568" t="s">
        <v>6</v>
      </c>
      <c r="C558" s="331" t="s">
        <v>39</v>
      </c>
      <c r="D558" s="332" t="s">
        <v>13</v>
      </c>
      <c r="E558" s="333" t="s">
        <v>1</v>
      </c>
      <c r="F558" s="339">
        <v>3</v>
      </c>
      <c r="G558" s="339">
        <f>F560</f>
        <v>0</v>
      </c>
      <c r="H558" s="335">
        <v>0</v>
      </c>
      <c r="I558" s="336">
        <f t="shared" si="30"/>
        <v>2530000</v>
      </c>
      <c r="J558" s="312"/>
    </row>
    <row r="559" spans="1:13" outlineLevel="1">
      <c r="A559" s="312"/>
      <c r="B559" s="569"/>
      <c r="C559" s="331" t="s">
        <v>39</v>
      </c>
      <c r="D559" s="337" t="s">
        <v>25</v>
      </c>
      <c r="E559" s="338" t="s">
        <v>1</v>
      </c>
      <c r="F559" s="339">
        <f>F558</f>
        <v>3</v>
      </c>
      <c r="G559" s="339">
        <f>F561</f>
        <v>0</v>
      </c>
      <c r="H559" s="340">
        <v>0</v>
      </c>
      <c r="I559" s="336">
        <f t="shared" si="30"/>
        <v>2530000</v>
      </c>
      <c r="J559" s="312"/>
    </row>
    <row r="560" spans="1:13" outlineLevel="1">
      <c r="A560" s="312"/>
      <c r="B560" s="569"/>
      <c r="C560" s="331" t="s">
        <v>39</v>
      </c>
      <c r="D560" s="337" t="s">
        <v>23</v>
      </c>
      <c r="E560" s="338" t="s">
        <v>17</v>
      </c>
      <c r="F560" s="339">
        <v>0</v>
      </c>
      <c r="G560" s="339">
        <f>F558</f>
        <v>3</v>
      </c>
      <c r="H560" s="340">
        <v>10000</v>
      </c>
      <c r="I560" s="336">
        <f t="shared" si="30"/>
        <v>2540000</v>
      </c>
      <c r="J560" s="312"/>
    </row>
    <row r="561" spans="1:13" outlineLevel="1">
      <c r="A561" s="312"/>
      <c r="B561" s="569"/>
      <c r="C561" s="331" t="s">
        <v>39</v>
      </c>
      <c r="D561" s="337" t="s">
        <v>0</v>
      </c>
      <c r="E561" s="338" t="s">
        <v>17</v>
      </c>
      <c r="F561" s="341">
        <f>F560</f>
        <v>0</v>
      </c>
      <c r="G561" s="341">
        <f>F559</f>
        <v>3</v>
      </c>
      <c r="H561" s="340">
        <v>10000</v>
      </c>
      <c r="I561" s="336">
        <f t="shared" si="30"/>
        <v>2550000</v>
      </c>
      <c r="J561" s="312"/>
    </row>
    <row r="562" spans="1:13" outlineLevel="1">
      <c r="A562" s="312"/>
      <c r="B562" s="567" t="s">
        <v>7</v>
      </c>
      <c r="C562" s="331" t="s">
        <v>39</v>
      </c>
      <c r="D562" s="342" t="s">
        <v>14</v>
      </c>
      <c r="E562" s="343" t="str">
        <f>E558</f>
        <v>Thắng</v>
      </c>
      <c r="F562" s="344">
        <v>3</v>
      </c>
      <c r="G562" s="344">
        <f>F564</f>
        <v>2</v>
      </c>
      <c r="H562" s="345">
        <v>0</v>
      </c>
      <c r="I562" s="336">
        <f t="shared" si="30"/>
        <v>2550000</v>
      </c>
      <c r="J562" s="312"/>
      <c r="M562" s="317"/>
    </row>
    <row r="563" spans="1:13" outlineLevel="1">
      <c r="A563" s="312"/>
      <c r="B563" s="567"/>
      <c r="C563" s="331" t="s">
        <v>39</v>
      </c>
      <c r="D563" s="342" t="s">
        <v>23</v>
      </c>
      <c r="E563" s="343" t="s">
        <v>1</v>
      </c>
      <c r="F563" s="346">
        <f>F562</f>
        <v>3</v>
      </c>
      <c r="G563" s="346">
        <f>F565</f>
        <v>2</v>
      </c>
      <c r="H563" s="345">
        <v>0</v>
      </c>
      <c r="I563" s="336">
        <f t="shared" si="30"/>
        <v>2550000</v>
      </c>
      <c r="J563" s="312"/>
      <c r="M563" s="317"/>
    </row>
    <row r="564" spans="1:13" outlineLevel="1">
      <c r="A564" s="312"/>
      <c r="B564" s="567"/>
      <c r="C564" s="331" t="s">
        <v>39</v>
      </c>
      <c r="D564" s="342" t="s">
        <v>25</v>
      </c>
      <c r="E564" s="343" t="s">
        <v>17</v>
      </c>
      <c r="F564" s="346">
        <v>2</v>
      </c>
      <c r="G564" s="346">
        <f>F562</f>
        <v>3</v>
      </c>
      <c r="H564" s="345">
        <v>10000</v>
      </c>
      <c r="I564" s="336">
        <f t="shared" si="30"/>
        <v>2560000</v>
      </c>
      <c r="J564" s="312"/>
      <c r="M564" s="317"/>
    </row>
    <row r="565" spans="1:13" outlineLevel="1">
      <c r="A565" s="312"/>
      <c r="B565" s="567"/>
      <c r="C565" s="331" t="s">
        <v>39</v>
      </c>
      <c r="D565" s="342" t="s">
        <v>118</v>
      </c>
      <c r="E565" s="343" t="s">
        <v>17</v>
      </c>
      <c r="F565" s="347">
        <f>F564</f>
        <v>2</v>
      </c>
      <c r="G565" s="347">
        <f>F563</f>
        <v>3</v>
      </c>
      <c r="H565" s="345">
        <v>10000</v>
      </c>
      <c r="I565" s="336">
        <f t="shared" si="30"/>
        <v>2570000</v>
      </c>
      <c r="J565" s="312"/>
      <c r="M565" s="317"/>
    </row>
    <row r="566" spans="1:13" outlineLevel="1">
      <c r="A566" s="312"/>
      <c r="B566" s="568" t="s">
        <v>8</v>
      </c>
      <c r="C566" s="331" t="s">
        <v>39</v>
      </c>
      <c r="D566" s="332" t="s">
        <v>23</v>
      </c>
      <c r="E566" s="333" t="s">
        <v>1</v>
      </c>
      <c r="F566" s="339">
        <v>3</v>
      </c>
      <c r="G566" s="339">
        <f>F568</f>
        <v>0</v>
      </c>
      <c r="H566" s="335">
        <v>0</v>
      </c>
      <c r="I566" s="336">
        <f t="shared" si="30"/>
        <v>2570000</v>
      </c>
      <c r="J566" s="312"/>
    </row>
    <row r="567" spans="1:13" outlineLevel="1">
      <c r="A567" s="312"/>
      <c r="B567" s="569"/>
      <c r="C567" s="331" t="s">
        <v>39</v>
      </c>
      <c r="D567" s="337" t="s">
        <v>14</v>
      </c>
      <c r="E567" s="338" t="s">
        <v>1</v>
      </c>
      <c r="F567" s="339">
        <f>F566</f>
        <v>3</v>
      </c>
      <c r="G567" s="339">
        <f>F569</f>
        <v>0</v>
      </c>
      <c r="H567" s="340">
        <v>0</v>
      </c>
      <c r="I567" s="336">
        <f t="shared" si="30"/>
        <v>2570000</v>
      </c>
      <c r="J567" s="312"/>
    </row>
    <row r="568" spans="1:13" outlineLevel="1">
      <c r="A568" s="312"/>
      <c r="B568" s="569"/>
      <c r="C568" s="331" t="s">
        <v>39</v>
      </c>
      <c r="D568" s="337" t="s">
        <v>25</v>
      </c>
      <c r="E568" s="338" t="s">
        <v>17</v>
      </c>
      <c r="F568" s="339">
        <v>0</v>
      </c>
      <c r="G568" s="339">
        <f>F566</f>
        <v>3</v>
      </c>
      <c r="H568" s="340">
        <v>10000</v>
      </c>
      <c r="I568" s="336">
        <f t="shared" si="30"/>
        <v>2580000</v>
      </c>
      <c r="J568" s="312"/>
    </row>
    <row r="569" spans="1:13" outlineLevel="1">
      <c r="A569" s="312"/>
      <c r="B569" s="569"/>
      <c r="C569" s="331" t="s">
        <v>39</v>
      </c>
      <c r="D569" s="337" t="s">
        <v>118</v>
      </c>
      <c r="E569" s="338" t="s">
        <v>17</v>
      </c>
      <c r="F569" s="341">
        <f>F568</f>
        <v>0</v>
      </c>
      <c r="G569" s="341">
        <f>F567</f>
        <v>3</v>
      </c>
      <c r="H569" s="340">
        <v>10000</v>
      </c>
      <c r="I569" s="336">
        <f t="shared" si="30"/>
        <v>2590000</v>
      </c>
      <c r="J569" s="312"/>
    </row>
    <row r="570" spans="1:13" outlineLevel="1">
      <c r="A570" s="312"/>
      <c r="B570" s="567" t="s">
        <v>10</v>
      </c>
      <c r="C570" s="331" t="s">
        <v>39</v>
      </c>
      <c r="D570" s="342" t="s">
        <v>23</v>
      </c>
      <c r="E570" s="343" t="str">
        <f>E566</f>
        <v>Thắng</v>
      </c>
      <c r="F570" s="344">
        <v>3</v>
      </c>
      <c r="G570" s="344">
        <f>F572</f>
        <v>0</v>
      </c>
      <c r="H570" s="345">
        <v>0</v>
      </c>
      <c r="I570" s="336">
        <f t="shared" si="30"/>
        <v>2590000</v>
      </c>
      <c r="J570" s="312"/>
      <c r="M570" s="317"/>
    </row>
    <row r="571" spans="1:13" outlineLevel="1">
      <c r="A571" s="312"/>
      <c r="B571" s="567"/>
      <c r="C571" s="331" t="s">
        <v>39</v>
      </c>
      <c r="D571" s="342" t="s">
        <v>14</v>
      </c>
      <c r="E571" s="343" t="s">
        <v>1</v>
      </c>
      <c r="F571" s="346">
        <f>F570</f>
        <v>3</v>
      </c>
      <c r="G571" s="346">
        <f>F573</f>
        <v>0</v>
      </c>
      <c r="H571" s="345">
        <v>0</v>
      </c>
      <c r="I571" s="336">
        <f t="shared" si="30"/>
        <v>2590000</v>
      </c>
      <c r="J571" s="312"/>
      <c r="M571" s="317"/>
    </row>
    <row r="572" spans="1:13" outlineLevel="1">
      <c r="A572" s="312"/>
      <c r="B572" s="567"/>
      <c r="C572" s="331" t="s">
        <v>39</v>
      </c>
      <c r="D572" s="342" t="s">
        <v>25</v>
      </c>
      <c r="E572" s="343" t="s">
        <v>17</v>
      </c>
      <c r="F572" s="346">
        <v>0</v>
      </c>
      <c r="G572" s="346">
        <f>F570</f>
        <v>3</v>
      </c>
      <c r="H572" s="345">
        <v>10000</v>
      </c>
      <c r="I572" s="336">
        <f t="shared" si="30"/>
        <v>2600000</v>
      </c>
      <c r="J572" s="312"/>
      <c r="M572" s="317"/>
    </row>
    <row r="573" spans="1:13" outlineLevel="1">
      <c r="A573" s="312"/>
      <c r="B573" s="567"/>
      <c r="C573" s="331" t="s">
        <v>39</v>
      </c>
      <c r="D573" s="342" t="s">
        <v>118</v>
      </c>
      <c r="E573" s="343" t="s">
        <v>17</v>
      </c>
      <c r="F573" s="347">
        <f>F572</f>
        <v>0</v>
      </c>
      <c r="G573" s="347">
        <f>F571</f>
        <v>3</v>
      </c>
      <c r="H573" s="345">
        <v>10000</v>
      </c>
      <c r="I573" s="336">
        <f t="shared" si="30"/>
        <v>2610000</v>
      </c>
      <c r="J573" s="312"/>
      <c r="M573" s="317"/>
    </row>
    <row r="574" spans="1:13" outlineLevel="1">
      <c r="A574" s="312"/>
      <c r="B574" s="568" t="s">
        <v>31</v>
      </c>
      <c r="C574" s="331" t="s">
        <v>39</v>
      </c>
      <c r="D574" s="332" t="s">
        <v>118</v>
      </c>
      <c r="E574" s="333" t="s">
        <v>1</v>
      </c>
      <c r="F574" s="339">
        <v>3</v>
      </c>
      <c r="G574" s="339">
        <f>F576</f>
        <v>2</v>
      </c>
      <c r="H574" s="335">
        <v>0</v>
      </c>
      <c r="I574" s="336">
        <f t="shared" si="30"/>
        <v>2610000</v>
      </c>
      <c r="J574" s="312"/>
    </row>
    <row r="575" spans="1:13" outlineLevel="1">
      <c r="A575" s="312"/>
      <c r="B575" s="569"/>
      <c r="C575" s="331" t="s">
        <v>39</v>
      </c>
      <c r="D575" s="337" t="s">
        <v>25</v>
      </c>
      <c r="E575" s="338" t="s">
        <v>1</v>
      </c>
      <c r="F575" s="339">
        <f>F574</f>
        <v>3</v>
      </c>
      <c r="G575" s="339">
        <f>F577</f>
        <v>2</v>
      </c>
      <c r="H575" s="340">
        <v>0</v>
      </c>
      <c r="I575" s="336">
        <f t="shared" si="30"/>
        <v>2610000</v>
      </c>
      <c r="J575" s="312"/>
    </row>
    <row r="576" spans="1:13" outlineLevel="1">
      <c r="A576" s="312"/>
      <c r="B576" s="569"/>
      <c r="C576" s="331" t="s">
        <v>39</v>
      </c>
      <c r="D576" s="337" t="s">
        <v>14</v>
      </c>
      <c r="E576" s="338" t="s">
        <v>17</v>
      </c>
      <c r="F576" s="339">
        <v>2</v>
      </c>
      <c r="G576" s="339">
        <f>F574</f>
        <v>3</v>
      </c>
      <c r="H576" s="340">
        <v>10000</v>
      </c>
      <c r="I576" s="336">
        <f t="shared" si="30"/>
        <v>2620000</v>
      </c>
      <c r="J576" s="312"/>
    </row>
    <row r="577" spans="1:13" outlineLevel="1">
      <c r="A577" s="312"/>
      <c r="B577" s="569"/>
      <c r="C577" s="331" t="s">
        <v>39</v>
      </c>
      <c r="D577" s="337" t="s">
        <v>23</v>
      </c>
      <c r="E577" s="338" t="s">
        <v>17</v>
      </c>
      <c r="F577" s="341">
        <f>F576</f>
        <v>2</v>
      </c>
      <c r="G577" s="341">
        <f>F575</f>
        <v>3</v>
      </c>
      <c r="H577" s="340">
        <v>10000</v>
      </c>
      <c r="I577" s="336">
        <f t="shared" si="30"/>
        <v>2630000</v>
      </c>
      <c r="J577" s="312"/>
    </row>
    <row r="578" spans="1:13" outlineLevel="1">
      <c r="A578" s="312"/>
      <c r="B578" s="567" t="s">
        <v>36</v>
      </c>
      <c r="C578" s="331" t="s">
        <v>39</v>
      </c>
      <c r="D578" s="342" t="s">
        <v>25</v>
      </c>
      <c r="E578" s="343" t="str">
        <f>E574</f>
        <v>Thắng</v>
      </c>
      <c r="F578" s="344">
        <v>3</v>
      </c>
      <c r="G578" s="344">
        <f>F580</f>
        <v>1</v>
      </c>
      <c r="H578" s="345">
        <v>0</v>
      </c>
      <c r="I578" s="336">
        <f t="shared" si="30"/>
        <v>2630000</v>
      </c>
      <c r="J578" s="312"/>
      <c r="M578" s="317"/>
    </row>
    <row r="579" spans="1:13" outlineLevel="1">
      <c r="A579" s="312"/>
      <c r="B579" s="567"/>
      <c r="C579" s="331" t="s">
        <v>39</v>
      </c>
      <c r="D579" s="342" t="s">
        <v>118</v>
      </c>
      <c r="E579" s="343" t="s">
        <v>1</v>
      </c>
      <c r="F579" s="346">
        <f>F578</f>
        <v>3</v>
      </c>
      <c r="G579" s="346">
        <f>F581</f>
        <v>1</v>
      </c>
      <c r="H579" s="345">
        <v>0</v>
      </c>
      <c r="I579" s="336">
        <f t="shared" si="30"/>
        <v>2630000</v>
      </c>
      <c r="J579" s="312"/>
      <c r="M579" s="317"/>
    </row>
    <row r="580" spans="1:13" outlineLevel="1">
      <c r="A580" s="312"/>
      <c r="B580" s="567"/>
      <c r="C580" s="331" t="s">
        <v>39</v>
      </c>
      <c r="D580" s="342" t="s">
        <v>14</v>
      </c>
      <c r="E580" s="343" t="s">
        <v>17</v>
      </c>
      <c r="F580" s="346">
        <v>1</v>
      </c>
      <c r="G580" s="346">
        <f>F578</f>
        <v>3</v>
      </c>
      <c r="H580" s="345">
        <v>10000</v>
      </c>
      <c r="I580" s="336">
        <f t="shared" si="30"/>
        <v>2640000</v>
      </c>
      <c r="J580" s="312"/>
      <c r="M580" s="317"/>
    </row>
    <row r="581" spans="1:13" outlineLevel="1">
      <c r="A581" s="312"/>
      <c r="B581" s="567"/>
      <c r="C581" s="331" t="s">
        <v>39</v>
      </c>
      <c r="D581" s="342" t="s">
        <v>23</v>
      </c>
      <c r="E581" s="343" t="s">
        <v>17</v>
      </c>
      <c r="F581" s="347">
        <f>F580</f>
        <v>1</v>
      </c>
      <c r="G581" s="347">
        <f>F579</f>
        <v>3</v>
      </c>
      <c r="H581" s="345">
        <v>10000</v>
      </c>
      <c r="I581" s="336">
        <f t="shared" si="30"/>
        <v>2650000</v>
      </c>
      <c r="J581" s="312"/>
      <c r="M581" s="317"/>
    </row>
    <row r="582" spans="1:13">
      <c r="A582" s="312"/>
      <c r="B582" s="325" t="s">
        <v>512</v>
      </c>
      <c r="C582" s="326"/>
      <c r="D582" s="327"/>
      <c r="E582" s="328"/>
      <c r="F582" s="328"/>
      <c r="G582" s="328"/>
      <c r="H582" s="329">
        <f>SUM(H583:H614)</f>
        <v>160000</v>
      </c>
      <c r="I582" s="330">
        <v>0</v>
      </c>
      <c r="J582" s="312"/>
      <c r="M582" s="317"/>
    </row>
    <row r="583" spans="1:13" outlineLevel="1">
      <c r="A583" s="312"/>
      <c r="B583" s="568" t="s">
        <v>2</v>
      </c>
      <c r="C583" s="331" t="s">
        <v>39</v>
      </c>
      <c r="D583" s="332" t="s">
        <v>118</v>
      </c>
      <c r="E583" s="333" t="s">
        <v>1</v>
      </c>
      <c r="F583" s="339">
        <v>3</v>
      </c>
      <c r="G583" s="339">
        <f>F585</f>
        <v>1</v>
      </c>
      <c r="H583" s="335">
        <v>0</v>
      </c>
      <c r="I583" s="336">
        <f>I581+H583</f>
        <v>2650000</v>
      </c>
      <c r="J583" s="312"/>
    </row>
    <row r="584" spans="1:13" outlineLevel="1">
      <c r="A584" s="312"/>
      <c r="B584" s="569"/>
      <c r="C584" s="331" t="s">
        <v>39</v>
      </c>
      <c r="D584" s="337" t="s">
        <v>25</v>
      </c>
      <c r="E584" s="338" t="s">
        <v>1</v>
      </c>
      <c r="F584" s="339">
        <f>F583</f>
        <v>3</v>
      </c>
      <c r="G584" s="339">
        <f>F586</f>
        <v>1</v>
      </c>
      <c r="H584" s="340">
        <v>0</v>
      </c>
      <c r="I584" s="336">
        <f t="shared" ref="I584:I614" si="31">I583+H584</f>
        <v>2650000</v>
      </c>
      <c r="J584" s="312"/>
    </row>
    <row r="585" spans="1:13" outlineLevel="1">
      <c r="A585" s="312"/>
      <c r="B585" s="569"/>
      <c r="C585" s="331" t="s">
        <v>39</v>
      </c>
      <c r="D585" s="337" t="s">
        <v>14</v>
      </c>
      <c r="E585" s="338" t="s">
        <v>17</v>
      </c>
      <c r="F585" s="339">
        <v>1</v>
      </c>
      <c r="G585" s="339">
        <f>F583</f>
        <v>3</v>
      </c>
      <c r="H585" s="340">
        <v>10000</v>
      </c>
      <c r="I585" s="336">
        <f t="shared" si="31"/>
        <v>2660000</v>
      </c>
      <c r="J585" s="312"/>
    </row>
    <row r="586" spans="1:13" outlineLevel="1">
      <c r="A586" s="312"/>
      <c r="B586" s="569"/>
      <c r="C586" s="331" t="s">
        <v>39</v>
      </c>
      <c r="D586" s="337" t="s">
        <v>9</v>
      </c>
      <c r="E586" s="338" t="s">
        <v>17</v>
      </c>
      <c r="F586" s="341">
        <f>F585</f>
        <v>1</v>
      </c>
      <c r="G586" s="341">
        <f>F584</f>
        <v>3</v>
      </c>
      <c r="H586" s="340">
        <v>10000</v>
      </c>
      <c r="I586" s="336">
        <f t="shared" si="31"/>
        <v>2670000</v>
      </c>
      <c r="J586" s="312"/>
    </row>
    <row r="587" spans="1:13" outlineLevel="1">
      <c r="A587" s="312"/>
      <c r="B587" s="567" t="s">
        <v>3</v>
      </c>
      <c r="C587" s="331" t="s">
        <v>39</v>
      </c>
      <c r="D587" s="342" t="s">
        <v>23</v>
      </c>
      <c r="E587" s="343" t="str">
        <f>E583</f>
        <v>Thắng</v>
      </c>
      <c r="F587" s="344">
        <v>3</v>
      </c>
      <c r="G587" s="344">
        <f>F589</f>
        <v>2</v>
      </c>
      <c r="H587" s="345">
        <v>0</v>
      </c>
      <c r="I587" s="336">
        <f t="shared" si="31"/>
        <v>2670000</v>
      </c>
      <c r="J587" s="312"/>
      <c r="M587" s="317"/>
    </row>
    <row r="588" spans="1:13" outlineLevel="1">
      <c r="A588" s="312"/>
      <c r="B588" s="567"/>
      <c r="C588" s="331" t="s">
        <v>39</v>
      </c>
      <c r="D588" s="342" t="s">
        <v>9</v>
      </c>
      <c r="E588" s="343" t="s">
        <v>1</v>
      </c>
      <c r="F588" s="346">
        <f>F587</f>
        <v>3</v>
      </c>
      <c r="G588" s="346">
        <f>F590</f>
        <v>2</v>
      </c>
      <c r="H588" s="345">
        <v>0</v>
      </c>
      <c r="I588" s="336">
        <f t="shared" si="31"/>
        <v>2670000</v>
      </c>
      <c r="J588" s="312"/>
      <c r="M588" s="317"/>
    </row>
    <row r="589" spans="1:13" outlineLevel="1">
      <c r="A589" s="312"/>
      <c r="B589" s="567"/>
      <c r="C589" s="331" t="s">
        <v>39</v>
      </c>
      <c r="D589" s="342" t="s">
        <v>15</v>
      </c>
      <c r="E589" s="343" t="s">
        <v>17</v>
      </c>
      <c r="F589" s="346">
        <v>2</v>
      </c>
      <c r="G589" s="346">
        <f>F587</f>
        <v>3</v>
      </c>
      <c r="H589" s="345">
        <v>10000</v>
      </c>
      <c r="I589" s="336">
        <f t="shared" si="31"/>
        <v>2680000</v>
      </c>
      <c r="J589" s="312"/>
      <c r="M589" s="317"/>
    </row>
    <row r="590" spans="1:13" outlineLevel="1">
      <c r="A590" s="312"/>
      <c r="B590" s="567"/>
      <c r="C590" s="331" t="s">
        <v>39</v>
      </c>
      <c r="D590" s="342" t="s">
        <v>24</v>
      </c>
      <c r="E590" s="343" t="s">
        <v>17</v>
      </c>
      <c r="F590" s="347">
        <f>F589</f>
        <v>2</v>
      </c>
      <c r="G590" s="347">
        <f>F588</f>
        <v>3</v>
      </c>
      <c r="H590" s="345">
        <v>10000</v>
      </c>
      <c r="I590" s="336">
        <f t="shared" si="31"/>
        <v>2690000</v>
      </c>
      <c r="J590" s="312"/>
      <c r="M590" s="317"/>
    </row>
    <row r="591" spans="1:13" outlineLevel="1">
      <c r="A591" s="312"/>
      <c r="B591" s="568" t="s">
        <v>6</v>
      </c>
      <c r="C591" s="331" t="s">
        <v>39</v>
      </c>
      <c r="D591" s="332" t="s">
        <v>13</v>
      </c>
      <c r="E591" s="333" t="s">
        <v>1</v>
      </c>
      <c r="F591" s="339">
        <v>3</v>
      </c>
      <c r="G591" s="339">
        <f>F593</f>
        <v>1</v>
      </c>
      <c r="H591" s="335">
        <v>0</v>
      </c>
      <c r="I591" s="336">
        <f t="shared" si="31"/>
        <v>2690000</v>
      </c>
      <c r="J591" s="312"/>
    </row>
    <row r="592" spans="1:13" outlineLevel="1">
      <c r="A592" s="312"/>
      <c r="B592" s="569"/>
      <c r="C592" s="331" t="s">
        <v>39</v>
      </c>
      <c r="D592" s="337" t="s">
        <v>14</v>
      </c>
      <c r="E592" s="338" t="s">
        <v>1</v>
      </c>
      <c r="F592" s="339">
        <f>F591</f>
        <v>3</v>
      </c>
      <c r="G592" s="339">
        <f>F594</f>
        <v>1</v>
      </c>
      <c r="H592" s="340">
        <v>0</v>
      </c>
      <c r="I592" s="336">
        <f t="shared" si="31"/>
        <v>2690000</v>
      </c>
      <c r="J592" s="312"/>
    </row>
    <row r="593" spans="1:13" outlineLevel="1">
      <c r="A593" s="312"/>
      <c r="B593" s="569"/>
      <c r="C593" s="331" t="s">
        <v>39</v>
      </c>
      <c r="D593" s="337" t="s">
        <v>25</v>
      </c>
      <c r="E593" s="338" t="s">
        <v>17</v>
      </c>
      <c r="F593" s="339">
        <v>1</v>
      </c>
      <c r="G593" s="339">
        <f>F591</f>
        <v>3</v>
      </c>
      <c r="H593" s="340">
        <v>10000</v>
      </c>
      <c r="I593" s="336">
        <f t="shared" si="31"/>
        <v>2700000</v>
      </c>
      <c r="J593" s="312"/>
    </row>
    <row r="594" spans="1:13" outlineLevel="1">
      <c r="A594" s="312"/>
      <c r="B594" s="569"/>
      <c r="C594" s="331" t="s">
        <v>39</v>
      </c>
      <c r="D594" s="337" t="s">
        <v>118</v>
      </c>
      <c r="E594" s="338" t="s">
        <v>17</v>
      </c>
      <c r="F594" s="341">
        <f>F593</f>
        <v>1</v>
      </c>
      <c r="G594" s="341">
        <f>F592</f>
        <v>3</v>
      </c>
      <c r="H594" s="340">
        <v>10000</v>
      </c>
      <c r="I594" s="336">
        <f t="shared" si="31"/>
        <v>2710000</v>
      </c>
      <c r="J594" s="312"/>
    </row>
    <row r="595" spans="1:13" outlineLevel="1">
      <c r="A595" s="312"/>
      <c r="B595" s="567" t="s">
        <v>7</v>
      </c>
      <c r="C595" s="331" t="s">
        <v>39</v>
      </c>
      <c r="D595" s="342" t="s">
        <v>15</v>
      </c>
      <c r="E595" s="343" t="str">
        <f>E591</f>
        <v>Thắng</v>
      </c>
      <c r="F595" s="344">
        <v>3</v>
      </c>
      <c r="G595" s="344">
        <f>F597</f>
        <v>1</v>
      </c>
      <c r="H595" s="345">
        <v>0</v>
      </c>
      <c r="I595" s="336">
        <f t="shared" si="31"/>
        <v>2710000</v>
      </c>
      <c r="J595" s="312"/>
      <c r="M595" s="317"/>
    </row>
    <row r="596" spans="1:13" outlineLevel="1">
      <c r="A596" s="312"/>
      <c r="B596" s="567"/>
      <c r="C596" s="331" t="s">
        <v>39</v>
      </c>
      <c r="D596" s="342" t="s">
        <v>9</v>
      </c>
      <c r="E596" s="343" t="s">
        <v>1</v>
      </c>
      <c r="F596" s="346">
        <f>F595</f>
        <v>3</v>
      </c>
      <c r="G596" s="346">
        <f>F598</f>
        <v>1</v>
      </c>
      <c r="H596" s="345">
        <v>0</v>
      </c>
      <c r="I596" s="336">
        <f t="shared" si="31"/>
        <v>2710000</v>
      </c>
      <c r="J596" s="312"/>
      <c r="M596" s="317"/>
    </row>
    <row r="597" spans="1:13" outlineLevel="1">
      <c r="A597" s="312"/>
      <c r="B597" s="567"/>
      <c r="C597" s="331" t="s">
        <v>39</v>
      </c>
      <c r="D597" s="342" t="s">
        <v>13</v>
      </c>
      <c r="E597" s="343" t="s">
        <v>17</v>
      </c>
      <c r="F597" s="346">
        <v>1</v>
      </c>
      <c r="G597" s="346">
        <f>F595</f>
        <v>3</v>
      </c>
      <c r="H597" s="345">
        <v>10000</v>
      </c>
      <c r="I597" s="336">
        <f t="shared" si="31"/>
        <v>2720000</v>
      </c>
      <c r="J597" s="312"/>
      <c r="M597" s="317"/>
    </row>
    <row r="598" spans="1:13" outlineLevel="1">
      <c r="A598" s="312"/>
      <c r="B598" s="567"/>
      <c r="C598" s="331" t="s">
        <v>39</v>
      </c>
      <c r="D598" s="342" t="s">
        <v>24</v>
      </c>
      <c r="E598" s="343" t="s">
        <v>17</v>
      </c>
      <c r="F598" s="347">
        <f>F597</f>
        <v>1</v>
      </c>
      <c r="G598" s="347">
        <f>F596</f>
        <v>3</v>
      </c>
      <c r="H598" s="345">
        <v>10000</v>
      </c>
      <c r="I598" s="336">
        <f t="shared" si="31"/>
        <v>2730000</v>
      </c>
      <c r="J598" s="312"/>
      <c r="M598" s="317"/>
    </row>
    <row r="599" spans="1:13" outlineLevel="1">
      <c r="A599" s="312"/>
      <c r="B599" s="568" t="s">
        <v>8</v>
      </c>
      <c r="C599" s="331" t="s">
        <v>39</v>
      </c>
      <c r="D599" s="332" t="s">
        <v>24</v>
      </c>
      <c r="E599" s="333" t="s">
        <v>1</v>
      </c>
      <c r="F599" s="339">
        <v>3</v>
      </c>
      <c r="G599" s="339">
        <f>F601</f>
        <v>2</v>
      </c>
      <c r="H599" s="335">
        <v>0</v>
      </c>
      <c r="I599" s="336">
        <f t="shared" si="31"/>
        <v>2730000</v>
      </c>
      <c r="J599" s="312"/>
    </row>
    <row r="600" spans="1:13" outlineLevel="1">
      <c r="A600" s="312"/>
      <c r="B600" s="569"/>
      <c r="C600" s="331" t="s">
        <v>39</v>
      </c>
      <c r="D600" s="337" t="s">
        <v>25</v>
      </c>
      <c r="E600" s="338" t="s">
        <v>1</v>
      </c>
      <c r="F600" s="339">
        <f>F599</f>
        <v>3</v>
      </c>
      <c r="G600" s="339">
        <f>F602</f>
        <v>2</v>
      </c>
      <c r="H600" s="340">
        <v>0</v>
      </c>
      <c r="I600" s="336">
        <f t="shared" si="31"/>
        <v>2730000</v>
      </c>
      <c r="J600" s="312"/>
    </row>
    <row r="601" spans="1:13" outlineLevel="1">
      <c r="A601" s="312"/>
      <c r="B601" s="569"/>
      <c r="C601" s="331" t="s">
        <v>39</v>
      </c>
      <c r="D601" s="337" t="s">
        <v>14</v>
      </c>
      <c r="E601" s="338" t="s">
        <v>17</v>
      </c>
      <c r="F601" s="339">
        <v>2</v>
      </c>
      <c r="G601" s="339">
        <f>F599</f>
        <v>3</v>
      </c>
      <c r="H601" s="340">
        <v>10000</v>
      </c>
      <c r="I601" s="336">
        <f t="shared" si="31"/>
        <v>2740000</v>
      </c>
      <c r="J601" s="312"/>
    </row>
    <row r="602" spans="1:13" outlineLevel="1">
      <c r="A602" s="312"/>
      <c r="B602" s="569"/>
      <c r="C602" s="331" t="s">
        <v>39</v>
      </c>
      <c r="D602" s="337" t="s">
        <v>23</v>
      </c>
      <c r="E602" s="338" t="s">
        <v>17</v>
      </c>
      <c r="F602" s="341">
        <f>F601</f>
        <v>2</v>
      </c>
      <c r="G602" s="341">
        <f>F600</f>
        <v>3</v>
      </c>
      <c r="H602" s="340">
        <v>10000</v>
      </c>
      <c r="I602" s="336">
        <f t="shared" si="31"/>
        <v>2750000</v>
      </c>
      <c r="J602" s="312"/>
    </row>
    <row r="603" spans="1:13" outlineLevel="1">
      <c r="A603" s="312"/>
      <c r="B603" s="567" t="s">
        <v>10</v>
      </c>
      <c r="C603" s="331" t="s">
        <v>39</v>
      </c>
      <c r="D603" s="342" t="s">
        <v>13</v>
      </c>
      <c r="E603" s="343" t="str">
        <f>E599</f>
        <v>Thắng</v>
      </c>
      <c r="F603" s="344">
        <v>3</v>
      </c>
      <c r="G603" s="344">
        <f>F605</f>
        <v>2</v>
      </c>
      <c r="H603" s="345">
        <v>0</v>
      </c>
      <c r="I603" s="336">
        <f t="shared" si="31"/>
        <v>2750000</v>
      </c>
      <c r="J603" s="312"/>
      <c r="M603" s="317"/>
    </row>
    <row r="604" spans="1:13" outlineLevel="1">
      <c r="A604" s="312"/>
      <c r="B604" s="567"/>
      <c r="C604" s="331" t="s">
        <v>39</v>
      </c>
      <c r="D604" s="342" t="s">
        <v>24</v>
      </c>
      <c r="E604" s="343" t="s">
        <v>1</v>
      </c>
      <c r="F604" s="346">
        <f>F603</f>
        <v>3</v>
      </c>
      <c r="G604" s="346">
        <f>F606</f>
        <v>2</v>
      </c>
      <c r="H604" s="345">
        <v>0</v>
      </c>
      <c r="I604" s="336">
        <f t="shared" si="31"/>
        <v>2750000</v>
      </c>
      <c r="J604" s="312"/>
      <c r="M604" s="317"/>
    </row>
    <row r="605" spans="1:13" outlineLevel="1">
      <c r="A605" s="312"/>
      <c r="B605" s="567"/>
      <c r="C605" s="331" t="s">
        <v>39</v>
      </c>
      <c r="D605" s="342" t="s">
        <v>9</v>
      </c>
      <c r="E605" s="343" t="s">
        <v>17</v>
      </c>
      <c r="F605" s="346">
        <v>2</v>
      </c>
      <c r="G605" s="346">
        <f>F603</f>
        <v>3</v>
      </c>
      <c r="H605" s="345">
        <v>10000</v>
      </c>
      <c r="I605" s="336">
        <f t="shared" si="31"/>
        <v>2760000</v>
      </c>
      <c r="J605" s="312"/>
      <c r="M605" s="317"/>
    </row>
    <row r="606" spans="1:13" outlineLevel="1">
      <c r="A606" s="312"/>
      <c r="B606" s="567"/>
      <c r="C606" s="331" t="s">
        <v>39</v>
      </c>
      <c r="D606" s="342" t="s">
        <v>15</v>
      </c>
      <c r="E606" s="343" t="s">
        <v>17</v>
      </c>
      <c r="F606" s="347">
        <f>F605</f>
        <v>2</v>
      </c>
      <c r="G606" s="347">
        <f>F604</f>
        <v>3</v>
      </c>
      <c r="H606" s="345">
        <v>10000</v>
      </c>
      <c r="I606" s="336">
        <f t="shared" si="31"/>
        <v>2770000</v>
      </c>
      <c r="J606" s="312"/>
      <c r="M606" s="317"/>
    </row>
    <row r="607" spans="1:13" outlineLevel="1">
      <c r="A607" s="312"/>
      <c r="B607" s="568" t="s">
        <v>31</v>
      </c>
      <c r="C607" s="331" t="s">
        <v>39</v>
      </c>
      <c r="D607" s="332" t="s">
        <v>15</v>
      </c>
      <c r="E607" s="333" t="s">
        <v>1</v>
      </c>
      <c r="F607" s="339">
        <v>3</v>
      </c>
      <c r="G607" s="339">
        <f>F609</f>
        <v>0</v>
      </c>
      <c r="H607" s="335">
        <v>0</v>
      </c>
      <c r="I607" s="336">
        <f t="shared" si="31"/>
        <v>2770000</v>
      </c>
      <c r="J607" s="312"/>
    </row>
    <row r="608" spans="1:13" outlineLevel="1">
      <c r="A608" s="312"/>
      <c r="B608" s="569"/>
      <c r="C608" s="331" t="s">
        <v>39</v>
      </c>
      <c r="D608" s="337" t="s">
        <v>25</v>
      </c>
      <c r="E608" s="338" t="s">
        <v>1</v>
      </c>
      <c r="F608" s="339">
        <f>F607</f>
        <v>3</v>
      </c>
      <c r="G608" s="339">
        <f>F610</f>
        <v>0</v>
      </c>
      <c r="H608" s="340">
        <v>0</v>
      </c>
      <c r="I608" s="336">
        <f t="shared" si="31"/>
        <v>2770000</v>
      </c>
      <c r="J608" s="312"/>
    </row>
    <row r="609" spans="1:13" outlineLevel="1">
      <c r="A609" s="312"/>
      <c r="B609" s="569"/>
      <c r="C609" s="331" t="s">
        <v>39</v>
      </c>
      <c r="D609" s="337" t="s">
        <v>14</v>
      </c>
      <c r="E609" s="338" t="s">
        <v>17</v>
      </c>
      <c r="F609" s="339">
        <v>0</v>
      </c>
      <c r="G609" s="339">
        <f>F607</f>
        <v>3</v>
      </c>
      <c r="H609" s="340">
        <v>10000</v>
      </c>
      <c r="I609" s="336">
        <f t="shared" si="31"/>
        <v>2780000</v>
      </c>
      <c r="J609" s="312"/>
    </row>
    <row r="610" spans="1:13" outlineLevel="1">
      <c r="A610" s="312"/>
      <c r="B610" s="569"/>
      <c r="C610" s="331" t="s">
        <v>39</v>
      </c>
      <c r="D610" s="337" t="s">
        <v>23</v>
      </c>
      <c r="E610" s="338" t="s">
        <v>17</v>
      </c>
      <c r="F610" s="341">
        <f>F609</f>
        <v>0</v>
      </c>
      <c r="G610" s="341">
        <f>F608</f>
        <v>3</v>
      </c>
      <c r="H610" s="340">
        <v>10000</v>
      </c>
      <c r="I610" s="336">
        <f t="shared" si="31"/>
        <v>2790000</v>
      </c>
      <c r="J610" s="312"/>
    </row>
    <row r="611" spans="1:13" outlineLevel="1">
      <c r="A611" s="312"/>
      <c r="B611" s="567" t="s">
        <v>36</v>
      </c>
      <c r="C611" s="331" t="s">
        <v>39</v>
      </c>
      <c r="D611" s="342" t="s">
        <v>25</v>
      </c>
      <c r="E611" s="343" t="str">
        <f>E607</f>
        <v>Thắng</v>
      </c>
      <c r="F611" s="344">
        <v>3</v>
      </c>
      <c r="G611" s="344">
        <f>F613</f>
        <v>2</v>
      </c>
      <c r="H611" s="345">
        <v>0</v>
      </c>
      <c r="I611" s="336">
        <f t="shared" si="31"/>
        <v>2790000</v>
      </c>
      <c r="J611" s="312"/>
      <c r="M611" s="317"/>
    </row>
    <row r="612" spans="1:13" outlineLevel="1">
      <c r="A612" s="312"/>
      <c r="B612" s="567"/>
      <c r="C612" s="331" t="s">
        <v>39</v>
      </c>
      <c r="D612" s="342" t="s">
        <v>9</v>
      </c>
      <c r="E612" s="343" t="s">
        <v>1</v>
      </c>
      <c r="F612" s="346">
        <f>F611</f>
        <v>3</v>
      </c>
      <c r="G612" s="346">
        <f>F614</f>
        <v>2</v>
      </c>
      <c r="H612" s="345">
        <v>0</v>
      </c>
      <c r="I612" s="336">
        <f t="shared" si="31"/>
        <v>2790000</v>
      </c>
      <c r="J612" s="312"/>
      <c r="M612" s="317"/>
    </row>
    <row r="613" spans="1:13" outlineLevel="1">
      <c r="A613" s="312"/>
      <c r="B613" s="567"/>
      <c r="C613" s="331" t="s">
        <v>39</v>
      </c>
      <c r="D613" s="342" t="s">
        <v>14</v>
      </c>
      <c r="E613" s="343" t="s">
        <v>17</v>
      </c>
      <c r="F613" s="346">
        <v>2</v>
      </c>
      <c r="G613" s="346">
        <f>F611</f>
        <v>3</v>
      </c>
      <c r="H613" s="345">
        <v>10000</v>
      </c>
      <c r="I613" s="336">
        <f t="shared" si="31"/>
        <v>2800000</v>
      </c>
      <c r="J613" s="312"/>
      <c r="M613" s="317"/>
    </row>
    <row r="614" spans="1:13" outlineLevel="1">
      <c r="A614" s="312"/>
      <c r="B614" s="567"/>
      <c r="C614" s="331" t="s">
        <v>39</v>
      </c>
      <c r="D614" s="342" t="s">
        <v>13</v>
      </c>
      <c r="E614" s="343" t="s">
        <v>17</v>
      </c>
      <c r="F614" s="347">
        <f>F613</f>
        <v>2</v>
      </c>
      <c r="G614" s="347">
        <f>F612</f>
        <v>3</v>
      </c>
      <c r="H614" s="345">
        <v>10000</v>
      </c>
      <c r="I614" s="336">
        <f t="shared" si="31"/>
        <v>2810000</v>
      </c>
      <c r="J614" s="312"/>
      <c r="M614" s="317"/>
    </row>
    <row r="615" spans="1:13" outlineLevel="1">
      <c r="A615" s="312"/>
      <c r="B615" s="568" t="s">
        <v>37</v>
      </c>
      <c r="C615" s="331" t="s">
        <v>39</v>
      </c>
      <c r="D615" s="332" t="s">
        <v>14</v>
      </c>
      <c r="E615" s="333" t="s">
        <v>1</v>
      </c>
      <c r="F615" s="339">
        <v>3</v>
      </c>
      <c r="G615" s="339">
        <f>F617</f>
        <v>2</v>
      </c>
      <c r="H615" s="335">
        <v>0</v>
      </c>
      <c r="I615" s="336">
        <f t="shared" ref="I615:I630" si="32">I614+H615</f>
        <v>2810000</v>
      </c>
      <c r="J615" s="312"/>
    </row>
    <row r="616" spans="1:13" outlineLevel="1">
      <c r="A616" s="312"/>
      <c r="B616" s="569"/>
      <c r="C616" s="331" t="s">
        <v>39</v>
      </c>
      <c r="D616" s="337" t="s">
        <v>15</v>
      </c>
      <c r="E616" s="338" t="s">
        <v>1</v>
      </c>
      <c r="F616" s="339">
        <f>F615</f>
        <v>3</v>
      </c>
      <c r="G616" s="339">
        <f>F618</f>
        <v>2</v>
      </c>
      <c r="H616" s="340">
        <v>0</v>
      </c>
      <c r="I616" s="336">
        <f t="shared" si="32"/>
        <v>2810000</v>
      </c>
      <c r="J616" s="312"/>
    </row>
    <row r="617" spans="1:13" outlineLevel="1">
      <c r="A617" s="312"/>
      <c r="B617" s="569"/>
      <c r="C617" s="331" t="s">
        <v>39</v>
      </c>
      <c r="D617" s="337" t="s">
        <v>13</v>
      </c>
      <c r="E617" s="338" t="s">
        <v>17</v>
      </c>
      <c r="F617" s="339">
        <v>2</v>
      </c>
      <c r="G617" s="339">
        <f>F615</f>
        <v>3</v>
      </c>
      <c r="H617" s="340">
        <v>10000</v>
      </c>
      <c r="I617" s="336">
        <f t="shared" si="32"/>
        <v>2820000</v>
      </c>
      <c r="J617" s="312"/>
    </row>
    <row r="618" spans="1:13" outlineLevel="1">
      <c r="A618" s="312"/>
      <c r="B618" s="569"/>
      <c r="C618" s="331" t="s">
        <v>39</v>
      </c>
      <c r="D618" s="337" t="s">
        <v>23</v>
      </c>
      <c r="E618" s="338" t="s">
        <v>17</v>
      </c>
      <c r="F618" s="341">
        <f>F617</f>
        <v>2</v>
      </c>
      <c r="G618" s="341">
        <f>F616</f>
        <v>3</v>
      </c>
      <c r="H618" s="340">
        <v>10000</v>
      </c>
      <c r="I618" s="336">
        <f t="shared" si="32"/>
        <v>2830000</v>
      </c>
      <c r="J618" s="312"/>
    </row>
    <row r="619" spans="1:13" outlineLevel="1">
      <c r="A619" s="312"/>
      <c r="B619" s="567" t="s">
        <v>41</v>
      </c>
      <c r="C619" s="331" t="s">
        <v>39</v>
      </c>
      <c r="D619" s="342" t="s">
        <v>14</v>
      </c>
      <c r="E619" s="343" t="str">
        <f>E615</f>
        <v>Thắng</v>
      </c>
      <c r="F619" s="344">
        <v>3</v>
      </c>
      <c r="G619" s="344">
        <f>F621</f>
        <v>1</v>
      </c>
      <c r="H619" s="345">
        <v>0</v>
      </c>
      <c r="I619" s="336">
        <f t="shared" si="32"/>
        <v>2830000</v>
      </c>
      <c r="J619" s="312"/>
      <c r="M619" s="317"/>
    </row>
    <row r="620" spans="1:13" outlineLevel="1">
      <c r="A620" s="312"/>
      <c r="B620" s="567"/>
      <c r="C620" s="331" t="s">
        <v>39</v>
      </c>
      <c r="D620" s="342" t="s">
        <v>15</v>
      </c>
      <c r="E620" s="343" t="s">
        <v>1</v>
      </c>
      <c r="F620" s="346">
        <f>F619</f>
        <v>3</v>
      </c>
      <c r="G620" s="346">
        <f>F622</f>
        <v>1</v>
      </c>
      <c r="H620" s="345">
        <v>0</v>
      </c>
      <c r="I620" s="336">
        <f t="shared" si="32"/>
        <v>2830000</v>
      </c>
      <c r="J620" s="312"/>
      <c r="M620" s="317"/>
    </row>
    <row r="621" spans="1:13" outlineLevel="1">
      <c r="A621" s="312"/>
      <c r="B621" s="567"/>
      <c r="C621" s="331" t="s">
        <v>39</v>
      </c>
      <c r="D621" s="342" t="s">
        <v>9</v>
      </c>
      <c r="E621" s="343" t="s">
        <v>17</v>
      </c>
      <c r="F621" s="346">
        <v>1</v>
      </c>
      <c r="G621" s="346">
        <f>F619</f>
        <v>3</v>
      </c>
      <c r="H621" s="345">
        <v>10000</v>
      </c>
      <c r="I621" s="336">
        <f t="shared" si="32"/>
        <v>2840000</v>
      </c>
      <c r="J621" s="312"/>
      <c r="M621" s="317"/>
    </row>
    <row r="622" spans="1:13" outlineLevel="1">
      <c r="A622" s="312"/>
      <c r="B622" s="567"/>
      <c r="C622" s="331" t="s">
        <v>39</v>
      </c>
      <c r="D622" s="342" t="s">
        <v>25</v>
      </c>
      <c r="E622" s="343" t="s">
        <v>17</v>
      </c>
      <c r="F622" s="347">
        <f>F621</f>
        <v>1</v>
      </c>
      <c r="G622" s="347">
        <f>F620</f>
        <v>3</v>
      </c>
      <c r="H622" s="345">
        <v>10000</v>
      </c>
      <c r="I622" s="336">
        <f t="shared" si="32"/>
        <v>2850000</v>
      </c>
      <c r="J622" s="312"/>
      <c r="M622" s="317"/>
    </row>
    <row r="623" spans="1:13" outlineLevel="1">
      <c r="A623" s="312"/>
      <c r="B623" s="568" t="s">
        <v>48</v>
      </c>
      <c r="C623" s="331" t="s">
        <v>39</v>
      </c>
      <c r="D623" s="332" t="s">
        <v>15</v>
      </c>
      <c r="E623" s="333" t="s">
        <v>1</v>
      </c>
      <c r="F623" s="339">
        <v>3</v>
      </c>
      <c r="G623" s="339">
        <f>F625</f>
        <v>0</v>
      </c>
      <c r="H623" s="335">
        <v>0</v>
      </c>
      <c r="I623" s="336">
        <f t="shared" si="32"/>
        <v>2850000</v>
      </c>
      <c r="J623" s="312"/>
    </row>
    <row r="624" spans="1:13" outlineLevel="1">
      <c r="A624" s="312"/>
      <c r="B624" s="569"/>
      <c r="C624" s="331" t="s">
        <v>39</v>
      </c>
      <c r="D624" s="337" t="s">
        <v>0</v>
      </c>
      <c r="E624" s="338" t="s">
        <v>1</v>
      </c>
      <c r="F624" s="339">
        <f>F623</f>
        <v>3</v>
      </c>
      <c r="G624" s="339">
        <f>F626</f>
        <v>0</v>
      </c>
      <c r="H624" s="340">
        <v>0</v>
      </c>
      <c r="I624" s="336">
        <f t="shared" si="32"/>
        <v>2850000</v>
      </c>
      <c r="J624" s="312"/>
    </row>
    <row r="625" spans="1:13" outlineLevel="1">
      <c r="A625" s="312"/>
      <c r="B625" s="569"/>
      <c r="C625" s="331" t="s">
        <v>39</v>
      </c>
      <c r="D625" s="337" t="s">
        <v>14</v>
      </c>
      <c r="E625" s="338" t="s">
        <v>17</v>
      </c>
      <c r="F625" s="339">
        <v>0</v>
      </c>
      <c r="G625" s="339">
        <f>F623</f>
        <v>3</v>
      </c>
      <c r="H625" s="340">
        <v>10000</v>
      </c>
      <c r="I625" s="336">
        <f t="shared" si="32"/>
        <v>2860000</v>
      </c>
      <c r="J625" s="312"/>
    </row>
    <row r="626" spans="1:13" outlineLevel="1">
      <c r="A626" s="312"/>
      <c r="B626" s="569"/>
      <c r="C626" s="331" t="s">
        <v>39</v>
      </c>
      <c r="D626" s="337" t="s">
        <v>25</v>
      </c>
      <c r="E626" s="338" t="s">
        <v>17</v>
      </c>
      <c r="F626" s="341">
        <f>F625</f>
        <v>0</v>
      </c>
      <c r="G626" s="341">
        <f>F624</f>
        <v>3</v>
      </c>
      <c r="H626" s="340">
        <v>10000</v>
      </c>
      <c r="I626" s="336">
        <f t="shared" si="32"/>
        <v>2870000</v>
      </c>
      <c r="J626" s="312"/>
    </row>
    <row r="627" spans="1:13" outlineLevel="1">
      <c r="A627" s="312"/>
      <c r="B627" s="567" t="s">
        <v>92</v>
      </c>
      <c r="C627" s="331" t="s">
        <v>39</v>
      </c>
      <c r="D627" s="342" t="s">
        <v>0</v>
      </c>
      <c r="E627" s="343" t="str">
        <f>E623</f>
        <v>Thắng</v>
      </c>
      <c r="F627" s="344">
        <v>3</v>
      </c>
      <c r="G627" s="344">
        <f>F629</f>
        <v>2</v>
      </c>
      <c r="H627" s="345">
        <v>0</v>
      </c>
      <c r="I627" s="336">
        <f t="shared" si="32"/>
        <v>2870000</v>
      </c>
      <c r="J627" s="312"/>
      <c r="M627" s="317"/>
    </row>
    <row r="628" spans="1:13" outlineLevel="1">
      <c r="A628" s="312"/>
      <c r="B628" s="567"/>
      <c r="C628" s="331" t="s">
        <v>39</v>
      </c>
      <c r="D628" s="342" t="s">
        <v>15</v>
      </c>
      <c r="E628" s="343" t="s">
        <v>1</v>
      </c>
      <c r="F628" s="346">
        <f>F627</f>
        <v>3</v>
      </c>
      <c r="G628" s="346">
        <f>F630</f>
        <v>2</v>
      </c>
      <c r="H628" s="345">
        <v>0</v>
      </c>
      <c r="I628" s="336">
        <f t="shared" si="32"/>
        <v>2870000</v>
      </c>
      <c r="J628" s="312"/>
      <c r="M628" s="317"/>
    </row>
    <row r="629" spans="1:13" outlineLevel="1">
      <c r="A629" s="312"/>
      <c r="B629" s="567"/>
      <c r="C629" s="331" t="s">
        <v>39</v>
      </c>
      <c r="D629" s="342" t="s">
        <v>14</v>
      </c>
      <c r="E629" s="343" t="s">
        <v>17</v>
      </c>
      <c r="F629" s="346">
        <v>2</v>
      </c>
      <c r="G629" s="346">
        <f>F627</f>
        <v>3</v>
      </c>
      <c r="H629" s="345">
        <v>10000</v>
      </c>
      <c r="I629" s="336">
        <f t="shared" si="32"/>
        <v>2880000</v>
      </c>
      <c r="J629" s="312"/>
      <c r="M629" s="317"/>
    </row>
    <row r="630" spans="1:13" outlineLevel="1">
      <c r="A630" s="312"/>
      <c r="B630" s="567"/>
      <c r="C630" s="331" t="s">
        <v>39</v>
      </c>
      <c r="D630" s="342" t="s">
        <v>9</v>
      </c>
      <c r="E630" s="343" t="s">
        <v>17</v>
      </c>
      <c r="F630" s="347">
        <f>F629</f>
        <v>2</v>
      </c>
      <c r="G630" s="347">
        <f>F628</f>
        <v>3</v>
      </c>
      <c r="H630" s="345">
        <v>10000</v>
      </c>
      <c r="I630" s="336">
        <f t="shared" si="32"/>
        <v>2890000</v>
      </c>
      <c r="J630" s="312"/>
      <c r="M630" s="317"/>
    </row>
    <row r="631" spans="1:13">
      <c r="A631" s="312"/>
      <c r="B631" s="325" t="s">
        <v>513</v>
      </c>
      <c r="C631" s="326"/>
      <c r="D631" s="327"/>
      <c r="E631" s="328"/>
      <c r="F631" s="328"/>
      <c r="G631" s="328"/>
      <c r="H631" s="329">
        <f>SUM(H632:H659)</f>
        <v>140000</v>
      </c>
      <c r="I631" s="330">
        <v>0</v>
      </c>
      <c r="J631" s="312"/>
      <c r="M631" s="317"/>
    </row>
    <row r="632" spans="1:13" outlineLevel="1">
      <c r="A632" s="312"/>
      <c r="B632" s="568" t="s">
        <v>2</v>
      </c>
      <c r="C632" s="331" t="s">
        <v>39</v>
      </c>
      <c r="D632" s="332" t="s">
        <v>25</v>
      </c>
      <c r="E632" s="333" t="s">
        <v>1</v>
      </c>
      <c r="F632" s="339">
        <v>3</v>
      </c>
      <c r="G632" s="339">
        <f>F634</f>
        <v>0</v>
      </c>
      <c r="H632" s="335">
        <v>0</v>
      </c>
      <c r="I632" s="336">
        <f>I630+H632</f>
        <v>2890000</v>
      </c>
      <c r="J632" s="312"/>
    </row>
    <row r="633" spans="1:13" outlineLevel="1">
      <c r="A633" s="312"/>
      <c r="B633" s="569"/>
      <c r="C633" s="331" t="s">
        <v>39</v>
      </c>
      <c r="D633" s="337" t="s">
        <v>14</v>
      </c>
      <c r="E633" s="338" t="s">
        <v>1</v>
      </c>
      <c r="F633" s="339">
        <f>F632</f>
        <v>3</v>
      </c>
      <c r="G633" s="339">
        <f>F635</f>
        <v>0</v>
      </c>
      <c r="H633" s="340">
        <v>0</v>
      </c>
      <c r="I633" s="336">
        <f t="shared" ref="I633:I659" si="33">I632+H633</f>
        <v>2890000</v>
      </c>
      <c r="J633" s="312"/>
    </row>
    <row r="634" spans="1:13" outlineLevel="1">
      <c r="A634" s="312"/>
      <c r="B634" s="569"/>
      <c r="C634" s="331" t="s">
        <v>39</v>
      </c>
      <c r="D634" s="337" t="s">
        <v>4</v>
      </c>
      <c r="E634" s="338" t="s">
        <v>17</v>
      </c>
      <c r="F634" s="339">
        <v>0</v>
      </c>
      <c r="G634" s="339">
        <f>F632</f>
        <v>3</v>
      </c>
      <c r="H634" s="340">
        <v>10000</v>
      </c>
      <c r="I634" s="336">
        <f t="shared" si="33"/>
        <v>2900000</v>
      </c>
      <c r="J634" s="312"/>
    </row>
    <row r="635" spans="1:13" outlineLevel="1">
      <c r="A635" s="312"/>
      <c r="B635" s="569"/>
      <c r="C635" s="331" t="s">
        <v>39</v>
      </c>
      <c r="D635" s="337" t="s">
        <v>5</v>
      </c>
      <c r="E635" s="338" t="s">
        <v>17</v>
      </c>
      <c r="F635" s="341">
        <f>F634</f>
        <v>0</v>
      </c>
      <c r="G635" s="341">
        <f>F633</f>
        <v>3</v>
      </c>
      <c r="H635" s="340">
        <v>10000</v>
      </c>
      <c r="I635" s="336">
        <f t="shared" si="33"/>
        <v>2910000</v>
      </c>
      <c r="J635" s="312"/>
    </row>
    <row r="636" spans="1:13" outlineLevel="1">
      <c r="A636" s="312"/>
      <c r="B636" s="567" t="s">
        <v>3</v>
      </c>
      <c r="C636" s="331" t="s">
        <v>39</v>
      </c>
      <c r="D636" s="342" t="s">
        <v>4</v>
      </c>
      <c r="E636" s="343" t="str">
        <f>E632</f>
        <v>Thắng</v>
      </c>
      <c r="F636" s="344">
        <v>3</v>
      </c>
      <c r="G636" s="344">
        <f>F638</f>
        <v>0</v>
      </c>
      <c r="H636" s="345">
        <v>0</v>
      </c>
      <c r="I636" s="336">
        <f t="shared" si="33"/>
        <v>2910000</v>
      </c>
      <c r="J636" s="312"/>
      <c r="M636" s="317"/>
    </row>
    <row r="637" spans="1:13" outlineLevel="1">
      <c r="A637" s="312"/>
      <c r="B637" s="567"/>
      <c r="C637" s="331" t="s">
        <v>39</v>
      </c>
      <c r="D637" s="342" t="s">
        <v>24</v>
      </c>
      <c r="E637" s="343" t="s">
        <v>1</v>
      </c>
      <c r="F637" s="346">
        <f>F636</f>
        <v>3</v>
      </c>
      <c r="G637" s="346">
        <f>F639</f>
        <v>0</v>
      </c>
      <c r="H637" s="345">
        <v>0</v>
      </c>
      <c r="I637" s="336">
        <f t="shared" si="33"/>
        <v>2910000</v>
      </c>
      <c r="J637" s="312"/>
      <c r="M637" s="317"/>
    </row>
    <row r="638" spans="1:13" outlineLevel="1">
      <c r="A638" s="312"/>
      <c r="B638" s="567"/>
      <c r="C638" s="331" t="s">
        <v>39</v>
      </c>
      <c r="D638" s="342" t="s">
        <v>23</v>
      </c>
      <c r="E638" s="343" t="s">
        <v>17</v>
      </c>
      <c r="F638" s="346">
        <v>0</v>
      </c>
      <c r="G638" s="346">
        <f>F636</f>
        <v>3</v>
      </c>
      <c r="H638" s="345">
        <v>10000</v>
      </c>
      <c r="I638" s="336">
        <f t="shared" si="33"/>
        <v>2920000</v>
      </c>
      <c r="J638" s="312"/>
      <c r="M638" s="317"/>
    </row>
    <row r="639" spans="1:13" outlineLevel="1">
      <c r="A639" s="312"/>
      <c r="B639" s="567"/>
      <c r="C639" s="331" t="s">
        <v>39</v>
      </c>
      <c r="D639" s="342" t="s">
        <v>15</v>
      </c>
      <c r="E639" s="343" t="s">
        <v>17</v>
      </c>
      <c r="F639" s="347">
        <f>F638</f>
        <v>0</v>
      </c>
      <c r="G639" s="347">
        <f>F637</f>
        <v>3</v>
      </c>
      <c r="H639" s="345">
        <v>10000</v>
      </c>
      <c r="I639" s="336">
        <f t="shared" si="33"/>
        <v>2930000</v>
      </c>
      <c r="J639" s="312"/>
      <c r="M639" s="317"/>
    </row>
    <row r="640" spans="1:13" outlineLevel="1">
      <c r="A640" s="312"/>
      <c r="B640" s="568" t="s">
        <v>6</v>
      </c>
      <c r="C640" s="331" t="s">
        <v>39</v>
      </c>
      <c r="D640" s="332" t="s">
        <v>25</v>
      </c>
      <c r="E640" s="333" t="s">
        <v>1</v>
      </c>
      <c r="F640" s="339">
        <v>3</v>
      </c>
      <c r="G640" s="339">
        <f>F642</f>
        <v>1</v>
      </c>
      <c r="H640" s="335">
        <v>0</v>
      </c>
      <c r="I640" s="336">
        <f t="shared" si="33"/>
        <v>2930000</v>
      </c>
      <c r="J640" s="312"/>
    </row>
    <row r="641" spans="1:13" outlineLevel="1">
      <c r="A641" s="312"/>
      <c r="B641" s="569"/>
      <c r="C641" s="331" t="s">
        <v>39</v>
      </c>
      <c r="D641" s="337" t="s">
        <v>5</v>
      </c>
      <c r="E641" s="338" t="s">
        <v>1</v>
      </c>
      <c r="F641" s="339">
        <f>F640</f>
        <v>3</v>
      </c>
      <c r="G641" s="339">
        <f>F643</f>
        <v>1</v>
      </c>
      <c r="H641" s="340">
        <v>0</v>
      </c>
      <c r="I641" s="336">
        <f t="shared" si="33"/>
        <v>2930000</v>
      </c>
      <c r="J641" s="312"/>
    </row>
    <row r="642" spans="1:13" outlineLevel="1">
      <c r="A642" s="312"/>
      <c r="B642" s="569"/>
      <c r="C642" s="331" t="s">
        <v>39</v>
      </c>
      <c r="D642" s="337" t="s">
        <v>14</v>
      </c>
      <c r="E642" s="338" t="s">
        <v>17</v>
      </c>
      <c r="F642" s="339">
        <v>1</v>
      </c>
      <c r="G642" s="339">
        <f>F640</f>
        <v>3</v>
      </c>
      <c r="H642" s="340">
        <v>10000</v>
      </c>
      <c r="I642" s="336">
        <f t="shared" si="33"/>
        <v>2940000</v>
      </c>
      <c r="J642" s="312"/>
    </row>
    <row r="643" spans="1:13" outlineLevel="1">
      <c r="A643" s="312"/>
      <c r="B643" s="569"/>
      <c r="C643" s="331" t="s">
        <v>39</v>
      </c>
      <c r="D643" s="337" t="s">
        <v>23</v>
      </c>
      <c r="E643" s="338" t="s">
        <v>17</v>
      </c>
      <c r="F643" s="341">
        <f>F642</f>
        <v>1</v>
      </c>
      <c r="G643" s="341">
        <f>F641</f>
        <v>3</v>
      </c>
      <c r="H643" s="340">
        <v>10000</v>
      </c>
      <c r="I643" s="336">
        <f t="shared" si="33"/>
        <v>2950000</v>
      </c>
      <c r="J643" s="312"/>
    </row>
    <row r="644" spans="1:13" outlineLevel="1">
      <c r="A644" s="312"/>
      <c r="B644" s="567" t="s">
        <v>7</v>
      </c>
      <c r="C644" s="331" t="s">
        <v>39</v>
      </c>
      <c r="D644" s="342" t="s">
        <v>15</v>
      </c>
      <c r="E644" s="343" t="str">
        <f>E640</f>
        <v>Thắng</v>
      </c>
      <c r="F644" s="344">
        <v>3</v>
      </c>
      <c r="G644" s="344">
        <f>F646</f>
        <v>1</v>
      </c>
      <c r="H644" s="345">
        <v>0</v>
      </c>
      <c r="I644" s="336">
        <f t="shared" si="33"/>
        <v>2950000</v>
      </c>
      <c r="J644" s="312"/>
      <c r="M644" s="317"/>
    </row>
    <row r="645" spans="1:13" outlineLevel="1">
      <c r="A645" s="312"/>
      <c r="B645" s="567"/>
      <c r="C645" s="331" t="s">
        <v>39</v>
      </c>
      <c r="D645" s="342" t="s">
        <v>25</v>
      </c>
      <c r="E645" s="343" t="s">
        <v>1</v>
      </c>
      <c r="F645" s="346">
        <f>F644</f>
        <v>3</v>
      </c>
      <c r="G645" s="346">
        <f>F647</f>
        <v>1</v>
      </c>
      <c r="H645" s="345">
        <v>0</v>
      </c>
      <c r="I645" s="336">
        <f t="shared" si="33"/>
        <v>2950000</v>
      </c>
      <c r="J645" s="312"/>
      <c r="M645" s="317"/>
    </row>
    <row r="646" spans="1:13" outlineLevel="1">
      <c r="A646" s="312"/>
      <c r="B646" s="567"/>
      <c r="C646" s="331" t="s">
        <v>39</v>
      </c>
      <c r="D646" s="342" t="s">
        <v>4</v>
      </c>
      <c r="E646" s="343" t="s">
        <v>17</v>
      </c>
      <c r="F646" s="346">
        <v>1</v>
      </c>
      <c r="G646" s="346">
        <f>F644</f>
        <v>3</v>
      </c>
      <c r="H646" s="345">
        <v>10000</v>
      </c>
      <c r="I646" s="336">
        <f t="shared" si="33"/>
        <v>2960000</v>
      </c>
      <c r="J646" s="312"/>
      <c r="M646" s="317"/>
    </row>
    <row r="647" spans="1:13" outlineLevel="1">
      <c r="A647" s="312"/>
      <c r="B647" s="567"/>
      <c r="C647" s="331" t="s">
        <v>39</v>
      </c>
      <c r="D647" s="342" t="s">
        <v>24</v>
      </c>
      <c r="E647" s="343" t="s">
        <v>17</v>
      </c>
      <c r="F647" s="347">
        <f>F646</f>
        <v>1</v>
      </c>
      <c r="G647" s="347">
        <f>F645</f>
        <v>3</v>
      </c>
      <c r="H647" s="345">
        <v>10000</v>
      </c>
      <c r="I647" s="336">
        <f t="shared" si="33"/>
        <v>2970000</v>
      </c>
      <c r="J647" s="312"/>
      <c r="M647" s="317"/>
    </row>
    <row r="648" spans="1:13" outlineLevel="1">
      <c r="A648" s="312"/>
      <c r="B648" s="568" t="s">
        <v>8</v>
      </c>
      <c r="C648" s="331" t="s">
        <v>39</v>
      </c>
      <c r="D648" s="332" t="s">
        <v>23</v>
      </c>
      <c r="E648" s="333" t="s">
        <v>1</v>
      </c>
      <c r="F648" s="339">
        <v>3</v>
      </c>
      <c r="G648" s="339">
        <f>F650</f>
        <v>2</v>
      </c>
      <c r="H648" s="335">
        <v>0</v>
      </c>
      <c r="I648" s="336">
        <f t="shared" si="33"/>
        <v>2970000</v>
      </c>
      <c r="J648" s="312"/>
    </row>
    <row r="649" spans="1:13" outlineLevel="1">
      <c r="A649" s="312"/>
      <c r="B649" s="569"/>
      <c r="C649" s="331" t="s">
        <v>39</v>
      </c>
      <c r="D649" s="337" t="s">
        <v>0</v>
      </c>
      <c r="E649" s="338" t="s">
        <v>1</v>
      </c>
      <c r="F649" s="339">
        <f>F648</f>
        <v>3</v>
      </c>
      <c r="G649" s="339">
        <f>F651</f>
        <v>2</v>
      </c>
      <c r="H649" s="340">
        <v>0</v>
      </c>
      <c r="I649" s="336">
        <f t="shared" si="33"/>
        <v>2970000</v>
      </c>
      <c r="J649" s="312"/>
    </row>
    <row r="650" spans="1:13" outlineLevel="1">
      <c r="A650" s="312"/>
      <c r="B650" s="569"/>
      <c r="C650" s="331" t="s">
        <v>39</v>
      </c>
      <c r="D650" s="337" t="s">
        <v>14</v>
      </c>
      <c r="E650" s="338" t="s">
        <v>17</v>
      </c>
      <c r="F650" s="339">
        <v>2</v>
      </c>
      <c r="G650" s="339">
        <f>F648</f>
        <v>3</v>
      </c>
      <c r="H650" s="340">
        <v>10000</v>
      </c>
      <c r="I650" s="336">
        <f t="shared" si="33"/>
        <v>2980000</v>
      </c>
      <c r="J650" s="312"/>
    </row>
    <row r="651" spans="1:13" outlineLevel="1">
      <c r="A651" s="312"/>
      <c r="B651" s="569"/>
      <c r="C651" s="331" t="s">
        <v>39</v>
      </c>
      <c r="D651" s="337" t="s">
        <v>24</v>
      </c>
      <c r="E651" s="338" t="s">
        <v>17</v>
      </c>
      <c r="F651" s="341">
        <f>F650</f>
        <v>2</v>
      </c>
      <c r="G651" s="341">
        <f>F649</f>
        <v>3</v>
      </c>
      <c r="H651" s="340">
        <v>10000</v>
      </c>
      <c r="I651" s="336">
        <f t="shared" si="33"/>
        <v>2990000</v>
      </c>
      <c r="J651" s="312"/>
    </row>
    <row r="652" spans="1:13" outlineLevel="1">
      <c r="A652" s="312"/>
      <c r="B652" s="567" t="s">
        <v>10</v>
      </c>
      <c r="C652" s="331" t="s">
        <v>39</v>
      </c>
      <c r="D652" s="342" t="s">
        <v>15</v>
      </c>
      <c r="E652" s="343" t="str">
        <f>E648</f>
        <v>Thắng</v>
      </c>
      <c r="F652" s="344">
        <v>3</v>
      </c>
      <c r="G652" s="344">
        <f>F654</f>
        <v>1</v>
      </c>
      <c r="H652" s="345">
        <v>0</v>
      </c>
      <c r="I652" s="336">
        <f t="shared" si="33"/>
        <v>2990000</v>
      </c>
      <c r="J652" s="312"/>
      <c r="M652" s="317"/>
    </row>
    <row r="653" spans="1:13" outlineLevel="1">
      <c r="A653" s="312"/>
      <c r="B653" s="567"/>
      <c r="C653" s="331" t="s">
        <v>39</v>
      </c>
      <c r="D653" s="342" t="s">
        <v>4</v>
      </c>
      <c r="E653" s="343" t="s">
        <v>1</v>
      </c>
      <c r="F653" s="346">
        <f>F652</f>
        <v>3</v>
      </c>
      <c r="G653" s="346">
        <f>F655</f>
        <v>1</v>
      </c>
      <c r="H653" s="345">
        <v>0</v>
      </c>
      <c r="I653" s="336">
        <f t="shared" si="33"/>
        <v>2990000</v>
      </c>
      <c r="J653" s="312"/>
      <c r="M653" s="317"/>
    </row>
    <row r="654" spans="1:13" outlineLevel="1">
      <c r="A654" s="312"/>
      <c r="B654" s="567"/>
      <c r="C654" s="331" t="s">
        <v>39</v>
      </c>
      <c r="D654" s="342" t="s">
        <v>25</v>
      </c>
      <c r="E654" s="343" t="s">
        <v>17</v>
      </c>
      <c r="F654" s="346">
        <v>1</v>
      </c>
      <c r="G654" s="346">
        <f>F652</f>
        <v>3</v>
      </c>
      <c r="H654" s="345">
        <v>10000</v>
      </c>
      <c r="I654" s="336">
        <f t="shared" si="33"/>
        <v>3000000</v>
      </c>
      <c r="J654" s="312"/>
      <c r="M654" s="317"/>
    </row>
    <row r="655" spans="1:13" outlineLevel="1">
      <c r="A655" s="312"/>
      <c r="B655" s="567"/>
      <c r="C655" s="331" t="s">
        <v>39</v>
      </c>
      <c r="D655" s="342" t="s">
        <v>5</v>
      </c>
      <c r="E655" s="343" t="s">
        <v>17</v>
      </c>
      <c r="F655" s="347">
        <f>F654</f>
        <v>1</v>
      </c>
      <c r="G655" s="347">
        <f>F653</f>
        <v>3</v>
      </c>
      <c r="H655" s="345">
        <v>10000</v>
      </c>
      <c r="I655" s="336">
        <f t="shared" si="33"/>
        <v>3010000</v>
      </c>
      <c r="J655" s="312"/>
      <c r="M655" s="317"/>
    </row>
    <row r="656" spans="1:13" outlineLevel="1">
      <c r="A656" s="312"/>
      <c r="B656" s="568" t="s">
        <v>31</v>
      </c>
      <c r="C656" s="331" t="s">
        <v>39</v>
      </c>
      <c r="D656" s="332" t="s">
        <v>14</v>
      </c>
      <c r="E656" s="333" t="s">
        <v>1</v>
      </c>
      <c r="F656" s="339">
        <v>3</v>
      </c>
      <c r="G656" s="339">
        <f>F658</f>
        <v>0</v>
      </c>
      <c r="H656" s="335">
        <v>0</v>
      </c>
      <c r="I656" s="336">
        <f t="shared" si="33"/>
        <v>3010000</v>
      </c>
      <c r="J656" s="312"/>
    </row>
    <row r="657" spans="1:13" outlineLevel="1">
      <c r="A657" s="312"/>
      <c r="B657" s="569"/>
      <c r="C657" s="331" t="s">
        <v>39</v>
      </c>
      <c r="D657" s="337" t="s">
        <v>5</v>
      </c>
      <c r="E657" s="338" t="s">
        <v>1</v>
      </c>
      <c r="F657" s="339">
        <f>F656</f>
        <v>3</v>
      </c>
      <c r="G657" s="339">
        <f>F659</f>
        <v>0</v>
      </c>
      <c r="H657" s="340">
        <v>0</v>
      </c>
      <c r="I657" s="336">
        <f t="shared" si="33"/>
        <v>3010000</v>
      </c>
      <c r="J657" s="312"/>
    </row>
    <row r="658" spans="1:13" outlineLevel="1">
      <c r="A658" s="312"/>
      <c r="B658" s="569"/>
      <c r="C658" s="331" t="s">
        <v>39</v>
      </c>
      <c r="D658" s="337" t="s">
        <v>0</v>
      </c>
      <c r="E658" s="338" t="s">
        <v>17</v>
      </c>
      <c r="F658" s="339">
        <v>0</v>
      </c>
      <c r="G658" s="339">
        <f>F656</f>
        <v>3</v>
      </c>
      <c r="H658" s="340">
        <v>10000</v>
      </c>
      <c r="I658" s="336">
        <f t="shared" si="33"/>
        <v>3020000</v>
      </c>
      <c r="J658" s="312"/>
    </row>
    <row r="659" spans="1:13" outlineLevel="1">
      <c r="A659" s="312"/>
      <c r="B659" s="569"/>
      <c r="C659" s="331" t="s">
        <v>39</v>
      </c>
      <c r="D659" s="337" t="s">
        <v>23</v>
      </c>
      <c r="E659" s="338" t="s">
        <v>17</v>
      </c>
      <c r="F659" s="341">
        <f>F658</f>
        <v>0</v>
      </c>
      <c r="G659" s="341">
        <f>F657</f>
        <v>3</v>
      </c>
      <c r="H659" s="340">
        <v>10000</v>
      </c>
      <c r="I659" s="336">
        <f t="shared" si="33"/>
        <v>3030000</v>
      </c>
      <c r="J659" s="312"/>
    </row>
    <row r="660" spans="1:13">
      <c r="A660" s="312"/>
      <c r="B660" s="325" t="s">
        <v>514</v>
      </c>
      <c r="C660" s="326"/>
      <c r="D660" s="327"/>
      <c r="E660" s="328"/>
      <c r="F660" s="328"/>
      <c r="G660" s="328"/>
      <c r="H660" s="329">
        <f>SUM(H661:H688)</f>
        <v>140000</v>
      </c>
      <c r="I660" s="330">
        <v>0</v>
      </c>
      <c r="J660" s="312"/>
      <c r="M660" s="317"/>
    </row>
    <row r="661" spans="1:13" outlineLevel="1">
      <c r="A661" s="312"/>
      <c r="B661" s="568" t="s">
        <v>2</v>
      </c>
      <c r="C661" s="331" t="s">
        <v>39</v>
      </c>
      <c r="D661" s="332" t="s">
        <v>25</v>
      </c>
      <c r="E661" s="333" t="s">
        <v>1</v>
      </c>
      <c r="F661" s="339">
        <v>3</v>
      </c>
      <c r="G661" s="339">
        <f>F663</f>
        <v>2</v>
      </c>
      <c r="H661" s="335">
        <v>0</v>
      </c>
      <c r="I661" s="336">
        <f>I659+H661</f>
        <v>3030000</v>
      </c>
      <c r="J661" s="312"/>
    </row>
    <row r="662" spans="1:13" outlineLevel="1">
      <c r="A662" s="312"/>
      <c r="B662" s="569"/>
      <c r="C662" s="331" t="s">
        <v>39</v>
      </c>
      <c r="D662" s="337" t="s">
        <v>13</v>
      </c>
      <c r="E662" s="338" t="s">
        <v>1</v>
      </c>
      <c r="F662" s="339">
        <f>F661</f>
        <v>3</v>
      </c>
      <c r="G662" s="339">
        <f>F664</f>
        <v>2</v>
      </c>
      <c r="H662" s="340">
        <v>0</v>
      </c>
      <c r="I662" s="336">
        <f t="shared" ref="I662:I688" si="34">I661+H662</f>
        <v>3030000</v>
      </c>
      <c r="J662" s="312"/>
    </row>
    <row r="663" spans="1:13" outlineLevel="1">
      <c r="A663" s="312"/>
      <c r="B663" s="569"/>
      <c r="C663" s="331" t="s">
        <v>39</v>
      </c>
      <c r="D663" s="337" t="s">
        <v>14</v>
      </c>
      <c r="E663" s="338" t="s">
        <v>17</v>
      </c>
      <c r="F663" s="339">
        <v>2</v>
      </c>
      <c r="G663" s="339">
        <f>F661</f>
        <v>3</v>
      </c>
      <c r="H663" s="340">
        <v>10000</v>
      </c>
      <c r="I663" s="336">
        <f t="shared" si="34"/>
        <v>3040000</v>
      </c>
      <c r="J663" s="312"/>
    </row>
    <row r="664" spans="1:13" outlineLevel="1">
      <c r="A664" s="312"/>
      <c r="B664" s="569"/>
      <c r="C664" s="331" t="s">
        <v>39</v>
      </c>
      <c r="D664" s="337" t="s">
        <v>15</v>
      </c>
      <c r="E664" s="338" t="s">
        <v>17</v>
      </c>
      <c r="F664" s="341">
        <f>F663</f>
        <v>2</v>
      </c>
      <c r="G664" s="341">
        <f>F662</f>
        <v>3</v>
      </c>
      <c r="H664" s="340">
        <v>10000</v>
      </c>
      <c r="I664" s="336">
        <f t="shared" si="34"/>
        <v>3050000</v>
      </c>
      <c r="J664" s="312"/>
    </row>
    <row r="665" spans="1:13" outlineLevel="1">
      <c r="A665" s="312"/>
      <c r="B665" s="567" t="s">
        <v>3</v>
      </c>
      <c r="C665" s="331" t="s">
        <v>39</v>
      </c>
      <c r="D665" s="342" t="s">
        <v>14</v>
      </c>
      <c r="E665" s="343" t="str">
        <f>E661</f>
        <v>Thắng</v>
      </c>
      <c r="F665" s="344">
        <v>3</v>
      </c>
      <c r="G665" s="344">
        <f>F667</f>
        <v>1</v>
      </c>
      <c r="H665" s="345">
        <v>0</v>
      </c>
      <c r="I665" s="336">
        <f t="shared" si="34"/>
        <v>3050000</v>
      </c>
      <c r="J665" s="312"/>
      <c r="M665" s="317"/>
    </row>
    <row r="666" spans="1:13" outlineLevel="1">
      <c r="A666" s="312"/>
      <c r="B666" s="567"/>
      <c r="C666" s="331" t="s">
        <v>39</v>
      </c>
      <c r="D666" s="342" t="s">
        <v>5</v>
      </c>
      <c r="E666" s="343" t="s">
        <v>1</v>
      </c>
      <c r="F666" s="346">
        <f>F665</f>
        <v>3</v>
      </c>
      <c r="G666" s="346">
        <f>F668</f>
        <v>1</v>
      </c>
      <c r="H666" s="345">
        <v>0</v>
      </c>
      <c r="I666" s="336">
        <f t="shared" si="34"/>
        <v>3050000</v>
      </c>
      <c r="J666" s="312"/>
      <c r="M666" s="317"/>
    </row>
    <row r="667" spans="1:13" outlineLevel="1">
      <c r="A667" s="312"/>
      <c r="B667" s="567"/>
      <c r="C667" s="331" t="s">
        <v>39</v>
      </c>
      <c r="D667" s="342" t="s">
        <v>13</v>
      </c>
      <c r="E667" s="343" t="s">
        <v>17</v>
      </c>
      <c r="F667" s="346">
        <v>1</v>
      </c>
      <c r="G667" s="346">
        <f>F665</f>
        <v>3</v>
      </c>
      <c r="H667" s="345">
        <v>10000</v>
      </c>
      <c r="I667" s="336">
        <f t="shared" si="34"/>
        <v>3060000</v>
      </c>
      <c r="J667" s="312"/>
      <c r="M667" s="317"/>
    </row>
    <row r="668" spans="1:13" outlineLevel="1">
      <c r="A668" s="312"/>
      <c r="B668" s="567"/>
      <c r="C668" s="331" t="s">
        <v>39</v>
      </c>
      <c r="D668" s="342" t="s">
        <v>25</v>
      </c>
      <c r="E668" s="343" t="s">
        <v>17</v>
      </c>
      <c r="F668" s="347">
        <f>F667</f>
        <v>1</v>
      </c>
      <c r="G668" s="347">
        <f>F666</f>
        <v>3</v>
      </c>
      <c r="H668" s="345">
        <v>10000</v>
      </c>
      <c r="I668" s="336">
        <f t="shared" si="34"/>
        <v>3070000</v>
      </c>
      <c r="J668" s="312"/>
      <c r="M668" s="317"/>
    </row>
    <row r="669" spans="1:13" outlineLevel="1">
      <c r="A669" s="312"/>
      <c r="B669" s="568" t="s">
        <v>6</v>
      </c>
      <c r="C669" s="331" t="s">
        <v>39</v>
      </c>
      <c r="D669" s="332" t="s">
        <v>13</v>
      </c>
      <c r="E669" s="333" t="s">
        <v>1</v>
      </c>
      <c r="F669" s="339">
        <v>3</v>
      </c>
      <c r="G669" s="339">
        <f>F671</f>
        <v>2</v>
      </c>
      <c r="H669" s="335">
        <v>0</v>
      </c>
      <c r="I669" s="336">
        <f t="shared" si="34"/>
        <v>3070000</v>
      </c>
      <c r="J669" s="312"/>
    </row>
    <row r="670" spans="1:13" outlineLevel="1">
      <c r="A670" s="312"/>
      <c r="B670" s="569"/>
      <c r="C670" s="331" t="s">
        <v>39</v>
      </c>
      <c r="D670" s="337" t="s">
        <v>15</v>
      </c>
      <c r="E670" s="338" t="s">
        <v>1</v>
      </c>
      <c r="F670" s="339">
        <f>F669</f>
        <v>3</v>
      </c>
      <c r="G670" s="339">
        <f>F672</f>
        <v>2</v>
      </c>
      <c r="H670" s="340">
        <v>0</v>
      </c>
      <c r="I670" s="336">
        <f t="shared" si="34"/>
        <v>3070000</v>
      </c>
      <c r="J670" s="312"/>
    </row>
    <row r="671" spans="1:13" outlineLevel="1">
      <c r="A671" s="312"/>
      <c r="B671" s="569"/>
      <c r="C671" s="331" t="s">
        <v>39</v>
      </c>
      <c r="D671" s="337" t="s">
        <v>25</v>
      </c>
      <c r="E671" s="338" t="s">
        <v>17</v>
      </c>
      <c r="F671" s="339">
        <v>2</v>
      </c>
      <c r="G671" s="339">
        <f>F669</f>
        <v>3</v>
      </c>
      <c r="H671" s="340">
        <v>10000</v>
      </c>
      <c r="I671" s="336">
        <f t="shared" si="34"/>
        <v>3080000</v>
      </c>
      <c r="J671" s="312"/>
    </row>
    <row r="672" spans="1:13" outlineLevel="1">
      <c r="A672" s="312"/>
      <c r="B672" s="569"/>
      <c r="C672" s="331" t="s">
        <v>39</v>
      </c>
      <c r="D672" s="337" t="s">
        <v>5</v>
      </c>
      <c r="E672" s="338" t="s">
        <v>17</v>
      </c>
      <c r="F672" s="341">
        <f>F671</f>
        <v>2</v>
      </c>
      <c r="G672" s="341">
        <f>F670</f>
        <v>3</v>
      </c>
      <c r="H672" s="340">
        <v>10000</v>
      </c>
      <c r="I672" s="336">
        <f t="shared" si="34"/>
        <v>3090000</v>
      </c>
      <c r="J672" s="312"/>
    </row>
    <row r="673" spans="1:13" outlineLevel="1">
      <c r="A673" s="312"/>
      <c r="B673" s="567" t="s">
        <v>7</v>
      </c>
      <c r="C673" s="331" t="s">
        <v>39</v>
      </c>
      <c r="D673" s="342" t="s">
        <v>15</v>
      </c>
      <c r="E673" s="343" t="str">
        <f>E669</f>
        <v>Thắng</v>
      </c>
      <c r="F673" s="344">
        <v>3</v>
      </c>
      <c r="G673" s="344">
        <f>F675</f>
        <v>0</v>
      </c>
      <c r="H673" s="345">
        <v>0</v>
      </c>
      <c r="I673" s="336">
        <f t="shared" si="34"/>
        <v>3090000</v>
      </c>
      <c r="J673" s="312"/>
      <c r="M673" s="317"/>
    </row>
    <row r="674" spans="1:13" outlineLevel="1">
      <c r="A674" s="312"/>
      <c r="B674" s="567"/>
      <c r="C674" s="331" t="s">
        <v>39</v>
      </c>
      <c r="D674" s="342" t="s">
        <v>14</v>
      </c>
      <c r="E674" s="343" t="s">
        <v>1</v>
      </c>
      <c r="F674" s="346">
        <f>F673</f>
        <v>3</v>
      </c>
      <c r="G674" s="346">
        <f>F676</f>
        <v>0</v>
      </c>
      <c r="H674" s="345">
        <v>0</v>
      </c>
      <c r="I674" s="336">
        <f t="shared" si="34"/>
        <v>3090000</v>
      </c>
      <c r="J674" s="312"/>
      <c r="M674" s="317"/>
    </row>
    <row r="675" spans="1:13" outlineLevel="1">
      <c r="A675" s="312"/>
      <c r="B675" s="567"/>
      <c r="C675" s="331" t="s">
        <v>39</v>
      </c>
      <c r="D675" s="342" t="s">
        <v>25</v>
      </c>
      <c r="E675" s="343" t="s">
        <v>17</v>
      </c>
      <c r="F675" s="346">
        <v>0</v>
      </c>
      <c r="G675" s="346">
        <f>F673</f>
        <v>3</v>
      </c>
      <c r="H675" s="345">
        <v>10000</v>
      </c>
      <c r="I675" s="336">
        <f t="shared" si="34"/>
        <v>3100000</v>
      </c>
      <c r="J675" s="312"/>
      <c r="M675" s="317"/>
    </row>
    <row r="676" spans="1:13" outlineLevel="1">
      <c r="A676" s="312"/>
      <c r="B676" s="567"/>
      <c r="C676" s="331" t="s">
        <v>39</v>
      </c>
      <c r="D676" s="342" t="s">
        <v>5</v>
      </c>
      <c r="E676" s="343" t="s">
        <v>17</v>
      </c>
      <c r="F676" s="347">
        <f>F675</f>
        <v>0</v>
      </c>
      <c r="G676" s="347">
        <f>F674</f>
        <v>3</v>
      </c>
      <c r="H676" s="345">
        <v>10000</v>
      </c>
      <c r="I676" s="336">
        <f t="shared" si="34"/>
        <v>3110000</v>
      </c>
      <c r="J676" s="312"/>
      <c r="M676" s="317"/>
    </row>
    <row r="677" spans="1:13" outlineLevel="1">
      <c r="A677" s="312"/>
      <c r="B677" s="568" t="s">
        <v>8</v>
      </c>
      <c r="C677" s="331" t="s">
        <v>39</v>
      </c>
      <c r="D677" s="332" t="s">
        <v>13</v>
      </c>
      <c r="E677" s="333" t="s">
        <v>1</v>
      </c>
      <c r="F677" s="339">
        <v>3</v>
      </c>
      <c r="G677" s="339">
        <f>F679</f>
        <v>2</v>
      </c>
      <c r="H677" s="335">
        <v>0</v>
      </c>
      <c r="I677" s="336">
        <f t="shared" si="34"/>
        <v>3110000</v>
      </c>
      <c r="J677" s="312"/>
    </row>
    <row r="678" spans="1:13" outlineLevel="1">
      <c r="A678" s="312"/>
      <c r="B678" s="569"/>
      <c r="C678" s="331" t="s">
        <v>39</v>
      </c>
      <c r="D678" s="337" t="s">
        <v>25</v>
      </c>
      <c r="E678" s="338" t="s">
        <v>1</v>
      </c>
      <c r="F678" s="339">
        <f>F677</f>
        <v>3</v>
      </c>
      <c r="G678" s="339">
        <f>F680</f>
        <v>2</v>
      </c>
      <c r="H678" s="340">
        <v>0</v>
      </c>
      <c r="I678" s="336">
        <f t="shared" si="34"/>
        <v>3110000</v>
      </c>
      <c r="J678" s="312"/>
    </row>
    <row r="679" spans="1:13" outlineLevel="1">
      <c r="A679" s="312"/>
      <c r="B679" s="569"/>
      <c r="C679" s="331" t="s">
        <v>39</v>
      </c>
      <c r="D679" s="337" t="s">
        <v>14</v>
      </c>
      <c r="E679" s="338" t="s">
        <v>17</v>
      </c>
      <c r="F679" s="339">
        <v>2</v>
      </c>
      <c r="G679" s="339">
        <f>F677</f>
        <v>3</v>
      </c>
      <c r="H679" s="340">
        <v>10000</v>
      </c>
      <c r="I679" s="336">
        <f t="shared" si="34"/>
        <v>3120000</v>
      </c>
      <c r="J679" s="312"/>
    </row>
    <row r="680" spans="1:13" outlineLevel="1">
      <c r="A680" s="312"/>
      <c r="B680" s="569"/>
      <c r="C680" s="331" t="s">
        <v>39</v>
      </c>
      <c r="D680" s="337" t="s">
        <v>5</v>
      </c>
      <c r="E680" s="338" t="s">
        <v>17</v>
      </c>
      <c r="F680" s="341">
        <f>F679</f>
        <v>2</v>
      </c>
      <c r="G680" s="341">
        <f>F678</f>
        <v>3</v>
      </c>
      <c r="H680" s="340">
        <v>10000</v>
      </c>
      <c r="I680" s="336">
        <f t="shared" si="34"/>
        <v>3130000</v>
      </c>
      <c r="J680" s="312"/>
    </row>
    <row r="681" spans="1:13" outlineLevel="1">
      <c r="A681" s="312"/>
      <c r="B681" s="567" t="s">
        <v>10</v>
      </c>
      <c r="C681" s="331" t="s">
        <v>39</v>
      </c>
      <c r="D681" s="342" t="s">
        <v>15</v>
      </c>
      <c r="E681" s="343" t="str">
        <f>E677</f>
        <v>Thắng</v>
      </c>
      <c r="F681" s="344">
        <v>3</v>
      </c>
      <c r="G681" s="344">
        <f>F683</f>
        <v>0</v>
      </c>
      <c r="H681" s="345">
        <v>0</v>
      </c>
      <c r="I681" s="336">
        <f t="shared" si="34"/>
        <v>3130000</v>
      </c>
      <c r="J681" s="312"/>
      <c r="M681" s="317"/>
    </row>
    <row r="682" spans="1:13" outlineLevel="1">
      <c r="A682" s="312"/>
      <c r="B682" s="567"/>
      <c r="C682" s="331" t="s">
        <v>39</v>
      </c>
      <c r="D682" s="342" t="s">
        <v>5</v>
      </c>
      <c r="E682" s="343" t="s">
        <v>1</v>
      </c>
      <c r="F682" s="346">
        <f>F681</f>
        <v>3</v>
      </c>
      <c r="G682" s="346">
        <f>F684</f>
        <v>0</v>
      </c>
      <c r="H682" s="345">
        <v>0</v>
      </c>
      <c r="I682" s="336">
        <f t="shared" si="34"/>
        <v>3130000</v>
      </c>
      <c r="J682" s="312"/>
      <c r="M682" s="317"/>
    </row>
    <row r="683" spans="1:13" outlineLevel="1">
      <c r="A683" s="312"/>
      <c r="B683" s="567"/>
      <c r="C683" s="331" t="s">
        <v>39</v>
      </c>
      <c r="D683" s="342" t="s">
        <v>14</v>
      </c>
      <c r="E683" s="343" t="s">
        <v>17</v>
      </c>
      <c r="F683" s="346">
        <v>0</v>
      </c>
      <c r="G683" s="346">
        <f>F681</f>
        <v>3</v>
      </c>
      <c r="H683" s="345">
        <v>10000</v>
      </c>
      <c r="I683" s="336">
        <f t="shared" si="34"/>
        <v>3140000</v>
      </c>
      <c r="J683" s="312"/>
      <c r="M683" s="317"/>
    </row>
    <row r="684" spans="1:13" outlineLevel="1">
      <c r="A684" s="312"/>
      <c r="B684" s="567"/>
      <c r="C684" s="331" t="s">
        <v>39</v>
      </c>
      <c r="D684" s="342" t="s">
        <v>118</v>
      </c>
      <c r="E684" s="343" t="s">
        <v>17</v>
      </c>
      <c r="F684" s="347">
        <f>F683</f>
        <v>0</v>
      </c>
      <c r="G684" s="347">
        <f>F682</f>
        <v>3</v>
      </c>
      <c r="H684" s="345">
        <v>10000</v>
      </c>
      <c r="I684" s="336">
        <f t="shared" si="34"/>
        <v>3150000</v>
      </c>
      <c r="J684" s="312"/>
      <c r="M684" s="317"/>
    </row>
    <row r="685" spans="1:13" outlineLevel="1">
      <c r="A685" s="312"/>
      <c r="B685" s="568" t="s">
        <v>31</v>
      </c>
      <c r="C685" s="331" t="s">
        <v>39</v>
      </c>
      <c r="D685" s="332" t="s">
        <v>14</v>
      </c>
      <c r="E685" s="333" t="s">
        <v>1</v>
      </c>
      <c r="F685" s="339">
        <v>3</v>
      </c>
      <c r="G685" s="339">
        <f>F687</f>
        <v>2</v>
      </c>
      <c r="H685" s="335">
        <v>0</v>
      </c>
      <c r="I685" s="336">
        <f t="shared" si="34"/>
        <v>3150000</v>
      </c>
      <c r="J685" s="312"/>
    </row>
    <row r="686" spans="1:13" outlineLevel="1">
      <c r="A686" s="312"/>
      <c r="B686" s="569"/>
      <c r="C686" s="331" t="s">
        <v>39</v>
      </c>
      <c r="D686" s="337" t="s">
        <v>118</v>
      </c>
      <c r="E686" s="338" t="s">
        <v>1</v>
      </c>
      <c r="F686" s="339">
        <f>F685</f>
        <v>3</v>
      </c>
      <c r="G686" s="339">
        <f>F688</f>
        <v>2</v>
      </c>
      <c r="H686" s="340">
        <v>0</v>
      </c>
      <c r="I686" s="336">
        <f t="shared" si="34"/>
        <v>3150000</v>
      </c>
      <c r="J686" s="312"/>
    </row>
    <row r="687" spans="1:13" outlineLevel="1">
      <c r="A687" s="312"/>
      <c r="B687" s="569"/>
      <c r="C687" s="331" t="s">
        <v>39</v>
      </c>
      <c r="D687" s="337" t="s">
        <v>15</v>
      </c>
      <c r="E687" s="338" t="s">
        <v>17</v>
      </c>
      <c r="F687" s="339">
        <v>2</v>
      </c>
      <c r="G687" s="339">
        <f>F685</f>
        <v>3</v>
      </c>
      <c r="H687" s="340">
        <v>10000</v>
      </c>
      <c r="I687" s="336">
        <f t="shared" si="34"/>
        <v>3160000</v>
      </c>
      <c r="J687" s="312"/>
    </row>
    <row r="688" spans="1:13" outlineLevel="1">
      <c r="A688" s="312"/>
      <c r="B688" s="569"/>
      <c r="C688" s="331" t="s">
        <v>39</v>
      </c>
      <c r="D688" s="337" t="s">
        <v>5</v>
      </c>
      <c r="E688" s="338" t="s">
        <v>17</v>
      </c>
      <c r="F688" s="341">
        <f>F687</f>
        <v>2</v>
      </c>
      <c r="G688" s="341">
        <f>F686</f>
        <v>3</v>
      </c>
      <c r="H688" s="340">
        <v>10000</v>
      </c>
      <c r="I688" s="336">
        <f t="shared" si="34"/>
        <v>3170000</v>
      </c>
      <c r="J688" s="312"/>
    </row>
    <row r="689" spans="1:13">
      <c r="A689" s="312"/>
      <c r="B689" s="325" t="s">
        <v>515</v>
      </c>
      <c r="C689" s="326"/>
      <c r="D689" s="327"/>
      <c r="E689" s="328"/>
      <c r="F689" s="328"/>
      <c r="G689" s="328"/>
      <c r="H689" s="329">
        <f>SUM(H690:H717)</f>
        <v>140000</v>
      </c>
      <c r="I689" s="330">
        <v>0</v>
      </c>
      <c r="J689" s="312"/>
      <c r="M689" s="317"/>
    </row>
    <row r="690" spans="1:13" outlineLevel="1">
      <c r="A690" s="312"/>
      <c r="B690" s="568" t="s">
        <v>2</v>
      </c>
      <c r="C690" s="331" t="s">
        <v>39</v>
      </c>
      <c r="D690" s="332" t="s">
        <v>14</v>
      </c>
      <c r="E690" s="333" t="s">
        <v>1</v>
      </c>
      <c r="F690" s="339">
        <v>3</v>
      </c>
      <c r="G690" s="339">
        <f>F692</f>
        <v>1</v>
      </c>
      <c r="H690" s="335">
        <v>0</v>
      </c>
      <c r="I690" s="336">
        <f>I688+H690</f>
        <v>3170000</v>
      </c>
      <c r="J690" s="312"/>
    </row>
    <row r="691" spans="1:13" outlineLevel="1">
      <c r="A691" s="312"/>
      <c r="B691" s="569"/>
      <c r="C691" s="331" t="s">
        <v>39</v>
      </c>
      <c r="D691" s="337" t="s">
        <v>478</v>
      </c>
      <c r="E691" s="338" t="s">
        <v>1</v>
      </c>
      <c r="F691" s="339">
        <f>F690</f>
        <v>3</v>
      </c>
      <c r="G691" s="339">
        <f>F693</f>
        <v>1</v>
      </c>
      <c r="H691" s="340">
        <v>0</v>
      </c>
      <c r="I691" s="336">
        <f t="shared" ref="I691:I717" si="35">I690+H691</f>
        <v>3170000</v>
      </c>
      <c r="J691" s="312"/>
    </row>
    <row r="692" spans="1:13" outlineLevel="1">
      <c r="A692" s="312"/>
      <c r="B692" s="569"/>
      <c r="C692" s="331" t="s">
        <v>39</v>
      </c>
      <c r="D692" s="337" t="s">
        <v>16</v>
      </c>
      <c r="E692" s="338" t="s">
        <v>17</v>
      </c>
      <c r="F692" s="339">
        <v>1</v>
      </c>
      <c r="G692" s="339">
        <f>F690</f>
        <v>3</v>
      </c>
      <c r="H692" s="340">
        <v>10000</v>
      </c>
      <c r="I692" s="336">
        <f t="shared" si="35"/>
        <v>3180000</v>
      </c>
      <c r="J692" s="312"/>
    </row>
    <row r="693" spans="1:13" outlineLevel="1">
      <c r="A693" s="312"/>
      <c r="B693" s="569"/>
      <c r="C693" s="331" t="s">
        <v>39</v>
      </c>
      <c r="D693" s="337" t="s">
        <v>479</v>
      </c>
      <c r="E693" s="338" t="s">
        <v>17</v>
      </c>
      <c r="F693" s="341">
        <f>F692</f>
        <v>1</v>
      </c>
      <c r="G693" s="341">
        <f>F691</f>
        <v>3</v>
      </c>
      <c r="H693" s="340">
        <v>10000</v>
      </c>
      <c r="I693" s="336">
        <f t="shared" si="35"/>
        <v>3190000</v>
      </c>
      <c r="J693" s="312"/>
    </row>
    <row r="694" spans="1:13" outlineLevel="1">
      <c r="A694" s="312"/>
      <c r="B694" s="567" t="s">
        <v>3</v>
      </c>
      <c r="C694" s="331" t="s">
        <v>39</v>
      </c>
      <c r="D694" s="342" t="s">
        <v>23</v>
      </c>
      <c r="E694" s="343" t="str">
        <f>E690</f>
        <v>Thắng</v>
      </c>
      <c r="F694" s="344">
        <v>3</v>
      </c>
      <c r="G694" s="344">
        <f>F696</f>
        <v>2</v>
      </c>
      <c r="H694" s="345">
        <v>0</v>
      </c>
      <c r="I694" s="336">
        <f t="shared" si="35"/>
        <v>3190000</v>
      </c>
      <c r="J694" s="312"/>
      <c r="M694" s="317"/>
    </row>
    <row r="695" spans="1:13" outlineLevel="1">
      <c r="A695" s="312"/>
      <c r="B695" s="567"/>
      <c r="C695" s="331" t="s">
        <v>39</v>
      </c>
      <c r="D695" s="342" t="s">
        <v>15</v>
      </c>
      <c r="E695" s="343" t="s">
        <v>1</v>
      </c>
      <c r="F695" s="346">
        <f>F694</f>
        <v>3</v>
      </c>
      <c r="G695" s="346">
        <f>F697</f>
        <v>2</v>
      </c>
      <c r="H695" s="345">
        <v>0</v>
      </c>
      <c r="I695" s="336">
        <f t="shared" si="35"/>
        <v>3190000</v>
      </c>
      <c r="J695" s="312"/>
      <c r="M695" s="317"/>
    </row>
    <row r="696" spans="1:13" outlineLevel="1">
      <c r="A696" s="312"/>
      <c r="B696" s="567"/>
      <c r="C696" s="331" t="s">
        <v>39</v>
      </c>
      <c r="D696" s="342" t="s">
        <v>5</v>
      </c>
      <c r="E696" s="343" t="s">
        <v>17</v>
      </c>
      <c r="F696" s="346">
        <v>2</v>
      </c>
      <c r="G696" s="346">
        <f>F694</f>
        <v>3</v>
      </c>
      <c r="H696" s="345">
        <v>10000</v>
      </c>
      <c r="I696" s="336">
        <f t="shared" si="35"/>
        <v>3200000</v>
      </c>
      <c r="J696" s="312"/>
      <c r="M696" s="317"/>
    </row>
    <row r="697" spans="1:13" outlineLevel="1">
      <c r="A697" s="312"/>
      <c r="B697" s="567"/>
      <c r="C697" s="331" t="s">
        <v>39</v>
      </c>
      <c r="D697" s="342" t="s">
        <v>9</v>
      </c>
      <c r="E697" s="343" t="s">
        <v>17</v>
      </c>
      <c r="F697" s="347">
        <f>F696</f>
        <v>2</v>
      </c>
      <c r="G697" s="347">
        <f>F695</f>
        <v>3</v>
      </c>
      <c r="H697" s="345">
        <v>10000</v>
      </c>
      <c r="I697" s="336">
        <f t="shared" si="35"/>
        <v>3210000</v>
      </c>
      <c r="J697" s="312"/>
      <c r="M697" s="317"/>
    </row>
    <row r="698" spans="1:13" outlineLevel="1">
      <c r="A698" s="312"/>
      <c r="B698" s="568" t="s">
        <v>6</v>
      </c>
      <c r="C698" s="331" t="s">
        <v>39</v>
      </c>
      <c r="D698" s="332" t="s">
        <v>9</v>
      </c>
      <c r="E698" s="333" t="s">
        <v>1</v>
      </c>
      <c r="F698" s="339">
        <v>3</v>
      </c>
      <c r="G698" s="339">
        <f>F700</f>
        <v>2</v>
      </c>
      <c r="H698" s="335">
        <v>0</v>
      </c>
      <c r="I698" s="336">
        <f t="shared" si="35"/>
        <v>3210000</v>
      </c>
      <c r="J698" s="312"/>
    </row>
    <row r="699" spans="1:13" outlineLevel="1">
      <c r="A699" s="312"/>
      <c r="B699" s="569"/>
      <c r="C699" s="331" t="s">
        <v>39</v>
      </c>
      <c r="D699" s="337" t="s">
        <v>24</v>
      </c>
      <c r="E699" s="338" t="s">
        <v>1</v>
      </c>
      <c r="F699" s="339">
        <f>F698</f>
        <v>3</v>
      </c>
      <c r="G699" s="339">
        <f>F701</f>
        <v>2</v>
      </c>
      <c r="H699" s="340">
        <v>0</v>
      </c>
      <c r="I699" s="336">
        <f t="shared" si="35"/>
        <v>3210000</v>
      </c>
      <c r="J699" s="312"/>
    </row>
    <row r="700" spans="1:13" outlineLevel="1">
      <c r="A700" s="312"/>
      <c r="B700" s="569"/>
      <c r="C700" s="331" t="s">
        <v>39</v>
      </c>
      <c r="D700" s="337" t="s">
        <v>14</v>
      </c>
      <c r="E700" s="338" t="s">
        <v>17</v>
      </c>
      <c r="F700" s="339">
        <v>2</v>
      </c>
      <c r="G700" s="339">
        <f>F698</f>
        <v>3</v>
      </c>
      <c r="H700" s="340">
        <v>10000</v>
      </c>
      <c r="I700" s="336">
        <f t="shared" si="35"/>
        <v>3220000</v>
      </c>
      <c r="J700" s="312"/>
    </row>
    <row r="701" spans="1:13" outlineLevel="1">
      <c r="A701" s="312"/>
      <c r="B701" s="569"/>
      <c r="C701" s="331" t="s">
        <v>39</v>
      </c>
      <c r="D701" s="337" t="s">
        <v>16</v>
      </c>
      <c r="E701" s="338" t="s">
        <v>17</v>
      </c>
      <c r="F701" s="341">
        <f>F700</f>
        <v>2</v>
      </c>
      <c r="G701" s="341">
        <f>F699</f>
        <v>3</v>
      </c>
      <c r="H701" s="340">
        <v>10000</v>
      </c>
      <c r="I701" s="336">
        <f t="shared" si="35"/>
        <v>3230000</v>
      </c>
      <c r="J701" s="312"/>
    </row>
    <row r="702" spans="1:13" outlineLevel="1">
      <c r="A702" s="312"/>
      <c r="B702" s="567" t="s">
        <v>7</v>
      </c>
      <c r="C702" s="331" t="s">
        <v>39</v>
      </c>
      <c r="D702" s="342" t="s">
        <v>15</v>
      </c>
      <c r="E702" s="343" t="str">
        <f>E698</f>
        <v>Thắng</v>
      </c>
      <c r="F702" s="344">
        <v>3</v>
      </c>
      <c r="G702" s="344">
        <f>F704</f>
        <v>0</v>
      </c>
      <c r="H702" s="345">
        <v>0</v>
      </c>
      <c r="I702" s="336">
        <f t="shared" si="35"/>
        <v>3230000</v>
      </c>
      <c r="J702" s="312"/>
      <c r="M702" s="317"/>
    </row>
    <row r="703" spans="1:13" outlineLevel="1">
      <c r="A703" s="312"/>
      <c r="B703" s="567"/>
      <c r="C703" s="331" t="s">
        <v>39</v>
      </c>
      <c r="D703" s="342" t="s">
        <v>0</v>
      </c>
      <c r="E703" s="343" t="s">
        <v>1</v>
      </c>
      <c r="F703" s="346">
        <f>F702</f>
        <v>3</v>
      </c>
      <c r="G703" s="346">
        <f>F705</f>
        <v>0</v>
      </c>
      <c r="H703" s="345">
        <v>0</v>
      </c>
      <c r="I703" s="336">
        <f t="shared" si="35"/>
        <v>3230000</v>
      </c>
      <c r="J703" s="312"/>
      <c r="M703" s="317"/>
    </row>
    <row r="704" spans="1:13" outlineLevel="1">
      <c r="A704" s="312"/>
      <c r="B704" s="567"/>
      <c r="C704" s="331" t="s">
        <v>39</v>
      </c>
      <c r="D704" s="342" t="s">
        <v>9</v>
      </c>
      <c r="E704" s="343" t="s">
        <v>17</v>
      </c>
      <c r="F704" s="346">
        <v>0</v>
      </c>
      <c r="G704" s="346">
        <f>F702</f>
        <v>3</v>
      </c>
      <c r="H704" s="345">
        <v>10000</v>
      </c>
      <c r="I704" s="336">
        <f t="shared" si="35"/>
        <v>3240000</v>
      </c>
      <c r="J704" s="312"/>
      <c r="M704" s="317"/>
    </row>
    <row r="705" spans="1:13" outlineLevel="1">
      <c r="A705" s="312"/>
      <c r="B705" s="567"/>
      <c r="C705" s="331" t="s">
        <v>39</v>
      </c>
      <c r="D705" s="342" t="s">
        <v>5</v>
      </c>
      <c r="E705" s="343" t="s">
        <v>17</v>
      </c>
      <c r="F705" s="347">
        <f>F704</f>
        <v>0</v>
      </c>
      <c r="G705" s="347">
        <f>F703</f>
        <v>3</v>
      </c>
      <c r="H705" s="345">
        <v>10000</v>
      </c>
      <c r="I705" s="336">
        <f t="shared" si="35"/>
        <v>3250000</v>
      </c>
      <c r="J705" s="312"/>
      <c r="M705" s="317"/>
    </row>
    <row r="706" spans="1:13" outlineLevel="1">
      <c r="A706" s="312"/>
      <c r="B706" s="568" t="s">
        <v>8</v>
      </c>
      <c r="C706" s="331" t="s">
        <v>39</v>
      </c>
      <c r="D706" s="332" t="s">
        <v>14</v>
      </c>
      <c r="E706" s="333" t="s">
        <v>1</v>
      </c>
      <c r="F706" s="339">
        <v>3</v>
      </c>
      <c r="G706" s="339">
        <f>F708</f>
        <v>2</v>
      </c>
      <c r="H706" s="335">
        <v>0</v>
      </c>
      <c r="I706" s="336">
        <f t="shared" si="35"/>
        <v>3250000</v>
      </c>
      <c r="J706" s="312"/>
    </row>
    <row r="707" spans="1:13" outlineLevel="1">
      <c r="A707" s="312"/>
      <c r="B707" s="569"/>
      <c r="C707" s="331" t="s">
        <v>39</v>
      </c>
      <c r="D707" s="337" t="s">
        <v>24</v>
      </c>
      <c r="E707" s="338" t="s">
        <v>1</v>
      </c>
      <c r="F707" s="339">
        <f>F706</f>
        <v>3</v>
      </c>
      <c r="G707" s="339">
        <f>F709</f>
        <v>2</v>
      </c>
      <c r="H707" s="340">
        <v>0</v>
      </c>
      <c r="I707" s="336">
        <f t="shared" si="35"/>
        <v>3250000</v>
      </c>
      <c r="J707" s="312"/>
    </row>
    <row r="708" spans="1:13" outlineLevel="1">
      <c r="A708" s="312"/>
      <c r="B708" s="569"/>
      <c r="C708" s="331" t="s">
        <v>39</v>
      </c>
      <c r="D708" s="337" t="s">
        <v>23</v>
      </c>
      <c r="E708" s="338" t="s">
        <v>17</v>
      </c>
      <c r="F708" s="339">
        <v>2</v>
      </c>
      <c r="G708" s="339">
        <f>F706</f>
        <v>3</v>
      </c>
      <c r="H708" s="340">
        <v>10000</v>
      </c>
      <c r="I708" s="336">
        <f t="shared" si="35"/>
        <v>3260000</v>
      </c>
      <c r="J708" s="312"/>
    </row>
    <row r="709" spans="1:13" outlineLevel="1">
      <c r="A709" s="312"/>
      <c r="B709" s="569"/>
      <c r="C709" s="331" t="s">
        <v>39</v>
      </c>
      <c r="D709" s="337" t="s">
        <v>16</v>
      </c>
      <c r="E709" s="338" t="s">
        <v>17</v>
      </c>
      <c r="F709" s="341">
        <f>F708</f>
        <v>2</v>
      </c>
      <c r="G709" s="341">
        <f>F707</f>
        <v>3</v>
      </c>
      <c r="H709" s="340">
        <v>10000</v>
      </c>
      <c r="I709" s="336">
        <f t="shared" si="35"/>
        <v>3270000</v>
      </c>
      <c r="J709" s="312"/>
    </row>
    <row r="710" spans="1:13" outlineLevel="1">
      <c r="A710" s="312"/>
      <c r="B710" s="567" t="s">
        <v>10</v>
      </c>
      <c r="C710" s="331" t="s">
        <v>39</v>
      </c>
      <c r="D710" s="342" t="s">
        <v>15</v>
      </c>
      <c r="E710" s="343" t="str">
        <f>E706</f>
        <v>Thắng</v>
      </c>
      <c r="F710" s="344">
        <v>3</v>
      </c>
      <c r="G710" s="344">
        <f>F712</f>
        <v>0</v>
      </c>
      <c r="H710" s="345">
        <v>0</v>
      </c>
      <c r="I710" s="336">
        <f t="shared" si="35"/>
        <v>3270000</v>
      </c>
      <c r="J710" s="312"/>
      <c r="M710" s="317"/>
    </row>
    <row r="711" spans="1:13" outlineLevel="1">
      <c r="A711" s="312"/>
      <c r="B711" s="567"/>
      <c r="C711" s="331" t="s">
        <v>39</v>
      </c>
      <c r="D711" s="342" t="s">
        <v>5</v>
      </c>
      <c r="E711" s="343" t="s">
        <v>1</v>
      </c>
      <c r="F711" s="346">
        <f>F710</f>
        <v>3</v>
      </c>
      <c r="G711" s="346">
        <f>F713</f>
        <v>0</v>
      </c>
      <c r="H711" s="345">
        <v>0</v>
      </c>
      <c r="I711" s="336">
        <f t="shared" si="35"/>
        <v>3270000</v>
      </c>
      <c r="J711" s="312"/>
      <c r="M711" s="317"/>
    </row>
    <row r="712" spans="1:13" outlineLevel="1">
      <c r="A712" s="312"/>
      <c r="B712" s="567"/>
      <c r="C712" s="331" t="s">
        <v>39</v>
      </c>
      <c r="D712" s="342" t="s">
        <v>25</v>
      </c>
      <c r="E712" s="343" t="s">
        <v>17</v>
      </c>
      <c r="F712" s="346">
        <v>0</v>
      </c>
      <c r="G712" s="346">
        <f>F710</f>
        <v>3</v>
      </c>
      <c r="H712" s="345">
        <v>10000</v>
      </c>
      <c r="I712" s="336">
        <f t="shared" si="35"/>
        <v>3280000</v>
      </c>
      <c r="J712" s="312"/>
      <c r="M712" s="317"/>
    </row>
    <row r="713" spans="1:13" outlineLevel="1">
      <c r="A713" s="312"/>
      <c r="B713" s="567"/>
      <c r="C713" s="331" t="s">
        <v>39</v>
      </c>
      <c r="D713" s="342" t="s">
        <v>9</v>
      </c>
      <c r="E713" s="343" t="s">
        <v>17</v>
      </c>
      <c r="F713" s="347">
        <f>F712</f>
        <v>0</v>
      </c>
      <c r="G713" s="347">
        <f>F711</f>
        <v>3</v>
      </c>
      <c r="H713" s="345">
        <v>10000</v>
      </c>
      <c r="I713" s="336">
        <f t="shared" si="35"/>
        <v>3290000</v>
      </c>
      <c r="J713" s="312"/>
      <c r="M713" s="317"/>
    </row>
    <row r="714" spans="1:13" outlineLevel="1">
      <c r="A714" s="312"/>
      <c r="B714" s="568" t="s">
        <v>31</v>
      </c>
      <c r="C714" s="331" t="s">
        <v>39</v>
      </c>
      <c r="D714" s="332" t="s">
        <v>23</v>
      </c>
      <c r="E714" s="333" t="s">
        <v>1</v>
      </c>
      <c r="F714" s="339">
        <v>3</v>
      </c>
      <c r="G714" s="339">
        <f>F716</f>
        <v>2</v>
      </c>
      <c r="H714" s="335">
        <v>0</v>
      </c>
      <c r="I714" s="336">
        <f t="shared" si="35"/>
        <v>3290000</v>
      </c>
      <c r="J714" s="312"/>
    </row>
    <row r="715" spans="1:13" outlineLevel="1">
      <c r="A715" s="312"/>
      <c r="B715" s="569"/>
      <c r="C715" s="331" t="s">
        <v>39</v>
      </c>
      <c r="D715" s="337" t="s">
        <v>9</v>
      </c>
      <c r="E715" s="338" t="s">
        <v>1</v>
      </c>
      <c r="F715" s="339">
        <f>F714</f>
        <v>3</v>
      </c>
      <c r="G715" s="339">
        <f>F717</f>
        <v>2</v>
      </c>
      <c r="H715" s="340">
        <v>0</v>
      </c>
      <c r="I715" s="336">
        <f t="shared" si="35"/>
        <v>3290000</v>
      </c>
      <c r="J715" s="312"/>
    </row>
    <row r="716" spans="1:13" outlineLevel="1">
      <c r="A716" s="312"/>
      <c r="B716" s="569"/>
      <c r="C716" s="331" t="s">
        <v>39</v>
      </c>
      <c r="D716" s="337" t="s">
        <v>14</v>
      </c>
      <c r="E716" s="338" t="s">
        <v>17</v>
      </c>
      <c r="F716" s="339">
        <v>2</v>
      </c>
      <c r="G716" s="339">
        <f>F714</f>
        <v>3</v>
      </c>
      <c r="H716" s="340">
        <v>10000</v>
      </c>
      <c r="I716" s="336">
        <f t="shared" si="35"/>
        <v>3300000</v>
      </c>
      <c r="J716" s="312"/>
    </row>
    <row r="717" spans="1:13" outlineLevel="1">
      <c r="A717" s="312"/>
      <c r="B717" s="569"/>
      <c r="C717" s="331" t="s">
        <v>39</v>
      </c>
      <c r="D717" s="337" t="s">
        <v>24</v>
      </c>
      <c r="E717" s="338" t="s">
        <v>17</v>
      </c>
      <c r="F717" s="341">
        <f>F716</f>
        <v>2</v>
      </c>
      <c r="G717" s="341">
        <f>F715</f>
        <v>3</v>
      </c>
      <c r="H717" s="340">
        <v>10000</v>
      </c>
      <c r="I717" s="336">
        <f t="shared" si="35"/>
        <v>3310000</v>
      </c>
      <c r="J717" s="312"/>
    </row>
    <row r="718" spans="1:13" outlineLevel="1">
      <c r="A718" s="312"/>
      <c r="B718" s="567" t="s">
        <v>36</v>
      </c>
      <c r="C718" s="331" t="s">
        <v>39</v>
      </c>
      <c r="D718" s="342" t="s">
        <v>25</v>
      </c>
      <c r="E718" s="343" t="str">
        <f>E714</f>
        <v>Thắng</v>
      </c>
      <c r="F718" s="344">
        <v>3</v>
      </c>
      <c r="G718" s="344">
        <f>F720</f>
        <v>1</v>
      </c>
      <c r="H718" s="345">
        <v>0</v>
      </c>
      <c r="I718" s="336">
        <f t="shared" ref="I718:I725" si="36">I717+H718</f>
        <v>3310000</v>
      </c>
      <c r="J718" s="312"/>
      <c r="M718" s="317"/>
    </row>
    <row r="719" spans="1:13" outlineLevel="1">
      <c r="A719" s="312"/>
      <c r="B719" s="567"/>
      <c r="C719" s="331" t="s">
        <v>39</v>
      </c>
      <c r="D719" s="342" t="s">
        <v>9</v>
      </c>
      <c r="E719" s="343" t="s">
        <v>1</v>
      </c>
      <c r="F719" s="346">
        <f>F718</f>
        <v>3</v>
      </c>
      <c r="G719" s="346">
        <f>F721</f>
        <v>1</v>
      </c>
      <c r="H719" s="345">
        <v>0</v>
      </c>
      <c r="I719" s="336">
        <f t="shared" si="36"/>
        <v>3310000</v>
      </c>
      <c r="J719" s="312"/>
      <c r="M719" s="317"/>
    </row>
    <row r="720" spans="1:13" outlineLevel="1">
      <c r="A720" s="312"/>
      <c r="B720" s="567"/>
      <c r="C720" s="331" t="s">
        <v>39</v>
      </c>
      <c r="D720" s="342" t="s">
        <v>14</v>
      </c>
      <c r="E720" s="343" t="s">
        <v>17</v>
      </c>
      <c r="F720" s="346">
        <v>1</v>
      </c>
      <c r="G720" s="346">
        <f>F718</f>
        <v>3</v>
      </c>
      <c r="H720" s="345">
        <v>10000</v>
      </c>
      <c r="I720" s="336">
        <f t="shared" si="36"/>
        <v>3320000</v>
      </c>
      <c r="J720" s="312"/>
      <c r="M720" s="317"/>
    </row>
    <row r="721" spans="1:13" outlineLevel="1">
      <c r="A721" s="312"/>
      <c r="B721" s="567"/>
      <c r="C721" s="331" t="s">
        <v>39</v>
      </c>
      <c r="D721" s="342" t="s">
        <v>5</v>
      </c>
      <c r="E721" s="343" t="s">
        <v>17</v>
      </c>
      <c r="F721" s="347">
        <f>F720</f>
        <v>1</v>
      </c>
      <c r="G721" s="347">
        <f>F719</f>
        <v>3</v>
      </c>
      <c r="H721" s="345">
        <v>10000</v>
      </c>
      <c r="I721" s="336">
        <f t="shared" si="36"/>
        <v>3330000</v>
      </c>
      <c r="J721" s="312"/>
      <c r="M721" s="317"/>
    </row>
    <row r="722" spans="1:13" outlineLevel="1">
      <c r="A722" s="312"/>
      <c r="B722" s="568" t="s">
        <v>37</v>
      </c>
      <c r="C722" s="331" t="s">
        <v>39</v>
      </c>
      <c r="D722" s="332" t="s">
        <v>14</v>
      </c>
      <c r="E722" s="333" t="s">
        <v>1</v>
      </c>
      <c r="F722" s="339">
        <v>3</v>
      </c>
      <c r="G722" s="339">
        <f>F724</f>
        <v>2</v>
      </c>
      <c r="H722" s="335">
        <v>0</v>
      </c>
      <c r="I722" s="336">
        <f t="shared" si="36"/>
        <v>3330000</v>
      </c>
      <c r="J722" s="312"/>
    </row>
    <row r="723" spans="1:13" outlineLevel="1">
      <c r="A723" s="312"/>
      <c r="B723" s="569"/>
      <c r="C723" s="331" t="s">
        <v>39</v>
      </c>
      <c r="D723" s="337" t="s">
        <v>15</v>
      </c>
      <c r="E723" s="338" t="s">
        <v>1</v>
      </c>
      <c r="F723" s="339">
        <f>F722</f>
        <v>3</v>
      </c>
      <c r="G723" s="339">
        <f>F725</f>
        <v>2</v>
      </c>
      <c r="H723" s="340">
        <v>0</v>
      </c>
      <c r="I723" s="336">
        <f t="shared" si="36"/>
        <v>3330000</v>
      </c>
      <c r="J723" s="312"/>
    </row>
    <row r="724" spans="1:13" outlineLevel="1">
      <c r="A724" s="312"/>
      <c r="B724" s="569"/>
      <c r="C724" s="331" t="s">
        <v>39</v>
      </c>
      <c r="D724" s="337" t="s">
        <v>25</v>
      </c>
      <c r="E724" s="338" t="s">
        <v>17</v>
      </c>
      <c r="F724" s="339">
        <v>2</v>
      </c>
      <c r="G724" s="339">
        <f>F722</f>
        <v>3</v>
      </c>
      <c r="H724" s="340">
        <v>10000</v>
      </c>
      <c r="I724" s="336">
        <f t="shared" si="36"/>
        <v>3340000</v>
      </c>
      <c r="J724" s="312"/>
    </row>
    <row r="725" spans="1:13" outlineLevel="1">
      <c r="A725" s="312"/>
      <c r="B725" s="569"/>
      <c r="C725" s="331" t="s">
        <v>39</v>
      </c>
      <c r="D725" s="337" t="s">
        <v>9</v>
      </c>
      <c r="E725" s="338" t="s">
        <v>17</v>
      </c>
      <c r="F725" s="341">
        <f>F724</f>
        <v>2</v>
      </c>
      <c r="G725" s="341">
        <f>F723</f>
        <v>3</v>
      </c>
      <c r="H725" s="340">
        <v>10000</v>
      </c>
      <c r="I725" s="336">
        <f t="shared" si="36"/>
        <v>3350000</v>
      </c>
      <c r="J725" s="312"/>
    </row>
    <row r="726" spans="1:13" customFormat="1" ht="14.3"/>
  </sheetData>
  <autoFilter ref="B3:I901">
    <filterColumn colId="4" showButton="0"/>
  </autoFilter>
  <mergeCells count="177">
    <mergeCell ref="B710:B713"/>
    <mergeCell ref="B714:B717"/>
    <mergeCell ref="B718:B721"/>
    <mergeCell ref="B722:B725"/>
    <mergeCell ref="B673:B676"/>
    <mergeCell ref="B677:B680"/>
    <mergeCell ref="B681:B684"/>
    <mergeCell ref="B685:B688"/>
    <mergeCell ref="B690:B693"/>
    <mergeCell ref="B694:B697"/>
    <mergeCell ref="B698:B701"/>
    <mergeCell ref="B702:B705"/>
    <mergeCell ref="B706:B709"/>
    <mergeCell ref="B656:B659"/>
    <mergeCell ref="B661:B664"/>
    <mergeCell ref="B665:B668"/>
    <mergeCell ref="B669:B672"/>
    <mergeCell ref="B619:B622"/>
    <mergeCell ref="B623:B626"/>
    <mergeCell ref="B627:B630"/>
    <mergeCell ref="B632:B635"/>
    <mergeCell ref="B636:B639"/>
    <mergeCell ref="B640:B643"/>
    <mergeCell ref="B644:B647"/>
    <mergeCell ref="B648:B651"/>
    <mergeCell ref="B652:B655"/>
    <mergeCell ref="B583:B586"/>
    <mergeCell ref="B587:B590"/>
    <mergeCell ref="B591:B594"/>
    <mergeCell ref="B595:B598"/>
    <mergeCell ref="B599:B602"/>
    <mergeCell ref="B603:B606"/>
    <mergeCell ref="B607:B610"/>
    <mergeCell ref="B611:B614"/>
    <mergeCell ref="B615:B618"/>
    <mergeCell ref="B550:B553"/>
    <mergeCell ref="B554:B557"/>
    <mergeCell ref="B558:B561"/>
    <mergeCell ref="B562:B565"/>
    <mergeCell ref="B566:B569"/>
    <mergeCell ref="B570:B573"/>
    <mergeCell ref="B574:B577"/>
    <mergeCell ref="B578:B581"/>
    <mergeCell ref="B524:B527"/>
    <mergeCell ref="B528:B531"/>
    <mergeCell ref="B533:B536"/>
    <mergeCell ref="B537:B540"/>
    <mergeCell ref="B541:B544"/>
    <mergeCell ref="B545:B548"/>
    <mergeCell ref="B491:B494"/>
    <mergeCell ref="B495:B498"/>
    <mergeCell ref="B500:B503"/>
    <mergeCell ref="B504:B507"/>
    <mergeCell ref="B508:B511"/>
    <mergeCell ref="B512:B515"/>
    <mergeCell ref="B516:B519"/>
    <mergeCell ref="B520:B523"/>
    <mergeCell ref="B2:H2"/>
    <mergeCell ref="F3:G3"/>
    <mergeCell ref="B5:B8"/>
    <mergeCell ref="B9:B12"/>
    <mergeCell ref="B13:B16"/>
    <mergeCell ref="B475:B478"/>
    <mergeCell ref="B479:B482"/>
    <mergeCell ref="B483:B486"/>
    <mergeCell ref="B487:B490"/>
    <mergeCell ref="B126:B129"/>
    <mergeCell ref="B130:B133"/>
    <mergeCell ref="B134:B137"/>
    <mergeCell ref="B106:B109"/>
    <mergeCell ref="B110:B113"/>
    <mergeCell ref="B114:B117"/>
    <mergeCell ref="B118:B121"/>
    <mergeCell ref="B122:B125"/>
    <mergeCell ref="B72:B75"/>
    <mergeCell ref="B76:B79"/>
    <mergeCell ref="B81:B84"/>
    <mergeCell ref="B85:B88"/>
    <mergeCell ref="B89:B92"/>
    <mergeCell ref="B93:B96"/>
    <mergeCell ref="B102:B105"/>
    <mergeCell ref="B17:B20"/>
    <mergeCell ref="B21:B24"/>
    <mergeCell ref="B25:B26"/>
    <mergeCell ref="B27:B28"/>
    <mergeCell ref="B30:B33"/>
    <mergeCell ref="B34:B37"/>
    <mergeCell ref="B51:B54"/>
    <mergeCell ref="B60:B63"/>
    <mergeCell ref="B64:B67"/>
    <mergeCell ref="B68:B71"/>
    <mergeCell ref="B46:B49"/>
    <mergeCell ref="B55:B58"/>
    <mergeCell ref="B38:B41"/>
    <mergeCell ref="B42:B45"/>
    <mergeCell ref="B177:B180"/>
    <mergeCell ref="B181:B184"/>
    <mergeCell ref="B185:B188"/>
    <mergeCell ref="B189:B192"/>
    <mergeCell ref="B193:B196"/>
    <mergeCell ref="B164:B167"/>
    <mergeCell ref="B168:B171"/>
    <mergeCell ref="B172:B175"/>
    <mergeCell ref="B139:B142"/>
    <mergeCell ref="B143:B146"/>
    <mergeCell ref="B147:B150"/>
    <mergeCell ref="B151:B154"/>
    <mergeCell ref="B155:B158"/>
    <mergeCell ref="B159:B162"/>
    <mergeCell ref="B218:B221"/>
    <mergeCell ref="B222:B225"/>
    <mergeCell ref="B226:B229"/>
    <mergeCell ref="B230:B233"/>
    <mergeCell ref="B234:B237"/>
    <mergeCell ref="B197:B200"/>
    <mergeCell ref="B202:B205"/>
    <mergeCell ref="B206:B209"/>
    <mergeCell ref="B210:B213"/>
    <mergeCell ref="B214:B217"/>
    <mergeCell ref="B317:B320"/>
    <mergeCell ref="B321:B324"/>
    <mergeCell ref="B97:B100"/>
    <mergeCell ref="B325:B328"/>
    <mergeCell ref="B330:B333"/>
    <mergeCell ref="B297:B300"/>
    <mergeCell ref="B301:B304"/>
    <mergeCell ref="B305:B308"/>
    <mergeCell ref="B309:B312"/>
    <mergeCell ref="B313:B316"/>
    <mergeCell ref="B280:B283"/>
    <mergeCell ref="B284:B287"/>
    <mergeCell ref="B288:B291"/>
    <mergeCell ref="B292:B295"/>
    <mergeCell ref="B259:B262"/>
    <mergeCell ref="B263:B266"/>
    <mergeCell ref="B267:B270"/>
    <mergeCell ref="B271:B274"/>
    <mergeCell ref="B275:B278"/>
    <mergeCell ref="B239:B242"/>
    <mergeCell ref="B243:B246"/>
    <mergeCell ref="B247:B250"/>
    <mergeCell ref="B251:B254"/>
    <mergeCell ref="B255:B258"/>
    <mergeCell ref="B367:B370"/>
    <mergeCell ref="B371:B374"/>
    <mergeCell ref="B376:B379"/>
    <mergeCell ref="B380:B383"/>
    <mergeCell ref="B355:B358"/>
    <mergeCell ref="B359:B362"/>
    <mergeCell ref="B363:B366"/>
    <mergeCell ref="B334:B337"/>
    <mergeCell ref="B338:B341"/>
    <mergeCell ref="B342:B345"/>
    <mergeCell ref="B346:B349"/>
    <mergeCell ref="B350:B353"/>
    <mergeCell ref="B405:B408"/>
    <mergeCell ref="B409:B412"/>
    <mergeCell ref="B413:B416"/>
    <mergeCell ref="B417:B420"/>
    <mergeCell ref="B421:B424"/>
    <mergeCell ref="B384:B387"/>
    <mergeCell ref="B388:B391"/>
    <mergeCell ref="B392:B395"/>
    <mergeCell ref="B396:B399"/>
    <mergeCell ref="B400:B403"/>
    <mergeCell ref="B466:B469"/>
    <mergeCell ref="B470:B473"/>
    <mergeCell ref="B446:B449"/>
    <mergeCell ref="B450:B453"/>
    <mergeCell ref="B454:B457"/>
    <mergeCell ref="B458:B461"/>
    <mergeCell ref="B462:B465"/>
    <mergeCell ref="B425:B428"/>
    <mergeCell ref="B429:B432"/>
    <mergeCell ref="B433:B436"/>
    <mergeCell ref="B437:B440"/>
    <mergeCell ref="B441:B444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 enableFormatConditionsCalculation="0">
    <outlinePr summaryBelow="0"/>
  </sheetPr>
  <dimension ref="A1:M710"/>
  <sheetViews>
    <sheetView zoomScale="80" zoomScaleNormal="80" workbookViewId="0">
      <pane ySplit="3" topLeftCell="A4" activePane="bottomLeft" state="frozen"/>
      <selection pane="bottomLeft" activeCell="K16" sqref="K16"/>
    </sheetView>
  </sheetViews>
  <sheetFormatPr defaultColWidth="11.42578125" defaultRowHeight="17.149999999999999" outlineLevelRow="1"/>
  <cols>
    <col min="1" max="1" width="4.42578125" style="317" customWidth="1"/>
    <col min="2" max="2" width="16.7109375" style="317" customWidth="1"/>
    <col min="3" max="3" width="12.85546875" style="317" customWidth="1"/>
    <col min="4" max="4" width="14.42578125" style="349" customWidth="1"/>
    <col min="5" max="5" width="13" style="317" customWidth="1"/>
    <col min="6" max="7" width="6.28515625" style="350" customWidth="1"/>
    <col min="8" max="8" width="15.7109375" style="317" bestFit="1" customWidth="1"/>
    <col min="9" max="9" width="15.140625" style="317" bestFit="1" customWidth="1"/>
    <col min="10" max="10" width="32.7109375" style="317" bestFit="1" customWidth="1"/>
    <col min="11" max="11" width="15.7109375" style="317" customWidth="1"/>
    <col min="12" max="12" width="13.7109375" style="317" bestFit="1" customWidth="1"/>
    <col min="13" max="13" width="16.140625" style="318" customWidth="1"/>
    <col min="14" max="16" width="16.140625" style="317" customWidth="1"/>
    <col min="17" max="17" width="15.42578125" style="317" customWidth="1"/>
    <col min="18" max="16384" width="11.42578125" style="317"/>
  </cols>
  <sheetData>
    <row r="1" spans="1:13" ht="16.05" customHeight="1">
      <c r="A1" s="312"/>
      <c r="B1" s="312"/>
      <c r="C1" s="312"/>
      <c r="D1" s="313">
        <f>COUNTIF(D4:D1773,"Minh")</f>
        <v>70</v>
      </c>
      <c r="E1" s="313"/>
      <c r="F1" s="353">
        <f>SUBTOTAL(9,F4:F945)</f>
        <v>1473</v>
      </c>
      <c r="G1" s="313">
        <f>SUBTOTAL(9,G4:G945)</f>
        <v>1473</v>
      </c>
      <c r="H1" s="316"/>
      <c r="I1" s="312"/>
      <c r="J1" s="312"/>
    </row>
    <row r="2" spans="1:13" ht="28" customHeight="1">
      <c r="A2" s="312"/>
      <c r="B2" s="570" t="s">
        <v>468</v>
      </c>
      <c r="C2" s="571"/>
      <c r="D2" s="571"/>
      <c r="E2" s="571"/>
      <c r="F2" s="571"/>
      <c r="G2" s="571"/>
      <c r="H2" s="571"/>
      <c r="I2" s="319">
        <f>MAX(I$5:I$1048576)</f>
        <v>3180000</v>
      </c>
      <c r="J2" s="312"/>
      <c r="M2" s="317"/>
    </row>
    <row r="3" spans="1:13" ht="24.25" customHeight="1">
      <c r="A3" s="312"/>
      <c r="B3" s="320" t="s">
        <v>188</v>
      </c>
      <c r="C3" s="321" t="s">
        <v>187</v>
      </c>
      <c r="D3" s="320" t="s">
        <v>19</v>
      </c>
      <c r="E3" s="320" t="s">
        <v>189</v>
      </c>
      <c r="F3" s="572" t="s">
        <v>204</v>
      </c>
      <c r="G3" s="572"/>
      <c r="H3" s="322" t="s">
        <v>190</v>
      </c>
      <c r="I3" s="323" t="s">
        <v>20</v>
      </c>
      <c r="J3" s="312"/>
      <c r="K3" s="324"/>
      <c r="M3" s="317"/>
    </row>
    <row r="4" spans="1:13" collapsed="1">
      <c r="A4" s="312"/>
      <c r="B4" s="325" t="s">
        <v>375</v>
      </c>
      <c r="C4" s="326"/>
      <c r="D4" s="327"/>
      <c r="E4" s="328"/>
      <c r="F4" s="328"/>
      <c r="G4" s="328"/>
      <c r="H4" s="329">
        <f>SUM(H5:H16)</f>
        <v>50000</v>
      </c>
      <c r="I4" s="330">
        <v>0</v>
      </c>
      <c r="J4" s="312"/>
      <c r="M4" s="317"/>
    </row>
    <row r="5" spans="1:13" hidden="1" outlineLevel="1">
      <c r="A5" s="312"/>
      <c r="B5" s="568" t="s">
        <v>2</v>
      </c>
      <c r="C5" s="331" t="s">
        <v>39</v>
      </c>
      <c r="D5" s="332" t="s">
        <v>14</v>
      </c>
      <c r="E5" s="333" t="s">
        <v>1</v>
      </c>
      <c r="F5" s="334">
        <v>3</v>
      </c>
      <c r="G5" s="334">
        <f>F7</f>
        <v>0</v>
      </c>
      <c r="H5" s="335">
        <v>0</v>
      </c>
      <c r="I5" s="336">
        <f t="shared" ref="I5:I16" si="0">I4+H5</f>
        <v>0</v>
      </c>
      <c r="J5" s="312"/>
      <c r="M5" s="317"/>
    </row>
    <row r="6" spans="1:13" hidden="1" outlineLevel="1">
      <c r="A6" s="312"/>
      <c r="B6" s="569"/>
      <c r="C6" s="331" t="s">
        <v>39</v>
      </c>
      <c r="D6" s="337" t="s">
        <v>23</v>
      </c>
      <c r="E6" s="338" t="s">
        <v>1</v>
      </c>
      <c r="F6" s="339">
        <f>F5</f>
        <v>3</v>
      </c>
      <c r="G6" s="339">
        <f>F8</f>
        <v>0</v>
      </c>
      <c r="H6" s="340">
        <v>0</v>
      </c>
      <c r="I6" s="336">
        <f t="shared" si="0"/>
        <v>0</v>
      </c>
      <c r="J6" s="312"/>
      <c r="M6" s="317"/>
    </row>
    <row r="7" spans="1:13" hidden="1" outlineLevel="1">
      <c r="A7" s="312"/>
      <c r="B7" s="569"/>
      <c r="C7" s="331" t="s">
        <v>39</v>
      </c>
      <c r="D7" s="337" t="s">
        <v>25</v>
      </c>
      <c r="E7" s="338" t="s">
        <v>17</v>
      </c>
      <c r="F7" s="339">
        <v>0</v>
      </c>
      <c r="G7" s="339">
        <f>F5</f>
        <v>3</v>
      </c>
      <c r="H7" s="340">
        <v>10000</v>
      </c>
      <c r="I7" s="336">
        <f t="shared" si="0"/>
        <v>10000</v>
      </c>
      <c r="J7" s="312"/>
      <c r="M7" s="317"/>
    </row>
    <row r="8" spans="1:13" hidden="1" outlineLevel="1">
      <c r="A8" s="312"/>
      <c r="B8" s="569"/>
      <c r="C8" s="331" t="s">
        <v>39</v>
      </c>
      <c r="D8" s="337" t="s">
        <v>15</v>
      </c>
      <c r="E8" s="338" t="s">
        <v>17</v>
      </c>
      <c r="F8" s="341">
        <f>F7</f>
        <v>0</v>
      </c>
      <c r="G8" s="341">
        <f>F6</f>
        <v>3</v>
      </c>
      <c r="H8" s="340">
        <v>10000</v>
      </c>
      <c r="I8" s="336">
        <f t="shared" si="0"/>
        <v>20000</v>
      </c>
      <c r="J8" s="312"/>
      <c r="M8" s="317"/>
    </row>
    <row r="9" spans="1:13" hidden="1" outlineLevel="1">
      <c r="A9" s="312"/>
      <c r="B9" s="567" t="s">
        <v>3</v>
      </c>
      <c r="C9" s="331" t="s">
        <v>39</v>
      </c>
      <c r="D9" s="342" t="s">
        <v>0</v>
      </c>
      <c r="E9" s="343" t="str">
        <f>E5</f>
        <v>Thắng</v>
      </c>
      <c r="F9" s="344">
        <v>3</v>
      </c>
      <c r="G9" s="344">
        <f>F11</f>
        <v>2</v>
      </c>
      <c r="H9" s="345">
        <v>0</v>
      </c>
      <c r="I9" s="336">
        <f t="shared" si="0"/>
        <v>20000</v>
      </c>
      <c r="J9" s="312"/>
      <c r="M9" s="317"/>
    </row>
    <row r="10" spans="1:13" hidden="1" outlineLevel="1">
      <c r="A10" s="312"/>
      <c r="B10" s="567"/>
      <c r="C10" s="331" t="s">
        <v>39</v>
      </c>
      <c r="D10" s="342" t="s">
        <v>23</v>
      </c>
      <c r="E10" s="343" t="s">
        <v>1</v>
      </c>
      <c r="F10" s="346">
        <f>F9</f>
        <v>3</v>
      </c>
      <c r="G10" s="346">
        <f>F12</f>
        <v>2</v>
      </c>
      <c r="H10" s="345">
        <v>0</v>
      </c>
      <c r="I10" s="336">
        <f t="shared" si="0"/>
        <v>20000</v>
      </c>
      <c r="J10" s="312"/>
      <c r="M10" s="317"/>
    </row>
    <row r="11" spans="1:13" hidden="1" outlineLevel="1">
      <c r="A11" s="312"/>
      <c r="B11" s="567"/>
      <c r="C11" s="331" t="s">
        <v>39</v>
      </c>
      <c r="D11" s="342" t="s">
        <v>14</v>
      </c>
      <c r="E11" s="343" t="s">
        <v>17</v>
      </c>
      <c r="F11" s="346">
        <v>2</v>
      </c>
      <c r="G11" s="346">
        <f>F9</f>
        <v>3</v>
      </c>
      <c r="H11" s="345">
        <v>10000</v>
      </c>
      <c r="I11" s="336">
        <f t="shared" si="0"/>
        <v>30000</v>
      </c>
      <c r="J11" s="312"/>
      <c r="M11" s="317"/>
    </row>
    <row r="12" spans="1:13" hidden="1" outlineLevel="1">
      <c r="A12" s="312"/>
      <c r="B12" s="567"/>
      <c r="C12" s="331" t="s">
        <v>39</v>
      </c>
      <c r="D12" s="342" t="s">
        <v>111</v>
      </c>
      <c r="E12" s="343" t="s">
        <v>17</v>
      </c>
      <c r="F12" s="347">
        <f>F11</f>
        <v>2</v>
      </c>
      <c r="G12" s="347">
        <f>F10</f>
        <v>3</v>
      </c>
      <c r="H12" s="345">
        <v>0</v>
      </c>
      <c r="I12" s="336">
        <f t="shared" si="0"/>
        <v>30000</v>
      </c>
      <c r="J12" s="312"/>
      <c r="M12" s="317"/>
    </row>
    <row r="13" spans="1:13" hidden="1" outlineLevel="1">
      <c r="A13" s="312"/>
      <c r="B13" s="568" t="s">
        <v>6</v>
      </c>
      <c r="C13" s="331" t="s">
        <v>39</v>
      </c>
      <c r="D13" s="332" t="s">
        <v>14</v>
      </c>
      <c r="E13" s="333" t="s">
        <v>1</v>
      </c>
      <c r="F13" s="339">
        <v>3</v>
      </c>
      <c r="G13" s="339">
        <f>F15</f>
        <v>1</v>
      </c>
      <c r="H13" s="335">
        <v>0</v>
      </c>
      <c r="I13" s="336">
        <f t="shared" si="0"/>
        <v>30000</v>
      </c>
      <c r="J13" s="312"/>
    </row>
    <row r="14" spans="1:13" hidden="1" outlineLevel="1">
      <c r="A14" s="312"/>
      <c r="B14" s="569"/>
      <c r="C14" s="331" t="s">
        <v>39</v>
      </c>
      <c r="D14" s="337" t="s">
        <v>25</v>
      </c>
      <c r="E14" s="338" t="s">
        <v>1</v>
      </c>
      <c r="F14" s="339">
        <f>F13</f>
        <v>3</v>
      </c>
      <c r="G14" s="339">
        <f>F16</f>
        <v>1</v>
      </c>
      <c r="H14" s="340">
        <v>0</v>
      </c>
      <c r="I14" s="336">
        <f t="shared" si="0"/>
        <v>30000</v>
      </c>
      <c r="J14" s="312"/>
    </row>
    <row r="15" spans="1:13" hidden="1" outlineLevel="1">
      <c r="A15" s="312"/>
      <c r="B15" s="569"/>
      <c r="C15" s="331" t="s">
        <v>39</v>
      </c>
      <c r="D15" s="337" t="s">
        <v>0</v>
      </c>
      <c r="E15" s="338" t="s">
        <v>17</v>
      </c>
      <c r="F15" s="339">
        <v>1</v>
      </c>
      <c r="G15" s="339">
        <f>F13</f>
        <v>3</v>
      </c>
      <c r="H15" s="340">
        <v>10000</v>
      </c>
      <c r="I15" s="336">
        <f t="shared" si="0"/>
        <v>40000</v>
      </c>
      <c r="J15" s="312"/>
    </row>
    <row r="16" spans="1:13" hidden="1" outlineLevel="1">
      <c r="A16" s="312"/>
      <c r="B16" s="569"/>
      <c r="C16" s="331" t="s">
        <v>39</v>
      </c>
      <c r="D16" s="337" t="s">
        <v>15</v>
      </c>
      <c r="E16" s="338" t="s">
        <v>17</v>
      </c>
      <c r="F16" s="341">
        <f>F15</f>
        <v>1</v>
      </c>
      <c r="G16" s="341">
        <f>F14</f>
        <v>3</v>
      </c>
      <c r="H16" s="340">
        <v>10000</v>
      </c>
      <c r="I16" s="336">
        <f t="shared" si="0"/>
        <v>50000</v>
      </c>
      <c r="J16" s="312"/>
    </row>
    <row r="17" spans="1:13" collapsed="1">
      <c r="A17" s="312"/>
      <c r="B17" s="325" t="s">
        <v>376</v>
      </c>
      <c r="C17" s="326"/>
      <c r="D17" s="327"/>
      <c r="E17" s="328"/>
      <c r="F17" s="328"/>
      <c r="G17" s="328"/>
      <c r="H17" s="329">
        <f>SUM(H18:H29)</f>
        <v>60000</v>
      </c>
      <c r="I17" s="330">
        <v>0</v>
      </c>
      <c r="J17" s="312"/>
      <c r="M17" s="317"/>
    </row>
    <row r="18" spans="1:13" hidden="1" outlineLevel="1">
      <c r="A18" s="312"/>
      <c r="B18" s="567" t="s">
        <v>2</v>
      </c>
      <c r="C18" s="331" t="s">
        <v>39</v>
      </c>
      <c r="D18" s="342" t="s">
        <v>25</v>
      </c>
      <c r="E18" s="343" t="str">
        <f>E13</f>
        <v>Thắng</v>
      </c>
      <c r="F18" s="344">
        <v>3</v>
      </c>
      <c r="G18" s="344">
        <f>F20</f>
        <v>2</v>
      </c>
      <c r="H18" s="345">
        <v>0</v>
      </c>
      <c r="I18" s="336">
        <f>I16+H18</f>
        <v>50000</v>
      </c>
      <c r="J18" s="312"/>
    </row>
    <row r="19" spans="1:13" hidden="1" outlineLevel="1">
      <c r="A19" s="312"/>
      <c r="B19" s="567"/>
      <c r="C19" s="331" t="s">
        <v>39</v>
      </c>
      <c r="D19" s="342" t="s">
        <v>23</v>
      </c>
      <c r="E19" s="343" t="s">
        <v>1</v>
      </c>
      <c r="F19" s="346">
        <f>F18</f>
        <v>3</v>
      </c>
      <c r="G19" s="346">
        <f>F21</f>
        <v>2</v>
      </c>
      <c r="H19" s="345">
        <v>0</v>
      </c>
      <c r="I19" s="336">
        <f t="shared" ref="I19:I29" si="1">I18+H19</f>
        <v>50000</v>
      </c>
      <c r="J19" s="312"/>
    </row>
    <row r="20" spans="1:13" hidden="1" outlineLevel="1">
      <c r="A20" s="312"/>
      <c r="B20" s="567"/>
      <c r="C20" s="331" t="s">
        <v>39</v>
      </c>
      <c r="D20" s="342" t="s">
        <v>4</v>
      </c>
      <c r="E20" s="343" t="s">
        <v>17</v>
      </c>
      <c r="F20" s="346">
        <v>2</v>
      </c>
      <c r="G20" s="346">
        <f>F18</f>
        <v>3</v>
      </c>
      <c r="H20" s="345">
        <v>10000</v>
      </c>
      <c r="I20" s="336">
        <f t="shared" si="1"/>
        <v>60000</v>
      </c>
      <c r="J20" s="312"/>
    </row>
    <row r="21" spans="1:13" hidden="1" outlineLevel="1">
      <c r="A21" s="312"/>
      <c r="B21" s="567"/>
      <c r="C21" s="331" t="s">
        <v>39</v>
      </c>
      <c r="D21" s="342" t="s">
        <v>15</v>
      </c>
      <c r="E21" s="343" t="s">
        <v>17</v>
      </c>
      <c r="F21" s="347">
        <f>F20</f>
        <v>2</v>
      </c>
      <c r="G21" s="347">
        <f>F19</f>
        <v>3</v>
      </c>
      <c r="H21" s="345">
        <v>10000</v>
      </c>
      <c r="I21" s="336">
        <f t="shared" si="1"/>
        <v>70000</v>
      </c>
      <c r="J21" s="312"/>
    </row>
    <row r="22" spans="1:13" hidden="1" outlineLevel="1">
      <c r="A22" s="312"/>
      <c r="B22" s="568" t="s">
        <v>3</v>
      </c>
      <c r="C22" s="331" t="s">
        <v>39</v>
      </c>
      <c r="D22" s="332" t="s">
        <v>0</v>
      </c>
      <c r="E22" s="333" t="s">
        <v>1</v>
      </c>
      <c r="F22" s="339">
        <v>3</v>
      </c>
      <c r="G22" s="339">
        <f>F24</f>
        <v>2</v>
      </c>
      <c r="H22" s="335">
        <v>0</v>
      </c>
      <c r="I22" s="336">
        <f t="shared" si="1"/>
        <v>70000</v>
      </c>
      <c r="J22" s="312"/>
    </row>
    <row r="23" spans="1:13" hidden="1" outlineLevel="1">
      <c r="A23" s="312"/>
      <c r="B23" s="569"/>
      <c r="C23" s="331" t="s">
        <v>39</v>
      </c>
      <c r="D23" s="337" t="s">
        <v>15</v>
      </c>
      <c r="E23" s="338" t="s">
        <v>1</v>
      </c>
      <c r="F23" s="339">
        <f>F22</f>
        <v>3</v>
      </c>
      <c r="G23" s="339">
        <f>F25</f>
        <v>2</v>
      </c>
      <c r="H23" s="340">
        <v>0</v>
      </c>
      <c r="I23" s="336">
        <f t="shared" si="1"/>
        <v>70000</v>
      </c>
      <c r="J23" s="312"/>
    </row>
    <row r="24" spans="1:13" hidden="1" outlineLevel="1">
      <c r="A24" s="312"/>
      <c r="B24" s="569"/>
      <c r="C24" s="331" t="s">
        <v>39</v>
      </c>
      <c r="D24" s="337" t="s">
        <v>25</v>
      </c>
      <c r="E24" s="338" t="s">
        <v>17</v>
      </c>
      <c r="F24" s="339">
        <v>2</v>
      </c>
      <c r="G24" s="339">
        <f>F22</f>
        <v>3</v>
      </c>
      <c r="H24" s="340">
        <v>10000</v>
      </c>
      <c r="I24" s="336">
        <f t="shared" si="1"/>
        <v>80000</v>
      </c>
      <c r="J24" s="312"/>
    </row>
    <row r="25" spans="1:13" hidden="1" outlineLevel="1">
      <c r="A25" s="312"/>
      <c r="B25" s="569"/>
      <c r="C25" s="331" t="s">
        <v>39</v>
      </c>
      <c r="D25" s="337" t="s">
        <v>5</v>
      </c>
      <c r="E25" s="338" t="s">
        <v>17</v>
      </c>
      <c r="F25" s="341">
        <f>F24</f>
        <v>2</v>
      </c>
      <c r="G25" s="341">
        <f>F23</f>
        <v>3</v>
      </c>
      <c r="H25" s="340">
        <v>10000</v>
      </c>
      <c r="I25" s="336">
        <f t="shared" si="1"/>
        <v>90000</v>
      </c>
      <c r="J25" s="312"/>
    </row>
    <row r="26" spans="1:13" hidden="1" outlineLevel="1">
      <c r="A26" s="312"/>
      <c r="B26" s="567" t="s">
        <v>6</v>
      </c>
      <c r="C26" s="331" t="s">
        <v>39</v>
      </c>
      <c r="D26" s="342" t="s">
        <v>0</v>
      </c>
      <c r="E26" s="343" t="str">
        <f>E22</f>
        <v>Thắng</v>
      </c>
      <c r="F26" s="344">
        <v>3</v>
      </c>
      <c r="G26" s="344">
        <f>F28</f>
        <v>1</v>
      </c>
      <c r="H26" s="345">
        <v>0</v>
      </c>
      <c r="I26" s="336">
        <f t="shared" si="1"/>
        <v>90000</v>
      </c>
      <c r="J26" s="312"/>
    </row>
    <row r="27" spans="1:13" hidden="1" outlineLevel="1">
      <c r="A27" s="312"/>
      <c r="B27" s="567"/>
      <c r="C27" s="331" t="s">
        <v>39</v>
      </c>
      <c r="D27" s="342" t="s">
        <v>5</v>
      </c>
      <c r="E27" s="343" t="s">
        <v>1</v>
      </c>
      <c r="F27" s="346">
        <f>F26</f>
        <v>3</v>
      </c>
      <c r="G27" s="346">
        <f>F29</f>
        <v>1</v>
      </c>
      <c r="H27" s="345">
        <v>0</v>
      </c>
      <c r="I27" s="336">
        <f t="shared" si="1"/>
        <v>90000</v>
      </c>
      <c r="J27" s="312"/>
    </row>
    <row r="28" spans="1:13" hidden="1" outlineLevel="1">
      <c r="A28" s="312"/>
      <c r="B28" s="567"/>
      <c r="C28" s="331" t="s">
        <v>39</v>
      </c>
      <c r="D28" s="342" t="s">
        <v>23</v>
      </c>
      <c r="E28" s="343" t="s">
        <v>17</v>
      </c>
      <c r="F28" s="346">
        <v>1</v>
      </c>
      <c r="G28" s="346">
        <f>F26</f>
        <v>3</v>
      </c>
      <c r="H28" s="345">
        <v>10000</v>
      </c>
      <c r="I28" s="336">
        <f t="shared" si="1"/>
        <v>100000</v>
      </c>
      <c r="J28" s="312"/>
    </row>
    <row r="29" spans="1:13" hidden="1" outlineLevel="1">
      <c r="A29" s="312"/>
      <c r="B29" s="567"/>
      <c r="C29" s="331" t="s">
        <v>39</v>
      </c>
      <c r="D29" s="342" t="s">
        <v>15</v>
      </c>
      <c r="E29" s="343" t="s">
        <v>17</v>
      </c>
      <c r="F29" s="347">
        <f>F28</f>
        <v>1</v>
      </c>
      <c r="G29" s="347">
        <f>F27</f>
        <v>3</v>
      </c>
      <c r="H29" s="345">
        <v>10000</v>
      </c>
      <c r="I29" s="336">
        <f t="shared" si="1"/>
        <v>110000</v>
      </c>
      <c r="J29" s="312"/>
    </row>
    <row r="30" spans="1:13" collapsed="1">
      <c r="A30" s="312"/>
      <c r="B30" s="325" t="s">
        <v>377</v>
      </c>
      <c r="C30" s="326"/>
      <c r="D30" s="327"/>
      <c r="E30" s="328"/>
      <c r="F30" s="328"/>
      <c r="G30" s="328"/>
      <c r="H30" s="329">
        <f>SUM(H31:H54)</f>
        <v>120000</v>
      </c>
      <c r="I30" s="330">
        <v>0</v>
      </c>
      <c r="J30" s="312"/>
      <c r="M30" s="317"/>
    </row>
    <row r="31" spans="1:13" hidden="1" outlineLevel="1">
      <c r="A31" s="312"/>
      <c r="B31" s="568" t="s">
        <v>2</v>
      </c>
      <c r="C31" s="331" t="s">
        <v>39</v>
      </c>
      <c r="D31" s="332" t="s">
        <v>0</v>
      </c>
      <c r="E31" s="333" t="s">
        <v>1</v>
      </c>
      <c r="F31" s="339">
        <v>3</v>
      </c>
      <c r="G31" s="339">
        <f>F33</f>
        <v>1</v>
      </c>
      <c r="H31" s="335">
        <v>0</v>
      </c>
      <c r="I31" s="336">
        <f>I29+H31</f>
        <v>110000</v>
      </c>
      <c r="J31" s="312"/>
    </row>
    <row r="32" spans="1:13" hidden="1" outlineLevel="1">
      <c r="A32" s="312"/>
      <c r="B32" s="569"/>
      <c r="C32" s="331" t="s">
        <v>39</v>
      </c>
      <c r="D32" s="337" t="s">
        <v>15</v>
      </c>
      <c r="E32" s="338" t="s">
        <v>1</v>
      </c>
      <c r="F32" s="339">
        <f>F31</f>
        <v>3</v>
      </c>
      <c r="G32" s="339">
        <f>F34</f>
        <v>1</v>
      </c>
      <c r="H32" s="340">
        <v>0</v>
      </c>
      <c r="I32" s="336">
        <f t="shared" ref="I32:I54" si="2">I31+H32</f>
        <v>110000</v>
      </c>
      <c r="J32" s="312"/>
    </row>
    <row r="33" spans="1:13" hidden="1" outlineLevel="1">
      <c r="A33" s="312"/>
      <c r="B33" s="569"/>
      <c r="C33" s="331" t="s">
        <v>39</v>
      </c>
      <c r="D33" s="337" t="s">
        <v>14</v>
      </c>
      <c r="E33" s="338" t="s">
        <v>17</v>
      </c>
      <c r="F33" s="339">
        <v>1</v>
      </c>
      <c r="G33" s="339">
        <f>F31</f>
        <v>3</v>
      </c>
      <c r="H33" s="340">
        <v>10000</v>
      </c>
      <c r="I33" s="336">
        <f t="shared" si="2"/>
        <v>120000</v>
      </c>
      <c r="J33" s="312"/>
    </row>
    <row r="34" spans="1:13" hidden="1" outlineLevel="1">
      <c r="A34" s="312"/>
      <c r="B34" s="569"/>
      <c r="C34" s="331" t="s">
        <v>39</v>
      </c>
      <c r="D34" s="337" t="s">
        <v>23</v>
      </c>
      <c r="E34" s="338" t="s">
        <v>17</v>
      </c>
      <c r="F34" s="341">
        <f>F33</f>
        <v>1</v>
      </c>
      <c r="G34" s="341">
        <f>F32</f>
        <v>3</v>
      </c>
      <c r="H34" s="340">
        <v>10000</v>
      </c>
      <c r="I34" s="336">
        <f t="shared" si="2"/>
        <v>130000</v>
      </c>
      <c r="J34" s="312"/>
    </row>
    <row r="35" spans="1:13" hidden="1" outlineLevel="1">
      <c r="A35" s="312"/>
      <c r="B35" s="567" t="s">
        <v>3</v>
      </c>
      <c r="C35" s="331" t="s">
        <v>39</v>
      </c>
      <c r="D35" s="342" t="s">
        <v>14</v>
      </c>
      <c r="E35" s="343" t="str">
        <f>E31</f>
        <v>Thắng</v>
      </c>
      <c r="F35" s="344">
        <v>3</v>
      </c>
      <c r="G35" s="344">
        <f>F37</f>
        <v>0</v>
      </c>
      <c r="H35" s="345">
        <v>0</v>
      </c>
      <c r="I35" s="336">
        <f t="shared" si="2"/>
        <v>130000</v>
      </c>
      <c r="J35" s="312"/>
    </row>
    <row r="36" spans="1:13" hidden="1" outlineLevel="1">
      <c r="A36" s="312"/>
      <c r="B36" s="567"/>
      <c r="C36" s="331" t="s">
        <v>39</v>
      </c>
      <c r="D36" s="342" t="s">
        <v>118</v>
      </c>
      <c r="E36" s="343" t="s">
        <v>1</v>
      </c>
      <c r="F36" s="346">
        <f>F35</f>
        <v>3</v>
      </c>
      <c r="G36" s="346">
        <f>F38</f>
        <v>0</v>
      </c>
      <c r="H36" s="345">
        <v>0</v>
      </c>
      <c r="I36" s="336">
        <f t="shared" si="2"/>
        <v>130000</v>
      </c>
      <c r="J36" s="312"/>
    </row>
    <row r="37" spans="1:13" hidden="1" outlineLevel="1">
      <c r="A37" s="312"/>
      <c r="B37" s="567"/>
      <c r="C37" s="331" t="s">
        <v>39</v>
      </c>
      <c r="D37" s="342" t="s">
        <v>0</v>
      </c>
      <c r="E37" s="343" t="s">
        <v>17</v>
      </c>
      <c r="F37" s="346">
        <v>0</v>
      </c>
      <c r="G37" s="346">
        <f>F35</f>
        <v>3</v>
      </c>
      <c r="H37" s="345">
        <v>10000</v>
      </c>
      <c r="I37" s="336">
        <f t="shared" si="2"/>
        <v>140000</v>
      </c>
      <c r="J37" s="312"/>
    </row>
    <row r="38" spans="1:13" hidden="1" outlineLevel="1">
      <c r="A38" s="312"/>
      <c r="B38" s="567"/>
      <c r="C38" s="331" t="s">
        <v>39</v>
      </c>
      <c r="D38" s="342" t="s">
        <v>5</v>
      </c>
      <c r="E38" s="343" t="s">
        <v>17</v>
      </c>
      <c r="F38" s="347">
        <f>F37</f>
        <v>0</v>
      </c>
      <c r="G38" s="347">
        <f>F36</f>
        <v>3</v>
      </c>
      <c r="H38" s="345">
        <v>10000</v>
      </c>
      <c r="I38" s="336">
        <f t="shared" si="2"/>
        <v>150000</v>
      </c>
      <c r="J38" s="312"/>
    </row>
    <row r="39" spans="1:13" hidden="1" outlineLevel="1">
      <c r="A39" s="312"/>
      <c r="B39" s="568" t="s">
        <v>6</v>
      </c>
      <c r="C39" s="331" t="s">
        <v>39</v>
      </c>
      <c r="D39" s="332" t="s">
        <v>15</v>
      </c>
      <c r="E39" s="333" t="s">
        <v>1</v>
      </c>
      <c r="F39" s="334">
        <v>3</v>
      </c>
      <c r="G39" s="334">
        <f>F41</f>
        <v>1</v>
      </c>
      <c r="H39" s="335">
        <v>0</v>
      </c>
      <c r="I39" s="336">
        <f t="shared" si="2"/>
        <v>150000</v>
      </c>
      <c r="J39" s="312"/>
      <c r="M39" s="317"/>
    </row>
    <row r="40" spans="1:13" hidden="1" outlineLevel="1">
      <c r="A40" s="312"/>
      <c r="B40" s="569"/>
      <c r="C40" s="331" t="s">
        <v>39</v>
      </c>
      <c r="D40" s="337" t="s">
        <v>23</v>
      </c>
      <c r="E40" s="338" t="s">
        <v>1</v>
      </c>
      <c r="F40" s="339">
        <f>F39</f>
        <v>3</v>
      </c>
      <c r="G40" s="339">
        <f>F42</f>
        <v>1</v>
      </c>
      <c r="H40" s="340">
        <v>0</v>
      </c>
      <c r="I40" s="336">
        <f t="shared" si="2"/>
        <v>150000</v>
      </c>
      <c r="J40" s="312"/>
      <c r="M40" s="317"/>
    </row>
    <row r="41" spans="1:13" hidden="1" outlineLevel="1">
      <c r="A41" s="312"/>
      <c r="B41" s="569"/>
      <c r="C41" s="331" t="s">
        <v>39</v>
      </c>
      <c r="D41" s="337" t="s">
        <v>118</v>
      </c>
      <c r="E41" s="338" t="s">
        <v>17</v>
      </c>
      <c r="F41" s="339">
        <v>1</v>
      </c>
      <c r="G41" s="339">
        <f>F39</f>
        <v>3</v>
      </c>
      <c r="H41" s="340">
        <v>10000</v>
      </c>
      <c r="I41" s="336">
        <f t="shared" si="2"/>
        <v>160000</v>
      </c>
      <c r="J41" s="312"/>
      <c r="M41" s="317"/>
    </row>
    <row r="42" spans="1:13" hidden="1" outlineLevel="1">
      <c r="A42" s="312"/>
      <c r="B42" s="569"/>
      <c r="C42" s="331" t="s">
        <v>39</v>
      </c>
      <c r="D42" s="337" t="s">
        <v>14</v>
      </c>
      <c r="E42" s="338" t="s">
        <v>17</v>
      </c>
      <c r="F42" s="341">
        <f>F41</f>
        <v>1</v>
      </c>
      <c r="G42" s="341">
        <f>F40</f>
        <v>3</v>
      </c>
      <c r="H42" s="340">
        <v>10000</v>
      </c>
      <c r="I42" s="336">
        <f t="shared" si="2"/>
        <v>170000</v>
      </c>
      <c r="J42" s="312"/>
      <c r="M42" s="317"/>
    </row>
    <row r="43" spans="1:13" hidden="1" outlineLevel="1">
      <c r="A43" s="312"/>
      <c r="B43" s="567" t="s">
        <v>7</v>
      </c>
      <c r="C43" s="331" t="s">
        <v>39</v>
      </c>
      <c r="D43" s="342" t="s">
        <v>23</v>
      </c>
      <c r="E43" s="343" t="str">
        <f>E39</f>
        <v>Thắng</v>
      </c>
      <c r="F43" s="344">
        <v>3</v>
      </c>
      <c r="G43" s="344">
        <f>F45</f>
        <v>1</v>
      </c>
      <c r="H43" s="345">
        <v>0</v>
      </c>
      <c r="I43" s="336">
        <f t="shared" si="2"/>
        <v>170000</v>
      </c>
      <c r="J43" s="312"/>
      <c r="M43" s="317"/>
    </row>
    <row r="44" spans="1:13" hidden="1" outlineLevel="1">
      <c r="A44" s="312"/>
      <c r="B44" s="567"/>
      <c r="C44" s="331" t="s">
        <v>39</v>
      </c>
      <c r="D44" s="342" t="s">
        <v>5</v>
      </c>
      <c r="E44" s="343" t="s">
        <v>1</v>
      </c>
      <c r="F44" s="346">
        <f>F43</f>
        <v>3</v>
      </c>
      <c r="G44" s="346">
        <f>F46</f>
        <v>1</v>
      </c>
      <c r="H44" s="345">
        <v>0</v>
      </c>
      <c r="I44" s="336">
        <f t="shared" si="2"/>
        <v>170000</v>
      </c>
      <c r="J44" s="312"/>
      <c r="M44" s="317"/>
    </row>
    <row r="45" spans="1:13" hidden="1" outlineLevel="1">
      <c r="A45" s="312"/>
      <c r="B45" s="567"/>
      <c r="C45" s="331" t="s">
        <v>39</v>
      </c>
      <c r="D45" s="342" t="s">
        <v>15</v>
      </c>
      <c r="E45" s="343" t="s">
        <v>17</v>
      </c>
      <c r="F45" s="346">
        <v>1</v>
      </c>
      <c r="G45" s="346">
        <f>F43</f>
        <v>3</v>
      </c>
      <c r="H45" s="345">
        <v>10000</v>
      </c>
      <c r="I45" s="336">
        <f t="shared" si="2"/>
        <v>180000</v>
      </c>
      <c r="J45" s="312"/>
      <c r="M45" s="317"/>
    </row>
    <row r="46" spans="1:13" hidden="1" outlineLevel="1">
      <c r="A46" s="312"/>
      <c r="B46" s="567"/>
      <c r="C46" s="331" t="s">
        <v>39</v>
      </c>
      <c r="D46" s="342" t="s">
        <v>118</v>
      </c>
      <c r="E46" s="343" t="s">
        <v>17</v>
      </c>
      <c r="F46" s="347">
        <f>F45</f>
        <v>1</v>
      </c>
      <c r="G46" s="347">
        <f>F44</f>
        <v>3</v>
      </c>
      <c r="H46" s="345">
        <v>10000</v>
      </c>
      <c r="I46" s="336">
        <f t="shared" si="2"/>
        <v>190000</v>
      </c>
      <c r="J46" s="312"/>
      <c r="M46" s="317"/>
    </row>
    <row r="47" spans="1:13" hidden="1" outlineLevel="1">
      <c r="A47" s="312"/>
      <c r="B47" s="568" t="s">
        <v>8</v>
      </c>
      <c r="C47" s="331" t="s">
        <v>39</v>
      </c>
      <c r="D47" s="332" t="s">
        <v>14</v>
      </c>
      <c r="E47" s="333" t="s">
        <v>1</v>
      </c>
      <c r="F47" s="339">
        <v>3</v>
      </c>
      <c r="G47" s="339">
        <f>F49</f>
        <v>1</v>
      </c>
      <c r="H47" s="335">
        <v>0</v>
      </c>
      <c r="I47" s="336">
        <f t="shared" si="2"/>
        <v>190000</v>
      </c>
      <c r="J47" s="312"/>
    </row>
    <row r="48" spans="1:13" hidden="1" outlineLevel="1">
      <c r="A48" s="312"/>
      <c r="B48" s="569"/>
      <c r="C48" s="331" t="s">
        <v>39</v>
      </c>
      <c r="D48" s="337" t="s">
        <v>15</v>
      </c>
      <c r="E48" s="338" t="s">
        <v>1</v>
      </c>
      <c r="F48" s="339">
        <f>F47</f>
        <v>3</v>
      </c>
      <c r="G48" s="339">
        <f>F50</f>
        <v>1</v>
      </c>
      <c r="H48" s="340">
        <v>0</v>
      </c>
      <c r="I48" s="336">
        <f t="shared" si="2"/>
        <v>190000</v>
      </c>
      <c r="J48" s="312"/>
    </row>
    <row r="49" spans="1:13" hidden="1" outlineLevel="1">
      <c r="A49" s="312"/>
      <c r="B49" s="569"/>
      <c r="C49" s="331" t="s">
        <v>39</v>
      </c>
      <c r="D49" s="337" t="s">
        <v>5</v>
      </c>
      <c r="E49" s="338" t="s">
        <v>17</v>
      </c>
      <c r="F49" s="339">
        <v>1</v>
      </c>
      <c r="G49" s="339">
        <f>F47</f>
        <v>3</v>
      </c>
      <c r="H49" s="340">
        <v>10000</v>
      </c>
      <c r="I49" s="336">
        <f t="shared" si="2"/>
        <v>200000</v>
      </c>
      <c r="J49" s="312"/>
    </row>
    <row r="50" spans="1:13" hidden="1" outlineLevel="1">
      <c r="A50" s="312"/>
      <c r="B50" s="569"/>
      <c r="C50" s="331" t="s">
        <v>39</v>
      </c>
      <c r="D50" s="337" t="s">
        <v>23</v>
      </c>
      <c r="E50" s="338" t="s">
        <v>17</v>
      </c>
      <c r="F50" s="341">
        <f>F49</f>
        <v>1</v>
      </c>
      <c r="G50" s="341">
        <f>F48</f>
        <v>3</v>
      </c>
      <c r="H50" s="340">
        <v>10000</v>
      </c>
      <c r="I50" s="336">
        <f t="shared" si="2"/>
        <v>210000</v>
      </c>
      <c r="J50" s="312"/>
    </row>
    <row r="51" spans="1:13" hidden="1" outlineLevel="1">
      <c r="A51" s="312"/>
      <c r="B51" s="567" t="s">
        <v>10</v>
      </c>
      <c r="C51" s="331" t="s">
        <v>39</v>
      </c>
      <c r="D51" s="342" t="s">
        <v>14</v>
      </c>
      <c r="E51" s="343" t="str">
        <f>E47</f>
        <v>Thắng</v>
      </c>
      <c r="F51" s="344">
        <v>3</v>
      </c>
      <c r="G51" s="344">
        <f>F53</f>
        <v>1</v>
      </c>
      <c r="H51" s="345">
        <v>0</v>
      </c>
      <c r="I51" s="336">
        <f t="shared" si="2"/>
        <v>210000</v>
      </c>
      <c r="J51" s="312"/>
    </row>
    <row r="52" spans="1:13" hidden="1" outlineLevel="1">
      <c r="A52" s="312"/>
      <c r="B52" s="567"/>
      <c r="C52" s="331" t="s">
        <v>39</v>
      </c>
      <c r="D52" s="342" t="s">
        <v>15</v>
      </c>
      <c r="E52" s="343" t="s">
        <v>1</v>
      </c>
      <c r="F52" s="346">
        <f>F51</f>
        <v>3</v>
      </c>
      <c r="G52" s="346">
        <f>F54</f>
        <v>1</v>
      </c>
      <c r="H52" s="345">
        <v>0</v>
      </c>
      <c r="I52" s="336">
        <f t="shared" si="2"/>
        <v>210000</v>
      </c>
      <c r="J52" s="312"/>
    </row>
    <row r="53" spans="1:13" hidden="1" outlineLevel="1">
      <c r="A53" s="312"/>
      <c r="B53" s="567"/>
      <c r="C53" s="331" t="s">
        <v>39</v>
      </c>
      <c r="D53" s="342" t="s">
        <v>23</v>
      </c>
      <c r="E53" s="343" t="s">
        <v>17</v>
      </c>
      <c r="F53" s="346">
        <v>1</v>
      </c>
      <c r="G53" s="346">
        <f>F51</f>
        <v>3</v>
      </c>
      <c r="H53" s="345">
        <v>10000</v>
      </c>
      <c r="I53" s="336">
        <f t="shared" si="2"/>
        <v>220000</v>
      </c>
      <c r="J53" s="312"/>
    </row>
    <row r="54" spans="1:13" hidden="1" outlineLevel="1">
      <c r="A54" s="312"/>
      <c r="B54" s="567"/>
      <c r="C54" s="331" t="s">
        <v>39</v>
      </c>
      <c r="D54" s="342" t="s">
        <v>5</v>
      </c>
      <c r="E54" s="343" t="s">
        <v>17</v>
      </c>
      <c r="F54" s="347">
        <f>F53</f>
        <v>1</v>
      </c>
      <c r="G54" s="347">
        <f>F52</f>
        <v>3</v>
      </c>
      <c r="H54" s="345">
        <v>10000</v>
      </c>
      <c r="I54" s="336">
        <f t="shared" si="2"/>
        <v>230000</v>
      </c>
      <c r="J54" s="312"/>
    </row>
    <row r="55" spans="1:13" collapsed="1">
      <c r="A55" s="312"/>
      <c r="B55" s="325" t="s">
        <v>378</v>
      </c>
      <c r="C55" s="326"/>
      <c r="D55" s="327"/>
      <c r="E55" s="328"/>
      <c r="F55" s="328"/>
      <c r="G55" s="328"/>
      <c r="H55" s="329">
        <f>SUM(H56:H83)</f>
        <v>140000</v>
      </c>
      <c r="I55" s="330">
        <v>0</v>
      </c>
      <c r="J55" s="312"/>
      <c r="M55" s="317"/>
    </row>
    <row r="56" spans="1:13" hidden="1" outlineLevel="1">
      <c r="A56" s="312"/>
      <c r="B56" s="568" t="s">
        <v>2</v>
      </c>
      <c r="C56" s="331" t="s">
        <v>39</v>
      </c>
      <c r="D56" s="332" t="s">
        <v>5</v>
      </c>
      <c r="E56" s="333" t="s">
        <v>1</v>
      </c>
      <c r="F56" s="339">
        <v>3</v>
      </c>
      <c r="G56" s="339">
        <f>F58</f>
        <v>2</v>
      </c>
      <c r="H56" s="335">
        <v>0</v>
      </c>
      <c r="I56" s="336">
        <f>I54+H56</f>
        <v>230000</v>
      </c>
      <c r="J56" s="312"/>
    </row>
    <row r="57" spans="1:13" hidden="1" outlineLevel="1">
      <c r="A57" s="312"/>
      <c r="B57" s="569"/>
      <c r="C57" s="331" t="s">
        <v>39</v>
      </c>
      <c r="D57" s="337" t="s">
        <v>14</v>
      </c>
      <c r="E57" s="338" t="s">
        <v>1</v>
      </c>
      <c r="F57" s="339">
        <f>F56</f>
        <v>3</v>
      </c>
      <c r="G57" s="339">
        <f>F59</f>
        <v>2</v>
      </c>
      <c r="H57" s="340">
        <v>0</v>
      </c>
      <c r="I57" s="336">
        <f t="shared" ref="I57:I83" si="3">I56+H57</f>
        <v>230000</v>
      </c>
      <c r="J57" s="312"/>
    </row>
    <row r="58" spans="1:13" hidden="1" outlineLevel="1">
      <c r="A58" s="312"/>
      <c r="B58" s="569"/>
      <c r="C58" s="331" t="s">
        <v>39</v>
      </c>
      <c r="D58" s="337" t="s">
        <v>16</v>
      </c>
      <c r="E58" s="338" t="s">
        <v>17</v>
      </c>
      <c r="F58" s="339">
        <v>2</v>
      </c>
      <c r="G58" s="339">
        <f>F56</f>
        <v>3</v>
      </c>
      <c r="H58" s="340">
        <v>10000</v>
      </c>
      <c r="I58" s="336">
        <f t="shared" si="3"/>
        <v>240000</v>
      </c>
      <c r="J58" s="312"/>
    </row>
    <row r="59" spans="1:13" hidden="1" outlineLevel="1">
      <c r="A59" s="312"/>
      <c r="B59" s="569"/>
      <c r="C59" s="331" t="s">
        <v>39</v>
      </c>
      <c r="D59" s="337" t="s">
        <v>24</v>
      </c>
      <c r="E59" s="338" t="s">
        <v>17</v>
      </c>
      <c r="F59" s="341">
        <f>F58</f>
        <v>2</v>
      </c>
      <c r="G59" s="341">
        <f>F57</f>
        <v>3</v>
      </c>
      <c r="H59" s="340">
        <v>10000</v>
      </c>
      <c r="I59" s="336">
        <f t="shared" si="3"/>
        <v>250000</v>
      </c>
      <c r="J59" s="312"/>
    </row>
    <row r="60" spans="1:13" hidden="1" outlineLevel="1">
      <c r="A60" s="312"/>
      <c r="B60" s="567" t="s">
        <v>3</v>
      </c>
      <c r="C60" s="331" t="s">
        <v>39</v>
      </c>
      <c r="D60" s="342" t="s">
        <v>0</v>
      </c>
      <c r="E60" s="343" t="str">
        <f>E56</f>
        <v>Thắng</v>
      </c>
      <c r="F60" s="344">
        <v>3</v>
      </c>
      <c r="G60" s="344">
        <f>F62</f>
        <v>1</v>
      </c>
      <c r="H60" s="345">
        <v>0</v>
      </c>
      <c r="I60" s="336">
        <f t="shared" si="3"/>
        <v>250000</v>
      </c>
      <c r="J60" s="312"/>
    </row>
    <row r="61" spans="1:13" hidden="1" outlineLevel="1">
      <c r="A61" s="312"/>
      <c r="B61" s="567"/>
      <c r="C61" s="331" t="s">
        <v>39</v>
      </c>
      <c r="D61" s="342" t="s">
        <v>15</v>
      </c>
      <c r="E61" s="343" t="s">
        <v>1</v>
      </c>
      <c r="F61" s="346">
        <f>F60</f>
        <v>3</v>
      </c>
      <c r="G61" s="346">
        <f>F63</f>
        <v>1</v>
      </c>
      <c r="H61" s="345">
        <v>0</v>
      </c>
      <c r="I61" s="336">
        <f t="shared" si="3"/>
        <v>250000</v>
      </c>
      <c r="J61" s="312"/>
    </row>
    <row r="62" spans="1:13" hidden="1" outlineLevel="1">
      <c r="A62" s="312"/>
      <c r="B62" s="567"/>
      <c r="C62" s="331" t="s">
        <v>39</v>
      </c>
      <c r="D62" s="342" t="s">
        <v>5</v>
      </c>
      <c r="E62" s="343" t="s">
        <v>17</v>
      </c>
      <c r="F62" s="346">
        <v>1</v>
      </c>
      <c r="G62" s="346">
        <f>F60</f>
        <v>3</v>
      </c>
      <c r="H62" s="345">
        <v>10000</v>
      </c>
      <c r="I62" s="336">
        <f t="shared" si="3"/>
        <v>260000</v>
      </c>
      <c r="J62" s="312"/>
    </row>
    <row r="63" spans="1:13" hidden="1" outlineLevel="1">
      <c r="A63" s="312"/>
      <c r="B63" s="567"/>
      <c r="C63" s="331" t="s">
        <v>39</v>
      </c>
      <c r="D63" s="342" t="s">
        <v>24</v>
      </c>
      <c r="E63" s="343" t="s">
        <v>17</v>
      </c>
      <c r="F63" s="347">
        <f>F62</f>
        <v>1</v>
      </c>
      <c r="G63" s="347">
        <f>F61</f>
        <v>3</v>
      </c>
      <c r="H63" s="345">
        <v>10000</v>
      </c>
      <c r="I63" s="336">
        <f t="shared" si="3"/>
        <v>270000</v>
      </c>
      <c r="J63" s="312"/>
    </row>
    <row r="64" spans="1:13" hidden="1" outlineLevel="1">
      <c r="A64" s="312"/>
      <c r="B64" s="568" t="s">
        <v>6</v>
      </c>
      <c r="C64" s="331" t="s">
        <v>39</v>
      </c>
      <c r="D64" s="332" t="s">
        <v>14</v>
      </c>
      <c r="E64" s="333" t="s">
        <v>1</v>
      </c>
      <c r="F64" s="334">
        <v>3</v>
      </c>
      <c r="G64" s="334">
        <f>F66</f>
        <v>0</v>
      </c>
      <c r="H64" s="335">
        <v>0</v>
      </c>
      <c r="I64" s="336">
        <f t="shared" si="3"/>
        <v>270000</v>
      </c>
      <c r="J64" s="312"/>
      <c r="M64" s="317"/>
    </row>
    <row r="65" spans="1:13" hidden="1" outlineLevel="1">
      <c r="A65" s="312"/>
      <c r="B65" s="569"/>
      <c r="C65" s="331" t="s">
        <v>39</v>
      </c>
      <c r="D65" s="337" t="s">
        <v>0</v>
      </c>
      <c r="E65" s="338" t="s">
        <v>1</v>
      </c>
      <c r="F65" s="339">
        <f>F64</f>
        <v>3</v>
      </c>
      <c r="G65" s="339">
        <f>F67</f>
        <v>0</v>
      </c>
      <c r="H65" s="340">
        <v>0</v>
      </c>
      <c r="I65" s="336">
        <f t="shared" si="3"/>
        <v>270000</v>
      </c>
      <c r="J65" s="312"/>
      <c r="M65" s="317"/>
    </row>
    <row r="66" spans="1:13" hidden="1" outlineLevel="1">
      <c r="A66" s="312"/>
      <c r="B66" s="569"/>
      <c r="C66" s="331" t="s">
        <v>39</v>
      </c>
      <c r="D66" s="337" t="s">
        <v>25</v>
      </c>
      <c r="E66" s="338" t="s">
        <v>17</v>
      </c>
      <c r="F66" s="339">
        <v>0</v>
      </c>
      <c r="G66" s="339">
        <f>F64</f>
        <v>3</v>
      </c>
      <c r="H66" s="340">
        <v>10000</v>
      </c>
      <c r="I66" s="336">
        <f t="shared" si="3"/>
        <v>280000</v>
      </c>
      <c r="J66" s="312"/>
      <c r="M66" s="317"/>
    </row>
    <row r="67" spans="1:13" hidden="1" outlineLevel="1">
      <c r="A67" s="312"/>
      <c r="B67" s="569"/>
      <c r="C67" s="331" t="s">
        <v>39</v>
      </c>
      <c r="D67" s="337" t="s">
        <v>16</v>
      </c>
      <c r="E67" s="338" t="s">
        <v>17</v>
      </c>
      <c r="F67" s="341">
        <f>F66</f>
        <v>0</v>
      </c>
      <c r="G67" s="341">
        <f>F65</f>
        <v>3</v>
      </c>
      <c r="H67" s="340">
        <v>10000</v>
      </c>
      <c r="I67" s="336">
        <f t="shared" si="3"/>
        <v>290000</v>
      </c>
      <c r="J67" s="312"/>
      <c r="M67" s="317"/>
    </row>
    <row r="68" spans="1:13" hidden="1" outlineLevel="1">
      <c r="A68" s="312"/>
      <c r="B68" s="567" t="s">
        <v>7</v>
      </c>
      <c r="C68" s="331" t="s">
        <v>39</v>
      </c>
      <c r="D68" s="342" t="s">
        <v>24</v>
      </c>
      <c r="E68" s="343" t="str">
        <f>E64</f>
        <v>Thắng</v>
      </c>
      <c r="F68" s="344">
        <v>3</v>
      </c>
      <c r="G68" s="344">
        <f>F70</f>
        <v>2</v>
      </c>
      <c r="H68" s="345">
        <v>0</v>
      </c>
      <c r="I68" s="336">
        <f t="shared" si="3"/>
        <v>290000</v>
      </c>
      <c r="J68" s="312"/>
      <c r="M68" s="317"/>
    </row>
    <row r="69" spans="1:13" hidden="1" outlineLevel="1">
      <c r="A69" s="312"/>
      <c r="B69" s="567"/>
      <c r="C69" s="331" t="s">
        <v>39</v>
      </c>
      <c r="D69" s="342" t="s">
        <v>5</v>
      </c>
      <c r="E69" s="343" t="s">
        <v>1</v>
      </c>
      <c r="F69" s="346">
        <f>F68</f>
        <v>3</v>
      </c>
      <c r="G69" s="346">
        <f>F71</f>
        <v>2</v>
      </c>
      <c r="H69" s="345">
        <v>0</v>
      </c>
      <c r="I69" s="336">
        <f t="shared" si="3"/>
        <v>290000</v>
      </c>
      <c r="J69" s="312"/>
      <c r="M69" s="317"/>
    </row>
    <row r="70" spans="1:13" hidden="1" outlineLevel="1">
      <c r="A70" s="312"/>
      <c r="B70" s="567"/>
      <c r="C70" s="331" t="s">
        <v>39</v>
      </c>
      <c r="D70" s="342" t="s">
        <v>25</v>
      </c>
      <c r="E70" s="343" t="s">
        <v>17</v>
      </c>
      <c r="F70" s="346">
        <v>2</v>
      </c>
      <c r="G70" s="346">
        <f>F68</f>
        <v>3</v>
      </c>
      <c r="H70" s="345">
        <v>10000</v>
      </c>
      <c r="I70" s="336">
        <f t="shared" si="3"/>
        <v>300000</v>
      </c>
      <c r="J70" s="312"/>
      <c r="M70" s="317"/>
    </row>
    <row r="71" spans="1:13" hidden="1" outlineLevel="1">
      <c r="A71" s="312"/>
      <c r="B71" s="567"/>
      <c r="C71" s="331" t="s">
        <v>39</v>
      </c>
      <c r="D71" s="342" t="s">
        <v>15</v>
      </c>
      <c r="E71" s="343" t="s">
        <v>17</v>
      </c>
      <c r="F71" s="347">
        <f>F70</f>
        <v>2</v>
      </c>
      <c r="G71" s="347">
        <f>F69</f>
        <v>3</v>
      </c>
      <c r="H71" s="345">
        <v>10000</v>
      </c>
      <c r="I71" s="336">
        <f t="shared" si="3"/>
        <v>310000</v>
      </c>
      <c r="J71" s="312"/>
      <c r="M71" s="317"/>
    </row>
    <row r="72" spans="1:13" hidden="1" outlineLevel="1">
      <c r="A72" s="312"/>
      <c r="B72" s="568" t="s">
        <v>8</v>
      </c>
      <c r="C72" s="331" t="s">
        <v>39</v>
      </c>
      <c r="D72" s="332" t="s">
        <v>25</v>
      </c>
      <c r="E72" s="333" t="s">
        <v>1</v>
      </c>
      <c r="F72" s="339">
        <v>3</v>
      </c>
      <c r="G72" s="339">
        <f>F74</f>
        <v>2</v>
      </c>
      <c r="H72" s="335">
        <v>0</v>
      </c>
      <c r="I72" s="336">
        <f t="shared" si="3"/>
        <v>310000</v>
      </c>
      <c r="J72" s="312"/>
    </row>
    <row r="73" spans="1:13" hidden="1" outlineLevel="1">
      <c r="A73" s="312"/>
      <c r="B73" s="569"/>
      <c r="C73" s="331" t="s">
        <v>39</v>
      </c>
      <c r="D73" s="337" t="s">
        <v>5</v>
      </c>
      <c r="E73" s="338" t="s">
        <v>1</v>
      </c>
      <c r="F73" s="339">
        <f>F72</f>
        <v>3</v>
      </c>
      <c r="G73" s="339">
        <f>F75</f>
        <v>2</v>
      </c>
      <c r="H73" s="340">
        <v>0</v>
      </c>
      <c r="I73" s="336">
        <f t="shared" si="3"/>
        <v>310000</v>
      </c>
      <c r="J73" s="312"/>
    </row>
    <row r="74" spans="1:13" hidden="1" outlineLevel="1">
      <c r="A74" s="312"/>
      <c r="B74" s="569"/>
      <c r="C74" s="331" t="s">
        <v>39</v>
      </c>
      <c r="D74" s="337" t="s">
        <v>14</v>
      </c>
      <c r="E74" s="338" t="s">
        <v>17</v>
      </c>
      <c r="F74" s="339">
        <v>2</v>
      </c>
      <c r="G74" s="339">
        <f>F72</f>
        <v>3</v>
      </c>
      <c r="H74" s="340">
        <v>10000</v>
      </c>
      <c r="I74" s="336">
        <f t="shared" si="3"/>
        <v>320000</v>
      </c>
      <c r="J74" s="312"/>
    </row>
    <row r="75" spans="1:13" hidden="1" outlineLevel="1">
      <c r="A75" s="312"/>
      <c r="B75" s="569"/>
      <c r="C75" s="331" t="s">
        <v>39</v>
      </c>
      <c r="D75" s="337" t="s">
        <v>0</v>
      </c>
      <c r="E75" s="338" t="s">
        <v>17</v>
      </c>
      <c r="F75" s="341">
        <v>2</v>
      </c>
      <c r="G75" s="341">
        <f>F73</f>
        <v>3</v>
      </c>
      <c r="H75" s="340">
        <v>10000</v>
      </c>
      <c r="I75" s="336">
        <f t="shared" si="3"/>
        <v>330000</v>
      </c>
      <c r="J75" s="312"/>
    </row>
    <row r="76" spans="1:13" hidden="1" outlineLevel="1">
      <c r="A76" s="312"/>
      <c r="B76" s="567" t="s">
        <v>10</v>
      </c>
      <c r="C76" s="331" t="s">
        <v>39</v>
      </c>
      <c r="D76" s="342" t="s">
        <v>5</v>
      </c>
      <c r="E76" s="343" t="str">
        <f>E72</f>
        <v>Thắng</v>
      </c>
      <c r="F76" s="344">
        <v>3</v>
      </c>
      <c r="G76" s="344">
        <f>F78</f>
        <v>1</v>
      </c>
      <c r="H76" s="345">
        <v>0</v>
      </c>
      <c r="I76" s="336">
        <f t="shared" si="3"/>
        <v>330000</v>
      </c>
      <c r="J76" s="312"/>
    </row>
    <row r="77" spans="1:13" hidden="1" outlineLevel="1">
      <c r="A77" s="312"/>
      <c r="B77" s="567"/>
      <c r="C77" s="331" t="s">
        <v>39</v>
      </c>
      <c r="D77" s="342" t="s">
        <v>24</v>
      </c>
      <c r="E77" s="343" t="s">
        <v>1</v>
      </c>
      <c r="F77" s="346">
        <f>F76</f>
        <v>3</v>
      </c>
      <c r="G77" s="346">
        <f>F79</f>
        <v>1</v>
      </c>
      <c r="H77" s="345">
        <v>0</v>
      </c>
      <c r="I77" s="336">
        <f t="shared" si="3"/>
        <v>330000</v>
      </c>
      <c r="J77" s="312"/>
    </row>
    <row r="78" spans="1:13" hidden="1" outlineLevel="1">
      <c r="A78" s="312"/>
      <c r="B78" s="567"/>
      <c r="C78" s="331" t="s">
        <v>39</v>
      </c>
      <c r="D78" s="342" t="s">
        <v>0</v>
      </c>
      <c r="E78" s="343" t="s">
        <v>17</v>
      </c>
      <c r="F78" s="346">
        <v>1</v>
      </c>
      <c r="G78" s="346">
        <f>F76</f>
        <v>3</v>
      </c>
      <c r="H78" s="345">
        <v>10000</v>
      </c>
      <c r="I78" s="336">
        <f t="shared" si="3"/>
        <v>340000</v>
      </c>
      <c r="J78" s="312"/>
    </row>
    <row r="79" spans="1:13" hidden="1" outlineLevel="1">
      <c r="A79" s="312"/>
      <c r="B79" s="567"/>
      <c r="C79" s="331" t="s">
        <v>39</v>
      </c>
      <c r="D79" s="342" t="s">
        <v>15</v>
      </c>
      <c r="E79" s="343" t="s">
        <v>17</v>
      </c>
      <c r="F79" s="347">
        <f>F78</f>
        <v>1</v>
      </c>
      <c r="G79" s="347">
        <f>F77</f>
        <v>3</v>
      </c>
      <c r="H79" s="345">
        <v>10000</v>
      </c>
      <c r="I79" s="336">
        <f t="shared" si="3"/>
        <v>350000</v>
      </c>
      <c r="J79" s="312"/>
    </row>
    <row r="80" spans="1:13" hidden="1" outlineLevel="1">
      <c r="A80" s="312"/>
      <c r="B80" s="568" t="s">
        <v>31</v>
      </c>
      <c r="C80" s="331" t="s">
        <v>39</v>
      </c>
      <c r="D80" s="332" t="s">
        <v>0</v>
      </c>
      <c r="E80" s="333" t="s">
        <v>1</v>
      </c>
      <c r="F80" s="339">
        <v>3</v>
      </c>
      <c r="G80" s="339">
        <f>F82</f>
        <v>1</v>
      </c>
      <c r="H80" s="335">
        <v>0</v>
      </c>
      <c r="I80" s="336">
        <f t="shared" si="3"/>
        <v>350000</v>
      </c>
      <c r="J80" s="312"/>
    </row>
    <row r="81" spans="1:13" hidden="1" outlineLevel="1">
      <c r="A81" s="312"/>
      <c r="B81" s="569"/>
      <c r="C81" s="331" t="s">
        <v>39</v>
      </c>
      <c r="D81" s="337" t="s">
        <v>15</v>
      </c>
      <c r="E81" s="338" t="s">
        <v>1</v>
      </c>
      <c r="F81" s="339">
        <f>F80</f>
        <v>3</v>
      </c>
      <c r="G81" s="339">
        <f>F83</f>
        <v>2</v>
      </c>
      <c r="H81" s="340">
        <v>0</v>
      </c>
      <c r="I81" s="336">
        <f t="shared" si="3"/>
        <v>350000</v>
      </c>
      <c r="J81" s="312"/>
    </row>
    <row r="82" spans="1:13" hidden="1" outlineLevel="1">
      <c r="A82" s="312"/>
      <c r="B82" s="569"/>
      <c r="C82" s="331" t="s">
        <v>39</v>
      </c>
      <c r="D82" s="337" t="s">
        <v>14</v>
      </c>
      <c r="E82" s="338" t="s">
        <v>17</v>
      </c>
      <c r="F82" s="339">
        <v>1</v>
      </c>
      <c r="G82" s="339">
        <f>F80</f>
        <v>3</v>
      </c>
      <c r="H82" s="340">
        <v>10000</v>
      </c>
      <c r="I82" s="336">
        <f t="shared" si="3"/>
        <v>360000</v>
      </c>
      <c r="J82" s="312"/>
    </row>
    <row r="83" spans="1:13" hidden="1" outlineLevel="1">
      <c r="A83" s="312"/>
      <c r="B83" s="569"/>
      <c r="C83" s="331" t="s">
        <v>39</v>
      </c>
      <c r="D83" s="337" t="s">
        <v>5</v>
      </c>
      <c r="E83" s="338" t="s">
        <v>17</v>
      </c>
      <c r="F83" s="341">
        <v>2</v>
      </c>
      <c r="G83" s="341">
        <f>F81</f>
        <v>3</v>
      </c>
      <c r="H83" s="340">
        <v>10000</v>
      </c>
      <c r="I83" s="336">
        <f t="shared" si="3"/>
        <v>370000</v>
      </c>
      <c r="J83" s="312"/>
    </row>
    <row r="84" spans="1:13" collapsed="1">
      <c r="A84" s="312"/>
      <c r="B84" s="325" t="s">
        <v>379</v>
      </c>
      <c r="C84" s="326"/>
      <c r="D84" s="327"/>
      <c r="E84" s="328"/>
      <c r="F84" s="328"/>
      <c r="G84" s="328"/>
      <c r="H84" s="329">
        <f>SUM(H85:H100)</f>
        <v>80000</v>
      </c>
      <c r="I84" s="330">
        <v>0</v>
      </c>
      <c r="J84" s="312"/>
      <c r="M84" s="317"/>
    </row>
    <row r="85" spans="1:13" hidden="1" outlineLevel="1">
      <c r="A85" s="312"/>
      <c r="B85" s="568" t="s">
        <v>2</v>
      </c>
      <c r="C85" s="331" t="s">
        <v>39</v>
      </c>
      <c r="D85" s="332" t="s">
        <v>15</v>
      </c>
      <c r="E85" s="333" t="s">
        <v>1</v>
      </c>
      <c r="F85" s="339">
        <v>3</v>
      </c>
      <c r="G85" s="339">
        <f>F87</f>
        <v>1</v>
      </c>
      <c r="H85" s="335">
        <v>0</v>
      </c>
      <c r="I85" s="336">
        <f>I83+H85</f>
        <v>370000</v>
      </c>
      <c r="J85" s="312"/>
    </row>
    <row r="86" spans="1:13" hidden="1" outlineLevel="1">
      <c r="A86" s="312"/>
      <c r="B86" s="569"/>
      <c r="C86" s="331" t="s">
        <v>39</v>
      </c>
      <c r="D86" s="337" t="s">
        <v>0</v>
      </c>
      <c r="E86" s="338" t="s">
        <v>1</v>
      </c>
      <c r="F86" s="339">
        <f>F85</f>
        <v>3</v>
      </c>
      <c r="G86" s="339">
        <f>F88</f>
        <v>1</v>
      </c>
      <c r="H86" s="340">
        <v>0</v>
      </c>
      <c r="I86" s="336">
        <f t="shared" ref="I86:I100" si="4">I85+H86</f>
        <v>370000</v>
      </c>
      <c r="J86" s="312"/>
    </row>
    <row r="87" spans="1:13" hidden="1" outlineLevel="1">
      <c r="A87" s="312"/>
      <c r="B87" s="569"/>
      <c r="C87" s="331" t="s">
        <v>39</v>
      </c>
      <c r="D87" s="337" t="s">
        <v>25</v>
      </c>
      <c r="E87" s="338" t="s">
        <v>17</v>
      </c>
      <c r="F87" s="339">
        <v>1</v>
      </c>
      <c r="G87" s="339">
        <f>F85</f>
        <v>3</v>
      </c>
      <c r="H87" s="340">
        <v>10000</v>
      </c>
      <c r="I87" s="336">
        <f t="shared" si="4"/>
        <v>380000</v>
      </c>
      <c r="J87" s="312"/>
    </row>
    <row r="88" spans="1:13" hidden="1" outlineLevel="1">
      <c r="A88" s="312"/>
      <c r="B88" s="569"/>
      <c r="C88" s="331" t="s">
        <v>39</v>
      </c>
      <c r="D88" s="337" t="s">
        <v>5</v>
      </c>
      <c r="E88" s="338" t="s">
        <v>17</v>
      </c>
      <c r="F88" s="341">
        <f>F87</f>
        <v>1</v>
      </c>
      <c r="G88" s="341">
        <f>F86</f>
        <v>3</v>
      </c>
      <c r="H88" s="340">
        <v>10000</v>
      </c>
      <c r="I88" s="336">
        <f t="shared" si="4"/>
        <v>390000</v>
      </c>
      <c r="J88" s="312"/>
    </row>
    <row r="89" spans="1:13" hidden="1" outlineLevel="1">
      <c r="A89" s="312"/>
      <c r="B89" s="567" t="s">
        <v>3</v>
      </c>
      <c r="C89" s="331" t="s">
        <v>39</v>
      </c>
      <c r="D89" s="342" t="s">
        <v>15</v>
      </c>
      <c r="E89" s="343" t="str">
        <f>E85</f>
        <v>Thắng</v>
      </c>
      <c r="F89" s="344">
        <v>3</v>
      </c>
      <c r="G89" s="344">
        <f>F91</f>
        <v>0</v>
      </c>
      <c r="H89" s="345">
        <v>0</v>
      </c>
      <c r="I89" s="336">
        <f t="shared" si="4"/>
        <v>390000</v>
      </c>
      <c r="J89" s="312"/>
    </row>
    <row r="90" spans="1:13" hidden="1" outlineLevel="1">
      <c r="A90" s="312"/>
      <c r="B90" s="567"/>
      <c r="C90" s="331" t="s">
        <v>39</v>
      </c>
      <c r="D90" s="342" t="s">
        <v>0</v>
      </c>
      <c r="E90" s="343" t="s">
        <v>1</v>
      </c>
      <c r="F90" s="346">
        <f>F89</f>
        <v>3</v>
      </c>
      <c r="G90" s="346">
        <f>F92</f>
        <v>0</v>
      </c>
      <c r="H90" s="345">
        <v>0</v>
      </c>
      <c r="I90" s="336">
        <f t="shared" si="4"/>
        <v>390000</v>
      </c>
      <c r="J90" s="312"/>
    </row>
    <row r="91" spans="1:13" hidden="1" outlineLevel="1">
      <c r="A91" s="312"/>
      <c r="B91" s="567"/>
      <c r="C91" s="331" t="s">
        <v>39</v>
      </c>
      <c r="D91" s="342" t="s">
        <v>25</v>
      </c>
      <c r="E91" s="343" t="s">
        <v>17</v>
      </c>
      <c r="F91" s="346">
        <v>0</v>
      </c>
      <c r="G91" s="346">
        <f>F89</f>
        <v>3</v>
      </c>
      <c r="H91" s="345">
        <v>10000</v>
      </c>
      <c r="I91" s="336">
        <f t="shared" si="4"/>
        <v>400000</v>
      </c>
      <c r="J91" s="312"/>
    </row>
    <row r="92" spans="1:13" hidden="1" outlineLevel="1">
      <c r="A92" s="312"/>
      <c r="B92" s="567"/>
      <c r="C92" s="331" t="s">
        <v>39</v>
      </c>
      <c r="D92" s="342" t="s">
        <v>5</v>
      </c>
      <c r="E92" s="343" t="s">
        <v>17</v>
      </c>
      <c r="F92" s="347">
        <f>F91</f>
        <v>0</v>
      </c>
      <c r="G92" s="347">
        <f>F90</f>
        <v>3</v>
      </c>
      <c r="H92" s="345">
        <v>10000</v>
      </c>
      <c r="I92" s="336">
        <f t="shared" si="4"/>
        <v>410000</v>
      </c>
      <c r="J92" s="312"/>
    </row>
    <row r="93" spans="1:13" hidden="1" outlineLevel="1">
      <c r="A93" s="312"/>
      <c r="B93" s="568" t="s">
        <v>6</v>
      </c>
      <c r="C93" s="331" t="s">
        <v>39</v>
      </c>
      <c r="D93" s="332" t="s">
        <v>15</v>
      </c>
      <c r="E93" s="333" t="s">
        <v>1</v>
      </c>
      <c r="F93" s="334">
        <v>3</v>
      </c>
      <c r="G93" s="334">
        <f>F95</f>
        <v>1</v>
      </c>
      <c r="H93" s="335">
        <v>0</v>
      </c>
      <c r="I93" s="336">
        <f t="shared" si="4"/>
        <v>410000</v>
      </c>
      <c r="J93" s="312"/>
      <c r="M93" s="317"/>
    </row>
    <row r="94" spans="1:13" hidden="1" outlineLevel="1">
      <c r="A94" s="312"/>
      <c r="B94" s="569"/>
      <c r="C94" s="331" t="s">
        <v>39</v>
      </c>
      <c r="D94" s="337" t="s">
        <v>0</v>
      </c>
      <c r="E94" s="338" t="s">
        <v>1</v>
      </c>
      <c r="F94" s="339">
        <f>F93</f>
        <v>3</v>
      </c>
      <c r="G94" s="339">
        <f>F96</f>
        <v>1</v>
      </c>
      <c r="H94" s="340">
        <v>0</v>
      </c>
      <c r="I94" s="336">
        <f t="shared" si="4"/>
        <v>410000</v>
      </c>
      <c r="J94" s="312"/>
      <c r="M94" s="317"/>
    </row>
    <row r="95" spans="1:13" hidden="1" outlineLevel="1">
      <c r="A95" s="312"/>
      <c r="B95" s="569"/>
      <c r="C95" s="331" t="s">
        <v>39</v>
      </c>
      <c r="D95" s="337" t="s">
        <v>25</v>
      </c>
      <c r="E95" s="338" t="s">
        <v>17</v>
      </c>
      <c r="F95" s="339">
        <v>1</v>
      </c>
      <c r="G95" s="339">
        <f>F93</f>
        <v>3</v>
      </c>
      <c r="H95" s="340">
        <v>10000</v>
      </c>
      <c r="I95" s="336">
        <f t="shared" si="4"/>
        <v>420000</v>
      </c>
      <c r="J95" s="312"/>
      <c r="M95" s="317"/>
    </row>
    <row r="96" spans="1:13" hidden="1" outlineLevel="1">
      <c r="A96" s="312"/>
      <c r="B96" s="569"/>
      <c r="C96" s="331" t="s">
        <v>39</v>
      </c>
      <c r="D96" s="337" t="s">
        <v>5</v>
      </c>
      <c r="E96" s="338" t="s">
        <v>17</v>
      </c>
      <c r="F96" s="341">
        <f>F95</f>
        <v>1</v>
      </c>
      <c r="G96" s="341">
        <f>F94</f>
        <v>3</v>
      </c>
      <c r="H96" s="340">
        <v>10000</v>
      </c>
      <c r="I96" s="336">
        <f t="shared" si="4"/>
        <v>430000</v>
      </c>
      <c r="J96" s="312"/>
      <c r="M96" s="317"/>
    </row>
    <row r="97" spans="1:13" hidden="1" outlineLevel="1">
      <c r="A97" s="312"/>
      <c r="B97" s="567" t="s">
        <v>7</v>
      </c>
      <c r="C97" s="331" t="s">
        <v>39</v>
      </c>
      <c r="D97" s="342" t="s">
        <v>14</v>
      </c>
      <c r="E97" s="343" t="str">
        <f>E93</f>
        <v>Thắng</v>
      </c>
      <c r="F97" s="344">
        <v>3</v>
      </c>
      <c r="G97" s="344">
        <f>F99</f>
        <v>2</v>
      </c>
      <c r="H97" s="345">
        <v>0</v>
      </c>
      <c r="I97" s="336">
        <f t="shared" si="4"/>
        <v>430000</v>
      </c>
      <c r="J97" s="312"/>
      <c r="M97" s="317"/>
    </row>
    <row r="98" spans="1:13" hidden="1" outlineLevel="1">
      <c r="A98" s="312"/>
      <c r="B98" s="567"/>
      <c r="C98" s="331" t="s">
        <v>39</v>
      </c>
      <c r="D98" s="342" t="s">
        <v>25</v>
      </c>
      <c r="E98" s="343" t="s">
        <v>1</v>
      </c>
      <c r="F98" s="346">
        <f>F97</f>
        <v>3</v>
      </c>
      <c r="G98" s="346">
        <f>F100</f>
        <v>2</v>
      </c>
      <c r="H98" s="345">
        <v>0</v>
      </c>
      <c r="I98" s="336">
        <f t="shared" si="4"/>
        <v>430000</v>
      </c>
      <c r="J98" s="312"/>
      <c r="M98" s="317"/>
    </row>
    <row r="99" spans="1:13" hidden="1" outlineLevel="1">
      <c r="A99" s="312"/>
      <c r="B99" s="567"/>
      <c r="C99" s="331" t="s">
        <v>39</v>
      </c>
      <c r="D99" s="342" t="s">
        <v>0</v>
      </c>
      <c r="E99" s="343" t="s">
        <v>17</v>
      </c>
      <c r="F99" s="346">
        <v>2</v>
      </c>
      <c r="G99" s="346">
        <f>F97</f>
        <v>3</v>
      </c>
      <c r="H99" s="345">
        <v>10000</v>
      </c>
      <c r="I99" s="336">
        <f t="shared" si="4"/>
        <v>440000</v>
      </c>
      <c r="J99" s="312"/>
      <c r="M99" s="317"/>
    </row>
    <row r="100" spans="1:13" hidden="1" outlineLevel="1">
      <c r="A100" s="312"/>
      <c r="B100" s="567"/>
      <c r="C100" s="331" t="s">
        <v>39</v>
      </c>
      <c r="D100" s="342" t="s">
        <v>15</v>
      </c>
      <c r="E100" s="343" t="s">
        <v>17</v>
      </c>
      <c r="F100" s="347">
        <f>F99</f>
        <v>2</v>
      </c>
      <c r="G100" s="347">
        <f>F98</f>
        <v>3</v>
      </c>
      <c r="H100" s="345">
        <v>10000</v>
      </c>
      <c r="I100" s="336">
        <f t="shared" si="4"/>
        <v>450000</v>
      </c>
      <c r="J100" s="312"/>
      <c r="M100" s="317"/>
    </row>
    <row r="101" spans="1:13" collapsed="1">
      <c r="A101" s="312"/>
      <c r="B101" s="325" t="s">
        <v>380</v>
      </c>
      <c r="C101" s="326"/>
      <c r="D101" s="327"/>
      <c r="E101" s="328"/>
      <c r="F101" s="328"/>
      <c r="G101" s="328"/>
      <c r="H101" s="329">
        <f>SUM(H102:H129)</f>
        <v>80000</v>
      </c>
      <c r="I101" s="330">
        <v>0</v>
      </c>
      <c r="J101" s="312"/>
      <c r="M101" s="317"/>
    </row>
    <row r="102" spans="1:13" hidden="1" outlineLevel="1">
      <c r="A102" s="312"/>
      <c r="B102" s="568" t="s">
        <v>2</v>
      </c>
      <c r="C102" s="331" t="s">
        <v>39</v>
      </c>
      <c r="D102" s="332" t="s">
        <v>16</v>
      </c>
      <c r="E102" s="333" t="s">
        <v>1</v>
      </c>
      <c r="F102" s="339">
        <v>3</v>
      </c>
      <c r="G102" s="339">
        <f>F104</f>
        <v>1</v>
      </c>
      <c r="H102" s="335">
        <v>0</v>
      </c>
      <c r="I102" s="336">
        <f>I100+H102</f>
        <v>450000</v>
      </c>
      <c r="J102" s="312"/>
    </row>
    <row r="103" spans="1:13" hidden="1" outlineLevel="1">
      <c r="A103" s="312"/>
      <c r="B103" s="569"/>
      <c r="C103" s="331" t="s">
        <v>39</v>
      </c>
      <c r="D103" s="337" t="s">
        <v>14</v>
      </c>
      <c r="E103" s="338" t="s">
        <v>1</v>
      </c>
      <c r="F103" s="339">
        <f>F102</f>
        <v>3</v>
      </c>
      <c r="G103" s="339">
        <f>F105</f>
        <v>1</v>
      </c>
      <c r="H103" s="340">
        <v>0</v>
      </c>
      <c r="I103" s="336">
        <f t="shared" ref="I103:I129" si="5">I102+H103</f>
        <v>450000</v>
      </c>
      <c r="J103" s="312"/>
    </row>
    <row r="104" spans="1:13" hidden="1" outlineLevel="1">
      <c r="A104" s="312"/>
      <c r="B104" s="569"/>
      <c r="C104" s="331" t="s">
        <v>39</v>
      </c>
      <c r="D104" s="337" t="s">
        <v>13</v>
      </c>
      <c r="E104" s="338" t="s">
        <v>17</v>
      </c>
      <c r="F104" s="339">
        <v>1</v>
      </c>
      <c r="G104" s="339">
        <f>F102</f>
        <v>3</v>
      </c>
      <c r="H104" s="340">
        <v>10000</v>
      </c>
      <c r="I104" s="336">
        <f t="shared" si="5"/>
        <v>460000</v>
      </c>
      <c r="J104" s="312"/>
    </row>
    <row r="105" spans="1:13" hidden="1" outlineLevel="1">
      <c r="A105" s="312"/>
      <c r="B105" s="569"/>
      <c r="C105" s="331" t="s">
        <v>39</v>
      </c>
      <c r="D105" s="337" t="s">
        <v>111</v>
      </c>
      <c r="E105" s="338" t="s">
        <v>17</v>
      </c>
      <c r="F105" s="341">
        <f>F104</f>
        <v>1</v>
      </c>
      <c r="G105" s="341">
        <f>F103</f>
        <v>3</v>
      </c>
      <c r="H105" s="340">
        <v>0</v>
      </c>
      <c r="I105" s="336">
        <f t="shared" si="5"/>
        <v>460000</v>
      </c>
      <c r="J105" s="312"/>
    </row>
    <row r="106" spans="1:13" hidden="1" outlineLevel="1">
      <c r="A106" s="312"/>
      <c r="B106" s="567" t="s">
        <v>3</v>
      </c>
      <c r="C106" s="331" t="s">
        <v>39</v>
      </c>
      <c r="D106" s="342" t="s">
        <v>13</v>
      </c>
      <c r="E106" s="343" t="str">
        <f>E102</f>
        <v>Thắng</v>
      </c>
      <c r="F106" s="344">
        <v>3</v>
      </c>
      <c r="G106" s="344">
        <f>F108</f>
        <v>2</v>
      </c>
      <c r="H106" s="345">
        <v>0</v>
      </c>
      <c r="I106" s="336">
        <f t="shared" si="5"/>
        <v>460000</v>
      </c>
      <c r="J106" s="312"/>
    </row>
    <row r="107" spans="1:13" hidden="1" outlineLevel="1">
      <c r="A107" s="312"/>
      <c r="B107" s="567"/>
      <c r="C107" s="331" t="s">
        <v>39</v>
      </c>
      <c r="D107" s="342" t="s">
        <v>14</v>
      </c>
      <c r="E107" s="343" t="s">
        <v>1</v>
      </c>
      <c r="F107" s="346">
        <f>F106</f>
        <v>3</v>
      </c>
      <c r="G107" s="346">
        <f>F109</f>
        <v>2</v>
      </c>
      <c r="H107" s="345">
        <v>0</v>
      </c>
      <c r="I107" s="336">
        <f t="shared" si="5"/>
        <v>460000</v>
      </c>
      <c r="J107" s="312"/>
    </row>
    <row r="108" spans="1:13" hidden="1" outlineLevel="1">
      <c r="A108" s="312"/>
      <c r="B108" s="567"/>
      <c r="C108" s="331" t="s">
        <v>39</v>
      </c>
      <c r="D108" s="342" t="s">
        <v>16</v>
      </c>
      <c r="E108" s="343" t="s">
        <v>17</v>
      </c>
      <c r="F108" s="346">
        <v>2</v>
      </c>
      <c r="G108" s="346">
        <f>F106</f>
        <v>3</v>
      </c>
      <c r="H108" s="345">
        <v>10000</v>
      </c>
      <c r="I108" s="336">
        <f t="shared" si="5"/>
        <v>470000</v>
      </c>
      <c r="J108" s="312"/>
    </row>
    <row r="109" spans="1:13" hidden="1" outlineLevel="1">
      <c r="A109" s="312"/>
      <c r="B109" s="567"/>
      <c r="C109" s="331" t="s">
        <v>39</v>
      </c>
      <c r="D109" s="342" t="s">
        <v>111</v>
      </c>
      <c r="E109" s="343" t="s">
        <v>17</v>
      </c>
      <c r="F109" s="347">
        <f>F108</f>
        <v>2</v>
      </c>
      <c r="G109" s="347">
        <f>F107</f>
        <v>3</v>
      </c>
      <c r="H109" s="345">
        <v>0</v>
      </c>
      <c r="I109" s="336">
        <f t="shared" si="5"/>
        <v>470000</v>
      </c>
      <c r="J109" s="312"/>
    </row>
    <row r="110" spans="1:13" hidden="1" outlineLevel="1">
      <c r="A110" s="312"/>
      <c r="B110" s="568" t="s">
        <v>6</v>
      </c>
      <c r="C110" s="331" t="s">
        <v>39</v>
      </c>
      <c r="D110" s="332" t="s">
        <v>25</v>
      </c>
      <c r="E110" s="333" t="s">
        <v>1</v>
      </c>
      <c r="F110" s="334">
        <v>3</v>
      </c>
      <c r="G110" s="334">
        <f>F112</f>
        <v>2</v>
      </c>
      <c r="H110" s="335">
        <v>0</v>
      </c>
      <c r="I110" s="336">
        <f t="shared" si="5"/>
        <v>470000</v>
      </c>
      <c r="J110" s="312"/>
      <c r="M110" s="317"/>
    </row>
    <row r="111" spans="1:13" hidden="1" outlineLevel="1">
      <c r="A111" s="312"/>
      <c r="B111" s="569"/>
      <c r="C111" s="331" t="s">
        <v>39</v>
      </c>
      <c r="D111" s="337" t="s">
        <v>16</v>
      </c>
      <c r="E111" s="338" t="s">
        <v>1</v>
      </c>
      <c r="F111" s="339">
        <f>F110</f>
        <v>3</v>
      </c>
      <c r="G111" s="339">
        <f>F113</f>
        <v>2</v>
      </c>
      <c r="H111" s="340">
        <v>0</v>
      </c>
      <c r="I111" s="336">
        <f t="shared" si="5"/>
        <v>470000</v>
      </c>
      <c r="J111" s="312"/>
      <c r="M111" s="317"/>
    </row>
    <row r="112" spans="1:13" hidden="1" outlineLevel="1">
      <c r="A112" s="312"/>
      <c r="B112" s="569"/>
      <c r="C112" s="331" t="s">
        <v>39</v>
      </c>
      <c r="D112" s="337" t="s">
        <v>14</v>
      </c>
      <c r="E112" s="338" t="s">
        <v>17</v>
      </c>
      <c r="F112" s="339">
        <v>2</v>
      </c>
      <c r="G112" s="339">
        <f>F110</f>
        <v>3</v>
      </c>
      <c r="H112" s="340">
        <v>10000</v>
      </c>
      <c r="I112" s="336">
        <f t="shared" si="5"/>
        <v>480000</v>
      </c>
      <c r="J112" s="312"/>
      <c r="M112" s="317"/>
    </row>
    <row r="113" spans="1:13" hidden="1" outlineLevel="1">
      <c r="A113" s="312"/>
      <c r="B113" s="569"/>
      <c r="C113" s="331" t="s">
        <v>39</v>
      </c>
      <c r="D113" s="337" t="s">
        <v>111</v>
      </c>
      <c r="E113" s="338" t="s">
        <v>17</v>
      </c>
      <c r="F113" s="341">
        <f>F112</f>
        <v>2</v>
      </c>
      <c r="G113" s="341">
        <f>F111</f>
        <v>3</v>
      </c>
      <c r="H113" s="340">
        <v>0</v>
      </c>
      <c r="I113" s="336">
        <f t="shared" si="5"/>
        <v>480000</v>
      </c>
      <c r="J113" s="312"/>
      <c r="M113" s="317"/>
    </row>
    <row r="114" spans="1:13" hidden="1" outlineLevel="1">
      <c r="A114" s="312"/>
      <c r="B114" s="567" t="s">
        <v>7</v>
      </c>
      <c r="C114" s="331" t="s">
        <v>39</v>
      </c>
      <c r="D114" s="342" t="s">
        <v>13</v>
      </c>
      <c r="E114" s="343" t="str">
        <f>E110</f>
        <v>Thắng</v>
      </c>
      <c r="F114" s="344">
        <v>3</v>
      </c>
      <c r="G114" s="344">
        <f>F116</f>
        <v>2</v>
      </c>
      <c r="H114" s="345">
        <v>0</v>
      </c>
      <c r="I114" s="336">
        <f t="shared" si="5"/>
        <v>480000</v>
      </c>
      <c r="J114" s="312"/>
      <c r="M114" s="317"/>
    </row>
    <row r="115" spans="1:13" hidden="1" outlineLevel="1">
      <c r="A115" s="312"/>
      <c r="B115" s="567"/>
      <c r="C115" s="331" t="s">
        <v>39</v>
      </c>
      <c r="D115" s="342" t="s">
        <v>16</v>
      </c>
      <c r="E115" s="343" t="s">
        <v>1</v>
      </c>
      <c r="F115" s="346">
        <f>F114</f>
        <v>3</v>
      </c>
      <c r="G115" s="346">
        <f>F117</f>
        <v>2</v>
      </c>
      <c r="H115" s="345">
        <v>0</v>
      </c>
      <c r="I115" s="336">
        <f t="shared" si="5"/>
        <v>480000</v>
      </c>
      <c r="J115" s="312"/>
      <c r="M115" s="317"/>
    </row>
    <row r="116" spans="1:13" hidden="1" outlineLevel="1">
      <c r="A116" s="312"/>
      <c r="B116" s="567"/>
      <c r="C116" s="331" t="s">
        <v>39</v>
      </c>
      <c r="D116" s="342" t="s">
        <v>25</v>
      </c>
      <c r="E116" s="343" t="s">
        <v>17</v>
      </c>
      <c r="F116" s="346">
        <v>2</v>
      </c>
      <c r="G116" s="346">
        <f>F114</f>
        <v>3</v>
      </c>
      <c r="H116" s="345">
        <v>10000</v>
      </c>
      <c r="I116" s="336">
        <f t="shared" si="5"/>
        <v>490000</v>
      </c>
      <c r="J116" s="312"/>
      <c r="M116" s="317"/>
    </row>
    <row r="117" spans="1:13" hidden="1" outlineLevel="1">
      <c r="A117" s="312"/>
      <c r="B117" s="567"/>
      <c r="C117" s="331" t="s">
        <v>39</v>
      </c>
      <c r="D117" s="342" t="s">
        <v>118</v>
      </c>
      <c r="E117" s="343" t="s">
        <v>17</v>
      </c>
      <c r="F117" s="347">
        <f>F116</f>
        <v>2</v>
      </c>
      <c r="G117" s="347">
        <f>F115</f>
        <v>3</v>
      </c>
      <c r="H117" s="345">
        <v>10000</v>
      </c>
      <c r="I117" s="336">
        <f t="shared" si="5"/>
        <v>500000</v>
      </c>
      <c r="J117" s="312"/>
      <c r="M117" s="317"/>
    </row>
    <row r="118" spans="1:13" hidden="1" outlineLevel="1">
      <c r="A118" s="312"/>
      <c r="B118" s="568" t="s">
        <v>8</v>
      </c>
      <c r="C118" s="331" t="s">
        <v>39</v>
      </c>
      <c r="D118" s="332" t="s">
        <v>14</v>
      </c>
      <c r="E118" s="333" t="s">
        <v>1</v>
      </c>
      <c r="F118" s="339">
        <v>3</v>
      </c>
      <c r="G118" s="339">
        <f>F120</f>
        <v>1</v>
      </c>
      <c r="H118" s="335">
        <v>0</v>
      </c>
      <c r="I118" s="336">
        <f t="shared" si="5"/>
        <v>500000</v>
      </c>
      <c r="J118" s="312"/>
    </row>
    <row r="119" spans="1:13" hidden="1" outlineLevel="1">
      <c r="A119" s="312"/>
      <c r="B119" s="569"/>
      <c r="C119" s="331" t="s">
        <v>39</v>
      </c>
      <c r="D119" s="337" t="s">
        <v>118</v>
      </c>
      <c r="E119" s="338" t="s">
        <v>1</v>
      </c>
      <c r="F119" s="339">
        <f>F118</f>
        <v>3</v>
      </c>
      <c r="G119" s="339">
        <f>F121</f>
        <v>1</v>
      </c>
      <c r="H119" s="340">
        <v>0</v>
      </c>
      <c r="I119" s="336">
        <f t="shared" si="5"/>
        <v>500000</v>
      </c>
      <c r="J119" s="312"/>
    </row>
    <row r="120" spans="1:13" hidden="1" outlineLevel="1">
      <c r="A120" s="312"/>
      <c r="B120" s="569"/>
      <c r="C120" s="331" t="s">
        <v>39</v>
      </c>
      <c r="D120" s="337" t="s">
        <v>13</v>
      </c>
      <c r="E120" s="338" t="s">
        <v>17</v>
      </c>
      <c r="F120" s="339">
        <v>1</v>
      </c>
      <c r="G120" s="339">
        <f>F118</f>
        <v>3</v>
      </c>
      <c r="H120" s="340">
        <v>10000</v>
      </c>
      <c r="I120" s="336">
        <f t="shared" si="5"/>
        <v>510000</v>
      </c>
      <c r="J120" s="312"/>
    </row>
    <row r="121" spans="1:13" hidden="1" outlineLevel="1">
      <c r="A121" s="312"/>
      <c r="B121" s="569"/>
      <c r="C121" s="331" t="s">
        <v>39</v>
      </c>
      <c r="D121" s="337" t="s">
        <v>111</v>
      </c>
      <c r="E121" s="338" t="s">
        <v>17</v>
      </c>
      <c r="F121" s="341">
        <f>F120</f>
        <v>1</v>
      </c>
      <c r="G121" s="341">
        <f>F119</f>
        <v>3</v>
      </c>
      <c r="H121" s="340">
        <v>0</v>
      </c>
      <c r="I121" s="336">
        <f t="shared" si="5"/>
        <v>510000</v>
      </c>
      <c r="J121" s="312"/>
    </row>
    <row r="122" spans="1:13" hidden="1" outlineLevel="1">
      <c r="A122" s="312"/>
      <c r="B122" s="567" t="s">
        <v>10</v>
      </c>
      <c r="C122" s="331" t="s">
        <v>39</v>
      </c>
      <c r="D122" s="342" t="s">
        <v>14</v>
      </c>
      <c r="E122" s="343" t="str">
        <f>E118</f>
        <v>Thắng</v>
      </c>
      <c r="F122" s="344">
        <v>3</v>
      </c>
      <c r="G122" s="344">
        <f>F124</f>
        <v>2</v>
      </c>
      <c r="H122" s="345">
        <v>0</v>
      </c>
      <c r="I122" s="336">
        <f t="shared" si="5"/>
        <v>510000</v>
      </c>
      <c r="J122" s="312"/>
    </row>
    <row r="123" spans="1:13" hidden="1" outlineLevel="1">
      <c r="A123" s="312"/>
      <c r="B123" s="567"/>
      <c r="C123" s="331" t="s">
        <v>39</v>
      </c>
      <c r="D123" s="342" t="s">
        <v>118</v>
      </c>
      <c r="E123" s="343" t="s">
        <v>1</v>
      </c>
      <c r="F123" s="346">
        <f>F122</f>
        <v>3</v>
      </c>
      <c r="G123" s="346">
        <f>F125</f>
        <v>2</v>
      </c>
      <c r="H123" s="345">
        <v>0</v>
      </c>
      <c r="I123" s="336">
        <f t="shared" si="5"/>
        <v>510000</v>
      </c>
      <c r="J123" s="312"/>
    </row>
    <row r="124" spans="1:13" hidden="1" outlineLevel="1">
      <c r="A124" s="312"/>
      <c r="B124" s="567"/>
      <c r="C124" s="331" t="s">
        <v>39</v>
      </c>
      <c r="D124" s="342" t="s">
        <v>13</v>
      </c>
      <c r="E124" s="343" t="s">
        <v>17</v>
      </c>
      <c r="F124" s="346">
        <v>2</v>
      </c>
      <c r="G124" s="346">
        <f>F122</f>
        <v>3</v>
      </c>
      <c r="H124" s="345">
        <v>10000</v>
      </c>
      <c r="I124" s="336">
        <f t="shared" si="5"/>
        <v>520000</v>
      </c>
      <c r="J124" s="312"/>
    </row>
    <row r="125" spans="1:13" hidden="1" outlineLevel="1">
      <c r="A125" s="312"/>
      <c r="B125" s="567"/>
      <c r="C125" s="331" t="s">
        <v>39</v>
      </c>
      <c r="D125" s="342" t="s">
        <v>111</v>
      </c>
      <c r="E125" s="343" t="s">
        <v>17</v>
      </c>
      <c r="F125" s="347">
        <f>F124</f>
        <v>2</v>
      </c>
      <c r="G125" s="347">
        <f>F123</f>
        <v>3</v>
      </c>
      <c r="H125" s="345">
        <v>0</v>
      </c>
      <c r="I125" s="336">
        <f t="shared" si="5"/>
        <v>520000</v>
      </c>
      <c r="J125" s="312"/>
    </row>
    <row r="126" spans="1:13" hidden="1" outlineLevel="1">
      <c r="A126" s="312"/>
      <c r="B126" s="568" t="s">
        <v>31</v>
      </c>
      <c r="C126" s="331" t="s">
        <v>39</v>
      </c>
      <c r="D126" s="332" t="s">
        <v>118</v>
      </c>
      <c r="E126" s="333" t="s">
        <v>1</v>
      </c>
      <c r="F126" s="339">
        <v>3</v>
      </c>
      <c r="G126" s="339">
        <f>F128</f>
        <v>0</v>
      </c>
      <c r="H126" s="335">
        <v>0</v>
      </c>
      <c r="I126" s="336">
        <f t="shared" si="5"/>
        <v>520000</v>
      </c>
      <c r="J126" s="312"/>
    </row>
    <row r="127" spans="1:13" hidden="1" outlineLevel="1">
      <c r="A127" s="312"/>
      <c r="B127" s="569"/>
      <c r="C127" s="331" t="s">
        <v>39</v>
      </c>
      <c r="D127" s="337" t="s">
        <v>25</v>
      </c>
      <c r="E127" s="338" t="s">
        <v>1</v>
      </c>
      <c r="F127" s="339">
        <f>F126</f>
        <v>3</v>
      </c>
      <c r="G127" s="339">
        <f>F129</f>
        <v>0</v>
      </c>
      <c r="H127" s="340">
        <v>0</v>
      </c>
      <c r="I127" s="336">
        <f t="shared" si="5"/>
        <v>520000</v>
      </c>
      <c r="J127" s="312"/>
    </row>
    <row r="128" spans="1:13" hidden="1" outlineLevel="1">
      <c r="A128" s="312"/>
      <c r="B128" s="569"/>
      <c r="C128" s="331" t="s">
        <v>39</v>
      </c>
      <c r="D128" s="337" t="s">
        <v>14</v>
      </c>
      <c r="E128" s="338" t="s">
        <v>17</v>
      </c>
      <c r="F128" s="339">
        <v>0</v>
      </c>
      <c r="G128" s="339">
        <f>F126</f>
        <v>3</v>
      </c>
      <c r="H128" s="340">
        <v>10000</v>
      </c>
      <c r="I128" s="336">
        <f t="shared" si="5"/>
        <v>530000</v>
      </c>
      <c r="J128" s="312"/>
    </row>
    <row r="129" spans="1:13" hidden="1" outlineLevel="1">
      <c r="A129" s="312"/>
      <c r="B129" s="569"/>
      <c r="C129" s="331" t="s">
        <v>39</v>
      </c>
      <c r="D129" s="337" t="s">
        <v>111</v>
      </c>
      <c r="E129" s="338" t="s">
        <v>17</v>
      </c>
      <c r="F129" s="341">
        <f>F128</f>
        <v>0</v>
      </c>
      <c r="G129" s="341">
        <f>F127</f>
        <v>3</v>
      </c>
      <c r="H129" s="340">
        <v>0</v>
      </c>
      <c r="I129" s="336">
        <f t="shared" si="5"/>
        <v>530000</v>
      </c>
      <c r="J129" s="312"/>
    </row>
    <row r="130" spans="1:13" collapsed="1">
      <c r="A130" s="312"/>
      <c r="B130" s="325" t="s">
        <v>381</v>
      </c>
      <c r="C130" s="326"/>
      <c r="D130" s="327"/>
      <c r="E130" s="328"/>
      <c r="F130" s="328"/>
      <c r="G130" s="328"/>
      <c r="H130" s="329">
        <f>SUM(H131:H158)</f>
        <v>120000</v>
      </c>
      <c r="I130" s="330">
        <v>0</v>
      </c>
      <c r="J130" s="312"/>
      <c r="M130" s="317"/>
    </row>
    <row r="131" spans="1:13" hidden="1" outlineLevel="1">
      <c r="A131" s="312"/>
      <c r="B131" s="568" t="s">
        <v>2</v>
      </c>
      <c r="C131" s="331" t="s">
        <v>39</v>
      </c>
      <c r="D131" s="332" t="s">
        <v>111</v>
      </c>
      <c r="E131" s="333" t="s">
        <v>1</v>
      </c>
      <c r="F131" s="339">
        <v>3</v>
      </c>
      <c r="G131" s="339">
        <f>F133</f>
        <v>2</v>
      </c>
      <c r="H131" s="335">
        <v>0</v>
      </c>
      <c r="I131" s="336">
        <f>I129+H131</f>
        <v>530000</v>
      </c>
      <c r="J131" s="312"/>
    </row>
    <row r="132" spans="1:13" hidden="1" outlineLevel="1">
      <c r="A132" s="312"/>
      <c r="B132" s="569"/>
      <c r="C132" s="331" t="s">
        <v>39</v>
      </c>
      <c r="D132" s="337" t="s">
        <v>14</v>
      </c>
      <c r="E132" s="338" t="s">
        <v>1</v>
      </c>
      <c r="F132" s="339">
        <f>F131</f>
        <v>3</v>
      </c>
      <c r="G132" s="339">
        <f>F134</f>
        <v>2</v>
      </c>
      <c r="H132" s="340">
        <v>0</v>
      </c>
      <c r="I132" s="336">
        <f t="shared" ref="I132:I158" si="6">I131+H132</f>
        <v>530000</v>
      </c>
      <c r="J132" s="312"/>
    </row>
    <row r="133" spans="1:13" hidden="1" outlineLevel="1">
      <c r="A133" s="312"/>
      <c r="B133" s="569"/>
      <c r="C133" s="331" t="s">
        <v>39</v>
      </c>
      <c r="D133" s="337" t="s">
        <v>16</v>
      </c>
      <c r="E133" s="338" t="s">
        <v>17</v>
      </c>
      <c r="F133" s="339">
        <v>2</v>
      </c>
      <c r="G133" s="339">
        <f>F131</f>
        <v>3</v>
      </c>
      <c r="H133" s="340">
        <v>10000</v>
      </c>
      <c r="I133" s="336">
        <f t="shared" si="6"/>
        <v>540000</v>
      </c>
      <c r="J133" s="312"/>
    </row>
    <row r="134" spans="1:13" hidden="1" outlineLevel="1">
      <c r="A134" s="312"/>
      <c r="B134" s="569"/>
      <c r="C134" s="331" t="s">
        <v>39</v>
      </c>
      <c r="D134" s="337" t="s">
        <v>25</v>
      </c>
      <c r="E134" s="338" t="s">
        <v>17</v>
      </c>
      <c r="F134" s="341">
        <f>F133</f>
        <v>2</v>
      </c>
      <c r="G134" s="341">
        <f>F132</f>
        <v>3</v>
      </c>
      <c r="H134" s="340">
        <v>10000</v>
      </c>
      <c r="I134" s="336">
        <f t="shared" si="6"/>
        <v>550000</v>
      </c>
      <c r="J134" s="312"/>
    </row>
    <row r="135" spans="1:13" hidden="1" outlineLevel="1">
      <c r="A135" s="312"/>
      <c r="B135" s="567" t="s">
        <v>3</v>
      </c>
      <c r="C135" s="331" t="s">
        <v>39</v>
      </c>
      <c r="D135" s="342" t="s">
        <v>13</v>
      </c>
      <c r="E135" s="343" t="str">
        <f>E131</f>
        <v>Thắng</v>
      </c>
      <c r="F135" s="344">
        <v>3</v>
      </c>
      <c r="G135" s="344">
        <f>F137</f>
        <v>1</v>
      </c>
      <c r="H135" s="345">
        <v>0</v>
      </c>
      <c r="I135" s="336">
        <f t="shared" si="6"/>
        <v>550000</v>
      </c>
      <c r="J135" s="312"/>
    </row>
    <row r="136" spans="1:13" hidden="1" outlineLevel="1">
      <c r="A136" s="312"/>
      <c r="B136" s="567"/>
      <c r="C136" s="331" t="s">
        <v>39</v>
      </c>
      <c r="D136" s="342" t="s">
        <v>25</v>
      </c>
      <c r="E136" s="343" t="s">
        <v>1</v>
      </c>
      <c r="F136" s="346">
        <f>F135</f>
        <v>3</v>
      </c>
      <c r="G136" s="346">
        <f>F138</f>
        <v>1</v>
      </c>
      <c r="H136" s="345">
        <v>0</v>
      </c>
      <c r="I136" s="336">
        <f t="shared" si="6"/>
        <v>550000</v>
      </c>
      <c r="J136" s="312"/>
    </row>
    <row r="137" spans="1:13" hidden="1" outlineLevel="1">
      <c r="A137" s="312"/>
      <c r="B137" s="567"/>
      <c r="C137" s="331" t="s">
        <v>39</v>
      </c>
      <c r="D137" s="342" t="s">
        <v>14</v>
      </c>
      <c r="E137" s="343" t="s">
        <v>17</v>
      </c>
      <c r="F137" s="346">
        <v>1</v>
      </c>
      <c r="G137" s="346">
        <f>F135</f>
        <v>3</v>
      </c>
      <c r="H137" s="345">
        <v>10000</v>
      </c>
      <c r="I137" s="336">
        <f t="shared" si="6"/>
        <v>560000</v>
      </c>
      <c r="J137" s="312"/>
    </row>
    <row r="138" spans="1:13" hidden="1" outlineLevel="1">
      <c r="A138" s="312"/>
      <c r="B138" s="567"/>
      <c r="C138" s="331" t="s">
        <v>39</v>
      </c>
      <c r="D138" s="342" t="s">
        <v>111</v>
      </c>
      <c r="E138" s="343" t="s">
        <v>17</v>
      </c>
      <c r="F138" s="347">
        <f>F137</f>
        <v>1</v>
      </c>
      <c r="G138" s="347">
        <f>F136</f>
        <v>3</v>
      </c>
      <c r="H138" s="345">
        <v>0</v>
      </c>
      <c r="I138" s="336">
        <f t="shared" si="6"/>
        <v>560000</v>
      </c>
      <c r="J138" s="312"/>
    </row>
    <row r="139" spans="1:13" hidden="1" outlineLevel="1">
      <c r="A139" s="312"/>
      <c r="B139" s="568" t="s">
        <v>6</v>
      </c>
      <c r="C139" s="331" t="s">
        <v>39</v>
      </c>
      <c r="D139" s="332" t="s">
        <v>13</v>
      </c>
      <c r="E139" s="333" t="s">
        <v>1</v>
      </c>
      <c r="F139" s="334">
        <v>3</v>
      </c>
      <c r="G139" s="334">
        <f>F141</f>
        <v>0</v>
      </c>
      <c r="H139" s="335">
        <v>0</v>
      </c>
      <c r="I139" s="336">
        <f t="shared" si="6"/>
        <v>560000</v>
      </c>
      <c r="J139" s="312"/>
      <c r="M139" s="317"/>
    </row>
    <row r="140" spans="1:13" hidden="1" outlineLevel="1">
      <c r="A140" s="312"/>
      <c r="B140" s="569"/>
      <c r="C140" s="331" t="s">
        <v>39</v>
      </c>
      <c r="D140" s="337" t="s">
        <v>25</v>
      </c>
      <c r="E140" s="338" t="s">
        <v>1</v>
      </c>
      <c r="F140" s="339">
        <f>F139</f>
        <v>3</v>
      </c>
      <c r="G140" s="339">
        <f>F142</f>
        <v>0</v>
      </c>
      <c r="H140" s="340">
        <v>0</v>
      </c>
      <c r="I140" s="336">
        <f t="shared" si="6"/>
        <v>560000</v>
      </c>
      <c r="J140" s="312"/>
      <c r="M140" s="317"/>
    </row>
    <row r="141" spans="1:13" hidden="1" outlineLevel="1">
      <c r="A141" s="312"/>
      <c r="B141" s="569"/>
      <c r="C141" s="331" t="s">
        <v>39</v>
      </c>
      <c r="D141" s="337" t="s">
        <v>15</v>
      </c>
      <c r="E141" s="338" t="s">
        <v>17</v>
      </c>
      <c r="F141" s="339">
        <v>0</v>
      </c>
      <c r="G141" s="339">
        <f>F139</f>
        <v>3</v>
      </c>
      <c r="H141" s="340">
        <v>10000</v>
      </c>
      <c r="I141" s="336">
        <f t="shared" si="6"/>
        <v>570000</v>
      </c>
      <c r="J141" s="312"/>
      <c r="M141" s="317"/>
    </row>
    <row r="142" spans="1:13" hidden="1" outlineLevel="1">
      <c r="A142" s="312"/>
      <c r="B142" s="569"/>
      <c r="C142" s="331" t="s">
        <v>39</v>
      </c>
      <c r="D142" s="337" t="s">
        <v>16</v>
      </c>
      <c r="E142" s="338" t="s">
        <v>17</v>
      </c>
      <c r="F142" s="341">
        <f>F141</f>
        <v>0</v>
      </c>
      <c r="G142" s="341">
        <f>F140</f>
        <v>3</v>
      </c>
      <c r="H142" s="340">
        <v>10000</v>
      </c>
      <c r="I142" s="336">
        <f t="shared" si="6"/>
        <v>580000</v>
      </c>
      <c r="J142" s="312"/>
      <c r="M142" s="317"/>
    </row>
    <row r="143" spans="1:13" hidden="1" outlineLevel="1">
      <c r="A143" s="312"/>
      <c r="B143" s="567" t="s">
        <v>7</v>
      </c>
      <c r="C143" s="331" t="s">
        <v>39</v>
      </c>
      <c r="D143" s="342" t="s">
        <v>13</v>
      </c>
      <c r="E143" s="343" t="str">
        <f>E139</f>
        <v>Thắng</v>
      </c>
      <c r="F143" s="344">
        <v>3</v>
      </c>
      <c r="G143" s="344">
        <f>F145</f>
        <v>1</v>
      </c>
      <c r="H143" s="345">
        <v>0</v>
      </c>
      <c r="I143" s="336">
        <f t="shared" si="6"/>
        <v>580000</v>
      </c>
      <c r="J143" s="312"/>
      <c r="M143" s="317"/>
    </row>
    <row r="144" spans="1:13" hidden="1" outlineLevel="1">
      <c r="A144" s="312"/>
      <c r="B144" s="567"/>
      <c r="C144" s="331" t="s">
        <v>39</v>
      </c>
      <c r="D144" s="342" t="s">
        <v>15</v>
      </c>
      <c r="E144" s="343" t="s">
        <v>1</v>
      </c>
      <c r="F144" s="346">
        <f>F143</f>
        <v>3</v>
      </c>
      <c r="G144" s="346">
        <f>F146</f>
        <v>1</v>
      </c>
      <c r="H144" s="345">
        <v>0</v>
      </c>
      <c r="I144" s="336">
        <f t="shared" si="6"/>
        <v>580000</v>
      </c>
      <c r="J144" s="312"/>
      <c r="M144" s="317"/>
    </row>
    <row r="145" spans="1:13" hidden="1" outlineLevel="1">
      <c r="A145" s="312"/>
      <c r="B145" s="567"/>
      <c r="C145" s="331" t="s">
        <v>39</v>
      </c>
      <c r="D145" s="342" t="s">
        <v>14</v>
      </c>
      <c r="E145" s="343" t="s">
        <v>17</v>
      </c>
      <c r="F145" s="346">
        <v>1</v>
      </c>
      <c r="G145" s="346">
        <f>F143</f>
        <v>3</v>
      </c>
      <c r="H145" s="345">
        <v>10000</v>
      </c>
      <c r="I145" s="336">
        <f t="shared" si="6"/>
        <v>590000</v>
      </c>
      <c r="J145" s="312"/>
      <c r="M145" s="317"/>
    </row>
    <row r="146" spans="1:13" hidden="1" outlineLevel="1">
      <c r="A146" s="312"/>
      <c r="B146" s="567"/>
      <c r="C146" s="331" t="s">
        <v>39</v>
      </c>
      <c r="D146" s="342" t="s">
        <v>16</v>
      </c>
      <c r="E146" s="343" t="s">
        <v>17</v>
      </c>
      <c r="F146" s="347">
        <f>F145</f>
        <v>1</v>
      </c>
      <c r="G146" s="347">
        <f>F144</f>
        <v>3</v>
      </c>
      <c r="H146" s="345">
        <v>10000</v>
      </c>
      <c r="I146" s="336">
        <f t="shared" si="6"/>
        <v>600000</v>
      </c>
      <c r="J146" s="312"/>
      <c r="M146" s="317"/>
    </row>
    <row r="147" spans="1:13" hidden="1" outlineLevel="1">
      <c r="A147" s="312"/>
      <c r="B147" s="568" t="s">
        <v>8</v>
      </c>
      <c r="C147" s="331" t="s">
        <v>39</v>
      </c>
      <c r="D147" s="332" t="s">
        <v>111</v>
      </c>
      <c r="E147" s="333" t="s">
        <v>1</v>
      </c>
      <c r="F147" s="339">
        <v>3</v>
      </c>
      <c r="G147" s="339">
        <f>F149</f>
        <v>0</v>
      </c>
      <c r="H147" s="335">
        <v>0</v>
      </c>
      <c r="I147" s="336">
        <f t="shared" si="6"/>
        <v>600000</v>
      </c>
      <c r="J147" s="312"/>
    </row>
    <row r="148" spans="1:13" hidden="1" outlineLevel="1">
      <c r="A148" s="312"/>
      <c r="B148" s="569"/>
      <c r="C148" s="331" t="s">
        <v>39</v>
      </c>
      <c r="D148" s="337" t="s">
        <v>16</v>
      </c>
      <c r="E148" s="338" t="s">
        <v>1</v>
      </c>
      <c r="F148" s="339">
        <f>F147</f>
        <v>3</v>
      </c>
      <c r="G148" s="339">
        <f>F150</f>
        <v>0</v>
      </c>
      <c r="H148" s="340">
        <v>0</v>
      </c>
      <c r="I148" s="336">
        <f t="shared" si="6"/>
        <v>600000</v>
      </c>
      <c r="J148" s="312"/>
    </row>
    <row r="149" spans="1:13" hidden="1" outlineLevel="1">
      <c r="A149" s="312"/>
      <c r="B149" s="569"/>
      <c r="C149" s="331" t="s">
        <v>39</v>
      </c>
      <c r="D149" s="337" t="s">
        <v>14</v>
      </c>
      <c r="E149" s="338" t="s">
        <v>17</v>
      </c>
      <c r="F149" s="339">
        <v>0</v>
      </c>
      <c r="G149" s="339">
        <f>F147</f>
        <v>3</v>
      </c>
      <c r="H149" s="340">
        <v>10000</v>
      </c>
      <c r="I149" s="336">
        <f t="shared" si="6"/>
        <v>610000</v>
      </c>
      <c r="J149" s="312"/>
    </row>
    <row r="150" spans="1:13" hidden="1" outlineLevel="1">
      <c r="A150" s="312"/>
      <c r="B150" s="569"/>
      <c r="C150" s="331" t="s">
        <v>39</v>
      </c>
      <c r="D150" s="337" t="s">
        <v>15</v>
      </c>
      <c r="E150" s="338" t="s">
        <v>17</v>
      </c>
      <c r="F150" s="341">
        <f>F149</f>
        <v>0</v>
      </c>
      <c r="G150" s="341">
        <f>F148</f>
        <v>3</v>
      </c>
      <c r="H150" s="340">
        <v>10000</v>
      </c>
      <c r="I150" s="336">
        <f t="shared" si="6"/>
        <v>620000</v>
      </c>
      <c r="J150" s="312"/>
    </row>
    <row r="151" spans="1:13" hidden="1" outlineLevel="1">
      <c r="A151" s="312"/>
      <c r="B151" s="567" t="s">
        <v>10</v>
      </c>
      <c r="C151" s="331" t="s">
        <v>39</v>
      </c>
      <c r="D151" s="342" t="s">
        <v>14</v>
      </c>
      <c r="E151" s="343" t="str">
        <f>E147</f>
        <v>Thắng</v>
      </c>
      <c r="F151" s="344">
        <v>3</v>
      </c>
      <c r="G151" s="344">
        <f>F153</f>
        <v>2</v>
      </c>
      <c r="H151" s="345">
        <v>0</v>
      </c>
      <c r="I151" s="336">
        <f t="shared" si="6"/>
        <v>620000</v>
      </c>
      <c r="J151" s="312"/>
    </row>
    <row r="152" spans="1:13" hidden="1" outlineLevel="1">
      <c r="A152" s="312"/>
      <c r="B152" s="567"/>
      <c r="C152" s="331" t="s">
        <v>39</v>
      </c>
      <c r="D152" s="342" t="s">
        <v>24</v>
      </c>
      <c r="E152" s="343" t="s">
        <v>1</v>
      </c>
      <c r="F152" s="346">
        <f>F151</f>
        <v>3</v>
      </c>
      <c r="G152" s="346">
        <f>F154</f>
        <v>2</v>
      </c>
      <c r="H152" s="345">
        <v>0</v>
      </c>
      <c r="I152" s="336">
        <f t="shared" si="6"/>
        <v>620000</v>
      </c>
      <c r="J152" s="312"/>
    </row>
    <row r="153" spans="1:13" hidden="1" outlineLevel="1">
      <c r="A153" s="312"/>
      <c r="B153" s="567"/>
      <c r="C153" s="331" t="s">
        <v>39</v>
      </c>
      <c r="D153" s="342" t="s">
        <v>15</v>
      </c>
      <c r="E153" s="343" t="s">
        <v>17</v>
      </c>
      <c r="F153" s="346">
        <v>2</v>
      </c>
      <c r="G153" s="346">
        <f>F151</f>
        <v>3</v>
      </c>
      <c r="H153" s="345">
        <v>10000</v>
      </c>
      <c r="I153" s="336">
        <f t="shared" si="6"/>
        <v>630000</v>
      </c>
      <c r="J153" s="312"/>
    </row>
    <row r="154" spans="1:13" hidden="1" outlineLevel="1">
      <c r="A154" s="312"/>
      <c r="B154" s="567"/>
      <c r="C154" s="331" t="s">
        <v>39</v>
      </c>
      <c r="D154" s="342" t="s">
        <v>111</v>
      </c>
      <c r="E154" s="343" t="s">
        <v>17</v>
      </c>
      <c r="F154" s="347">
        <f>F153</f>
        <v>2</v>
      </c>
      <c r="G154" s="347">
        <f>F152</f>
        <v>3</v>
      </c>
      <c r="H154" s="345">
        <v>0</v>
      </c>
      <c r="I154" s="336">
        <f t="shared" si="6"/>
        <v>630000</v>
      </c>
      <c r="J154" s="312"/>
    </row>
    <row r="155" spans="1:13" hidden="1" outlineLevel="1">
      <c r="A155" s="312"/>
      <c r="B155" s="568" t="s">
        <v>31</v>
      </c>
      <c r="C155" s="331" t="s">
        <v>39</v>
      </c>
      <c r="D155" s="332" t="s">
        <v>14</v>
      </c>
      <c r="E155" s="333" t="s">
        <v>1</v>
      </c>
      <c r="F155" s="339">
        <v>3</v>
      </c>
      <c r="G155" s="339">
        <f>F157</f>
        <v>2</v>
      </c>
      <c r="H155" s="335">
        <v>0</v>
      </c>
      <c r="I155" s="336">
        <f t="shared" si="6"/>
        <v>630000</v>
      </c>
      <c r="J155" s="312"/>
    </row>
    <row r="156" spans="1:13" hidden="1" outlineLevel="1">
      <c r="A156" s="312"/>
      <c r="B156" s="569"/>
      <c r="C156" s="331" t="s">
        <v>39</v>
      </c>
      <c r="D156" s="337" t="s">
        <v>24</v>
      </c>
      <c r="E156" s="338" t="s">
        <v>1</v>
      </c>
      <c r="F156" s="339">
        <f>F155</f>
        <v>3</v>
      </c>
      <c r="G156" s="339">
        <f>F158</f>
        <v>2</v>
      </c>
      <c r="H156" s="340">
        <v>0</v>
      </c>
      <c r="I156" s="336">
        <f t="shared" si="6"/>
        <v>630000</v>
      </c>
      <c r="J156" s="312"/>
    </row>
    <row r="157" spans="1:13" hidden="1" outlineLevel="1">
      <c r="A157" s="312"/>
      <c r="B157" s="569"/>
      <c r="C157" s="331" t="s">
        <v>39</v>
      </c>
      <c r="D157" s="337" t="s">
        <v>13</v>
      </c>
      <c r="E157" s="338" t="s">
        <v>17</v>
      </c>
      <c r="F157" s="339">
        <v>2</v>
      </c>
      <c r="G157" s="339">
        <f>F155</f>
        <v>3</v>
      </c>
      <c r="H157" s="340">
        <v>10000</v>
      </c>
      <c r="I157" s="336">
        <f t="shared" si="6"/>
        <v>640000</v>
      </c>
      <c r="J157" s="312"/>
    </row>
    <row r="158" spans="1:13" hidden="1" outlineLevel="1">
      <c r="A158" s="312"/>
      <c r="B158" s="569"/>
      <c r="C158" s="331" t="s">
        <v>39</v>
      </c>
      <c r="D158" s="337" t="s">
        <v>15</v>
      </c>
      <c r="E158" s="338" t="s">
        <v>17</v>
      </c>
      <c r="F158" s="341">
        <f>F157</f>
        <v>2</v>
      </c>
      <c r="G158" s="341">
        <f>F156</f>
        <v>3</v>
      </c>
      <c r="H158" s="340">
        <v>10000</v>
      </c>
      <c r="I158" s="336">
        <f t="shared" si="6"/>
        <v>650000</v>
      </c>
      <c r="J158" s="312"/>
    </row>
    <row r="159" spans="1:13" collapsed="1">
      <c r="A159" s="312"/>
      <c r="B159" s="325" t="s">
        <v>382</v>
      </c>
      <c r="C159" s="326"/>
      <c r="D159" s="327"/>
      <c r="E159" s="328"/>
      <c r="F159" s="328"/>
      <c r="G159" s="328"/>
      <c r="H159" s="329">
        <f>SUM(H160:H187)</f>
        <v>140000</v>
      </c>
      <c r="I159" s="330">
        <v>0</v>
      </c>
      <c r="J159" s="312"/>
      <c r="M159" s="317"/>
    </row>
    <row r="160" spans="1:13" hidden="1" outlineLevel="1">
      <c r="A160" s="312"/>
      <c r="B160" s="568" t="s">
        <v>2</v>
      </c>
      <c r="C160" s="331" t="s">
        <v>39</v>
      </c>
      <c r="D160" s="332" t="s">
        <v>383</v>
      </c>
      <c r="E160" s="333" t="s">
        <v>1</v>
      </c>
      <c r="F160" s="339">
        <v>3</v>
      </c>
      <c r="G160" s="339">
        <f>F162</f>
        <v>0</v>
      </c>
      <c r="H160" s="335">
        <v>0</v>
      </c>
      <c r="I160" s="336">
        <f>I158+H160</f>
        <v>650000</v>
      </c>
      <c r="J160" s="312"/>
    </row>
    <row r="161" spans="1:13" hidden="1" outlineLevel="1">
      <c r="A161" s="312"/>
      <c r="B161" s="569"/>
      <c r="C161" s="331" t="s">
        <v>39</v>
      </c>
      <c r="D161" s="337" t="s">
        <v>14</v>
      </c>
      <c r="E161" s="338" t="s">
        <v>1</v>
      </c>
      <c r="F161" s="339">
        <f>F160</f>
        <v>3</v>
      </c>
      <c r="G161" s="339">
        <f>F163</f>
        <v>0</v>
      </c>
      <c r="H161" s="340">
        <v>0</v>
      </c>
      <c r="I161" s="336">
        <f t="shared" ref="I161:I187" si="7">I160+H161</f>
        <v>650000</v>
      </c>
      <c r="J161" s="312"/>
    </row>
    <row r="162" spans="1:13" hidden="1" outlineLevel="1">
      <c r="A162" s="312"/>
      <c r="B162" s="569"/>
      <c r="C162" s="331" t="s">
        <v>39</v>
      </c>
      <c r="D162" s="337" t="s">
        <v>16</v>
      </c>
      <c r="E162" s="338" t="s">
        <v>17</v>
      </c>
      <c r="F162" s="339">
        <v>0</v>
      </c>
      <c r="G162" s="339">
        <f>F160</f>
        <v>3</v>
      </c>
      <c r="H162" s="340">
        <v>10000</v>
      </c>
      <c r="I162" s="336">
        <f t="shared" si="7"/>
        <v>660000</v>
      </c>
      <c r="J162" s="312"/>
    </row>
    <row r="163" spans="1:13" hidden="1" outlineLevel="1">
      <c r="A163" s="312"/>
      <c r="B163" s="569"/>
      <c r="C163" s="331" t="s">
        <v>39</v>
      </c>
      <c r="D163" s="337" t="s">
        <v>25</v>
      </c>
      <c r="E163" s="338" t="s">
        <v>17</v>
      </c>
      <c r="F163" s="341">
        <f>F162</f>
        <v>0</v>
      </c>
      <c r="G163" s="341">
        <f>F161</f>
        <v>3</v>
      </c>
      <c r="H163" s="340">
        <v>10000</v>
      </c>
      <c r="I163" s="336">
        <f t="shared" si="7"/>
        <v>670000</v>
      </c>
      <c r="J163" s="312"/>
    </row>
    <row r="164" spans="1:13" hidden="1" outlineLevel="1">
      <c r="A164" s="312"/>
      <c r="B164" s="567" t="s">
        <v>3</v>
      </c>
      <c r="C164" s="331" t="s">
        <v>39</v>
      </c>
      <c r="D164" s="342" t="s">
        <v>0</v>
      </c>
      <c r="E164" s="343" t="str">
        <f>E160</f>
        <v>Thắng</v>
      </c>
      <c r="F164" s="344">
        <v>3</v>
      </c>
      <c r="G164" s="344">
        <f>F166</f>
        <v>2</v>
      </c>
      <c r="H164" s="345">
        <v>0</v>
      </c>
      <c r="I164" s="336">
        <f t="shared" si="7"/>
        <v>670000</v>
      </c>
      <c r="J164" s="312"/>
    </row>
    <row r="165" spans="1:13" hidden="1" outlineLevel="1">
      <c r="A165" s="312"/>
      <c r="B165" s="567"/>
      <c r="C165" s="331" t="s">
        <v>39</v>
      </c>
      <c r="D165" s="342" t="s">
        <v>5</v>
      </c>
      <c r="E165" s="343" t="s">
        <v>1</v>
      </c>
      <c r="F165" s="346">
        <f>F164</f>
        <v>3</v>
      </c>
      <c r="G165" s="346">
        <f>F167</f>
        <v>2</v>
      </c>
      <c r="H165" s="345">
        <v>0</v>
      </c>
      <c r="I165" s="336">
        <f t="shared" si="7"/>
        <v>670000</v>
      </c>
      <c r="J165" s="312"/>
    </row>
    <row r="166" spans="1:13" hidden="1" outlineLevel="1">
      <c r="A166" s="312"/>
      <c r="B166" s="567"/>
      <c r="C166" s="331" t="s">
        <v>39</v>
      </c>
      <c r="D166" s="342" t="s">
        <v>13</v>
      </c>
      <c r="E166" s="343" t="s">
        <v>17</v>
      </c>
      <c r="F166" s="346">
        <v>2</v>
      </c>
      <c r="G166" s="346">
        <f>F164</f>
        <v>3</v>
      </c>
      <c r="H166" s="345">
        <v>10000</v>
      </c>
      <c r="I166" s="336">
        <f t="shared" si="7"/>
        <v>680000</v>
      </c>
      <c r="J166" s="312"/>
    </row>
    <row r="167" spans="1:13" hidden="1" outlineLevel="1">
      <c r="A167" s="312"/>
      <c r="B167" s="567"/>
      <c r="C167" s="331" t="s">
        <v>39</v>
      </c>
      <c r="D167" s="342" t="s">
        <v>15</v>
      </c>
      <c r="E167" s="343" t="s">
        <v>17</v>
      </c>
      <c r="F167" s="347">
        <f>F166</f>
        <v>2</v>
      </c>
      <c r="G167" s="347">
        <f>F165</f>
        <v>3</v>
      </c>
      <c r="H167" s="345">
        <v>10000</v>
      </c>
      <c r="I167" s="336">
        <f t="shared" si="7"/>
        <v>690000</v>
      </c>
      <c r="J167" s="312"/>
    </row>
    <row r="168" spans="1:13" hidden="1" outlineLevel="1">
      <c r="A168" s="312"/>
      <c r="B168" s="568" t="s">
        <v>6</v>
      </c>
      <c r="C168" s="331" t="s">
        <v>39</v>
      </c>
      <c r="D168" s="332" t="s">
        <v>383</v>
      </c>
      <c r="E168" s="333" t="s">
        <v>1</v>
      </c>
      <c r="F168" s="334">
        <v>3</v>
      </c>
      <c r="G168" s="334">
        <f>F170</f>
        <v>0</v>
      </c>
      <c r="H168" s="335">
        <v>0</v>
      </c>
      <c r="I168" s="336">
        <f t="shared" si="7"/>
        <v>690000</v>
      </c>
      <c r="J168" s="312"/>
      <c r="M168" s="317"/>
    </row>
    <row r="169" spans="1:13" hidden="1" outlineLevel="1">
      <c r="A169" s="312"/>
      <c r="B169" s="569"/>
      <c r="C169" s="331" t="s">
        <v>39</v>
      </c>
      <c r="D169" s="337" t="s">
        <v>23</v>
      </c>
      <c r="E169" s="338" t="s">
        <v>1</v>
      </c>
      <c r="F169" s="339">
        <f>F168</f>
        <v>3</v>
      </c>
      <c r="G169" s="339">
        <f>F171</f>
        <v>0</v>
      </c>
      <c r="H169" s="340">
        <v>0</v>
      </c>
      <c r="I169" s="336">
        <f t="shared" si="7"/>
        <v>690000</v>
      </c>
      <c r="J169" s="312"/>
      <c r="M169" s="317"/>
    </row>
    <row r="170" spans="1:13" hidden="1" outlineLevel="1">
      <c r="A170" s="312"/>
      <c r="B170" s="569"/>
      <c r="C170" s="331" t="s">
        <v>39</v>
      </c>
      <c r="D170" s="337" t="s">
        <v>25</v>
      </c>
      <c r="E170" s="338" t="s">
        <v>17</v>
      </c>
      <c r="F170" s="339">
        <v>0</v>
      </c>
      <c r="G170" s="339">
        <f>F168</f>
        <v>3</v>
      </c>
      <c r="H170" s="340">
        <v>10000</v>
      </c>
      <c r="I170" s="336">
        <f t="shared" si="7"/>
        <v>700000</v>
      </c>
      <c r="J170" s="312"/>
      <c r="M170" s="317"/>
    </row>
    <row r="171" spans="1:13" hidden="1" outlineLevel="1">
      <c r="A171" s="312"/>
      <c r="B171" s="569"/>
      <c r="C171" s="331" t="s">
        <v>39</v>
      </c>
      <c r="D171" s="337" t="s">
        <v>16</v>
      </c>
      <c r="E171" s="338" t="s">
        <v>17</v>
      </c>
      <c r="F171" s="341">
        <f>F170</f>
        <v>0</v>
      </c>
      <c r="G171" s="341">
        <f>F169</f>
        <v>3</v>
      </c>
      <c r="H171" s="340">
        <v>10000</v>
      </c>
      <c r="I171" s="336">
        <f t="shared" si="7"/>
        <v>710000</v>
      </c>
      <c r="J171" s="312"/>
      <c r="M171" s="317"/>
    </row>
    <row r="172" spans="1:13" hidden="1" outlineLevel="1">
      <c r="A172" s="312"/>
      <c r="B172" s="567" t="s">
        <v>7</v>
      </c>
      <c r="C172" s="331" t="s">
        <v>39</v>
      </c>
      <c r="D172" s="342" t="s">
        <v>14</v>
      </c>
      <c r="E172" s="343" t="str">
        <f>E168</f>
        <v>Thắng</v>
      </c>
      <c r="F172" s="344">
        <v>3</v>
      </c>
      <c r="G172" s="344">
        <f>F174</f>
        <v>1</v>
      </c>
      <c r="H172" s="345">
        <v>0</v>
      </c>
      <c r="I172" s="336">
        <f t="shared" si="7"/>
        <v>710000</v>
      </c>
      <c r="J172" s="312"/>
      <c r="M172" s="317"/>
    </row>
    <row r="173" spans="1:13" hidden="1" outlineLevel="1">
      <c r="A173" s="312"/>
      <c r="B173" s="567"/>
      <c r="C173" s="331" t="s">
        <v>39</v>
      </c>
      <c r="D173" s="342" t="s">
        <v>24</v>
      </c>
      <c r="E173" s="343" t="s">
        <v>1</v>
      </c>
      <c r="F173" s="346">
        <f>F172</f>
        <v>3</v>
      </c>
      <c r="G173" s="346">
        <f>F175</f>
        <v>1</v>
      </c>
      <c r="H173" s="345">
        <v>0</v>
      </c>
      <c r="I173" s="336">
        <f t="shared" si="7"/>
        <v>710000</v>
      </c>
      <c r="J173" s="312"/>
      <c r="M173" s="317"/>
    </row>
    <row r="174" spans="1:13" hidden="1" outlineLevel="1">
      <c r="A174" s="312"/>
      <c r="B174" s="567"/>
      <c r="C174" s="331" t="s">
        <v>39</v>
      </c>
      <c r="D174" s="342" t="s">
        <v>0</v>
      </c>
      <c r="E174" s="343" t="s">
        <v>17</v>
      </c>
      <c r="F174" s="346">
        <v>1</v>
      </c>
      <c r="G174" s="346">
        <f>F172</f>
        <v>3</v>
      </c>
      <c r="H174" s="345">
        <v>10000</v>
      </c>
      <c r="I174" s="336">
        <f t="shared" si="7"/>
        <v>720000</v>
      </c>
      <c r="J174" s="312"/>
      <c r="M174" s="317"/>
    </row>
    <row r="175" spans="1:13" hidden="1" outlineLevel="1">
      <c r="A175" s="312"/>
      <c r="B175" s="567"/>
      <c r="C175" s="331" t="s">
        <v>39</v>
      </c>
      <c r="D175" s="342" t="s">
        <v>13</v>
      </c>
      <c r="E175" s="343" t="s">
        <v>17</v>
      </c>
      <c r="F175" s="347">
        <f>F174</f>
        <v>1</v>
      </c>
      <c r="G175" s="347">
        <f>F173</f>
        <v>3</v>
      </c>
      <c r="H175" s="345">
        <v>10000</v>
      </c>
      <c r="I175" s="336">
        <f t="shared" si="7"/>
        <v>730000</v>
      </c>
      <c r="J175" s="312"/>
      <c r="M175" s="317"/>
    </row>
    <row r="176" spans="1:13" hidden="1" outlineLevel="1">
      <c r="A176" s="312"/>
      <c r="B176" s="568" t="s">
        <v>8</v>
      </c>
      <c r="C176" s="331" t="s">
        <v>39</v>
      </c>
      <c r="D176" s="332" t="s">
        <v>25</v>
      </c>
      <c r="E176" s="333" t="s">
        <v>1</v>
      </c>
      <c r="F176" s="339">
        <v>3</v>
      </c>
      <c r="G176" s="339">
        <f>F178</f>
        <v>2</v>
      </c>
      <c r="H176" s="335">
        <v>0</v>
      </c>
      <c r="I176" s="336">
        <f t="shared" si="7"/>
        <v>730000</v>
      </c>
      <c r="J176" s="312"/>
    </row>
    <row r="177" spans="1:13" hidden="1" outlineLevel="1">
      <c r="A177" s="312"/>
      <c r="B177" s="569"/>
      <c r="C177" s="331" t="s">
        <v>39</v>
      </c>
      <c r="D177" s="337" t="s">
        <v>24</v>
      </c>
      <c r="E177" s="338" t="s">
        <v>1</v>
      </c>
      <c r="F177" s="339">
        <f>F176</f>
        <v>3</v>
      </c>
      <c r="G177" s="339">
        <f>F179</f>
        <v>2</v>
      </c>
      <c r="H177" s="340">
        <v>0</v>
      </c>
      <c r="I177" s="336">
        <f t="shared" si="7"/>
        <v>730000</v>
      </c>
      <c r="J177" s="312"/>
    </row>
    <row r="178" spans="1:13" hidden="1" outlineLevel="1">
      <c r="A178" s="312"/>
      <c r="B178" s="569"/>
      <c r="C178" s="331" t="s">
        <v>39</v>
      </c>
      <c r="D178" s="337" t="s">
        <v>14</v>
      </c>
      <c r="E178" s="338" t="s">
        <v>17</v>
      </c>
      <c r="F178" s="339">
        <v>2</v>
      </c>
      <c r="G178" s="339">
        <f>F176</f>
        <v>3</v>
      </c>
      <c r="H178" s="340">
        <v>10000</v>
      </c>
      <c r="I178" s="336">
        <f t="shared" si="7"/>
        <v>740000</v>
      </c>
      <c r="J178" s="312"/>
    </row>
    <row r="179" spans="1:13" hidden="1" outlineLevel="1">
      <c r="A179" s="312"/>
      <c r="B179" s="569"/>
      <c r="C179" s="331" t="s">
        <v>39</v>
      </c>
      <c r="D179" s="337" t="s">
        <v>0</v>
      </c>
      <c r="E179" s="338" t="s">
        <v>17</v>
      </c>
      <c r="F179" s="341">
        <f>F178</f>
        <v>2</v>
      </c>
      <c r="G179" s="341">
        <f>F177</f>
        <v>3</v>
      </c>
      <c r="H179" s="340">
        <v>10000</v>
      </c>
      <c r="I179" s="336">
        <f t="shared" si="7"/>
        <v>750000</v>
      </c>
      <c r="J179" s="312"/>
    </row>
    <row r="180" spans="1:13" hidden="1" outlineLevel="1">
      <c r="A180" s="312"/>
      <c r="B180" s="567" t="s">
        <v>10</v>
      </c>
      <c r="C180" s="331" t="s">
        <v>39</v>
      </c>
      <c r="D180" s="342" t="s">
        <v>15</v>
      </c>
      <c r="E180" s="343" t="str">
        <f>E176</f>
        <v>Thắng</v>
      </c>
      <c r="F180" s="344">
        <v>3</v>
      </c>
      <c r="G180" s="344">
        <f>F182</f>
        <v>0</v>
      </c>
      <c r="H180" s="345">
        <v>0</v>
      </c>
      <c r="I180" s="336">
        <f t="shared" si="7"/>
        <v>750000</v>
      </c>
      <c r="J180" s="312"/>
    </row>
    <row r="181" spans="1:13" hidden="1" outlineLevel="1">
      <c r="A181" s="312"/>
      <c r="B181" s="567"/>
      <c r="C181" s="331" t="s">
        <v>39</v>
      </c>
      <c r="D181" s="342" t="s">
        <v>383</v>
      </c>
      <c r="E181" s="343" t="s">
        <v>1</v>
      </c>
      <c r="F181" s="346">
        <f>F180</f>
        <v>3</v>
      </c>
      <c r="G181" s="346">
        <f>F183</f>
        <v>0</v>
      </c>
      <c r="H181" s="345">
        <v>0</v>
      </c>
      <c r="I181" s="336">
        <f t="shared" si="7"/>
        <v>750000</v>
      </c>
      <c r="J181" s="312"/>
    </row>
    <row r="182" spans="1:13" hidden="1" outlineLevel="1">
      <c r="A182" s="312"/>
      <c r="B182" s="567"/>
      <c r="C182" s="331" t="s">
        <v>39</v>
      </c>
      <c r="D182" s="342" t="s">
        <v>23</v>
      </c>
      <c r="E182" s="343" t="s">
        <v>17</v>
      </c>
      <c r="F182" s="346">
        <v>0</v>
      </c>
      <c r="G182" s="346">
        <f>F180</f>
        <v>3</v>
      </c>
      <c r="H182" s="345">
        <v>10000</v>
      </c>
      <c r="I182" s="336">
        <f t="shared" si="7"/>
        <v>760000</v>
      </c>
      <c r="J182" s="312"/>
    </row>
    <row r="183" spans="1:13" hidden="1" outlineLevel="1">
      <c r="A183" s="312"/>
      <c r="B183" s="567"/>
      <c r="C183" s="331" t="s">
        <v>39</v>
      </c>
      <c r="D183" s="342" t="s">
        <v>5</v>
      </c>
      <c r="E183" s="343" t="s">
        <v>17</v>
      </c>
      <c r="F183" s="347">
        <f>F182</f>
        <v>0</v>
      </c>
      <c r="G183" s="347">
        <f>F181</f>
        <v>3</v>
      </c>
      <c r="H183" s="345">
        <v>10000</v>
      </c>
      <c r="I183" s="336">
        <f t="shared" si="7"/>
        <v>770000</v>
      </c>
      <c r="J183" s="312"/>
    </row>
    <row r="184" spans="1:13" hidden="1" outlineLevel="1">
      <c r="A184" s="312"/>
      <c r="B184" s="568" t="s">
        <v>31</v>
      </c>
      <c r="C184" s="331" t="s">
        <v>39</v>
      </c>
      <c r="D184" s="332" t="s">
        <v>23</v>
      </c>
      <c r="E184" s="333" t="s">
        <v>1</v>
      </c>
      <c r="F184" s="339">
        <v>3</v>
      </c>
      <c r="G184" s="339">
        <f>F186</f>
        <v>2</v>
      </c>
      <c r="H184" s="335">
        <v>0</v>
      </c>
      <c r="I184" s="336">
        <f t="shared" si="7"/>
        <v>770000</v>
      </c>
      <c r="J184" s="312"/>
    </row>
    <row r="185" spans="1:13" hidden="1" outlineLevel="1">
      <c r="A185" s="312"/>
      <c r="B185" s="569"/>
      <c r="C185" s="331" t="s">
        <v>39</v>
      </c>
      <c r="D185" s="337" t="s">
        <v>5</v>
      </c>
      <c r="E185" s="338" t="s">
        <v>1</v>
      </c>
      <c r="F185" s="339">
        <f>F184</f>
        <v>3</v>
      </c>
      <c r="G185" s="339">
        <f>F187</f>
        <v>2</v>
      </c>
      <c r="H185" s="340">
        <v>0</v>
      </c>
      <c r="I185" s="336">
        <f t="shared" si="7"/>
        <v>770000</v>
      </c>
      <c r="J185" s="312"/>
    </row>
    <row r="186" spans="1:13" hidden="1" outlineLevel="1">
      <c r="A186" s="312"/>
      <c r="B186" s="569"/>
      <c r="C186" s="331" t="s">
        <v>39</v>
      </c>
      <c r="D186" s="337" t="s">
        <v>13</v>
      </c>
      <c r="E186" s="338" t="s">
        <v>17</v>
      </c>
      <c r="F186" s="339">
        <v>2</v>
      </c>
      <c r="G186" s="339">
        <f>F184</f>
        <v>3</v>
      </c>
      <c r="H186" s="340">
        <v>10000</v>
      </c>
      <c r="I186" s="336">
        <f t="shared" si="7"/>
        <v>780000</v>
      </c>
      <c r="J186" s="312"/>
    </row>
    <row r="187" spans="1:13" hidden="1" outlineLevel="1">
      <c r="A187" s="312"/>
      <c r="B187" s="569"/>
      <c r="C187" s="331" t="s">
        <v>39</v>
      </c>
      <c r="D187" s="337" t="s">
        <v>15</v>
      </c>
      <c r="E187" s="338" t="s">
        <v>17</v>
      </c>
      <c r="F187" s="341">
        <f>F186</f>
        <v>2</v>
      </c>
      <c r="G187" s="341">
        <f>F185</f>
        <v>3</v>
      </c>
      <c r="H187" s="340">
        <v>10000</v>
      </c>
      <c r="I187" s="336">
        <f t="shared" si="7"/>
        <v>790000</v>
      </c>
      <c r="J187" s="312"/>
    </row>
    <row r="188" spans="1:13" collapsed="1">
      <c r="A188" s="312"/>
      <c r="B188" s="325" t="s">
        <v>389</v>
      </c>
      <c r="C188" s="326"/>
      <c r="D188" s="327"/>
      <c r="E188" s="328"/>
      <c r="F188" s="328"/>
      <c r="G188" s="328"/>
      <c r="H188" s="329">
        <f>SUM(H189:H216)</f>
        <v>140000</v>
      </c>
      <c r="I188" s="330">
        <v>0</v>
      </c>
      <c r="J188" s="312"/>
      <c r="M188" s="317"/>
    </row>
    <row r="189" spans="1:13" hidden="1" outlineLevel="1">
      <c r="A189" s="312"/>
      <c r="B189" s="568" t="s">
        <v>2</v>
      </c>
      <c r="C189" s="331" t="s">
        <v>39</v>
      </c>
      <c r="D189" s="332" t="s">
        <v>13</v>
      </c>
      <c r="E189" s="333" t="s">
        <v>1</v>
      </c>
      <c r="F189" s="339">
        <v>3</v>
      </c>
      <c r="G189" s="339">
        <f>F191</f>
        <v>0</v>
      </c>
      <c r="H189" s="335">
        <v>0</v>
      </c>
      <c r="I189" s="336">
        <f>I187+H189</f>
        <v>790000</v>
      </c>
      <c r="J189" s="312"/>
    </row>
    <row r="190" spans="1:13" hidden="1" outlineLevel="1">
      <c r="A190" s="312"/>
      <c r="B190" s="569"/>
      <c r="C190" s="331" t="s">
        <v>39</v>
      </c>
      <c r="D190" s="337" t="s">
        <v>25</v>
      </c>
      <c r="E190" s="338" t="s">
        <v>1</v>
      </c>
      <c r="F190" s="339">
        <f>F189</f>
        <v>3</v>
      </c>
      <c r="G190" s="339">
        <f>F192</f>
        <v>0</v>
      </c>
      <c r="H190" s="340">
        <v>0</v>
      </c>
      <c r="I190" s="336">
        <f t="shared" ref="I190:I216" si="8">I189+H190</f>
        <v>790000</v>
      </c>
      <c r="J190" s="312"/>
    </row>
    <row r="191" spans="1:13" hidden="1" outlineLevel="1">
      <c r="A191" s="312"/>
      <c r="B191" s="569"/>
      <c r="C191" s="331" t="s">
        <v>39</v>
      </c>
      <c r="D191" s="337" t="s">
        <v>14</v>
      </c>
      <c r="E191" s="338" t="s">
        <v>17</v>
      </c>
      <c r="F191" s="339">
        <v>0</v>
      </c>
      <c r="G191" s="339">
        <f>F189</f>
        <v>3</v>
      </c>
      <c r="H191" s="340">
        <v>10000</v>
      </c>
      <c r="I191" s="336">
        <f t="shared" si="8"/>
        <v>800000</v>
      </c>
      <c r="J191" s="312"/>
    </row>
    <row r="192" spans="1:13" hidden="1" outlineLevel="1">
      <c r="A192" s="312"/>
      <c r="B192" s="569"/>
      <c r="C192" s="331" t="s">
        <v>39</v>
      </c>
      <c r="D192" s="337" t="s">
        <v>23</v>
      </c>
      <c r="E192" s="338" t="s">
        <v>17</v>
      </c>
      <c r="F192" s="341">
        <f>F191</f>
        <v>0</v>
      </c>
      <c r="G192" s="341">
        <f>F190</f>
        <v>3</v>
      </c>
      <c r="H192" s="340">
        <v>10000</v>
      </c>
      <c r="I192" s="336">
        <f t="shared" si="8"/>
        <v>810000</v>
      </c>
      <c r="J192" s="312"/>
    </row>
    <row r="193" spans="1:13" hidden="1" outlineLevel="1">
      <c r="A193" s="312"/>
      <c r="B193" s="567" t="s">
        <v>3</v>
      </c>
      <c r="C193" s="331" t="s">
        <v>39</v>
      </c>
      <c r="D193" s="342" t="s">
        <v>0</v>
      </c>
      <c r="E193" s="343" t="str">
        <f>E189</f>
        <v>Thắng</v>
      </c>
      <c r="F193" s="344">
        <v>3</v>
      </c>
      <c r="G193" s="344">
        <f>F195</f>
        <v>1</v>
      </c>
      <c r="H193" s="345">
        <v>0</v>
      </c>
      <c r="I193" s="336">
        <f t="shared" si="8"/>
        <v>810000</v>
      </c>
      <c r="J193" s="312"/>
    </row>
    <row r="194" spans="1:13" hidden="1" outlineLevel="1">
      <c r="A194" s="312"/>
      <c r="B194" s="567"/>
      <c r="C194" s="331" t="s">
        <v>39</v>
      </c>
      <c r="D194" s="342" t="s">
        <v>23</v>
      </c>
      <c r="E194" s="343" t="s">
        <v>1</v>
      </c>
      <c r="F194" s="346">
        <f>F193</f>
        <v>3</v>
      </c>
      <c r="G194" s="346">
        <f>F196</f>
        <v>1</v>
      </c>
      <c r="H194" s="345">
        <v>0</v>
      </c>
      <c r="I194" s="336">
        <f t="shared" si="8"/>
        <v>810000</v>
      </c>
      <c r="J194" s="312"/>
    </row>
    <row r="195" spans="1:13" hidden="1" outlineLevel="1">
      <c r="A195" s="312"/>
      <c r="B195" s="567"/>
      <c r="C195" s="331" t="s">
        <v>39</v>
      </c>
      <c r="D195" s="342" t="s">
        <v>13</v>
      </c>
      <c r="E195" s="343" t="s">
        <v>17</v>
      </c>
      <c r="F195" s="346">
        <v>1</v>
      </c>
      <c r="G195" s="346">
        <f>F193</f>
        <v>3</v>
      </c>
      <c r="H195" s="345">
        <v>10000</v>
      </c>
      <c r="I195" s="336">
        <f t="shared" si="8"/>
        <v>820000</v>
      </c>
      <c r="J195" s="312"/>
    </row>
    <row r="196" spans="1:13" hidden="1" outlineLevel="1">
      <c r="A196" s="312"/>
      <c r="B196" s="567"/>
      <c r="C196" s="331" t="s">
        <v>39</v>
      </c>
      <c r="D196" s="342" t="s">
        <v>25</v>
      </c>
      <c r="E196" s="343" t="s">
        <v>17</v>
      </c>
      <c r="F196" s="347">
        <f>F195</f>
        <v>1</v>
      </c>
      <c r="G196" s="347">
        <f>F194</f>
        <v>3</v>
      </c>
      <c r="H196" s="345">
        <v>10000</v>
      </c>
      <c r="I196" s="336">
        <f t="shared" si="8"/>
        <v>830000</v>
      </c>
      <c r="J196" s="312"/>
    </row>
    <row r="197" spans="1:13" hidden="1" outlineLevel="1">
      <c r="A197" s="312"/>
      <c r="B197" s="568" t="s">
        <v>6</v>
      </c>
      <c r="C197" s="331" t="s">
        <v>39</v>
      </c>
      <c r="D197" s="332" t="s">
        <v>0</v>
      </c>
      <c r="E197" s="333" t="s">
        <v>1</v>
      </c>
      <c r="F197" s="334">
        <v>3</v>
      </c>
      <c r="G197" s="334">
        <f>F199</f>
        <v>1</v>
      </c>
      <c r="H197" s="335">
        <v>0</v>
      </c>
      <c r="I197" s="336">
        <f t="shared" si="8"/>
        <v>830000</v>
      </c>
      <c r="J197" s="312"/>
      <c r="M197" s="317"/>
    </row>
    <row r="198" spans="1:13" hidden="1" outlineLevel="1">
      <c r="A198" s="312"/>
      <c r="B198" s="569"/>
      <c r="C198" s="331" t="s">
        <v>39</v>
      </c>
      <c r="D198" s="337" t="s">
        <v>23</v>
      </c>
      <c r="E198" s="338" t="s">
        <v>1</v>
      </c>
      <c r="F198" s="339">
        <f>F197</f>
        <v>3</v>
      </c>
      <c r="G198" s="339">
        <f>F200</f>
        <v>1</v>
      </c>
      <c r="H198" s="340">
        <v>0</v>
      </c>
      <c r="I198" s="336">
        <f t="shared" si="8"/>
        <v>830000</v>
      </c>
      <c r="J198" s="312"/>
      <c r="M198" s="317"/>
    </row>
    <row r="199" spans="1:13" hidden="1" outlineLevel="1">
      <c r="A199" s="312"/>
      <c r="B199" s="569"/>
      <c r="C199" s="331" t="s">
        <v>39</v>
      </c>
      <c r="D199" s="337" t="s">
        <v>25</v>
      </c>
      <c r="E199" s="338" t="s">
        <v>17</v>
      </c>
      <c r="F199" s="339">
        <v>1</v>
      </c>
      <c r="G199" s="339">
        <f>F197</f>
        <v>3</v>
      </c>
      <c r="H199" s="340">
        <v>10000</v>
      </c>
      <c r="I199" s="336">
        <f t="shared" si="8"/>
        <v>840000</v>
      </c>
      <c r="J199" s="312"/>
      <c r="M199" s="317"/>
    </row>
    <row r="200" spans="1:13" hidden="1" outlineLevel="1">
      <c r="A200" s="312"/>
      <c r="B200" s="569"/>
      <c r="C200" s="331" t="s">
        <v>39</v>
      </c>
      <c r="D200" s="337" t="s">
        <v>14</v>
      </c>
      <c r="E200" s="338" t="s">
        <v>17</v>
      </c>
      <c r="F200" s="341">
        <f>F199</f>
        <v>1</v>
      </c>
      <c r="G200" s="341">
        <f>F198</f>
        <v>3</v>
      </c>
      <c r="H200" s="340">
        <v>10000</v>
      </c>
      <c r="I200" s="336">
        <f t="shared" si="8"/>
        <v>850000</v>
      </c>
      <c r="J200" s="312"/>
      <c r="M200" s="317"/>
    </row>
    <row r="201" spans="1:13" hidden="1" outlineLevel="1">
      <c r="A201" s="312"/>
      <c r="B201" s="567" t="s">
        <v>7</v>
      </c>
      <c r="C201" s="331" t="s">
        <v>39</v>
      </c>
      <c r="D201" s="342" t="s">
        <v>14</v>
      </c>
      <c r="E201" s="343" t="str">
        <f>E197</f>
        <v>Thắng</v>
      </c>
      <c r="F201" s="344">
        <v>3</v>
      </c>
      <c r="G201" s="344">
        <f>F203</f>
        <v>2</v>
      </c>
      <c r="H201" s="345">
        <v>0</v>
      </c>
      <c r="I201" s="336">
        <f t="shared" si="8"/>
        <v>850000</v>
      </c>
      <c r="J201" s="312"/>
      <c r="M201" s="317"/>
    </row>
    <row r="202" spans="1:13" hidden="1" outlineLevel="1">
      <c r="A202" s="312"/>
      <c r="B202" s="567"/>
      <c r="C202" s="331" t="s">
        <v>39</v>
      </c>
      <c r="D202" s="342" t="s">
        <v>23</v>
      </c>
      <c r="E202" s="343" t="s">
        <v>1</v>
      </c>
      <c r="F202" s="346">
        <f>F201</f>
        <v>3</v>
      </c>
      <c r="G202" s="346">
        <f>F204</f>
        <v>2</v>
      </c>
      <c r="H202" s="345">
        <v>0</v>
      </c>
      <c r="I202" s="336">
        <f t="shared" si="8"/>
        <v>850000</v>
      </c>
      <c r="J202" s="312"/>
      <c r="M202" s="317"/>
    </row>
    <row r="203" spans="1:13" hidden="1" outlineLevel="1">
      <c r="A203" s="312"/>
      <c r="B203" s="567"/>
      <c r="C203" s="331" t="s">
        <v>39</v>
      </c>
      <c r="D203" s="342" t="s">
        <v>0</v>
      </c>
      <c r="E203" s="343" t="s">
        <v>17</v>
      </c>
      <c r="F203" s="346">
        <v>2</v>
      </c>
      <c r="G203" s="346">
        <f>F201</f>
        <v>3</v>
      </c>
      <c r="H203" s="345">
        <v>10000</v>
      </c>
      <c r="I203" s="336">
        <f t="shared" si="8"/>
        <v>860000</v>
      </c>
      <c r="J203" s="312"/>
      <c r="M203" s="317"/>
    </row>
    <row r="204" spans="1:13" hidden="1" outlineLevel="1">
      <c r="A204" s="312"/>
      <c r="B204" s="567"/>
      <c r="C204" s="331" t="s">
        <v>39</v>
      </c>
      <c r="D204" s="342" t="s">
        <v>13</v>
      </c>
      <c r="E204" s="343" t="s">
        <v>17</v>
      </c>
      <c r="F204" s="347">
        <f>F203</f>
        <v>2</v>
      </c>
      <c r="G204" s="347">
        <f>F202</f>
        <v>3</v>
      </c>
      <c r="H204" s="345">
        <v>10000</v>
      </c>
      <c r="I204" s="336">
        <f t="shared" si="8"/>
        <v>870000</v>
      </c>
      <c r="J204" s="312"/>
      <c r="M204" s="317"/>
    </row>
    <row r="205" spans="1:13" hidden="1" outlineLevel="1">
      <c r="A205" s="312"/>
      <c r="B205" s="568" t="s">
        <v>8</v>
      </c>
      <c r="C205" s="331" t="s">
        <v>39</v>
      </c>
      <c r="D205" s="332" t="s">
        <v>25</v>
      </c>
      <c r="E205" s="333" t="s">
        <v>1</v>
      </c>
      <c r="F205" s="339">
        <v>3</v>
      </c>
      <c r="G205" s="339">
        <f>F207</f>
        <v>0</v>
      </c>
      <c r="H205" s="335">
        <v>0</v>
      </c>
      <c r="I205" s="336">
        <f t="shared" si="8"/>
        <v>870000</v>
      </c>
      <c r="J205" s="312"/>
    </row>
    <row r="206" spans="1:13" hidden="1" outlineLevel="1">
      <c r="A206" s="312"/>
      <c r="B206" s="569"/>
      <c r="C206" s="331" t="s">
        <v>39</v>
      </c>
      <c r="D206" s="337" t="s">
        <v>13</v>
      </c>
      <c r="E206" s="338" t="s">
        <v>1</v>
      </c>
      <c r="F206" s="339">
        <f>F205</f>
        <v>3</v>
      </c>
      <c r="G206" s="339">
        <f>F208</f>
        <v>0</v>
      </c>
      <c r="H206" s="340">
        <v>0</v>
      </c>
      <c r="I206" s="336">
        <f t="shared" si="8"/>
        <v>870000</v>
      </c>
      <c r="J206" s="312"/>
    </row>
    <row r="207" spans="1:13" hidden="1" outlineLevel="1">
      <c r="A207" s="312"/>
      <c r="B207" s="569"/>
      <c r="C207" s="331" t="s">
        <v>39</v>
      </c>
      <c r="D207" s="337" t="s">
        <v>14</v>
      </c>
      <c r="E207" s="338" t="s">
        <v>17</v>
      </c>
      <c r="F207" s="339">
        <v>0</v>
      </c>
      <c r="G207" s="339">
        <f>F205</f>
        <v>3</v>
      </c>
      <c r="H207" s="340">
        <v>10000</v>
      </c>
      <c r="I207" s="336">
        <f t="shared" si="8"/>
        <v>880000</v>
      </c>
      <c r="J207" s="312"/>
    </row>
    <row r="208" spans="1:13" hidden="1" outlineLevel="1">
      <c r="A208" s="312"/>
      <c r="B208" s="569"/>
      <c r="C208" s="331" t="s">
        <v>39</v>
      </c>
      <c r="D208" s="337" t="s">
        <v>23</v>
      </c>
      <c r="E208" s="338" t="s">
        <v>17</v>
      </c>
      <c r="F208" s="341">
        <f>F207</f>
        <v>0</v>
      </c>
      <c r="G208" s="341">
        <f>F206</f>
        <v>3</v>
      </c>
      <c r="H208" s="340">
        <v>10000</v>
      </c>
      <c r="I208" s="336">
        <f t="shared" si="8"/>
        <v>890000</v>
      </c>
      <c r="J208" s="312"/>
    </row>
    <row r="209" spans="1:13" hidden="1" outlineLevel="1">
      <c r="A209" s="312"/>
      <c r="B209" s="567" t="s">
        <v>10</v>
      </c>
      <c r="C209" s="331" t="s">
        <v>39</v>
      </c>
      <c r="D209" s="342" t="s">
        <v>14</v>
      </c>
      <c r="E209" s="343" t="str">
        <f>E205</f>
        <v>Thắng</v>
      </c>
      <c r="F209" s="344">
        <v>3</v>
      </c>
      <c r="G209" s="344">
        <f>F211</f>
        <v>1</v>
      </c>
      <c r="H209" s="345">
        <v>0</v>
      </c>
      <c r="I209" s="336">
        <f t="shared" si="8"/>
        <v>890000</v>
      </c>
      <c r="J209" s="312"/>
    </row>
    <row r="210" spans="1:13" hidden="1" outlineLevel="1">
      <c r="A210" s="312"/>
      <c r="B210" s="567"/>
      <c r="C210" s="331" t="s">
        <v>39</v>
      </c>
      <c r="D210" s="342" t="s">
        <v>118</v>
      </c>
      <c r="E210" s="343" t="s">
        <v>1</v>
      </c>
      <c r="F210" s="346">
        <f>F209</f>
        <v>3</v>
      </c>
      <c r="G210" s="346">
        <f>F212</f>
        <v>1</v>
      </c>
      <c r="H210" s="345">
        <v>0</v>
      </c>
      <c r="I210" s="336">
        <f t="shared" si="8"/>
        <v>890000</v>
      </c>
      <c r="J210" s="312"/>
    </row>
    <row r="211" spans="1:13" hidden="1" outlineLevel="1">
      <c r="A211" s="312"/>
      <c r="B211" s="567"/>
      <c r="C211" s="331" t="s">
        <v>39</v>
      </c>
      <c r="D211" s="342" t="s">
        <v>0</v>
      </c>
      <c r="E211" s="343" t="s">
        <v>17</v>
      </c>
      <c r="F211" s="346">
        <v>1</v>
      </c>
      <c r="G211" s="346">
        <f>F209</f>
        <v>3</v>
      </c>
      <c r="H211" s="345">
        <v>10000</v>
      </c>
      <c r="I211" s="336">
        <f t="shared" si="8"/>
        <v>900000</v>
      </c>
      <c r="J211" s="312"/>
    </row>
    <row r="212" spans="1:13" hidden="1" outlineLevel="1">
      <c r="A212" s="312"/>
      <c r="B212" s="567"/>
      <c r="C212" s="331" t="s">
        <v>39</v>
      </c>
      <c r="D212" s="342" t="s">
        <v>23</v>
      </c>
      <c r="E212" s="343" t="s">
        <v>17</v>
      </c>
      <c r="F212" s="347">
        <f>F211</f>
        <v>1</v>
      </c>
      <c r="G212" s="347">
        <f>F210</f>
        <v>3</v>
      </c>
      <c r="H212" s="345">
        <v>10000</v>
      </c>
      <c r="I212" s="336">
        <f t="shared" si="8"/>
        <v>910000</v>
      </c>
      <c r="J212" s="312"/>
    </row>
    <row r="213" spans="1:13" hidden="1" outlineLevel="1">
      <c r="A213" s="312"/>
      <c r="B213" s="568" t="s">
        <v>31</v>
      </c>
      <c r="C213" s="331" t="s">
        <v>39</v>
      </c>
      <c r="D213" s="332" t="s">
        <v>0</v>
      </c>
      <c r="E213" s="333" t="s">
        <v>1</v>
      </c>
      <c r="F213" s="339">
        <v>3</v>
      </c>
      <c r="G213" s="339">
        <f>F215</f>
        <v>2</v>
      </c>
      <c r="H213" s="335">
        <v>0</v>
      </c>
      <c r="I213" s="336">
        <f t="shared" si="8"/>
        <v>910000</v>
      </c>
      <c r="J213" s="312"/>
    </row>
    <row r="214" spans="1:13" hidden="1" outlineLevel="1">
      <c r="A214" s="312"/>
      <c r="B214" s="569"/>
      <c r="C214" s="331" t="s">
        <v>39</v>
      </c>
      <c r="D214" s="337" t="s">
        <v>390</v>
      </c>
      <c r="E214" s="338" t="s">
        <v>1</v>
      </c>
      <c r="F214" s="339">
        <f>F213</f>
        <v>3</v>
      </c>
      <c r="G214" s="339">
        <f>F216</f>
        <v>2</v>
      </c>
      <c r="H214" s="340">
        <v>0</v>
      </c>
      <c r="I214" s="336">
        <f t="shared" si="8"/>
        <v>910000</v>
      </c>
      <c r="J214" s="312"/>
    </row>
    <row r="215" spans="1:13" hidden="1" outlineLevel="1">
      <c r="A215" s="312"/>
      <c r="B215" s="569"/>
      <c r="C215" s="331" t="s">
        <v>39</v>
      </c>
      <c r="D215" s="337" t="s">
        <v>14</v>
      </c>
      <c r="E215" s="338" t="s">
        <v>17</v>
      </c>
      <c r="F215" s="339">
        <v>2</v>
      </c>
      <c r="G215" s="339">
        <f>F213</f>
        <v>3</v>
      </c>
      <c r="H215" s="340">
        <v>10000</v>
      </c>
      <c r="I215" s="336">
        <f t="shared" si="8"/>
        <v>920000</v>
      </c>
      <c r="J215" s="312"/>
    </row>
    <row r="216" spans="1:13" hidden="1" outlineLevel="1">
      <c r="A216" s="312"/>
      <c r="B216" s="569"/>
      <c r="C216" s="331" t="s">
        <v>39</v>
      </c>
      <c r="D216" s="337" t="s">
        <v>23</v>
      </c>
      <c r="E216" s="338" t="s">
        <v>17</v>
      </c>
      <c r="F216" s="341">
        <f>F215</f>
        <v>2</v>
      </c>
      <c r="G216" s="341">
        <f>F214</f>
        <v>3</v>
      </c>
      <c r="H216" s="340">
        <v>10000</v>
      </c>
      <c r="I216" s="336">
        <f t="shared" si="8"/>
        <v>930000</v>
      </c>
      <c r="J216" s="312"/>
    </row>
    <row r="217" spans="1:13" collapsed="1">
      <c r="A217" s="312"/>
      <c r="B217" s="325" t="s">
        <v>393</v>
      </c>
      <c r="C217" s="326"/>
      <c r="D217" s="327"/>
      <c r="E217" s="328"/>
      <c r="F217" s="328"/>
      <c r="G217" s="328"/>
      <c r="H217" s="329">
        <f>SUM(H218:H249)</f>
        <v>160000</v>
      </c>
      <c r="I217" s="330">
        <v>0</v>
      </c>
      <c r="J217" s="312"/>
      <c r="M217" s="317"/>
    </row>
    <row r="218" spans="1:13" hidden="1" outlineLevel="1">
      <c r="A218" s="312"/>
      <c r="B218" s="568" t="s">
        <v>2</v>
      </c>
      <c r="C218" s="331" t="s">
        <v>39</v>
      </c>
      <c r="D218" s="332" t="s">
        <v>13</v>
      </c>
      <c r="E218" s="333" t="s">
        <v>1</v>
      </c>
      <c r="F218" s="339">
        <v>3</v>
      </c>
      <c r="G218" s="339">
        <f>F220</f>
        <v>2</v>
      </c>
      <c r="H218" s="335">
        <v>0</v>
      </c>
      <c r="I218" s="336">
        <f>I216+H218</f>
        <v>930000</v>
      </c>
      <c r="J218" s="312"/>
    </row>
    <row r="219" spans="1:13" hidden="1" outlineLevel="1">
      <c r="A219" s="312"/>
      <c r="B219" s="569"/>
      <c r="C219" s="331" t="s">
        <v>39</v>
      </c>
      <c r="D219" s="337" t="s">
        <v>9</v>
      </c>
      <c r="E219" s="338" t="s">
        <v>1</v>
      </c>
      <c r="F219" s="339">
        <f>F218</f>
        <v>3</v>
      </c>
      <c r="G219" s="339">
        <f>F221</f>
        <v>2</v>
      </c>
      <c r="H219" s="340">
        <v>0</v>
      </c>
      <c r="I219" s="336">
        <f t="shared" ref="I219:I249" si="9">I218+H219</f>
        <v>930000</v>
      </c>
      <c r="J219" s="312"/>
    </row>
    <row r="220" spans="1:13" hidden="1" outlineLevel="1">
      <c r="A220" s="312"/>
      <c r="B220" s="569"/>
      <c r="C220" s="331" t="s">
        <v>39</v>
      </c>
      <c r="D220" s="337" t="s">
        <v>14</v>
      </c>
      <c r="E220" s="338" t="s">
        <v>17</v>
      </c>
      <c r="F220" s="339">
        <v>2</v>
      </c>
      <c r="G220" s="339">
        <f>F218</f>
        <v>3</v>
      </c>
      <c r="H220" s="340">
        <v>10000</v>
      </c>
      <c r="I220" s="336">
        <f t="shared" si="9"/>
        <v>940000</v>
      </c>
      <c r="J220" s="312"/>
    </row>
    <row r="221" spans="1:13" hidden="1" outlineLevel="1">
      <c r="A221" s="312"/>
      <c r="B221" s="569"/>
      <c r="C221" s="331" t="s">
        <v>39</v>
      </c>
      <c r="D221" s="337" t="s">
        <v>16</v>
      </c>
      <c r="E221" s="338" t="s">
        <v>17</v>
      </c>
      <c r="F221" s="341">
        <f>F220</f>
        <v>2</v>
      </c>
      <c r="G221" s="341">
        <f>F219</f>
        <v>3</v>
      </c>
      <c r="H221" s="340">
        <v>10000</v>
      </c>
      <c r="I221" s="336">
        <f t="shared" si="9"/>
        <v>950000</v>
      </c>
      <c r="J221" s="312"/>
    </row>
    <row r="222" spans="1:13" hidden="1" outlineLevel="1">
      <c r="A222" s="312"/>
      <c r="B222" s="567" t="s">
        <v>3</v>
      </c>
      <c r="C222" s="331" t="s">
        <v>39</v>
      </c>
      <c r="D222" s="342" t="s">
        <v>15</v>
      </c>
      <c r="E222" s="343" t="str">
        <f>E218</f>
        <v>Thắng</v>
      </c>
      <c r="F222" s="344">
        <v>3</v>
      </c>
      <c r="G222" s="344">
        <f>F224</f>
        <v>2</v>
      </c>
      <c r="H222" s="345">
        <v>0</v>
      </c>
      <c r="I222" s="336">
        <f t="shared" si="9"/>
        <v>950000</v>
      </c>
      <c r="J222" s="312"/>
    </row>
    <row r="223" spans="1:13" hidden="1" outlineLevel="1">
      <c r="A223" s="312"/>
      <c r="B223" s="567"/>
      <c r="C223" s="331" t="s">
        <v>39</v>
      </c>
      <c r="D223" s="342" t="s">
        <v>14</v>
      </c>
      <c r="E223" s="343" t="s">
        <v>1</v>
      </c>
      <c r="F223" s="346">
        <f>F222</f>
        <v>3</v>
      </c>
      <c r="G223" s="346">
        <f>F225</f>
        <v>2</v>
      </c>
      <c r="H223" s="345">
        <v>0</v>
      </c>
      <c r="I223" s="336">
        <f t="shared" si="9"/>
        <v>950000</v>
      </c>
      <c r="J223" s="312"/>
    </row>
    <row r="224" spans="1:13" hidden="1" outlineLevel="1">
      <c r="A224" s="312"/>
      <c r="B224" s="567"/>
      <c r="C224" s="331" t="s">
        <v>39</v>
      </c>
      <c r="D224" s="342" t="s">
        <v>13</v>
      </c>
      <c r="E224" s="343" t="s">
        <v>17</v>
      </c>
      <c r="F224" s="346">
        <v>2</v>
      </c>
      <c r="G224" s="346">
        <f>F222</f>
        <v>3</v>
      </c>
      <c r="H224" s="345">
        <v>10000</v>
      </c>
      <c r="I224" s="336">
        <f t="shared" si="9"/>
        <v>960000</v>
      </c>
      <c r="J224" s="312"/>
    </row>
    <row r="225" spans="1:13" hidden="1" outlineLevel="1">
      <c r="A225" s="312"/>
      <c r="B225" s="567"/>
      <c r="C225" s="331" t="s">
        <v>39</v>
      </c>
      <c r="D225" s="342" t="s">
        <v>9</v>
      </c>
      <c r="E225" s="343" t="s">
        <v>17</v>
      </c>
      <c r="F225" s="347">
        <f>F224</f>
        <v>2</v>
      </c>
      <c r="G225" s="347">
        <f>F223</f>
        <v>3</v>
      </c>
      <c r="H225" s="345">
        <v>10000</v>
      </c>
      <c r="I225" s="336">
        <f t="shared" si="9"/>
        <v>970000</v>
      </c>
      <c r="J225" s="312"/>
    </row>
    <row r="226" spans="1:13" hidden="1" outlineLevel="1">
      <c r="A226" s="312"/>
      <c r="B226" s="568" t="s">
        <v>6</v>
      </c>
      <c r="C226" s="331" t="s">
        <v>39</v>
      </c>
      <c r="D226" s="332" t="s">
        <v>14</v>
      </c>
      <c r="E226" s="333" t="s">
        <v>1</v>
      </c>
      <c r="F226" s="334">
        <v>3</v>
      </c>
      <c r="G226" s="334">
        <f>F228</f>
        <v>2</v>
      </c>
      <c r="H226" s="335">
        <v>0</v>
      </c>
      <c r="I226" s="336">
        <f t="shared" si="9"/>
        <v>970000</v>
      </c>
      <c r="J226" s="312"/>
      <c r="M226" s="317"/>
    </row>
    <row r="227" spans="1:13" hidden="1" outlineLevel="1">
      <c r="A227" s="312"/>
      <c r="B227" s="569"/>
      <c r="C227" s="331" t="s">
        <v>39</v>
      </c>
      <c r="D227" s="337" t="s">
        <v>16</v>
      </c>
      <c r="E227" s="338" t="s">
        <v>1</v>
      </c>
      <c r="F227" s="339">
        <f>F226</f>
        <v>3</v>
      </c>
      <c r="G227" s="339">
        <f>F229</f>
        <v>2</v>
      </c>
      <c r="H227" s="340">
        <v>0</v>
      </c>
      <c r="I227" s="336">
        <f t="shared" si="9"/>
        <v>970000</v>
      </c>
      <c r="J227" s="312"/>
      <c r="M227" s="317"/>
    </row>
    <row r="228" spans="1:13" hidden="1" outlineLevel="1">
      <c r="A228" s="312"/>
      <c r="B228" s="569"/>
      <c r="C228" s="331" t="s">
        <v>39</v>
      </c>
      <c r="D228" s="337" t="s">
        <v>0</v>
      </c>
      <c r="E228" s="338" t="s">
        <v>17</v>
      </c>
      <c r="F228" s="339">
        <v>2</v>
      </c>
      <c r="G228" s="339">
        <f>F226</f>
        <v>3</v>
      </c>
      <c r="H228" s="340">
        <v>10000</v>
      </c>
      <c r="I228" s="336">
        <f t="shared" si="9"/>
        <v>980000</v>
      </c>
      <c r="J228" s="312"/>
      <c r="M228" s="317"/>
    </row>
    <row r="229" spans="1:13" hidden="1" outlineLevel="1">
      <c r="A229" s="312"/>
      <c r="B229" s="569"/>
      <c r="C229" s="331" t="s">
        <v>39</v>
      </c>
      <c r="D229" s="337" t="s">
        <v>9</v>
      </c>
      <c r="E229" s="338" t="s">
        <v>17</v>
      </c>
      <c r="F229" s="341">
        <f>F228</f>
        <v>2</v>
      </c>
      <c r="G229" s="341">
        <f>F227</f>
        <v>3</v>
      </c>
      <c r="H229" s="340">
        <v>10000</v>
      </c>
      <c r="I229" s="336">
        <f t="shared" si="9"/>
        <v>990000</v>
      </c>
      <c r="J229" s="312"/>
      <c r="M229" s="317"/>
    </row>
    <row r="230" spans="1:13" hidden="1" outlineLevel="1">
      <c r="A230" s="312"/>
      <c r="B230" s="567" t="s">
        <v>7</v>
      </c>
      <c r="C230" s="331" t="s">
        <v>39</v>
      </c>
      <c r="D230" s="342" t="s">
        <v>13</v>
      </c>
      <c r="E230" s="343" t="str">
        <f>E226</f>
        <v>Thắng</v>
      </c>
      <c r="F230" s="344">
        <v>3</v>
      </c>
      <c r="G230" s="344">
        <f>F232</f>
        <v>1</v>
      </c>
      <c r="H230" s="345">
        <v>0</v>
      </c>
      <c r="I230" s="336">
        <f t="shared" si="9"/>
        <v>990000</v>
      </c>
      <c r="J230" s="312"/>
      <c r="M230" s="317"/>
    </row>
    <row r="231" spans="1:13" hidden="1" outlineLevel="1">
      <c r="A231" s="312"/>
      <c r="B231" s="567"/>
      <c r="C231" s="331" t="s">
        <v>39</v>
      </c>
      <c r="D231" s="342" t="s">
        <v>0</v>
      </c>
      <c r="E231" s="343" t="s">
        <v>1</v>
      </c>
      <c r="F231" s="346">
        <f>F230</f>
        <v>3</v>
      </c>
      <c r="G231" s="346">
        <f>F233</f>
        <v>1</v>
      </c>
      <c r="H231" s="345">
        <v>0</v>
      </c>
      <c r="I231" s="336">
        <f t="shared" si="9"/>
        <v>990000</v>
      </c>
      <c r="J231" s="312"/>
      <c r="M231" s="317"/>
    </row>
    <row r="232" spans="1:13" hidden="1" outlineLevel="1">
      <c r="A232" s="312"/>
      <c r="B232" s="567"/>
      <c r="C232" s="331" t="s">
        <v>39</v>
      </c>
      <c r="D232" s="342" t="s">
        <v>16</v>
      </c>
      <c r="E232" s="343" t="s">
        <v>17</v>
      </c>
      <c r="F232" s="346">
        <v>1</v>
      </c>
      <c r="G232" s="346">
        <f>F230</f>
        <v>3</v>
      </c>
      <c r="H232" s="345">
        <v>10000</v>
      </c>
      <c r="I232" s="336">
        <f t="shared" si="9"/>
        <v>1000000</v>
      </c>
      <c r="J232" s="312"/>
      <c r="M232" s="317"/>
    </row>
    <row r="233" spans="1:13" hidden="1" outlineLevel="1">
      <c r="A233" s="312"/>
      <c r="B233" s="567"/>
      <c r="C233" s="331" t="s">
        <v>39</v>
      </c>
      <c r="D233" s="342" t="s">
        <v>24</v>
      </c>
      <c r="E233" s="343" t="s">
        <v>17</v>
      </c>
      <c r="F233" s="347">
        <f>F232</f>
        <v>1</v>
      </c>
      <c r="G233" s="347">
        <f>F231</f>
        <v>3</v>
      </c>
      <c r="H233" s="345">
        <v>10000</v>
      </c>
      <c r="I233" s="336">
        <f t="shared" si="9"/>
        <v>1010000</v>
      </c>
      <c r="J233" s="312"/>
      <c r="M233" s="317"/>
    </row>
    <row r="234" spans="1:13" hidden="1" outlineLevel="1">
      <c r="A234" s="312"/>
      <c r="B234" s="568" t="s">
        <v>8</v>
      </c>
      <c r="C234" s="331" t="s">
        <v>39</v>
      </c>
      <c r="D234" s="332" t="s">
        <v>14</v>
      </c>
      <c r="E234" s="333" t="s">
        <v>1</v>
      </c>
      <c r="F234" s="339">
        <v>3</v>
      </c>
      <c r="G234" s="339">
        <f>F236</f>
        <v>1</v>
      </c>
      <c r="H234" s="335">
        <v>0</v>
      </c>
      <c r="I234" s="336">
        <f t="shared" si="9"/>
        <v>1010000</v>
      </c>
      <c r="J234" s="312"/>
    </row>
    <row r="235" spans="1:13" hidden="1" outlineLevel="1">
      <c r="A235" s="312"/>
      <c r="B235" s="569"/>
      <c r="C235" s="331" t="s">
        <v>39</v>
      </c>
      <c r="D235" s="337" t="s">
        <v>118</v>
      </c>
      <c r="E235" s="338" t="s">
        <v>1</v>
      </c>
      <c r="F235" s="339">
        <f>F234</f>
        <v>3</v>
      </c>
      <c r="G235" s="339">
        <f>F237</f>
        <v>1</v>
      </c>
      <c r="H235" s="340">
        <v>0</v>
      </c>
      <c r="I235" s="336">
        <f t="shared" si="9"/>
        <v>1010000</v>
      </c>
      <c r="J235" s="312"/>
    </row>
    <row r="236" spans="1:13" hidden="1" outlineLevel="1">
      <c r="A236" s="312"/>
      <c r="B236" s="569"/>
      <c r="C236" s="331" t="s">
        <v>39</v>
      </c>
      <c r="D236" s="337" t="s">
        <v>9</v>
      </c>
      <c r="E236" s="338" t="s">
        <v>17</v>
      </c>
      <c r="F236" s="339">
        <v>1</v>
      </c>
      <c r="G236" s="339">
        <f>F234</f>
        <v>3</v>
      </c>
      <c r="H236" s="340">
        <v>10000</v>
      </c>
      <c r="I236" s="336">
        <f t="shared" si="9"/>
        <v>1020000</v>
      </c>
      <c r="J236" s="312"/>
    </row>
    <row r="237" spans="1:13" hidden="1" outlineLevel="1">
      <c r="A237" s="312"/>
      <c r="B237" s="569"/>
      <c r="C237" s="331" t="s">
        <v>39</v>
      </c>
      <c r="D237" s="337" t="s">
        <v>24</v>
      </c>
      <c r="E237" s="338" t="s">
        <v>17</v>
      </c>
      <c r="F237" s="341">
        <f>F236</f>
        <v>1</v>
      </c>
      <c r="G237" s="341">
        <f>F235</f>
        <v>3</v>
      </c>
      <c r="H237" s="340">
        <v>10000</v>
      </c>
      <c r="I237" s="336">
        <f t="shared" si="9"/>
        <v>1030000</v>
      </c>
      <c r="J237" s="312"/>
    </row>
    <row r="238" spans="1:13" hidden="1" outlineLevel="1">
      <c r="A238" s="312"/>
      <c r="B238" s="567" t="s">
        <v>10</v>
      </c>
      <c r="C238" s="331" t="s">
        <v>39</v>
      </c>
      <c r="D238" s="342" t="s">
        <v>25</v>
      </c>
      <c r="E238" s="343" t="str">
        <f>E234</f>
        <v>Thắng</v>
      </c>
      <c r="F238" s="344">
        <v>3</v>
      </c>
      <c r="G238" s="344">
        <f>F240</f>
        <v>2</v>
      </c>
      <c r="H238" s="345">
        <v>0</v>
      </c>
      <c r="I238" s="336">
        <f t="shared" si="9"/>
        <v>1030000</v>
      </c>
      <c r="J238" s="312"/>
    </row>
    <row r="239" spans="1:13" hidden="1" outlineLevel="1">
      <c r="A239" s="312"/>
      <c r="B239" s="567"/>
      <c r="C239" s="331" t="s">
        <v>39</v>
      </c>
      <c r="D239" s="342" t="s">
        <v>118</v>
      </c>
      <c r="E239" s="343" t="s">
        <v>1</v>
      </c>
      <c r="F239" s="346">
        <f>F238</f>
        <v>3</v>
      </c>
      <c r="G239" s="346">
        <f>F241</f>
        <v>2</v>
      </c>
      <c r="H239" s="345">
        <v>0</v>
      </c>
      <c r="I239" s="336">
        <f t="shared" si="9"/>
        <v>1030000</v>
      </c>
      <c r="J239" s="312"/>
    </row>
    <row r="240" spans="1:13" hidden="1" outlineLevel="1">
      <c r="A240" s="312"/>
      <c r="B240" s="567"/>
      <c r="C240" s="331" t="s">
        <v>39</v>
      </c>
      <c r="D240" s="342" t="s">
        <v>15</v>
      </c>
      <c r="E240" s="343" t="s">
        <v>17</v>
      </c>
      <c r="F240" s="346">
        <v>2</v>
      </c>
      <c r="G240" s="346">
        <f>F238</f>
        <v>3</v>
      </c>
      <c r="H240" s="345">
        <v>10000</v>
      </c>
      <c r="I240" s="336">
        <f t="shared" si="9"/>
        <v>1040000</v>
      </c>
      <c r="J240" s="312"/>
    </row>
    <row r="241" spans="1:13" hidden="1" outlineLevel="1">
      <c r="A241" s="312"/>
      <c r="B241" s="567"/>
      <c r="C241" s="331" t="s">
        <v>39</v>
      </c>
      <c r="D241" s="342" t="s">
        <v>24</v>
      </c>
      <c r="E241" s="343" t="s">
        <v>17</v>
      </c>
      <c r="F241" s="347">
        <f>F240</f>
        <v>2</v>
      </c>
      <c r="G241" s="347">
        <f>F239</f>
        <v>3</v>
      </c>
      <c r="H241" s="345">
        <v>10000</v>
      </c>
      <c r="I241" s="336">
        <f t="shared" si="9"/>
        <v>1050000</v>
      </c>
      <c r="J241" s="312"/>
    </row>
    <row r="242" spans="1:13" hidden="1" outlineLevel="1">
      <c r="A242" s="312"/>
      <c r="B242" s="568" t="s">
        <v>31</v>
      </c>
      <c r="C242" s="331" t="s">
        <v>39</v>
      </c>
      <c r="D242" s="332" t="s">
        <v>25</v>
      </c>
      <c r="E242" s="333" t="s">
        <v>1</v>
      </c>
      <c r="F242" s="339">
        <v>3</v>
      </c>
      <c r="G242" s="339">
        <f>F244</f>
        <v>2</v>
      </c>
      <c r="H242" s="335">
        <v>0</v>
      </c>
      <c r="I242" s="336">
        <f t="shared" si="9"/>
        <v>1050000</v>
      </c>
      <c r="J242" s="312"/>
    </row>
    <row r="243" spans="1:13" hidden="1" outlineLevel="1">
      <c r="A243" s="312"/>
      <c r="B243" s="569"/>
      <c r="C243" s="331" t="s">
        <v>39</v>
      </c>
      <c r="D243" s="337" t="s">
        <v>9</v>
      </c>
      <c r="E243" s="338" t="s">
        <v>1</v>
      </c>
      <c r="F243" s="339">
        <f>F242</f>
        <v>3</v>
      </c>
      <c r="G243" s="339">
        <f>F245</f>
        <v>2</v>
      </c>
      <c r="H243" s="340">
        <v>0</v>
      </c>
      <c r="I243" s="336">
        <f t="shared" si="9"/>
        <v>1050000</v>
      </c>
      <c r="J243" s="312"/>
    </row>
    <row r="244" spans="1:13" hidden="1" outlineLevel="1">
      <c r="A244" s="312"/>
      <c r="B244" s="569"/>
      <c r="C244" s="331" t="s">
        <v>39</v>
      </c>
      <c r="D244" s="337" t="s">
        <v>14</v>
      </c>
      <c r="E244" s="338" t="s">
        <v>17</v>
      </c>
      <c r="F244" s="339">
        <v>2</v>
      </c>
      <c r="G244" s="339">
        <f>F242</f>
        <v>3</v>
      </c>
      <c r="H244" s="340">
        <v>10000</v>
      </c>
      <c r="I244" s="336">
        <f t="shared" si="9"/>
        <v>1060000</v>
      </c>
      <c r="J244" s="312"/>
    </row>
    <row r="245" spans="1:13" hidden="1" outlineLevel="1">
      <c r="A245" s="312"/>
      <c r="B245" s="569"/>
      <c r="C245" s="331" t="s">
        <v>39</v>
      </c>
      <c r="D245" s="337" t="s">
        <v>24</v>
      </c>
      <c r="E245" s="338" t="s">
        <v>17</v>
      </c>
      <c r="F245" s="341">
        <f>F244</f>
        <v>2</v>
      </c>
      <c r="G245" s="341">
        <f>F243</f>
        <v>3</v>
      </c>
      <c r="H245" s="340">
        <v>10000</v>
      </c>
      <c r="I245" s="336">
        <f t="shared" si="9"/>
        <v>1070000</v>
      </c>
      <c r="J245" s="312"/>
    </row>
    <row r="246" spans="1:13" hidden="1" outlineLevel="1">
      <c r="A246" s="312"/>
      <c r="B246" s="567" t="s">
        <v>36</v>
      </c>
      <c r="C246" s="331" t="s">
        <v>39</v>
      </c>
      <c r="D246" s="342" t="s">
        <v>25</v>
      </c>
      <c r="E246" s="343" t="str">
        <f>E242</f>
        <v>Thắng</v>
      </c>
      <c r="F246" s="344">
        <v>3</v>
      </c>
      <c r="G246" s="344">
        <f>F248</f>
        <v>2</v>
      </c>
      <c r="H246" s="345">
        <v>0</v>
      </c>
      <c r="I246" s="336">
        <f t="shared" si="9"/>
        <v>1070000</v>
      </c>
      <c r="J246" s="312"/>
    </row>
    <row r="247" spans="1:13" hidden="1" outlineLevel="1">
      <c r="A247" s="312"/>
      <c r="B247" s="567"/>
      <c r="C247" s="331" t="s">
        <v>39</v>
      </c>
      <c r="D247" s="342" t="s">
        <v>9</v>
      </c>
      <c r="E247" s="343" t="s">
        <v>1</v>
      </c>
      <c r="F247" s="346">
        <f>F246</f>
        <v>3</v>
      </c>
      <c r="G247" s="346">
        <f>F249</f>
        <v>2</v>
      </c>
      <c r="H247" s="345">
        <v>0</v>
      </c>
      <c r="I247" s="336">
        <f t="shared" si="9"/>
        <v>1070000</v>
      </c>
      <c r="J247" s="312"/>
    </row>
    <row r="248" spans="1:13" hidden="1" outlineLevel="1">
      <c r="A248" s="312"/>
      <c r="B248" s="567"/>
      <c r="C248" s="331" t="s">
        <v>39</v>
      </c>
      <c r="D248" s="342" t="s">
        <v>14</v>
      </c>
      <c r="E248" s="343" t="s">
        <v>17</v>
      </c>
      <c r="F248" s="346">
        <v>2</v>
      </c>
      <c r="G248" s="346">
        <f>F246</f>
        <v>3</v>
      </c>
      <c r="H248" s="345">
        <v>10000</v>
      </c>
      <c r="I248" s="336">
        <f t="shared" si="9"/>
        <v>1080000</v>
      </c>
      <c r="J248" s="312"/>
    </row>
    <row r="249" spans="1:13" hidden="1" outlineLevel="1">
      <c r="A249" s="312"/>
      <c r="B249" s="567"/>
      <c r="C249" s="331" t="s">
        <v>39</v>
      </c>
      <c r="D249" s="342" t="s">
        <v>24</v>
      </c>
      <c r="E249" s="343" t="s">
        <v>17</v>
      </c>
      <c r="F249" s="347">
        <f>F248</f>
        <v>2</v>
      </c>
      <c r="G249" s="347">
        <f>F247</f>
        <v>3</v>
      </c>
      <c r="H249" s="345">
        <v>10000</v>
      </c>
      <c r="I249" s="336">
        <f t="shared" si="9"/>
        <v>1090000</v>
      </c>
      <c r="J249" s="312"/>
    </row>
    <row r="250" spans="1:13" collapsed="1">
      <c r="A250" s="312"/>
      <c r="B250" s="325" t="s">
        <v>394</v>
      </c>
      <c r="C250" s="326"/>
      <c r="D250" s="327"/>
      <c r="E250" s="328"/>
      <c r="F250" s="328"/>
      <c r="G250" s="328"/>
      <c r="H250" s="329">
        <f>SUM(H251:H286)</f>
        <v>140000</v>
      </c>
      <c r="I250" s="330">
        <v>0</v>
      </c>
      <c r="J250" s="312"/>
      <c r="M250" s="317"/>
    </row>
    <row r="251" spans="1:13" hidden="1" outlineLevel="1">
      <c r="A251" s="312"/>
      <c r="B251" s="568" t="s">
        <v>2</v>
      </c>
      <c r="C251" s="331" t="s">
        <v>39</v>
      </c>
      <c r="D251" s="332" t="s">
        <v>13</v>
      </c>
      <c r="E251" s="333" t="s">
        <v>1</v>
      </c>
      <c r="F251" s="339">
        <v>3</v>
      </c>
      <c r="G251" s="339">
        <f>F253</f>
        <v>2</v>
      </c>
      <c r="H251" s="335">
        <v>0</v>
      </c>
      <c r="I251" s="336">
        <f>I249+H251</f>
        <v>1090000</v>
      </c>
      <c r="J251" s="312"/>
    </row>
    <row r="252" spans="1:13" hidden="1" outlineLevel="1">
      <c r="A252" s="312"/>
      <c r="B252" s="569"/>
      <c r="C252" s="331" t="s">
        <v>39</v>
      </c>
      <c r="D252" s="337" t="s">
        <v>23</v>
      </c>
      <c r="E252" s="338" t="s">
        <v>1</v>
      </c>
      <c r="F252" s="339">
        <f>F251</f>
        <v>3</v>
      </c>
      <c r="G252" s="339">
        <f>F254</f>
        <v>2</v>
      </c>
      <c r="H252" s="340">
        <v>0</v>
      </c>
      <c r="I252" s="336">
        <f t="shared" ref="I252:I286" si="10">I251+H252</f>
        <v>1090000</v>
      </c>
      <c r="J252" s="312"/>
    </row>
    <row r="253" spans="1:13" hidden="1" outlineLevel="1">
      <c r="A253" s="312"/>
      <c r="B253" s="569"/>
      <c r="C253" s="331" t="s">
        <v>39</v>
      </c>
      <c r="D253" s="337" t="s">
        <v>25</v>
      </c>
      <c r="E253" s="338" t="s">
        <v>17</v>
      </c>
      <c r="F253" s="339">
        <v>2</v>
      </c>
      <c r="G253" s="339">
        <f>F251</f>
        <v>3</v>
      </c>
      <c r="H253" s="340">
        <v>10000</v>
      </c>
      <c r="I253" s="336">
        <f t="shared" si="10"/>
        <v>1100000</v>
      </c>
      <c r="J253" s="312"/>
    </row>
    <row r="254" spans="1:13" hidden="1" outlineLevel="1">
      <c r="A254" s="312"/>
      <c r="B254" s="569"/>
      <c r="C254" s="331" t="s">
        <v>39</v>
      </c>
      <c r="D254" s="337" t="s">
        <v>9</v>
      </c>
      <c r="E254" s="338" t="s">
        <v>17</v>
      </c>
      <c r="F254" s="341">
        <f>F253</f>
        <v>2</v>
      </c>
      <c r="G254" s="341">
        <f>F252</f>
        <v>3</v>
      </c>
      <c r="H254" s="340">
        <v>10000</v>
      </c>
      <c r="I254" s="336">
        <f t="shared" si="10"/>
        <v>1110000</v>
      </c>
      <c r="J254" s="312"/>
    </row>
    <row r="255" spans="1:13" hidden="1" outlineLevel="1">
      <c r="A255" s="312"/>
      <c r="B255" s="567" t="s">
        <v>3</v>
      </c>
      <c r="C255" s="331" t="s">
        <v>39</v>
      </c>
      <c r="D255" s="342" t="s">
        <v>25</v>
      </c>
      <c r="E255" s="343" t="str">
        <f>E251</f>
        <v>Thắng</v>
      </c>
      <c r="F255" s="344">
        <v>3</v>
      </c>
      <c r="G255" s="344">
        <f>F257</f>
        <v>0</v>
      </c>
      <c r="H255" s="345">
        <v>0</v>
      </c>
      <c r="I255" s="336">
        <f t="shared" si="10"/>
        <v>1110000</v>
      </c>
      <c r="J255" s="312"/>
    </row>
    <row r="256" spans="1:13" hidden="1" outlineLevel="1">
      <c r="A256" s="312"/>
      <c r="B256" s="567"/>
      <c r="C256" s="331" t="s">
        <v>39</v>
      </c>
      <c r="D256" s="342" t="s">
        <v>9</v>
      </c>
      <c r="E256" s="343" t="s">
        <v>1</v>
      </c>
      <c r="F256" s="346">
        <f>F255</f>
        <v>3</v>
      </c>
      <c r="G256" s="346">
        <f>F258</f>
        <v>0</v>
      </c>
      <c r="H256" s="345">
        <v>0</v>
      </c>
      <c r="I256" s="336">
        <f t="shared" si="10"/>
        <v>1110000</v>
      </c>
      <c r="J256" s="312"/>
    </row>
    <row r="257" spans="1:13" hidden="1" outlineLevel="1">
      <c r="A257" s="312"/>
      <c r="B257" s="567"/>
      <c r="C257" s="331" t="s">
        <v>39</v>
      </c>
      <c r="D257" s="342" t="s">
        <v>23</v>
      </c>
      <c r="E257" s="343" t="s">
        <v>17</v>
      </c>
      <c r="F257" s="346">
        <v>0</v>
      </c>
      <c r="G257" s="346">
        <f>F255</f>
        <v>3</v>
      </c>
      <c r="H257" s="345">
        <v>10000</v>
      </c>
      <c r="I257" s="336">
        <f t="shared" si="10"/>
        <v>1120000</v>
      </c>
      <c r="J257" s="312"/>
    </row>
    <row r="258" spans="1:13" hidden="1" outlineLevel="1">
      <c r="A258" s="312"/>
      <c r="B258" s="567"/>
      <c r="C258" s="331" t="s">
        <v>39</v>
      </c>
      <c r="D258" s="342" t="s">
        <v>15</v>
      </c>
      <c r="E258" s="343" t="s">
        <v>17</v>
      </c>
      <c r="F258" s="347">
        <f>F257</f>
        <v>0</v>
      </c>
      <c r="G258" s="347">
        <f>F256</f>
        <v>3</v>
      </c>
      <c r="H258" s="345">
        <v>10000</v>
      </c>
      <c r="I258" s="336">
        <f t="shared" si="10"/>
        <v>1130000</v>
      </c>
      <c r="J258" s="312"/>
    </row>
    <row r="259" spans="1:13" hidden="1" outlineLevel="1">
      <c r="A259" s="312"/>
      <c r="B259" s="568" t="s">
        <v>6</v>
      </c>
      <c r="C259" s="331" t="s">
        <v>39</v>
      </c>
      <c r="D259" s="332" t="s">
        <v>9</v>
      </c>
      <c r="E259" s="333" t="s">
        <v>1</v>
      </c>
      <c r="F259" s="334">
        <v>3</v>
      </c>
      <c r="G259" s="334">
        <f>F261</f>
        <v>2</v>
      </c>
      <c r="H259" s="335">
        <v>0</v>
      </c>
      <c r="I259" s="336">
        <f t="shared" si="10"/>
        <v>1130000</v>
      </c>
      <c r="J259" s="312"/>
      <c r="M259" s="317"/>
    </row>
    <row r="260" spans="1:13" hidden="1" outlineLevel="1">
      <c r="A260" s="312"/>
      <c r="B260" s="569"/>
      <c r="C260" s="331" t="s">
        <v>39</v>
      </c>
      <c r="D260" s="337" t="s">
        <v>15</v>
      </c>
      <c r="E260" s="338" t="s">
        <v>1</v>
      </c>
      <c r="F260" s="339">
        <f>F259</f>
        <v>3</v>
      </c>
      <c r="G260" s="339">
        <f>F262</f>
        <v>2</v>
      </c>
      <c r="H260" s="340">
        <v>0</v>
      </c>
      <c r="I260" s="336">
        <f t="shared" si="10"/>
        <v>1130000</v>
      </c>
      <c r="J260" s="312"/>
      <c r="M260" s="317"/>
    </row>
    <row r="261" spans="1:13" hidden="1" outlineLevel="1">
      <c r="A261" s="312"/>
      <c r="B261" s="569"/>
      <c r="C261" s="331" t="s">
        <v>39</v>
      </c>
      <c r="D261" s="337" t="s">
        <v>13</v>
      </c>
      <c r="E261" s="338" t="s">
        <v>17</v>
      </c>
      <c r="F261" s="339">
        <v>2</v>
      </c>
      <c r="G261" s="339">
        <f>F259</f>
        <v>3</v>
      </c>
      <c r="H261" s="340">
        <v>10000</v>
      </c>
      <c r="I261" s="336">
        <f t="shared" si="10"/>
        <v>1140000</v>
      </c>
      <c r="J261" s="312"/>
      <c r="M261" s="317"/>
    </row>
    <row r="262" spans="1:13" hidden="1" outlineLevel="1">
      <c r="A262" s="312"/>
      <c r="B262" s="569"/>
      <c r="C262" s="331" t="s">
        <v>39</v>
      </c>
      <c r="D262" s="337" t="s">
        <v>25</v>
      </c>
      <c r="E262" s="338" t="s">
        <v>17</v>
      </c>
      <c r="F262" s="341">
        <f>F261</f>
        <v>2</v>
      </c>
      <c r="G262" s="341">
        <f>F260</f>
        <v>3</v>
      </c>
      <c r="H262" s="340">
        <v>10000</v>
      </c>
      <c r="I262" s="336">
        <f t="shared" si="10"/>
        <v>1150000</v>
      </c>
      <c r="J262" s="312"/>
      <c r="M262" s="317"/>
    </row>
    <row r="263" spans="1:13" hidden="1" outlineLevel="1">
      <c r="A263" s="312"/>
      <c r="B263" s="567" t="s">
        <v>7</v>
      </c>
      <c r="C263" s="331" t="s">
        <v>39</v>
      </c>
      <c r="D263" s="342" t="s">
        <v>23</v>
      </c>
      <c r="E263" s="343" t="str">
        <f>E259</f>
        <v>Thắng</v>
      </c>
      <c r="F263" s="344">
        <v>3</v>
      </c>
      <c r="G263" s="344">
        <f>F265</f>
        <v>2</v>
      </c>
      <c r="H263" s="345">
        <v>0</v>
      </c>
      <c r="I263" s="336">
        <f t="shared" si="10"/>
        <v>1150000</v>
      </c>
      <c r="J263" s="312"/>
      <c r="M263" s="317"/>
    </row>
    <row r="264" spans="1:13" hidden="1" outlineLevel="1">
      <c r="A264" s="312"/>
      <c r="B264" s="567"/>
      <c r="C264" s="331" t="s">
        <v>39</v>
      </c>
      <c r="D264" s="342" t="s">
        <v>5</v>
      </c>
      <c r="E264" s="343" t="s">
        <v>1</v>
      </c>
      <c r="F264" s="346">
        <f>F263</f>
        <v>3</v>
      </c>
      <c r="G264" s="346">
        <f>F266</f>
        <v>2</v>
      </c>
      <c r="H264" s="345">
        <v>0</v>
      </c>
      <c r="I264" s="336">
        <f t="shared" si="10"/>
        <v>1150000</v>
      </c>
      <c r="J264" s="312"/>
      <c r="M264" s="317"/>
    </row>
    <row r="265" spans="1:13" hidden="1" outlineLevel="1">
      <c r="A265" s="312"/>
      <c r="B265" s="567"/>
      <c r="C265" s="331" t="s">
        <v>39</v>
      </c>
      <c r="D265" s="342" t="s">
        <v>13</v>
      </c>
      <c r="E265" s="343" t="s">
        <v>17</v>
      </c>
      <c r="F265" s="346">
        <v>2</v>
      </c>
      <c r="G265" s="346">
        <f>F263</f>
        <v>3</v>
      </c>
      <c r="H265" s="345">
        <v>10000</v>
      </c>
      <c r="I265" s="336">
        <f t="shared" si="10"/>
        <v>1160000</v>
      </c>
      <c r="J265" s="312"/>
      <c r="M265" s="317"/>
    </row>
    <row r="266" spans="1:13" hidden="1" outlineLevel="1">
      <c r="A266" s="312"/>
      <c r="B266" s="567"/>
      <c r="C266" s="331" t="s">
        <v>39</v>
      </c>
      <c r="D266" s="342" t="s">
        <v>111</v>
      </c>
      <c r="E266" s="343" t="s">
        <v>17</v>
      </c>
      <c r="F266" s="347">
        <f>F265</f>
        <v>2</v>
      </c>
      <c r="G266" s="347">
        <f>F264</f>
        <v>3</v>
      </c>
      <c r="H266" s="345">
        <v>0</v>
      </c>
      <c r="I266" s="336">
        <f t="shared" si="10"/>
        <v>1160000</v>
      </c>
      <c r="J266" s="312"/>
      <c r="M266" s="317"/>
    </row>
    <row r="267" spans="1:13" hidden="1" outlineLevel="1">
      <c r="A267" s="312"/>
      <c r="B267" s="568" t="s">
        <v>8</v>
      </c>
      <c r="C267" s="331" t="s">
        <v>39</v>
      </c>
      <c r="D267" s="332" t="s">
        <v>13</v>
      </c>
      <c r="E267" s="333" t="s">
        <v>1</v>
      </c>
      <c r="F267" s="339">
        <v>3</v>
      </c>
      <c r="G267" s="339">
        <f>F269</f>
        <v>0</v>
      </c>
      <c r="H267" s="335">
        <v>0</v>
      </c>
      <c r="I267" s="336">
        <f t="shared" si="10"/>
        <v>1160000</v>
      </c>
      <c r="J267" s="312"/>
    </row>
    <row r="268" spans="1:13" hidden="1" outlineLevel="1">
      <c r="A268" s="312"/>
      <c r="B268" s="569"/>
      <c r="C268" s="331" t="s">
        <v>39</v>
      </c>
      <c r="D268" s="337" t="s">
        <v>118</v>
      </c>
      <c r="E268" s="338" t="s">
        <v>1</v>
      </c>
      <c r="F268" s="339">
        <f>F267</f>
        <v>3</v>
      </c>
      <c r="G268" s="339">
        <f>F270</f>
        <v>0</v>
      </c>
      <c r="H268" s="340">
        <v>0</v>
      </c>
      <c r="I268" s="336">
        <f t="shared" si="10"/>
        <v>1160000</v>
      </c>
      <c r="J268" s="312"/>
    </row>
    <row r="269" spans="1:13" hidden="1" outlineLevel="1">
      <c r="A269" s="312"/>
      <c r="B269" s="569"/>
      <c r="C269" s="331" t="s">
        <v>39</v>
      </c>
      <c r="D269" s="337" t="s">
        <v>5</v>
      </c>
      <c r="E269" s="338" t="s">
        <v>17</v>
      </c>
      <c r="F269" s="339">
        <v>0</v>
      </c>
      <c r="G269" s="339">
        <f>F267</f>
        <v>3</v>
      </c>
      <c r="H269" s="340">
        <v>10000</v>
      </c>
      <c r="I269" s="336">
        <f t="shared" si="10"/>
        <v>1170000</v>
      </c>
      <c r="J269" s="312"/>
    </row>
    <row r="270" spans="1:13" hidden="1" outlineLevel="1">
      <c r="A270" s="312"/>
      <c r="B270" s="569"/>
      <c r="C270" s="331" t="s">
        <v>39</v>
      </c>
      <c r="D270" s="337" t="s">
        <v>111</v>
      </c>
      <c r="E270" s="338" t="s">
        <v>17</v>
      </c>
      <c r="F270" s="341">
        <f>F269</f>
        <v>0</v>
      </c>
      <c r="G270" s="341">
        <f>F268</f>
        <v>3</v>
      </c>
      <c r="H270" s="340">
        <v>0</v>
      </c>
      <c r="I270" s="336">
        <f t="shared" si="10"/>
        <v>1170000</v>
      </c>
      <c r="J270" s="312"/>
    </row>
    <row r="271" spans="1:13" hidden="1" outlineLevel="1">
      <c r="A271" s="312"/>
      <c r="B271" s="567" t="s">
        <v>10</v>
      </c>
      <c r="C271" s="331" t="s">
        <v>39</v>
      </c>
      <c r="D271" s="342" t="s">
        <v>23</v>
      </c>
      <c r="E271" s="343" t="str">
        <f>E267</f>
        <v>Thắng</v>
      </c>
      <c r="F271" s="344">
        <v>3</v>
      </c>
      <c r="G271" s="344">
        <f>F273</f>
        <v>1</v>
      </c>
      <c r="H271" s="345">
        <v>0</v>
      </c>
      <c r="I271" s="336">
        <f t="shared" si="10"/>
        <v>1170000</v>
      </c>
      <c r="J271" s="312"/>
    </row>
    <row r="272" spans="1:13" hidden="1" outlineLevel="1">
      <c r="A272" s="312"/>
      <c r="B272" s="567"/>
      <c r="C272" s="331" t="s">
        <v>39</v>
      </c>
      <c r="D272" s="342" t="s">
        <v>118</v>
      </c>
      <c r="E272" s="343" t="s">
        <v>1</v>
      </c>
      <c r="F272" s="346">
        <f>F271</f>
        <v>3</v>
      </c>
      <c r="G272" s="346">
        <f>F274</f>
        <v>1</v>
      </c>
      <c r="H272" s="345">
        <v>0</v>
      </c>
      <c r="I272" s="336">
        <f t="shared" si="10"/>
        <v>1170000</v>
      </c>
      <c r="J272" s="312"/>
    </row>
    <row r="273" spans="1:13" hidden="1" outlineLevel="1">
      <c r="A273" s="312"/>
      <c r="B273" s="567"/>
      <c r="C273" s="331" t="s">
        <v>39</v>
      </c>
      <c r="D273" s="342" t="s">
        <v>13</v>
      </c>
      <c r="E273" s="343" t="s">
        <v>17</v>
      </c>
      <c r="F273" s="346">
        <v>1</v>
      </c>
      <c r="G273" s="346">
        <f>F271</f>
        <v>3</v>
      </c>
      <c r="H273" s="345">
        <v>10000</v>
      </c>
      <c r="I273" s="336">
        <f t="shared" si="10"/>
        <v>1180000</v>
      </c>
      <c r="J273" s="312"/>
    </row>
    <row r="274" spans="1:13" hidden="1" outlineLevel="1">
      <c r="A274" s="312"/>
      <c r="B274" s="567"/>
      <c r="C274" s="331" t="s">
        <v>39</v>
      </c>
      <c r="D274" s="342" t="s">
        <v>111</v>
      </c>
      <c r="E274" s="343" t="s">
        <v>17</v>
      </c>
      <c r="F274" s="347">
        <f>F273</f>
        <v>1</v>
      </c>
      <c r="G274" s="347">
        <f>F272</f>
        <v>3</v>
      </c>
      <c r="H274" s="345">
        <v>0</v>
      </c>
      <c r="I274" s="336">
        <f t="shared" si="10"/>
        <v>1180000</v>
      </c>
      <c r="J274" s="312"/>
    </row>
    <row r="275" spans="1:13" hidden="1" outlineLevel="1">
      <c r="A275" s="312"/>
      <c r="B275" s="568" t="s">
        <v>31</v>
      </c>
      <c r="C275" s="331" t="s">
        <v>39</v>
      </c>
      <c r="D275" s="332" t="s">
        <v>15</v>
      </c>
      <c r="E275" s="333" t="s">
        <v>1</v>
      </c>
      <c r="F275" s="339">
        <v>3</v>
      </c>
      <c r="G275" s="339">
        <f>F277</f>
        <v>2</v>
      </c>
      <c r="H275" s="335">
        <v>0</v>
      </c>
      <c r="I275" s="336">
        <f t="shared" si="10"/>
        <v>1180000</v>
      </c>
      <c r="J275" s="312"/>
    </row>
    <row r="276" spans="1:13" hidden="1" outlineLevel="1">
      <c r="A276" s="312"/>
      <c r="B276" s="569"/>
      <c r="C276" s="331" t="s">
        <v>39</v>
      </c>
      <c r="D276" s="337" t="s">
        <v>220</v>
      </c>
      <c r="E276" s="338" t="s">
        <v>1</v>
      </c>
      <c r="F276" s="339">
        <f>F275</f>
        <v>3</v>
      </c>
      <c r="G276" s="339">
        <f>F278</f>
        <v>2</v>
      </c>
      <c r="H276" s="340">
        <v>0</v>
      </c>
      <c r="I276" s="336">
        <f t="shared" si="10"/>
        <v>1180000</v>
      </c>
      <c r="J276" s="312"/>
    </row>
    <row r="277" spans="1:13" hidden="1" outlineLevel="1">
      <c r="A277" s="312"/>
      <c r="B277" s="569"/>
      <c r="C277" s="331" t="s">
        <v>39</v>
      </c>
      <c r="D277" s="337" t="s">
        <v>5</v>
      </c>
      <c r="E277" s="338" t="s">
        <v>17</v>
      </c>
      <c r="F277" s="339">
        <v>2</v>
      </c>
      <c r="G277" s="339">
        <f>F275</f>
        <v>3</v>
      </c>
      <c r="H277" s="340">
        <v>10000</v>
      </c>
      <c r="I277" s="336">
        <f t="shared" si="10"/>
        <v>1190000</v>
      </c>
      <c r="J277" s="312"/>
    </row>
    <row r="278" spans="1:13" hidden="1" outlineLevel="1">
      <c r="A278" s="312"/>
      <c r="B278" s="569"/>
      <c r="C278" s="331" t="s">
        <v>39</v>
      </c>
      <c r="D278" s="337" t="s">
        <v>23</v>
      </c>
      <c r="E278" s="338" t="s">
        <v>17</v>
      </c>
      <c r="F278" s="341">
        <f>F277</f>
        <v>2</v>
      </c>
      <c r="G278" s="341">
        <f>F276</f>
        <v>3</v>
      </c>
      <c r="H278" s="340">
        <v>10000</v>
      </c>
      <c r="I278" s="336">
        <f t="shared" si="10"/>
        <v>1200000</v>
      </c>
      <c r="J278" s="312"/>
    </row>
    <row r="279" spans="1:13" hidden="1" outlineLevel="1">
      <c r="A279" s="312"/>
      <c r="B279" s="567" t="s">
        <v>36</v>
      </c>
      <c r="C279" s="331" t="s">
        <v>39</v>
      </c>
      <c r="D279" s="342" t="s">
        <v>13</v>
      </c>
      <c r="E279" s="343" t="str">
        <f>E275</f>
        <v>Thắng</v>
      </c>
      <c r="F279" s="344">
        <v>3</v>
      </c>
      <c r="G279" s="344">
        <f>F281</f>
        <v>1</v>
      </c>
      <c r="H279" s="345">
        <v>0</v>
      </c>
      <c r="I279" s="336">
        <f t="shared" si="10"/>
        <v>1200000</v>
      </c>
      <c r="J279" s="312"/>
    </row>
    <row r="280" spans="1:13" hidden="1" outlineLevel="1">
      <c r="A280" s="312"/>
      <c r="B280" s="567"/>
      <c r="C280" s="331" t="s">
        <v>39</v>
      </c>
      <c r="D280" s="342" t="s">
        <v>111</v>
      </c>
      <c r="E280" s="343" t="s">
        <v>1</v>
      </c>
      <c r="F280" s="346">
        <f>F279</f>
        <v>3</v>
      </c>
      <c r="G280" s="346">
        <f>F282</f>
        <v>1</v>
      </c>
      <c r="H280" s="345">
        <v>0</v>
      </c>
      <c r="I280" s="336">
        <f t="shared" si="10"/>
        <v>1200000</v>
      </c>
      <c r="J280" s="312"/>
    </row>
    <row r="281" spans="1:13" hidden="1" outlineLevel="1">
      <c r="A281" s="312"/>
      <c r="B281" s="567"/>
      <c r="C281" s="331" t="s">
        <v>39</v>
      </c>
      <c r="D281" s="342" t="s">
        <v>15</v>
      </c>
      <c r="E281" s="343" t="s">
        <v>17</v>
      </c>
      <c r="F281" s="346">
        <v>1</v>
      </c>
      <c r="G281" s="346">
        <f>F279</f>
        <v>3</v>
      </c>
      <c r="H281" s="345">
        <v>10000</v>
      </c>
      <c r="I281" s="336">
        <f t="shared" si="10"/>
        <v>1210000</v>
      </c>
      <c r="J281" s="312"/>
    </row>
    <row r="282" spans="1:13" hidden="1" outlineLevel="1">
      <c r="A282" s="312"/>
      <c r="B282" s="567"/>
      <c r="C282" s="331" t="s">
        <v>39</v>
      </c>
      <c r="D282" s="342" t="s">
        <v>118</v>
      </c>
      <c r="E282" s="343" t="s">
        <v>17</v>
      </c>
      <c r="F282" s="347">
        <f>F281</f>
        <v>1</v>
      </c>
      <c r="G282" s="347">
        <f>F280</f>
        <v>3</v>
      </c>
      <c r="H282" s="345">
        <v>10000</v>
      </c>
      <c r="I282" s="336">
        <f t="shared" si="10"/>
        <v>1220000</v>
      </c>
      <c r="J282" s="312"/>
    </row>
    <row r="283" spans="1:13" hidden="1" outlineLevel="1">
      <c r="A283" s="312"/>
      <c r="B283" s="568" t="s">
        <v>37</v>
      </c>
      <c r="C283" s="331" t="s">
        <v>39</v>
      </c>
      <c r="D283" s="332" t="s">
        <v>5</v>
      </c>
      <c r="E283" s="333" t="s">
        <v>1</v>
      </c>
      <c r="F283" s="339">
        <v>3</v>
      </c>
      <c r="G283" s="339">
        <f>F285</f>
        <v>2</v>
      </c>
      <c r="H283" s="335">
        <v>0</v>
      </c>
      <c r="I283" s="336">
        <f t="shared" si="10"/>
        <v>1220000</v>
      </c>
      <c r="J283" s="312"/>
    </row>
    <row r="284" spans="1:13" hidden="1" outlineLevel="1">
      <c r="A284" s="312"/>
      <c r="B284" s="569"/>
      <c r="C284" s="331" t="s">
        <v>39</v>
      </c>
      <c r="D284" s="337" t="s">
        <v>23</v>
      </c>
      <c r="E284" s="338" t="s">
        <v>1</v>
      </c>
      <c r="F284" s="339">
        <f>F283</f>
        <v>3</v>
      </c>
      <c r="G284" s="339">
        <f>F286</f>
        <v>2</v>
      </c>
      <c r="H284" s="340">
        <v>0</v>
      </c>
      <c r="I284" s="336">
        <f t="shared" si="10"/>
        <v>1220000</v>
      </c>
      <c r="J284" s="312"/>
    </row>
    <row r="285" spans="1:13" hidden="1" outlineLevel="1">
      <c r="A285" s="312"/>
      <c r="B285" s="569"/>
      <c r="C285" s="331" t="s">
        <v>39</v>
      </c>
      <c r="D285" s="337" t="s">
        <v>13</v>
      </c>
      <c r="E285" s="338" t="s">
        <v>17</v>
      </c>
      <c r="F285" s="339">
        <v>2</v>
      </c>
      <c r="G285" s="339">
        <f>F283</f>
        <v>3</v>
      </c>
      <c r="H285" s="340">
        <v>10000</v>
      </c>
      <c r="I285" s="336">
        <f t="shared" si="10"/>
        <v>1230000</v>
      </c>
      <c r="J285" s="312"/>
    </row>
    <row r="286" spans="1:13" hidden="1" outlineLevel="1">
      <c r="A286" s="312"/>
      <c r="B286" s="569"/>
      <c r="C286" s="331" t="s">
        <v>39</v>
      </c>
      <c r="D286" s="337" t="s">
        <v>111</v>
      </c>
      <c r="E286" s="338" t="s">
        <v>17</v>
      </c>
      <c r="F286" s="341">
        <f>F285</f>
        <v>2</v>
      </c>
      <c r="G286" s="341">
        <f>F284</f>
        <v>3</v>
      </c>
      <c r="H286" s="340">
        <v>0</v>
      </c>
      <c r="I286" s="336">
        <f t="shared" si="10"/>
        <v>1230000</v>
      </c>
      <c r="J286" s="312"/>
    </row>
    <row r="287" spans="1:13" collapsed="1">
      <c r="A287" s="312"/>
      <c r="B287" s="325" t="s">
        <v>395</v>
      </c>
      <c r="C287" s="326"/>
      <c r="D287" s="327"/>
      <c r="E287" s="328"/>
      <c r="F287" s="328"/>
      <c r="G287" s="328"/>
      <c r="H287" s="329">
        <f>SUM(H288:H335)</f>
        <v>210000</v>
      </c>
      <c r="I287" s="330">
        <v>0</v>
      </c>
      <c r="J287" s="312"/>
      <c r="M287" s="317"/>
    </row>
    <row r="288" spans="1:13" hidden="1" outlineLevel="1">
      <c r="A288" s="312"/>
      <c r="B288" s="568" t="s">
        <v>2</v>
      </c>
      <c r="C288" s="331" t="s">
        <v>39</v>
      </c>
      <c r="D288" s="332" t="s">
        <v>16</v>
      </c>
      <c r="E288" s="333" t="s">
        <v>1</v>
      </c>
      <c r="F288" s="339">
        <v>3</v>
      </c>
      <c r="G288" s="339">
        <f>F290</f>
        <v>2</v>
      </c>
      <c r="H288" s="335">
        <v>0</v>
      </c>
      <c r="I288" s="336">
        <f>I286+H288</f>
        <v>1230000</v>
      </c>
      <c r="J288" s="312"/>
    </row>
    <row r="289" spans="1:13" hidden="1" outlineLevel="1">
      <c r="A289" s="312"/>
      <c r="B289" s="569"/>
      <c r="C289" s="331" t="s">
        <v>39</v>
      </c>
      <c r="D289" s="337" t="s">
        <v>14</v>
      </c>
      <c r="E289" s="338" t="s">
        <v>1</v>
      </c>
      <c r="F289" s="339">
        <f>F288</f>
        <v>3</v>
      </c>
      <c r="G289" s="339">
        <f>F291</f>
        <v>2</v>
      </c>
      <c r="H289" s="340">
        <v>0</v>
      </c>
      <c r="I289" s="336">
        <f t="shared" ref="I289:I335" si="11">I288+H289</f>
        <v>1230000</v>
      </c>
      <c r="J289" s="312"/>
    </row>
    <row r="290" spans="1:13" hidden="1" outlineLevel="1">
      <c r="A290" s="312"/>
      <c r="B290" s="569"/>
      <c r="C290" s="331" t="s">
        <v>39</v>
      </c>
      <c r="D290" s="337" t="s">
        <v>13</v>
      </c>
      <c r="E290" s="338" t="s">
        <v>17</v>
      </c>
      <c r="F290" s="339">
        <v>2</v>
      </c>
      <c r="G290" s="339">
        <f>F288</f>
        <v>3</v>
      </c>
      <c r="H290" s="340">
        <v>10000</v>
      </c>
      <c r="I290" s="336">
        <f t="shared" si="11"/>
        <v>1240000</v>
      </c>
      <c r="J290" s="312"/>
    </row>
    <row r="291" spans="1:13" hidden="1" outlineLevel="1">
      <c r="A291" s="312"/>
      <c r="B291" s="569"/>
      <c r="C291" s="331" t="s">
        <v>39</v>
      </c>
      <c r="D291" s="337" t="s">
        <v>15</v>
      </c>
      <c r="E291" s="338" t="s">
        <v>17</v>
      </c>
      <c r="F291" s="341">
        <f>F290</f>
        <v>2</v>
      </c>
      <c r="G291" s="341">
        <f>F289</f>
        <v>3</v>
      </c>
      <c r="H291" s="340">
        <v>10000</v>
      </c>
      <c r="I291" s="336">
        <f t="shared" si="11"/>
        <v>1250000</v>
      </c>
      <c r="J291" s="312"/>
    </row>
    <row r="292" spans="1:13" hidden="1" outlineLevel="1">
      <c r="A292" s="312"/>
      <c r="B292" s="567" t="s">
        <v>3</v>
      </c>
      <c r="C292" s="331" t="s">
        <v>39</v>
      </c>
      <c r="D292" s="342" t="s">
        <v>145</v>
      </c>
      <c r="E292" s="343" t="str">
        <f>E288</f>
        <v>Thắng</v>
      </c>
      <c r="F292" s="344">
        <v>3</v>
      </c>
      <c r="G292" s="344">
        <f>F294</f>
        <v>1</v>
      </c>
      <c r="H292" s="345">
        <v>0</v>
      </c>
      <c r="I292" s="336">
        <f t="shared" si="11"/>
        <v>1250000</v>
      </c>
      <c r="J292" s="312"/>
    </row>
    <row r="293" spans="1:13" hidden="1" outlineLevel="1">
      <c r="A293" s="312"/>
      <c r="B293" s="567"/>
      <c r="C293" s="331" t="s">
        <v>39</v>
      </c>
      <c r="D293" s="342" t="s">
        <v>5</v>
      </c>
      <c r="E293" s="343" t="s">
        <v>1</v>
      </c>
      <c r="F293" s="346">
        <f>F292</f>
        <v>3</v>
      </c>
      <c r="G293" s="346">
        <f>F295</f>
        <v>1</v>
      </c>
      <c r="H293" s="345">
        <v>0</v>
      </c>
      <c r="I293" s="336">
        <f t="shared" si="11"/>
        <v>1250000</v>
      </c>
      <c r="J293" s="312"/>
    </row>
    <row r="294" spans="1:13" hidden="1" outlineLevel="1">
      <c r="A294" s="312"/>
      <c r="B294" s="567"/>
      <c r="C294" s="331" t="s">
        <v>39</v>
      </c>
      <c r="D294" s="342" t="s">
        <v>25</v>
      </c>
      <c r="E294" s="343" t="s">
        <v>17</v>
      </c>
      <c r="F294" s="346">
        <v>1</v>
      </c>
      <c r="G294" s="346">
        <f>F292</f>
        <v>3</v>
      </c>
      <c r="H294" s="345">
        <v>10000</v>
      </c>
      <c r="I294" s="336">
        <f t="shared" si="11"/>
        <v>1260000</v>
      </c>
      <c r="J294" s="312"/>
    </row>
    <row r="295" spans="1:13" hidden="1" outlineLevel="1">
      <c r="A295" s="312"/>
      <c r="B295" s="567"/>
      <c r="C295" s="331" t="s">
        <v>39</v>
      </c>
      <c r="D295" s="342" t="s">
        <v>15</v>
      </c>
      <c r="E295" s="343" t="s">
        <v>17</v>
      </c>
      <c r="F295" s="347">
        <f>F294</f>
        <v>1</v>
      </c>
      <c r="G295" s="347">
        <f>F293</f>
        <v>3</v>
      </c>
      <c r="H295" s="345">
        <v>10000</v>
      </c>
      <c r="I295" s="336">
        <f t="shared" si="11"/>
        <v>1270000</v>
      </c>
      <c r="J295" s="312"/>
    </row>
    <row r="296" spans="1:13" hidden="1" outlineLevel="1">
      <c r="A296" s="312"/>
      <c r="B296" s="568" t="s">
        <v>6</v>
      </c>
      <c r="C296" s="331" t="s">
        <v>39</v>
      </c>
      <c r="D296" s="332" t="s">
        <v>145</v>
      </c>
      <c r="E296" s="333" t="s">
        <v>1</v>
      </c>
      <c r="F296" s="339">
        <v>3</v>
      </c>
      <c r="G296" s="339">
        <f>F298</f>
        <v>1</v>
      </c>
      <c r="H296" s="335">
        <v>0</v>
      </c>
      <c r="I296" s="336">
        <f t="shared" si="11"/>
        <v>1270000</v>
      </c>
      <c r="J296" s="312"/>
      <c r="M296" s="317"/>
    </row>
    <row r="297" spans="1:13" hidden="1" outlineLevel="1">
      <c r="A297" s="312"/>
      <c r="B297" s="569"/>
      <c r="C297" s="331" t="s">
        <v>39</v>
      </c>
      <c r="D297" s="337" t="s">
        <v>13</v>
      </c>
      <c r="E297" s="338" t="s">
        <v>1</v>
      </c>
      <c r="F297" s="339">
        <f>F296</f>
        <v>3</v>
      </c>
      <c r="G297" s="339">
        <f>F299</f>
        <v>1</v>
      </c>
      <c r="H297" s="340">
        <v>0</v>
      </c>
      <c r="I297" s="336">
        <f t="shared" si="11"/>
        <v>1270000</v>
      </c>
      <c r="J297" s="312"/>
      <c r="M297" s="317"/>
    </row>
    <row r="298" spans="1:13" hidden="1" outlineLevel="1">
      <c r="A298" s="312"/>
      <c r="B298" s="569"/>
      <c r="C298" s="331" t="s">
        <v>39</v>
      </c>
      <c r="D298" s="337" t="s">
        <v>14</v>
      </c>
      <c r="E298" s="338" t="s">
        <v>17</v>
      </c>
      <c r="F298" s="339">
        <v>1</v>
      </c>
      <c r="G298" s="339">
        <f>F296</f>
        <v>3</v>
      </c>
      <c r="H298" s="340">
        <v>10000</v>
      </c>
      <c r="I298" s="336">
        <f t="shared" si="11"/>
        <v>1280000</v>
      </c>
      <c r="J298" s="312"/>
      <c r="M298" s="317"/>
    </row>
    <row r="299" spans="1:13" hidden="1" outlineLevel="1">
      <c r="A299" s="312"/>
      <c r="B299" s="569"/>
      <c r="C299" s="331" t="s">
        <v>39</v>
      </c>
      <c r="D299" s="337" t="s">
        <v>16</v>
      </c>
      <c r="E299" s="338" t="s">
        <v>17</v>
      </c>
      <c r="F299" s="341">
        <f>F298</f>
        <v>1</v>
      </c>
      <c r="G299" s="341">
        <f>F297</f>
        <v>3</v>
      </c>
      <c r="H299" s="340">
        <v>10000</v>
      </c>
      <c r="I299" s="336">
        <f t="shared" si="11"/>
        <v>1290000</v>
      </c>
      <c r="J299" s="312"/>
      <c r="M299" s="317"/>
    </row>
    <row r="300" spans="1:13" hidden="1" outlineLevel="1">
      <c r="A300" s="312"/>
      <c r="B300" s="567" t="s">
        <v>7</v>
      </c>
      <c r="C300" s="331" t="s">
        <v>39</v>
      </c>
      <c r="D300" s="342" t="s">
        <v>23</v>
      </c>
      <c r="E300" s="343" t="str">
        <f>E296</f>
        <v>Thắng</v>
      </c>
      <c r="F300" s="344">
        <v>3</v>
      </c>
      <c r="G300" s="344">
        <f>F302</f>
        <v>2</v>
      </c>
      <c r="H300" s="345">
        <v>0</v>
      </c>
      <c r="I300" s="336">
        <f t="shared" si="11"/>
        <v>1290000</v>
      </c>
      <c r="J300" s="312"/>
      <c r="M300" s="317"/>
    </row>
    <row r="301" spans="1:13" hidden="1" outlineLevel="1">
      <c r="A301" s="312"/>
      <c r="B301" s="567"/>
      <c r="C301" s="331" t="s">
        <v>39</v>
      </c>
      <c r="D301" s="342" t="s">
        <v>14</v>
      </c>
      <c r="E301" s="343" t="s">
        <v>1</v>
      </c>
      <c r="F301" s="346">
        <f>F300</f>
        <v>3</v>
      </c>
      <c r="G301" s="346">
        <f>F303</f>
        <v>2</v>
      </c>
      <c r="H301" s="345">
        <v>0</v>
      </c>
      <c r="I301" s="336">
        <f t="shared" si="11"/>
        <v>1290000</v>
      </c>
      <c r="J301" s="312"/>
      <c r="M301" s="317"/>
    </row>
    <row r="302" spans="1:13" hidden="1" outlineLevel="1">
      <c r="A302" s="312"/>
      <c r="B302" s="567"/>
      <c r="C302" s="331" t="s">
        <v>39</v>
      </c>
      <c r="D302" s="342" t="s">
        <v>25</v>
      </c>
      <c r="E302" s="343" t="s">
        <v>17</v>
      </c>
      <c r="F302" s="346">
        <v>2</v>
      </c>
      <c r="G302" s="346">
        <f>F300</f>
        <v>3</v>
      </c>
      <c r="H302" s="345">
        <v>10000</v>
      </c>
      <c r="I302" s="336">
        <f t="shared" si="11"/>
        <v>1300000</v>
      </c>
      <c r="J302" s="312"/>
      <c r="M302" s="317"/>
    </row>
    <row r="303" spans="1:13" hidden="1" outlineLevel="1">
      <c r="A303" s="312"/>
      <c r="B303" s="567"/>
      <c r="C303" s="331" t="s">
        <v>39</v>
      </c>
      <c r="D303" s="342" t="s">
        <v>5</v>
      </c>
      <c r="E303" s="343" t="s">
        <v>17</v>
      </c>
      <c r="F303" s="347">
        <f>F302</f>
        <v>2</v>
      </c>
      <c r="G303" s="347">
        <f>F301</f>
        <v>3</v>
      </c>
      <c r="H303" s="345">
        <v>10000</v>
      </c>
      <c r="I303" s="336">
        <f t="shared" si="11"/>
        <v>1310000</v>
      </c>
      <c r="J303" s="312"/>
      <c r="M303" s="317"/>
    </row>
    <row r="304" spans="1:13" hidden="1" outlineLevel="1">
      <c r="A304" s="312"/>
      <c r="B304" s="568" t="s">
        <v>8</v>
      </c>
      <c r="C304" s="331" t="s">
        <v>39</v>
      </c>
      <c r="D304" s="332" t="s">
        <v>14</v>
      </c>
      <c r="E304" s="333" t="s">
        <v>1</v>
      </c>
      <c r="F304" s="339">
        <v>3</v>
      </c>
      <c r="G304" s="339">
        <f>F306</f>
        <v>2</v>
      </c>
      <c r="H304" s="335">
        <v>0</v>
      </c>
      <c r="I304" s="336">
        <f t="shared" si="11"/>
        <v>1310000</v>
      </c>
      <c r="J304" s="312"/>
    </row>
    <row r="305" spans="1:10" hidden="1" outlineLevel="1">
      <c r="A305" s="312"/>
      <c r="B305" s="569"/>
      <c r="C305" s="331" t="s">
        <v>39</v>
      </c>
      <c r="D305" s="337" t="s">
        <v>16</v>
      </c>
      <c r="E305" s="338" t="s">
        <v>1</v>
      </c>
      <c r="F305" s="339">
        <f>F304</f>
        <v>3</v>
      </c>
      <c r="G305" s="339">
        <f>F307</f>
        <v>2</v>
      </c>
      <c r="H305" s="340">
        <v>0</v>
      </c>
      <c r="I305" s="336">
        <f t="shared" si="11"/>
        <v>1310000</v>
      </c>
      <c r="J305" s="312"/>
    </row>
    <row r="306" spans="1:10" hidden="1" outlineLevel="1">
      <c r="A306" s="312"/>
      <c r="B306" s="569"/>
      <c r="C306" s="331" t="s">
        <v>39</v>
      </c>
      <c r="D306" s="337" t="s">
        <v>25</v>
      </c>
      <c r="E306" s="338" t="s">
        <v>17</v>
      </c>
      <c r="F306" s="339">
        <v>2</v>
      </c>
      <c r="G306" s="339">
        <f>F304</f>
        <v>3</v>
      </c>
      <c r="H306" s="340">
        <v>10000</v>
      </c>
      <c r="I306" s="336">
        <f t="shared" si="11"/>
        <v>1320000</v>
      </c>
      <c r="J306" s="312"/>
    </row>
    <row r="307" spans="1:10" hidden="1" outlineLevel="1">
      <c r="A307" s="312"/>
      <c r="B307" s="569"/>
      <c r="C307" s="331" t="s">
        <v>39</v>
      </c>
      <c r="D307" s="337" t="s">
        <v>23</v>
      </c>
      <c r="E307" s="338" t="s">
        <v>17</v>
      </c>
      <c r="F307" s="341">
        <f>F306</f>
        <v>2</v>
      </c>
      <c r="G307" s="341">
        <f>F305</f>
        <v>3</v>
      </c>
      <c r="H307" s="340">
        <v>10000</v>
      </c>
      <c r="I307" s="336">
        <f t="shared" si="11"/>
        <v>1330000</v>
      </c>
      <c r="J307" s="312"/>
    </row>
    <row r="308" spans="1:10" hidden="1" outlineLevel="1">
      <c r="A308" s="312"/>
      <c r="B308" s="567" t="s">
        <v>10</v>
      </c>
      <c r="C308" s="331" t="s">
        <v>39</v>
      </c>
      <c r="D308" s="342" t="s">
        <v>13</v>
      </c>
      <c r="E308" s="343" t="str">
        <f>E304</f>
        <v>Thắng</v>
      </c>
      <c r="F308" s="344">
        <v>3</v>
      </c>
      <c r="G308" s="344">
        <f>F310</f>
        <v>2</v>
      </c>
      <c r="H308" s="345">
        <v>0</v>
      </c>
      <c r="I308" s="336">
        <f t="shared" si="11"/>
        <v>1330000</v>
      </c>
      <c r="J308" s="312"/>
    </row>
    <row r="309" spans="1:10" hidden="1" outlineLevel="1">
      <c r="A309" s="312"/>
      <c r="B309" s="567"/>
      <c r="C309" s="331" t="s">
        <v>39</v>
      </c>
      <c r="D309" s="342" t="s">
        <v>25</v>
      </c>
      <c r="E309" s="343" t="s">
        <v>1</v>
      </c>
      <c r="F309" s="346">
        <f>F308</f>
        <v>3</v>
      </c>
      <c r="G309" s="346">
        <f>F311</f>
        <v>2</v>
      </c>
      <c r="H309" s="345">
        <v>0</v>
      </c>
      <c r="I309" s="336">
        <f t="shared" si="11"/>
        <v>1330000</v>
      </c>
      <c r="J309" s="312"/>
    </row>
    <row r="310" spans="1:10" hidden="1" outlineLevel="1">
      <c r="A310" s="312"/>
      <c r="B310" s="567"/>
      <c r="C310" s="331" t="s">
        <v>39</v>
      </c>
      <c r="D310" s="342" t="s">
        <v>16</v>
      </c>
      <c r="E310" s="343" t="s">
        <v>17</v>
      </c>
      <c r="F310" s="346">
        <v>2</v>
      </c>
      <c r="G310" s="346">
        <f>F308</f>
        <v>3</v>
      </c>
      <c r="H310" s="345">
        <v>10000</v>
      </c>
      <c r="I310" s="336">
        <f t="shared" si="11"/>
        <v>1340000</v>
      </c>
      <c r="J310" s="312"/>
    </row>
    <row r="311" spans="1:10" hidden="1" outlineLevel="1">
      <c r="A311" s="312"/>
      <c r="B311" s="567"/>
      <c r="C311" s="331" t="s">
        <v>39</v>
      </c>
      <c r="D311" s="342" t="s">
        <v>23</v>
      </c>
      <c r="E311" s="343" t="s">
        <v>17</v>
      </c>
      <c r="F311" s="347">
        <f>F310</f>
        <v>2</v>
      </c>
      <c r="G311" s="347">
        <f>F309</f>
        <v>3</v>
      </c>
      <c r="H311" s="345">
        <v>10000</v>
      </c>
      <c r="I311" s="336">
        <f t="shared" si="11"/>
        <v>1350000</v>
      </c>
      <c r="J311" s="312"/>
    </row>
    <row r="312" spans="1:10" hidden="1" outlineLevel="1">
      <c r="A312" s="312"/>
      <c r="B312" s="568" t="s">
        <v>31</v>
      </c>
      <c r="C312" s="331" t="s">
        <v>39</v>
      </c>
      <c r="D312" s="332" t="s">
        <v>15</v>
      </c>
      <c r="E312" s="333" t="s">
        <v>1</v>
      </c>
      <c r="F312" s="339">
        <v>3</v>
      </c>
      <c r="G312" s="339">
        <f>F314</f>
        <v>1</v>
      </c>
      <c r="H312" s="335">
        <v>0</v>
      </c>
      <c r="I312" s="336">
        <f t="shared" si="11"/>
        <v>1350000</v>
      </c>
      <c r="J312" s="312"/>
    </row>
    <row r="313" spans="1:10" hidden="1" outlineLevel="1">
      <c r="A313" s="312"/>
      <c r="B313" s="569"/>
      <c r="C313" s="331" t="s">
        <v>39</v>
      </c>
      <c r="D313" s="337" t="s">
        <v>5</v>
      </c>
      <c r="E313" s="338" t="s">
        <v>1</v>
      </c>
      <c r="F313" s="339">
        <f>F312</f>
        <v>3</v>
      </c>
      <c r="G313" s="339">
        <f>F315</f>
        <v>1</v>
      </c>
      <c r="H313" s="340">
        <v>0</v>
      </c>
      <c r="I313" s="336">
        <f t="shared" si="11"/>
        <v>1350000</v>
      </c>
      <c r="J313" s="312"/>
    </row>
    <row r="314" spans="1:10" hidden="1" outlineLevel="1">
      <c r="A314" s="312"/>
      <c r="B314" s="569"/>
      <c r="C314" s="331" t="s">
        <v>39</v>
      </c>
      <c r="D314" s="337" t="s">
        <v>13</v>
      </c>
      <c r="E314" s="338" t="s">
        <v>17</v>
      </c>
      <c r="F314" s="339">
        <v>1</v>
      </c>
      <c r="G314" s="339">
        <f>F312</f>
        <v>3</v>
      </c>
      <c r="H314" s="340">
        <v>10000</v>
      </c>
      <c r="I314" s="336">
        <f t="shared" si="11"/>
        <v>1360000</v>
      </c>
      <c r="J314" s="312"/>
    </row>
    <row r="315" spans="1:10" hidden="1" outlineLevel="1">
      <c r="A315" s="312"/>
      <c r="B315" s="569"/>
      <c r="C315" s="331" t="s">
        <v>39</v>
      </c>
      <c r="D315" s="337" t="s">
        <v>0</v>
      </c>
      <c r="E315" s="338" t="s">
        <v>17</v>
      </c>
      <c r="F315" s="341">
        <f>F314</f>
        <v>1</v>
      </c>
      <c r="G315" s="341">
        <f>F313</f>
        <v>3</v>
      </c>
      <c r="H315" s="340">
        <v>10000</v>
      </c>
      <c r="I315" s="336">
        <f t="shared" si="11"/>
        <v>1370000</v>
      </c>
      <c r="J315" s="312"/>
    </row>
    <row r="316" spans="1:10" hidden="1" outlineLevel="1">
      <c r="A316" s="312"/>
      <c r="B316" s="567" t="s">
        <v>36</v>
      </c>
      <c r="C316" s="331" t="s">
        <v>39</v>
      </c>
      <c r="D316" s="342" t="s">
        <v>23</v>
      </c>
      <c r="E316" s="343" t="str">
        <f>E312</f>
        <v>Thắng</v>
      </c>
      <c r="F316" s="344">
        <v>3</v>
      </c>
      <c r="G316" s="344">
        <f>F318</f>
        <v>1</v>
      </c>
      <c r="H316" s="345">
        <v>0</v>
      </c>
      <c r="I316" s="336">
        <f t="shared" si="11"/>
        <v>1370000</v>
      </c>
      <c r="J316" s="312"/>
    </row>
    <row r="317" spans="1:10" hidden="1" outlineLevel="1">
      <c r="A317" s="312"/>
      <c r="B317" s="567"/>
      <c r="C317" s="331" t="s">
        <v>39</v>
      </c>
      <c r="D317" s="342" t="s">
        <v>24</v>
      </c>
      <c r="E317" s="343" t="s">
        <v>1</v>
      </c>
      <c r="F317" s="346">
        <f>F316</f>
        <v>3</v>
      </c>
      <c r="G317" s="346">
        <f>F319</f>
        <v>1</v>
      </c>
      <c r="H317" s="345">
        <v>0</v>
      </c>
      <c r="I317" s="336">
        <f t="shared" si="11"/>
        <v>1370000</v>
      </c>
      <c r="J317" s="312"/>
    </row>
    <row r="318" spans="1:10" hidden="1" outlineLevel="1">
      <c r="A318" s="312"/>
      <c r="B318" s="567"/>
      <c r="C318" s="331" t="s">
        <v>39</v>
      </c>
      <c r="D318" s="342" t="s">
        <v>16</v>
      </c>
      <c r="E318" s="343" t="s">
        <v>17</v>
      </c>
      <c r="F318" s="346">
        <v>1</v>
      </c>
      <c r="G318" s="346">
        <f>F316</f>
        <v>3</v>
      </c>
      <c r="H318" s="345">
        <v>10000</v>
      </c>
      <c r="I318" s="336">
        <f t="shared" si="11"/>
        <v>1380000</v>
      </c>
      <c r="J318" s="312"/>
    </row>
    <row r="319" spans="1:10" hidden="1" outlineLevel="1">
      <c r="A319" s="312"/>
      <c r="B319" s="567"/>
      <c r="C319" s="331" t="s">
        <v>39</v>
      </c>
      <c r="D319" s="342" t="s">
        <v>111</v>
      </c>
      <c r="E319" s="343" t="s">
        <v>17</v>
      </c>
      <c r="F319" s="347">
        <f>F318</f>
        <v>1</v>
      </c>
      <c r="G319" s="347">
        <f>F317</f>
        <v>3</v>
      </c>
      <c r="H319" s="345">
        <v>0</v>
      </c>
      <c r="I319" s="336">
        <f t="shared" si="11"/>
        <v>1380000</v>
      </c>
      <c r="J319" s="312"/>
    </row>
    <row r="320" spans="1:10" hidden="1" outlineLevel="1">
      <c r="A320" s="312"/>
      <c r="B320" s="568" t="s">
        <v>37</v>
      </c>
      <c r="C320" s="331" t="s">
        <v>39</v>
      </c>
      <c r="D320" s="332" t="s">
        <v>5</v>
      </c>
      <c r="E320" s="333" t="s">
        <v>1</v>
      </c>
      <c r="F320" s="339">
        <v>3</v>
      </c>
      <c r="G320" s="339">
        <f>F322</f>
        <v>2</v>
      </c>
      <c r="H320" s="335">
        <v>0</v>
      </c>
      <c r="I320" s="336">
        <f t="shared" si="11"/>
        <v>1380000</v>
      </c>
      <c r="J320" s="312"/>
    </row>
    <row r="321" spans="1:13" hidden="1" outlineLevel="1">
      <c r="A321" s="312"/>
      <c r="B321" s="569"/>
      <c r="C321" s="331" t="s">
        <v>39</v>
      </c>
      <c r="D321" s="337" t="s">
        <v>23</v>
      </c>
      <c r="E321" s="338" t="s">
        <v>1</v>
      </c>
      <c r="F321" s="339">
        <f>F320</f>
        <v>3</v>
      </c>
      <c r="G321" s="339">
        <f>F323</f>
        <v>2</v>
      </c>
      <c r="H321" s="340">
        <v>0</v>
      </c>
      <c r="I321" s="336">
        <f t="shared" si="11"/>
        <v>1380000</v>
      </c>
      <c r="J321" s="312"/>
    </row>
    <row r="322" spans="1:13" hidden="1" outlineLevel="1">
      <c r="A322" s="312"/>
      <c r="B322" s="569"/>
      <c r="C322" s="331" t="s">
        <v>39</v>
      </c>
      <c r="D322" s="337" t="s">
        <v>16</v>
      </c>
      <c r="E322" s="338" t="s">
        <v>17</v>
      </c>
      <c r="F322" s="339">
        <v>2</v>
      </c>
      <c r="G322" s="339">
        <f>F320</f>
        <v>3</v>
      </c>
      <c r="H322" s="340">
        <v>10000</v>
      </c>
      <c r="I322" s="336">
        <f t="shared" si="11"/>
        <v>1390000</v>
      </c>
      <c r="J322" s="312"/>
    </row>
    <row r="323" spans="1:13" hidden="1" outlineLevel="1">
      <c r="A323" s="312"/>
      <c r="B323" s="569"/>
      <c r="C323" s="331" t="s">
        <v>39</v>
      </c>
      <c r="D323" s="337" t="s">
        <v>111</v>
      </c>
      <c r="E323" s="338" t="s">
        <v>17</v>
      </c>
      <c r="F323" s="341">
        <f>F322</f>
        <v>2</v>
      </c>
      <c r="G323" s="341">
        <f>F321</f>
        <v>3</v>
      </c>
      <c r="H323" s="340">
        <v>0</v>
      </c>
      <c r="I323" s="336">
        <f t="shared" si="11"/>
        <v>1390000</v>
      </c>
      <c r="J323" s="312"/>
    </row>
    <row r="324" spans="1:13" hidden="1" outlineLevel="1">
      <c r="A324" s="312"/>
      <c r="B324" s="567" t="s">
        <v>41</v>
      </c>
      <c r="C324" s="331" t="s">
        <v>39</v>
      </c>
      <c r="D324" s="342" t="s">
        <v>23</v>
      </c>
      <c r="E324" s="343" t="str">
        <f>E320</f>
        <v>Thắng</v>
      </c>
      <c r="F324" s="344">
        <v>3</v>
      </c>
      <c r="G324" s="344">
        <f>F326</f>
        <v>2</v>
      </c>
      <c r="H324" s="345">
        <v>0</v>
      </c>
      <c r="I324" s="336">
        <f t="shared" si="11"/>
        <v>1390000</v>
      </c>
      <c r="J324" s="312"/>
    </row>
    <row r="325" spans="1:13" hidden="1" outlineLevel="1">
      <c r="A325" s="312"/>
      <c r="B325" s="567"/>
      <c r="C325" s="331" t="s">
        <v>39</v>
      </c>
      <c r="D325" s="342" t="s">
        <v>16</v>
      </c>
      <c r="E325" s="343" t="s">
        <v>1</v>
      </c>
      <c r="F325" s="346">
        <f>F324</f>
        <v>3</v>
      </c>
      <c r="G325" s="346">
        <f>F327</f>
        <v>2</v>
      </c>
      <c r="H325" s="345">
        <v>0</v>
      </c>
      <c r="I325" s="336">
        <f t="shared" si="11"/>
        <v>1390000</v>
      </c>
      <c r="J325" s="312"/>
    </row>
    <row r="326" spans="1:13" hidden="1" outlineLevel="1">
      <c r="A326" s="312"/>
      <c r="B326" s="567"/>
      <c r="C326" s="331" t="s">
        <v>39</v>
      </c>
      <c r="D326" s="342" t="s">
        <v>24</v>
      </c>
      <c r="E326" s="343" t="s">
        <v>17</v>
      </c>
      <c r="F326" s="346">
        <v>2</v>
      </c>
      <c r="G326" s="346">
        <f>F324</f>
        <v>3</v>
      </c>
      <c r="H326" s="345">
        <v>10000</v>
      </c>
      <c r="I326" s="336">
        <f t="shared" si="11"/>
        <v>1400000</v>
      </c>
      <c r="J326" s="312"/>
    </row>
    <row r="327" spans="1:13" hidden="1" outlineLevel="1">
      <c r="A327" s="312"/>
      <c r="B327" s="567"/>
      <c r="C327" s="331" t="s">
        <v>39</v>
      </c>
      <c r="D327" s="342" t="s">
        <v>111</v>
      </c>
      <c r="E327" s="343" t="s">
        <v>17</v>
      </c>
      <c r="F327" s="347">
        <f>F326</f>
        <v>2</v>
      </c>
      <c r="G327" s="347">
        <f>F325</f>
        <v>3</v>
      </c>
      <c r="H327" s="345">
        <v>0</v>
      </c>
      <c r="I327" s="336">
        <f t="shared" si="11"/>
        <v>1400000</v>
      </c>
      <c r="J327" s="312"/>
    </row>
    <row r="328" spans="1:13" hidden="1" outlineLevel="1">
      <c r="A328" s="312"/>
      <c r="B328" s="568" t="s">
        <v>48</v>
      </c>
      <c r="C328" s="331" t="s">
        <v>39</v>
      </c>
      <c r="D328" s="332" t="s">
        <v>16</v>
      </c>
      <c r="E328" s="333" t="s">
        <v>1</v>
      </c>
      <c r="F328" s="339">
        <v>3</v>
      </c>
      <c r="G328" s="339">
        <f>F330</f>
        <v>0</v>
      </c>
      <c r="H328" s="335">
        <v>0</v>
      </c>
      <c r="I328" s="336">
        <f t="shared" si="11"/>
        <v>1400000</v>
      </c>
      <c r="J328" s="312"/>
    </row>
    <row r="329" spans="1:13" hidden="1" outlineLevel="1">
      <c r="A329" s="312"/>
      <c r="B329" s="569"/>
      <c r="C329" s="331" t="s">
        <v>39</v>
      </c>
      <c r="D329" s="337" t="s">
        <v>24</v>
      </c>
      <c r="E329" s="338" t="s">
        <v>1</v>
      </c>
      <c r="F329" s="339">
        <f>F328</f>
        <v>3</v>
      </c>
      <c r="G329" s="339">
        <f>F331</f>
        <v>0</v>
      </c>
      <c r="H329" s="340">
        <v>0</v>
      </c>
      <c r="I329" s="336">
        <f t="shared" si="11"/>
        <v>1400000</v>
      </c>
      <c r="J329" s="312"/>
    </row>
    <row r="330" spans="1:13" hidden="1" outlineLevel="1">
      <c r="A330" s="312"/>
      <c r="B330" s="569"/>
      <c r="C330" s="331" t="s">
        <v>39</v>
      </c>
      <c r="D330" s="337" t="s">
        <v>23</v>
      </c>
      <c r="E330" s="338" t="s">
        <v>17</v>
      </c>
      <c r="F330" s="339">
        <v>0</v>
      </c>
      <c r="G330" s="339">
        <f>F328</f>
        <v>3</v>
      </c>
      <c r="H330" s="340">
        <v>10000</v>
      </c>
      <c r="I330" s="336">
        <f t="shared" si="11"/>
        <v>1410000</v>
      </c>
      <c r="J330" s="312"/>
    </row>
    <row r="331" spans="1:13" hidden="1" outlineLevel="1">
      <c r="A331" s="312"/>
      <c r="B331" s="569"/>
      <c r="C331" s="331" t="s">
        <v>39</v>
      </c>
      <c r="D331" s="337" t="s">
        <v>15</v>
      </c>
      <c r="E331" s="338" t="s">
        <v>17</v>
      </c>
      <c r="F331" s="341">
        <f>F330</f>
        <v>0</v>
      </c>
      <c r="G331" s="341">
        <f>F329</f>
        <v>3</v>
      </c>
      <c r="H331" s="340">
        <v>10000</v>
      </c>
      <c r="I331" s="336">
        <f t="shared" si="11"/>
        <v>1420000</v>
      </c>
      <c r="J331" s="312"/>
    </row>
    <row r="332" spans="1:13" hidden="1" outlineLevel="1">
      <c r="A332" s="312"/>
      <c r="B332" s="567" t="s">
        <v>92</v>
      </c>
      <c r="C332" s="331" t="s">
        <v>39</v>
      </c>
      <c r="D332" s="342" t="s">
        <v>23</v>
      </c>
      <c r="E332" s="343" t="str">
        <f>E328</f>
        <v>Thắng</v>
      </c>
      <c r="F332" s="344">
        <v>3</v>
      </c>
      <c r="G332" s="344">
        <f>F334</f>
        <v>0</v>
      </c>
      <c r="H332" s="345">
        <v>0</v>
      </c>
      <c r="I332" s="336">
        <f t="shared" si="11"/>
        <v>1420000</v>
      </c>
      <c r="J332" s="312"/>
    </row>
    <row r="333" spans="1:13" hidden="1" outlineLevel="1">
      <c r="A333" s="312"/>
      <c r="B333" s="567"/>
      <c r="C333" s="331" t="s">
        <v>39</v>
      </c>
      <c r="D333" s="342" t="s">
        <v>13</v>
      </c>
      <c r="E333" s="343" t="s">
        <v>1</v>
      </c>
      <c r="F333" s="346">
        <f>F332</f>
        <v>3</v>
      </c>
      <c r="G333" s="346">
        <f>F335</f>
        <v>0</v>
      </c>
      <c r="H333" s="345">
        <v>0</v>
      </c>
      <c r="I333" s="336">
        <f t="shared" si="11"/>
        <v>1420000</v>
      </c>
      <c r="J333" s="312"/>
    </row>
    <row r="334" spans="1:13" hidden="1" outlineLevel="1">
      <c r="A334" s="312"/>
      <c r="B334" s="567"/>
      <c r="C334" s="331" t="s">
        <v>39</v>
      </c>
      <c r="D334" s="342" t="s">
        <v>16</v>
      </c>
      <c r="E334" s="343" t="s">
        <v>17</v>
      </c>
      <c r="F334" s="346">
        <v>0</v>
      </c>
      <c r="G334" s="346">
        <f>F332</f>
        <v>3</v>
      </c>
      <c r="H334" s="345">
        <v>10000</v>
      </c>
      <c r="I334" s="336">
        <f t="shared" si="11"/>
        <v>1430000</v>
      </c>
      <c r="J334" s="312"/>
    </row>
    <row r="335" spans="1:13" hidden="1" outlineLevel="1">
      <c r="A335" s="312"/>
      <c r="B335" s="567"/>
      <c r="C335" s="331" t="s">
        <v>39</v>
      </c>
      <c r="D335" s="342" t="s">
        <v>24</v>
      </c>
      <c r="E335" s="343" t="s">
        <v>17</v>
      </c>
      <c r="F335" s="347">
        <f>F334</f>
        <v>0</v>
      </c>
      <c r="G335" s="347">
        <f>F333</f>
        <v>3</v>
      </c>
      <c r="H335" s="345">
        <v>10000</v>
      </c>
      <c r="I335" s="336">
        <f t="shared" si="11"/>
        <v>1440000</v>
      </c>
      <c r="J335" s="312"/>
    </row>
    <row r="336" spans="1:13" collapsed="1">
      <c r="A336" s="312"/>
      <c r="B336" s="325" t="s">
        <v>458</v>
      </c>
      <c r="C336" s="326"/>
      <c r="D336" s="327"/>
      <c r="E336" s="328"/>
      <c r="F336" s="328"/>
      <c r="G336" s="328"/>
      <c r="H336" s="329">
        <f>SUM(H337:H364)</f>
        <v>140000</v>
      </c>
      <c r="I336" s="330">
        <v>0</v>
      </c>
      <c r="J336" s="312"/>
      <c r="M336" s="317"/>
    </row>
    <row r="337" spans="1:13" hidden="1" outlineLevel="1">
      <c r="A337" s="312"/>
      <c r="B337" s="568" t="s">
        <v>2</v>
      </c>
      <c r="C337" s="331" t="s">
        <v>39</v>
      </c>
      <c r="D337" s="332" t="s">
        <v>0</v>
      </c>
      <c r="E337" s="333" t="s">
        <v>1</v>
      </c>
      <c r="F337" s="339">
        <v>3</v>
      </c>
      <c r="G337" s="339">
        <f>F339</f>
        <v>1</v>
      </c>
      <c r="H337" s="335">
        <v>0</v>
      </c>
      <c r="I337" s="336">
        <f>I335+H337</f>
        <v>1440000</v>
      </c>
      <c r="J337" s="312"/>
    </row>
    <row r="338" spans="1:13" hidden="1" outlineLevel="1">
      <c r="A338" s="312"/>
      <c r="B338" s="569"/>
      <c r="C338" s="331" t="s">
        <v>39</v>
      </c>
      <c r="D338" s="337" t="s">
        <v>5</v>
      </c>
      <c r="E338" s="338" t="s">
        <v>1</v>
      </c>
      <c r="F338" s="339">
        <f>F337</f>
        <v>3</v>
      </c>
      <c r="G338" s="339">
        <f>F340</f>
        <v>1</v>
      </c>
      <c r="H338" s="340">
        <v>0</v>
      </c>
      <c r="I338" s="336">
        <f t="shared" ref="I338:I364" si="12">I337+H338</f>
        <v>1440000</v>
      </c>
      <c r="J338" s="312"/>
    </row>
    <row r="339" spans="1:13" hidden="1" outlineLevel="1">
      <c r="A339" s="312"/>
      <c r="B339" s="569"/>
      <c r="C339" s="331" t="s">
        <v>39</v>
      </c>
      <c r="D339" s="337" t="s">
        <v>23</v>
      </c>
      <c r="E339" s="338" t="s">
        <v>17</v>
      </c>
      <c r="F339" s="339">
        <v>1</v>
      </c>
      <c r="G339" s="339">
        <f>F337</f>
        <v>3</v>
      </c>
      <c r="H339" s="340">
        <v>10000</v>
      </c>
      <c r="I339" s="336">
        <f t="shared" si="12"/>
        <v>1450000</v>
      </c>
      <c r="J339" s="312"/>
    </row>
    <row r="340" spans="1:13" hidden="1" outlineLevel="1">
      <c r="A340" s="312"/>
      <c r="B340" s="569"/>
      <c r="C340" s="331" t="s">
        <v>39</v>
      </c>
      <c r="D340" s="337" t="s">
        <v>16</v>
      </c>
      <c r="E340" s="338" t="s">
        <v>17</v>
      </c>
      <c r="F340" s="341">
        <f>F339</f>
        <v>1</v>
      </c>
      <c r="G340" s="341">
        <f>F338</f>
        <v>3</v>
      </c>
      <c r="H340" s="340">
        <v>10000</v>
      </c>
      <c r="I340" s="336">
        <f t="shared" si="12"/>
        <v>1460000</v>
      </c>
      <c r="J340" s="312"/>
    </row>
    <row r="341" spans="1:13" hidden="1" outlineLevel="1">
      <c r="A341" s="312"/>
      <c r="B341" s="567" t="s">
        <v>3</v>
      </c>
      <c r="C341" s="331" t="s">
        <v>39</v>
      </c>
      <c r="D341" s="342" t="s">
        <v>0</v>
      </c>
      <c r="E341" s="343" t="str">
        <f>E337</f>
        <v>Thắng</v>
      </c>
      <c r="F341" s="344">
        <v>3</v>
      </c>
      <c r="G341" s="344">
        <f>F343</f>
        <v>2</v>
      </c>
      <c r="H341" s="345">
        <v>0</v>
      </c>
      <c r="I341" s="336">
        <f t="shared" si="12"/>
        <v>1460000</v>
      </c>
      <c r="J341" s="312"/>
    </row>
    <row r="342" spans="1:13" hidden="1" outlineLevel="1">
      <c r="A342" s="312"/>
      <c r="B342" s="567"/>
      <c r="C342" s="331" t="s">
        <v>39</v>
      </c>
      <c r="D342" s="342" t="s">
        <v>5</v>
      </c>
      <c r="E342" s="343" t="s">
        <v>1</v>
      </c>
      <c r="F342" s="346">
        <f>F341</f>
        <v>3</v>
      </c>
      <c r="G342" s="346">
        <f>F344</f>
        <v>2</v>
      </c>
      <c r="H342" s="345">
        <v>0</v>
      </c>
      <c r="I342" s="336">
        <f t="shared" si="12"/>
        <v>1460000</v>
      </c>
      <c r="J342" s="312"/>
    </row>
    <row r="343" spans="1:13" hidden="1" outlineLevel="1">
      <c r="A343" s="312"/>
      <c r="B343" s="567"/>
      <c r="C343" s="331" t="s">
        <v>39</v>
      </c>
      <c r="D343" s="342" t="s">
        <v>14</v>
      </c>
      <c r="E343" s="343" t="s">
        <v>17</v>
      </c>
      <c r="F343" s="346">
        <v>2</v>
      </c>
      <c r="G343" s="346">
        <f>F341</f>
        <v>3</v>
      </c>
      <c r="H343" s="345">
        <v>10000</v>
      </c>
      <c r="I343" s="336">
        <f t="shared" si="12"/>
        <v>1470000</v>
      </c>
      <c r="J343" s="312"/>
    </row>
    <row r="344" spans="1:13" hidden="1" outlineLevel="1">
      <c r="A344" s="312"/>
      <c r="B344" s="567"/>
      <c r="C344" s="331" t="s">
        <v>39</v>
      </c>
      <c r="D344" s="342" t="s">
        <v>13</v>
      </c>
      <c r="E344" s="343" t="s">
        <v>17</v>
      </c>
      <c r="F344" s="347">
        <f>F343</f>
        <v>2</v>
      </c>
      <c r="G344" s="347">
        <f>F342</f>
        <v>3</v>
      </c>
      <c r="H344" s="345">
        <v>10000</v>
      </c>
      <c r="I344" s="336">
        <f t="shared" si="12"/>
        <v>1480000</v>
      </c>
      <c r="J344" s="312"/>
    </row>
    <row r="345" spans="1:13" hidden="1" outlineLevel="1">
      <c r="A345" s="312"/>
      <c r="B345" s="568" t="s">
        <v>6</v>
      </c>
      <c r="C345" s="331" t="s">
        <v>39</v>
      </c>
      <c r="D345" s="332" t="s">
        <v>16</v>
      </c>
      <c r="E345" s="333" t="s">
        <v>1</v>
      </c>
      <c r="F345" s="339">
        <v>3</v>
      </c>
      <c r="G345" s="339">
        <f>F347</f>
        <v>1</v>
      </c>
      <c r="H345" s="335">
        <v>0</v>
      </c>
      <c r="I345" s="336">
        <f t="shared" si="12"/>
        <v>1480000</v>
      </c>
      <c r="J345" s="312"/>
      <c r="M345" s="317"/>
    </row>
    <row r="346" spans="1:13" hidden="1" outlineLevel="1">
      <c r="A346" s="312"/>
      <c r="B346" s="569"/>
      <c r="C346" s="331" t="s">
        <v>39</v>
      </c>
      <c r="D346" s="337" t="s">
        <v>23</v>
      </c>
      <c r="E346" s="338" t="s">
        <v>1</v>
      </c>
      <c r="F346" s="339">
        <f>F345</f>
        <v>3</v>
      </c>
      <c r="G346" s="339">
        <f>F348</f>
        <v>1</v>
      </c>
      <c r="H346" s="340">
        <v>0</v>
      </c>
      <c r="I346" s="336">
        <f t="shared" si="12"/>
        <v>1480000</v>
      </c>
      <c r="J346" s="312"/>
      <c r="M346" s="317"/>
    </row>
    <row r="347" spans="1:13" hidden="1" outlineLevel="1">
      <c r="A347" s="312"/>
      <c r="B347" s="569"/>
      <c r="C347" s="331" t="s">
        <v>39</v>
      </c>
      <c r="D347" s="337" t="s">
        <v>14</v>
      </c>
      <c r="E347" s="338" t="s">
        <v>17</v>
      </c>
      <c r="F347" s="339">
        <v>1</v>
      </c>
      <c r="G347" s="339">
        <f>F345</f>
        <v>3</v>
      </c>
      <c r="H347" s="340">
        <v>10000</v>
      </c>
      <c r="I347" s="336">
        <f t="shared" si="12"/>
        <v>1490000</v>
      </c>
      <c r="J347" s="312"/>
      <c r="M347" s="317"/>
    </row>
    <row r="348" spans="1:13" hidden="1" outlineLevel="1">
      <c r="A348" s="312"/>
      <c r="B348" s="569"/>
      <c r="C348" s="331" t="s">
        <v>39</v>
      </c>
      <c r="D348" s="337" t="s">
        <v>13</v>
      </c>
      <c r="E348" s="338" t="s">
        <v>17</v>
      </c>
      <c r="F348" s="341">
        <f>F347</f>
        <v>1</v>
      </c>
      <c r="G348" s="341">
        <f>F346</f>
        <v>3</v>
      </c>
      <c r="H348" s="340">
        <v>10000</v>
      </c>
      <c r="I348" s="336">
        <f t="shared" si="12"/>
        <v>1500000</v>
      </c>
      <c r="J348" s="312"/>
      <c r="M348" s="317"/>
    </row>
    <row r="349" spans="1:13" hidden="1" outlineLevel="1">
      <c r="A349" s="312"/>
      <c r="B349" s="567" t="s">
        <v>7</v>
      </c>
      <c r="C349" s="331" t="s">
        <v>39</v>
      </c>
      <c r="D349" s="342" t="s">
        <v>23</v>
      </c>
      <c r="E349" s="343" t="str">
        <f>E345</f>
        <v>Thắng</v>
      </c>
      <c r="F349" s="344">
        <v>3</v>
      </c>
      <c r="G349" s="344">
        <f>F351</f>
        <v>1</v>
      </c>
      <c r="H349" s="345">
        <v>0</v>
      </c>
      <c r="I349" s="336">
        <f t="shared" si="12"/>
        <v>1500000</v>
      </c>
      <c r="J349" s="312"/>
      <c r="M349" s="317"/>
    </row>
    <row r="350" spans="1:13" hidden="1" outlineLevel="1">
      <c r="A350" s="312"/>
      <c r="B350" s="567"/>
      <c r="C350" s="331" t="s">
        <v>39</v>
      </c>
      <c r="D350" s="342" t="s">
        <v>16</v>
      </c>
      <c r="E350" s="343" t="s">
        <v>1</v>
      </c>
      <c r="F350" s="346">
        <f>F349</f>
        <v>3</v>
      </c>
      <c r="G350" s="346">
        <f>F352</f>
        <v>1</v>
      </c>
      <c r="H350" s="345">
        <v>0</v>
      </c>
      <c r="I350" s="336">
        <f t="shared" si="12"/>
        <v>1500000</v>
      </c>
      <c r="J350" s="312"/>
      <c r="M350" s="317"/>
    </row>
    <row r="351" spans="1:13" hidden="1" outlineLevel="1">
      <c r="A351" s="312"/>
      <c r="B351" s="567"/>
      <c r="C351" s="331" t="s">
        <v>39</v>
      </c>
      <c r="D351" s="342" t="s">
        <v>0</v>
      </c>
      <c r="E351" s="343" t="s">
        <v>17</v>
      </c>
      <c r="F351" s="346">
        <v>1</v>
      </c>
      <c r="G351" s="346">
        <f>F349</f>
        <v>3</v>
      </c>
      <c r="H351" s="345">
        <v>10000</v>
      </c>
      <c r="I351" s="336">
        <f t="shared" si="12"/>
        <v>1510000</v>
      </c>
      <c r="J351" s="312"/>
      <c r="M351" s="317"/>
    </row>
    <row r="352" spans="1:13" hidden="1" outlineLevel="1">
      <c r="A352" s="312"/>
      <c r="B352" s="567"/>
      <c r="C352" s="331" t="s">
        <v>39</v>
      </c>
      <c r="D352" s="342" t="s">
        <v>5</v>
      </c>
      <c r="E352" s="343" t="s">
        <v>17</v>
      </c>
      <c r="F352" s="347">
        <f>F351</f>
        <v>1</v>
      </c>
      <c r="G352" s="347">
        <f>F350</f>
        <v>3</v>
      </c>
      <c r="H352" s="345">
        <v>10000</v>
      </c>
      <c r="I352" s="336">
        <f t="shared" si="12"/>
        <v>1520000</v>
      </c>
      <c r="J352" s="312"/>
      <c r="M352" s="317"/>
    </row>
    <row r="353" spans="1:13" hidden="1" outlineLevel="1">
      <c r="A353" s="312"/>
      <c r="B353" s="568" t="s">
        <v>8</v>
      </c>
      <c r="C353" s="331" t="s">
        <v>39</v>
      </c>
      <c r="D353" s="332" t="s">
        <v>0</v>
      </c>
      <c r="E353" s="333" t="s">
        <v>1</v>
      </c>
      <c r="F353" s="339">
        <v>3</v>
      </c>
      <c r="G353" s="339">
        <f>F355</f>
        <v>2</v>
      </c>
      <c r="H353" s="335">
        <v>0</v>
      </c>
      <c r="I353" s="336">
        <f t="shared" si="12"/>
        <v>1520000</v>
      </c>
      <c r="J353" s="312"/>
    </row>
    <row r="354" spans="1:13" hidden="1" outlineLevel="1">
      <c r="A354" s="312"/>
      <c r="B354" s="569"/>
      <c r="C354" s="331" t="s">
        <v>39</v>
      </c>
      <c r="D354" s="337" t="s">
        <v>5</v>
      </c>
      <c r="E354" s="338" t="s">
        <v>1</v>
      </c>
      <c r="F354" s="339">
        <f>F353</f>
        <v>3</v>
      </c>
      <c r="G354" s="339">
        <f>F356</f>
        <v>2</v>
      </c>
      <c r="H354" s="340">
        <v>0</v>
      </c>
      <c r="I354" s="336">
        <f t="shared" si="12"/>
        <v>1520000</v>
      </c>
      <c r="J354" s="312"/>
    </row>
    <row r="355" spans="1:13" hidden="1" outlineLevel="1">
      <c r="A355" s="312"/>
      <c r="B355" s="569"/>
      <c r="C355" s="331" t="s">
        <v>39</v>
      </c>
      <c r="D355" s="337" t="s">
        <v>14</v>
      </c>
      <c r="E355" s="338" t="s">
        <v>17</v>
      </c>
      <c r="F355" s="339">
        <v>2</v>
      </c>
      <c r="G355" s="339">
        <f>F353</f>
        <v>3</v>
      </c>
      <c r="H355" s="340">
        <v>10000</v>
      </c>
      <c r="I355" s="336">
        <f t="shared" si="12"/>
        <v>1530000</v>
      </c>
      <c r="J355" s="312"/>
    </row>
    <row r="356" spans="1:13" hidden="1" outlineLevel="1">
      <c r="A356" s="312"/>
      <c r="B356" s="569"/>
      <c r="C356" s="331" t="s">
        <v>39</v>
      </c>
      <c r="D356" s="337" t="s">
        <v>13</v>
      </c>
      <c r="E356" s="338" t="s">
        <v>17</v>
      </c>
      <c r="F356" s="341">
        <f>F355</f>
        <v>2</v>
      </c>
      <c r="G356" s="341">
        <f>F354</f>
        <v>3</v>
      </c>
      <c r="H356" s="340">
        <v>10000</v>
      </c>
      <c r="I356" s="336">
        <f t="shared" si="12"/>
        <v>1540000</v>
      </c>
      <c r="J356" s="312"/>
    </row>
    <row r="357" spans="1:13" hidden="1" outlineLevel="1">
      <c r="A357" s="312"/>
      <c r="B357" s="567" t="s">
        <v>10</v>
      </c>
      <c r="C357" s="331" t="s">
        <v>39</v>
      </c>
      <c r="D357" s="342" t="s">
        <v>23</v>
      </c>
      <c r="E357" s="343" t="str">
        <f>E353</f>
        <v>Thắng</v>
      </c>
      <c r="F357" s="344">
        <v>3</v>
      </c>
      <c r="G357" s="344">
        <f>F359</f>
        <v>2</v>
      </c>
      <c r="H357" s="345">
        <v>0</v>
      </c>
      <c r="I357" s="336">
        <f t="shared" si="12"/>
        <v>1540000</v>
      </c>
      <c r="J357" s="312"/>
    </row>
    <row r="358" spans="1:13" hidden="1" outlineLevel="1">
      <c r="A358" s="312"/>
      <c r="B358" s="567"/>
      <c r="C358" s="331" t="s">
        <v>39</v>
      </c>
      <c r="D358" s="342" t="s">
        <v>118</v>
      </c>
      <c r="E358" s="343" t="s">
        <v>1</v>
      </c>
      <c r="F358" s="346">
        <f>F357</f>
        <v>3</v>
      </c>
      <c r="G358" s="346">
        <f>F360</f>
        <v>2</v>
      </c>
      <c r="H358" s="345">
        <v>0</v>
      </c>
      <c r="I358" s="336">
        <f t="shared" si="12"/>
        <v>1540000</v>
      </c>
      <c r="J358" s="312"/>
    </row>
    <row r="359" spans="1:13" hidden="1" outlineLevel="1">
      <c r="A359" s="312"/>
      <c r="B359" s="567"/>
      <c r="C359" s="331" t="s">
        <v>39</v>
      </c>
      <c r="D359" s="342" t="s">
        <v>16</v>
      </c>
      <c r="E359" s="343" t="s">
        <v>17</v>
      </c>
      <c r="F359" s="346">
        <v>2</v>
      </c>
      <c r="G359" s="346">
        <f>F357</f>
        <v>3</v>
      </c>
      <c r="H359" s="345">
        <v>10000</v>
      </c>
      <c r="I359" s="336">
        <f t="shared" si="12"/>
        <v>1550000</v>
      </c>
      <c r="J359" s="312"/>
    </row>
    <row r="360" spans="1:13" hidden="1" outlineLevel="1">
      <c r="A360" s="312"/>
      <c r="B360" s="567"/>
      <c r="C360" s="331" t="s">
        <v>39</v>
      </c>
      <c r="D360" s="342" t="s">
        <v>15</v>
      </c>
      <c r="E360" s="343" t="s">
        <v>17</v>
      </c>
      <c r="F360" s="347">
        <f>F359</f>
        <v>2</v>
      </c>
      <c r="G360" s="347">
        <f>F358</f>
        <v>3</v>
      </c>
      <c r="H360" s="345">
        <v>10000</v>
      </c>
      <c r="I360" s="336">
        <f t="shared" si="12"/>
        <v>1560000</v>
      </c>
      <c r="J360" s="312"/>
    </row>
    <row r="361" spans="1:13" hidden="1" outlineLevel="1">
      <c r="A361" s="312"/>
      <c r="B361" s="568" t="s">
        <v>31</v>
      </c>
      <c r="C361" s="331" t="s">
        <v>39</v>
      </c>
      <c r="D361" s="332" t="s">
        <v>14</v>
      </c>
      <c r="E361" s="333" t="s">
        <v>1</v>
      </c>
      <c r="F361" s="339">
        <v>3</v>
      </c>
      <c r="G361" s="339">
        <f>F363</f>
        <v>0</v>
      </c>
      <c r="H361" s="335">
        <v>0</v>
      </c>
      <c r="I361" s="336">
        <f t="shared" si="12"/>
        <v>1560000</v>
      </c>
      <c r="J361" s="312"/>
    </row>
    <row r="362" spans="1:13" hidden="1" outlineLevel="1">
      <c r="A362" s="312"/>
      <c r="B362" s="569"/>
      <c r="C362" s="331" t="s">
        <v>39</v>
      </c>
      <c r="D362" s="337" t="s">
        <v>118</v>
      </c>
      <c r="E362" s="338" t="s">
        <v>1</v>
      </c>
      <c r="F362" s="339">
        <f>F361</f>
        <v>3</v>
      </c>
      <c r="G362" s="339">
        <f>F364</f>
        <v>0</v>
      </c>
      <c r="H362" s="340">
        <v>0</v>
      </c>
      <c r="I362" s="336">
        <f t="shared" si="12"/>
        <v>1560000</v>
      </c>
      <c r="J362" s="312"/>
    </row>
    <row r="363" spans="1:13" hidden="1" outlineLevel="1">
      <c r="A363" s="312"/>
      <c r="B363" s="569"/>
      <c r="C363" s="331" t="s">
        <v>39</v>
      </c>
      <c r="D363" s="337" t="s">
        <v>13</v>
      </c>
      <c r="E363" s="338" t="s">
        <v>17</v>
      </c>
      <c r="F363" s="339">
        <v>0</v>
      </c>
      <c r="G363" s="339">
        <f>F361</f>
        <v>3</v>
      </c>
      <c r="H363" s="340">
        <v>10000</v>
      </c>
      <c r="I363" s="336">
        <f t="shared" si="12"/>
        <v>1570000</v>
      </c>
      <c r="J363" s="312"/>
    </row>
    <row r="364" spans="1:13" hidden="1" outlineLevel="1">
      <c r="A364" s="312"/>
      <c r="B364" s="569"/>
      <c r="C364" s="331" t="s">
        <v>39</v>
      </c>
      <c r="D364" s="337" t="s">
        <v>15</v>
      </c>
      <c r="E364" s="338" t="s">
        <v>17</v>
      </c>
      <c r="F364" s="341">
        <f>F363</f>
        <v>0</v>
      </c>
      <c r="G364" s="341">
        <f>F362</f>
        <v>3</v>
      </c>
      <c r="H364" s="340">
        <v>10000</v>
      </c>
      <c r="I364" s="336">
        <f t="shared" si="12"/>
        <v>1580000</v>
      </c>
      <c r="J364" s="312"/>
    </row>
    <row r="365" spans="1:13" collapsed="1">
      <c r="A365" s="312"/>
      <c r="B365" s="325" t="s">
        <v>460</v>
      </c>
      <c r="C365" s="326"/>
      <c r="D365" s="327"/>
      <c r="E365" s="328"/>
      <c r="F365" s="328"/>
      <c r="G365" s="328"/>
      <c r="H365" s="329">
        <f>SUM(H366:H385)</f>
        <v>80000</v>
      </c>
      <c r="I365" s="330">
        <v>0</v>
      </c>
      <c r="J365" s="312"/>
      <c r="M365" s="317"/>
    </row>
    <row r="366" spans="1:13" hidden="1" outlineLevel="1">
      <c r="A366" s="312"/>
      <c r="B366" s="568" t="s">
        <v>2</v>
      </c>
      <c r="C366" s="331"/>
      <c r="D366" s="332"/>
      <c r="E366" s="333"/>
      <c r="F366" s="339">
        <v>3</v>
      </c>
      <c r="G366" s="339">
        <f>F368</f>
        <v>0</v>
      </c>
      <c r="H366" s="335">
        <v>0</v>
      </c>
      <c r="I366" s="336">
        <f>I364+H366</f>
        <v>1580000</v>
      </c>
      <c r="J366" s="312"/>
    </row>
    <row r="367" spans="1:13" hidden="1" outlineLevel="1">
      <c r="A367" s="312"/>
      <c r="B367" s="569"/>
      <c r="C367" s="331" t="s">
        <v>40</v>
      </c>
      <c r="D367" s="337" t="s">
        <v>23</v>
      </c>
      <c r="E367" s="338" t="s">
        <v>1</v>
      </c>
      <c r="F367" s="339">
        <f>F366</f>
        <v>3</v>
      </c>
      <c r="G367" s="339">
        <f>F369</f>
        <v>0</v>
      </c>
      <c r="H367" s="340">
        <v>0</v>
      </c>
      <c r="I367" s="336">
        <f t="shared" ref="I367:I385" si="13">I366+H367</f>
        <v>1580000</v>
      </c>
      <c r="J367" s="312"/>
    </row>
    <row r="368" spans="1:13" hidden="1" outlineLevel="1">
      <c r="A368" s="312"/>
      <c r="B368" s="569"/>
      <c r="C368" s="331" t="s">
        <v>40</v>
      </c>
      <c r="D368" s="337" t="s">
        <v>0</v>
      </c>
      <c r="E368" s="338" t="s">
        <v>17</v>
      </c>
      <c r="F368" s="339">
        <v>0</v>
      </c>
      <c r="G368" s="339">
        <f>F366</f>
        <v>3</v>
      </c>
      <c r="H368" s="340">
        <v>10000</v>
      </c>
      <c r="I368" s="336">
        <f t="shared" si="13"/>
        <v>1590000</v>
      </c>
      <c r="J368" s="312"/>
    </row>
    <row r="369" spans="1:13" hidden="1" outlineLevel="1">
      <c r="A369" s="312"/>
      <c r="B369" s="569"/>
      <c r="C369" s="331"/>
      <c r="D369" s="337"/>
      <c r="E369" s="338"/>
      <c r="F369" s="341">
        <f>F368</f>
        <v>0</v>
      </c>
      <c r="G369" s="341">
        <f>F367</f>
        <v>3</v>
      </c>
      <c r="H369" s="340"/>
      <c r="I369" s="336">
        <f t="shared" si="13"/>
        <v>1590000</v>
      </c>
      <c r="J369" s="312"/>
    </row>
    <row r="370" spans="1:13" hidden="1" outlineLevel="1">
      <c r="A370" s="312"/>
      <c r="B370" s="567" t="s">
        <v>3</v>
      </c>
      <c r="C370" s="331"/>
      <c r="D370" s="342"/>
      <c r="E370" s="343"/>
      <c r="F370" s="344">
        <v>3</v>
      </c>
      <c r="G370" s="344">
        <f>F372</f>
        <v>1</v>
      </c>
      <c r="H370" s="345">
        <v>0</v>
      </c>
      <c r="I370" s="336">
        <f t="shared" si="13"/>
        <v>1590000</v>
      </c>
      <c r="J370" s="312"/>
    </row>
    <row r="371" spans="1:13" hidden="1" outlineLevel="1">
      <c r="A371" s="312"/>
      <c r="B371" s="567"/>
      <c r="C371" s="331" t="s">
        <v>40</v>
      </c>
      <c r="D371" s="342" t="s">
        <v>0</v>
      </c>
      <c r="E371" s="343" t="s">
        <v>1</v>
      </c>
      <c r="F371" s="346">
        <f>F370</f>
        <v>3</v>
      </c>
      <c r="G371" s="346">
        <f>F373</f>
        <v>1</v>
      </c>
      <c r="H371" s="345">
        <v>0</v>
      </c>
      <c r="I371" s="336">
        <f t="shared" si="13"/>
        <v>1590000</v>
      </c>
      <c r="J371" s="312"/>
    </row>
    <row r="372" spans="1:13" hidden="1" outlineLevel="1">
      <c r="A372" s="312"/>
      <c r="B372" s="567"/>
      <c r="C372" s="331" t="s">
        <v>40</v>
      </c>
      <c r="D372" s="342" t="s">
        <v>14</v>
      </c>
      <c r="E372" s="343" t="s">
        <v>17</v>
      </c>
      <c r="F372" s="346">
        <v>1</v>
      </c>
      <c r="G372" s="346">
        <f>F370</f>
        <v>3</v>
      </c>
      <c r="H372" s="345">
        <v>10000</v>
      </c>
      <c r="I372" s="336">
        <f t="shared" si="13"/>
        <v>1600000</v>
      </c>
      <c r="J372" s="312"/>
    </row>
    <row r="373" spans="1:13" hidden="1" outlineLevel="1">
      <c r="A373" s="312"/>
      <c r="B373" s="567"/>
      <c r="C373" s="331"/>
      <c r="D373" s="342"/>
      <c r="E373" s="343"/>
      <c r="F373" s="347">
        <f>F372</f>
        <v>1</v>
      </c>
      <c r="G373" s="347">
        <f>F371</f>
        <v>3</v>
      </c>
      <c r="H373" s="345"/>
      <c r="I373" s="336">
        <f t="shared" si="13"/>
        <v>1600000</v>
      </c>
      <c r="J373" s="312"/>
    </row>
    <row r="374" spans="1:13" hidden="1" outlineLevel="1">
      <c r="A374" s="312"/>
      <c r="B374" s="568" t="s">
        <v>6</v>
      </c>
      <c r="C374" s="331" t="s">
        <v>39</v>
      </c>
      <c r="D374" s="332" t="s">
        <v>23</v>
      </c>
      <c r="E374" s="333" t="s">
        <v>1</v>
      </c>
      <c r="F374" s="339">
        <v>3</v>
      </c>
      <c r="G374" s="339">
        <f>F376</f>
        <v>2</v>
      </c>
      <c r="H374" s="335">
        <v>0</v>
      </c>
      <c r="I374" s="336">
        <f t="shared" si="13"/>
        <v>1600000</v>
      </c>
      <c r="J374" s="312"/>
      <c r="M374" s="317"/>
    </row>
    <row r="375" spans="1:13" hidden="1" outlineLevel="1">
      <c r="A375" s="312"/>
      <c r="B375" s="569"/>
      <c r="C375" s="331" t="s">
        <v>39</v>
      </c>
      <c r="D375" s="337" t="s">
        <v>15</v>
      </c>
      <c r="E375" s="338" t="s">
        <v>1</v>
      </c>
      <c r="F375" s="339">
        <f>F374</f>
        <v>3</v>
      </c>
      <c r="G375" s="339">
        <f>F377</f>
        <v>2</v>
      </c>
      <c r="H375" s="340">
        <v>0</v>
      </c>
      <c r="I375" s="336">
        <f t="shared" si="13"/>
        <v>1600000</v>
      </c>
      <c r="J375" s="312"/>
      <c r="M375" s="317"/>
    </row>
    <row r="376" spans="1:13" hidden="1" outlineLevel="1">
      <c r="A376" s="312"/>
      <c r="B376" s="569"/>
      <c r="C376" s="331" t="s">
        <v>39</v>
      </c>
      <c r="D376" s="337" t="s">
        <v>14</v>
      </c>
      <c r="E376" s="338" t="s">
        <v>17</v>
      </c>
      <c r="F376" s="339">
        <v>2</v>
      </c>
      <c r="G376" s="339">
        <f>F374</f>
        <v>3</v>
      </c>
      <c r="H376" s="340">
        <v>10000</v>
      </c>
      <c r="I376" s="336">
        <f t="shared" si="13"/>
        <v>1610000</v>
      </c>
      <c r="J376" s="312"/>
      <c r="M376" s="317"/>
    </row>
    <row r="377" spans="1:13" hidden="1" outlineLevel="1">
      <c r="A377" s="312"/>
      <c r="B377" s="569"/>
      <c r="C377" s="331" t="s">
        <v>39</v>
      </c>
      <c r="D377" s="337" t="s">
        <v>118</v>
      </c>
      <c r="E377" s="338" t="s">
        <v>17</v>
      </c>
      <c r="F377" s="341">
        <f>F376</f>
        <v>2</v>
      </c>
      <c r="G377" s="341">
        <f>F375</f>
        <v>3</v>
      </c>
      <c r="H377" s="340">
        <v>10000</v>
      </c>
      <c r="I377" s="336">
        <f t="shared" si="13"/>
        <v>1620000</v>
      </c>
      <c r="J377" s="312"/>
      <c r="M377" s="317"/>
    </row>
    <row r="378" spans="1:13" hidden="1" outlineLevel="1">
      <c r="A378" s="312"/>
      <c r="B378" s="567" t="s">
        <v>7</v>
      </c>
      <c r="C378" s="331" t="s">
        <v>39</v>
      </c>
      <c r="D378" s="342" t="s">
        <v>23</v>
      </c>
      <c r="E378" s="343" t="str">
        <f>E374</f>
        <v>Thắng</v>
      </c>
      <c r="F378" s="344">
        <v>3</v>
      </c>
      <c r="G378" s="344">
        <f>F380</f>
        <v>2</v>
      </c>
      <c r="H378" s="345">
        <v>0</v>
      </c>
      <c r="I378" s="336">
        <f t="shared" si="13"/>
        <v>1620000</v>
      </c>
      <c r="J378" s="312"/>
      <c r="M378" s="317"/>
    </row>
    <row r="379" spans="1:13" hidden="1" outlineLevel="1">
      <c r="A379" s="312"/>
      <c r="B379" s="567"/>
      <c r="C379" s="331" t="s">
        <v>39</v>
      </c>
      <c r="D379" s="342" t="s">
        <v>118</v>
      </c>
      <c r="E379" s="343" t="s">
        <v>1</v>
      </c>
      <c r="F379" s="346">
        <f>F378</f>
        <v>3</v>
      </c>
      <c r="G379" s="346">
        <f>F381</f>
        <v>2</v>
      </c>
      <c r="H379" s="345">
        <v>0</v>
      </c>
      <c r="I379" s="336">
        <f t="shared" si="13"/>
        <v>1620000</v>
      </c>
      <c r="J379" s="312"/>
      <c r="M379" s="317"/>
    </row>
    <row r="380" spans="1:13" hidden="1" outlineLevel="1">
      <c r="A380" s="312"/>
      <c r="B380" s="567"/>
      <c r="C380" s="331" t="s">
        <v>39</v>
      </c>
      <c r="D380" s="342" t="s">
        <v>14</v>
      </c>
      <c r="E380" s="343" t="s">
        <v>17</v>
      </c>
      <c r="F380" s="346">
        <v>2</v>
      </c>
      <c r="G380" s="346">
        <f>F378</f>
        <v>3</v>
      </c>
      <c r="H380" s="345">
        <v>10000</v>
      </c>
      <c r="I380" s="336">
        <f t="shared" si="13"/>
        <v>1630000</v>
      </c>
      <c r="J380" s="312"/>
      <c r="M380" s="317"/>
    </row>
    <row r="381" spans="1:13" hidden="1" outlineLevel="1">
      <c r="A381" s="312"/>
      <c r="B381" s="567"/>
      <c r="C381" s="331" t="s">
        <v>39</v>
      </c>
      <c r="D381" s="342" t="s">
        <v>15</v>
      </c>
      <c r="E381" s="343" t="s">
        <v>17</v>
      </c>
      <c r="F381" s="347">
        <f>F380</f>
        <v>2</v>
      </c>
      <c r="G381" s="347">
        <f>F379</f>
        <v>3</v>
      </c>
      <c r="H381" s="345">
        <v>10000</v>
      </c>
      <c r="I381" s="336">
        <f t="shared" si="13"/>
        <v>1640000</v>
      </c>
      <c r="J381" s="312"/>
      <c r="M381" s="317"/>
    </row>
    <row r="382" spans="1:13" hidden="1" outlineLevel="1">
      <c r="A382" s="312"/>
      <c r="B382" s="568" t="s">
        <v>8</v>
      </c>
      <c r="C382" s="331" t="s">
        <v>39</v>
      </c>
      <c r="D382" s="332" t="s">
        <v>118</v>
      </c>
      <c r="E382" s="333" t="s">
        <v>1</v>
      </c>
      <c r="F382" s="339">
        <v>3</v>
      </c>
      <c r="G382" s="339">
        <f>F384</f>
        <v>2</v>
      </c>
      <c r="H382" s="335">
        <v>0</v>
      </c>
      <c r="I382" s="336">
        <f t="shared" si="13"/>
        <v>1640000</v>
      </c>
      <c r="J382" s="312"/>
    </row>
    <row r="383" spans="1:13" hidden="1" outlineLevel="1">
      <c r="A383" s="312"/>
      <c r="B383" s="569"/>
      <c r="C383" s="331" t="s">
        <v>39</v>
      </c>
      <c r="D383" s="337" t="s">
        <v>15</v>
      </c>
      <c r="E383" s="338" t="s">
        <v>1</v>
      </c>
      <c r="F383" s="339">
        <f>F382</f>
        <v>3</v>
      </c>
      <c r="G383" s="339">
        <f>F385</f>
        <v>2</v>
      </c>
      <c r="H383" s="340">
        <v>0</v>
      </c>
      <c r="I383" s="336">
        <f t="shared" si="13"/>
        <v>1640000</v>
      </c>
      <c r="J383" s="312"/>
    </row>
    <row r="384" spans="1:13" hidden="1" outlineLevel="1">
      <c r="A384" s="312"/>
      <c r="B384" s="569"/>
      <c r="C384" s="331" t="s">
        <v>39</v>
      </c>
      <c r="D384" s="337" t="s">
        <v>14</v>
      </c>
      <c r="E384" s="338" t="s">
        <v>17</v>
      </c>
      <c r="F384" s="339">
        <v>2</v>
      </c>
      <c r="G384" s="339">
        <f>F382</f>
        <v>3</v>
      </c>
      <c r="H384" s="340">
        <v>10000</v>
      </c>
      <c r="I384" s="336">
        <f t="shared" si="13"/>
        <v>1650000</v>
      </c>
      <c r="J384" s="312"/>
    </row>
    <row r="385" spans="1:13" hidden="1" outlineLevel="1">
      <c r="A385" s="312"/>
      <c r="B385" s="569"/>
      <c r="C385" s="331" t="s">
        <v>39</v>
      </c>
      <c r="D385" s="337" t="s">
        <v>23</v>
      </c>
      <c r="E385" s="338" t="s">
        <v>17</v>
      </c>
      <c r="F385" s="341">
        <f>F384</f>
        <v>2</v>
      </c>
      <c r="G385" s="341">
        <f>F383</f>
        <v>3</v>
      </c>
      <c r="H385" s="340">
        <v>10000</v>
      </c>
      <c r="I385" s="336">
        <f t="shared" si="13"/>
        <v>1660000</v>
      </c>
      <c r="J385" s="312"/>
    </row>
    <row r="386" spans="1:13" collapsed="1">
      <c r="A386" s="312"/>
      <c r="B386" s="325" t="s">
        <v>461</v>
      </c>
      <c r="C386" s="326"/>
      <c r="D386" s="327"/>
      <c r="E386" s="328"/>
      <c r="F386" s="328"/>
      <c r="G386" s="328"/>
      <c r="H386" s="329">
        <f>SUM(H387:H402)</f>
        <v>80000</v>
      </c>
      <c r="I386" s="330">
        <v>0</v>
      </c>
      <c r="J386" s="312"/>
      <c r="M386" s="317"/>
    </row>
    <row r="387" spans="1:13" hidden="1" outlineLevel="1">
      <c r="A387" s="312"/>
      <c r="B387" s="567" t="s">
        <v>2</v>
      </c>
      <c r="C387" s="331" t="s">
        <v>39</v>
      </c>
      <c r="D387" s="342" t="s">
        <v>0</v>
      </c>
      <c r="E387" s="343" t="str">
        <f>E382</f>
        <v>Thắng</v>
      </c>
      <c r="F387" s="344">
        <v>3</v>
      </c>
      <c r="G387" s="344">
        <f>F389</f>
        <v>2</v>
      </c>
      <c r="H387" s="345">
        <v>0</v>
      </c>
      <c r="I387" s="336">
        <f>I385+H387</f>
        <v>1660000</v>
      </c>
      <c r="J387" s="312"/>
    </row>
    <row r="388" spans="1:13" hidden="1" outlineLevel="1">
      <c r="A388" s="312"/>
      <c r="B388" s="567"/>
      <c r="C388" s="331" t="s">
        <v>39</v>
      </c>
      <c r="D388" s="342" t="s">
        <v>5</v>
      </c>
      <c r="E388" s="343" t="s">
        <v>1</v>
      </c>
      <c r="F388" s="346">
        <f>F387</f>
        <v>3</v>
      </c>
      <c r="G388" s="346">
        <f>F390</f>
        <v>2</v>
      </c>
      <c r="H388" s="345">
        <v>0</v>
      </c>
      <c r="I388" s="336">
        <f t="shared" ref="I388:I402" si="14">I387+H388</f>
        <v>1660000</v>
      </c>
      <c r="J388" s="312"/>
    </row>
    <row r="389" spans="1:13" hidden="1" outlineLevel="1">
      <c r="A389" s="312"/>
      <c r="B389" s="567"/>
      <c r="C389" s="331" t="s">
        <v>39</v>
      </c>
      <c r="D389" s="342" t="s">
        <v>24</v>
      </c>
      <c r="E389" s="343" t="s">
        <v>17</v>
      </c>
      <c r="F389" s="346">
        <v>2</v>
      </c>
      <c r="G389" s="346">
        <f>F387</f>
        <v>3</v>
      </c>
      <c r="H389" s="345">
        <v>10000</v>
      </c>
      <c r="I389" s="336">
        <f t="shared" si="14"/>
        <v>1670000</v>
      </c>
      <c r="J389" s="312"/>
    </row>
    <row r="390" spans="1:13" hidden="1" outlineLevel="1">
      <c r="A390" s="312"/>
      <c r="B390" s="567"/>
      <c r="C390" s="331" t="s">
        <v>39</v>
      </c>
      <c r="D390" s="342" t="s">
        <v>23</v>
      </c>
      <c r="E390" s="343" t="s">
        <v>17</v>
      </c>
      <c r="F390" s="347">
        <f>F389</f>
        <v>2</v>
      </c>
      <c r="G390" s="347">
        <f>F388</f>
        <v>3</v>
      </c>
      <c r="H390" s="345">
        <v>10000</v>
      </c>
      <c r="I390" s="336">
        <f t="shared" si="14"/>
        <v>1680000</v>
      </c>
      <c r="J390" s="312"/>
    </row>
    <row r="391" spans="1:13" hidden="1" outlineLevel="1">
      <c r="A391" s="312"/>
      <c r="B391" s="568" t="s">
        <v>3</v>
      </c>
      <c r="C391" s="331" t="s">
        <v>39</v>
      </c>
      <c r="D391" s="332" t="s">
        <v>23</v>
      </c>
      <c r="E391" s="333" t="s">
        <v>1</v>
      </c>
      <c r="F391" s="339">
        <v>3</v>
      </c>
      <c r="G391" s="339">
        <f>F393</f>
        <v>0</v>
      </c>
      <c r="H391" s="335">
        <v>0</v>
      </c>
      <c r="I391" s="336">
        <f t="shared" si="14"/>
        <v>1680000</v>
      </c>
      <c r="J391" s="312"/>
    </row>
    <row r="392" spans="1:13" hidden="1" outlineLevel="1">
      <c r="A392" s="312"/>
      <c r="B392" s="569"/>
      <c r="C392" s="331" t="s">
        <v>39</v>
      </c>
      <c r="D392" s="337" t="s">
        <v>24</v>
      </c>
      <c r="E392" s="338" t="s">
        <v>1</v>
      </c>
      <c r="F392" s="339">
        <f>F391</f>
        <v>3</v>
      </c>
      <c r="G392" s="339">
        <f>F394</f>
        <v>0</v>
      </c>
      <c r="H392" s="340">
        <v>0</v>
      </c>
      <c r="I392" s="336">
        <f t="shared" si="14"/>
        <v>1680000</v>
      </c>
      <c r="J392" s="312"/>
    </row>
    <row r="393" spans="1:13" hidden="1" outlineLevel="1">
      <c r="A393" s="312"/>
      <c r="B393" s="569"/>
      <c r="C393" s="331" t="s">
        <v>39</v>
      </c>
      <c r="D393" s="337" t="s">
        <v>5</v>
      </c>
      <c r="E393" s="338" t="s">
        <v>17</v>
      </c>
      <c r="F393" s="339">
        <v>0</v>
      </c>
      <c r="G393" s="339">
        <f>F391</f>
        <v>3</v>
      </c>
      <c r="H393" s="340">
        <v>10000</v>
      </c>
      <c r="I393" s="336">
        <f t="shared" si="14"/>
        <v>1690000</v>
      </c>
      <c r="J393" s="312"/>
    </row>
    <row r="394" spans="1:13" hidden="1" outlineLevel="1">
      <c r="A394" s="312"/>
      <c r="B394" s="569"/>
      <c r="C394" s="331" t="s">
        <v>39</v>
      </c>
      <c r="D394" s="337" t="s">
        <v>0</v>
      </c>
      <c r="E394" s="338" t="s">
        <v>17</v>
      </c>
      <c r="F394" s="341">
        <f>F393</f>
        <v>0</v>
      </c>
      <c r="G394" s="341">
        <f>F392</f>
        <v>3</v>
      </c>
      <c r="H394" s="340">
        <v>10000</v>
      </c>
      <c r="I394" s="336">
        <f t="shared" si="14"/>
        <v>1700000</v>
      </c>
      <c r="J394" s="312"/>
    </row>
    <row r="395" spans="1:13" hidden="1" outlineLevel="1">
      <c r="A395" s="312"/>
      <c r="B395" s="567" t="s">
        <v>6</v>
      </c>
      <c r="C395" s="331" t="s">
        <v>39</v>
      </c>
      <c r="D395" s="342" t="s">
        <v>0</v>
      </c>
      <c r="E395" s="343" t="str">
        <f>E391</f>
        <v>Thắng</v>
      </c>
      <c r="F395" s="344">
        <v>3</v>
      </c>
      <c r="G395" s="344">
        <f>F397</f>
        <v>1</v>
      </c>
      <c r="H395" s="345">
        <v>0</v>
      </c>
      <c r="I395" s="336">
        <f t="shared" si="14"/>
        <v>1700000</v>
      </c>
      <c r="J395" s="312"/>
    </row>
    <row r="396" spans="1:13" hidden="1" outlineLevel="1">
      <c r="A396" s="312"/>
      <c r="B396" s="567"/>
      <c r="C396" s="331" t="s">
        <v>39</v>
      </c>
      <c r="D396" s="342" t="s">
        <v>24</v>
      </c>
      <c r="E396" s="343" t="s">
        <v>1</v>
      </c>
      <c r="F396" s="346">
        <f>F395</f>
        <v>3</v>
      </c>
      <c r="G396" s="346">
        <f>F398</f>
        <v>1</v>
      </c>
      <c r="H396" s="345">
        <v>0</v>
      </c>
      <c r="I396" s="336">
        <f t="shared" si="14"/>
        <v>1700000</v>
      </c>
      <c r="J396" s="312"/>
    </row>
    <row r="397" spans="1:13" hidden="1" outlineLevel="1">
      <c r="A397" s="312"/>
      <c r="B397" s="567"/>
      <c r="C397" s="331" t="s">
        <v>39</v>
      </c>
      <c r="D397" s="342" t="s">
        <v>23</v>
      </c>
      <c r="E397" s="343" t="s">
        <v>17</v>
      </c>
      <c r="F397" s="346">
        <v>1</v>
      </c>
      <c r="G397" s="346">
        <f>F395</f>
        <v>3</v>
      </c>
      <c r="H397" s="345">
        <v>10000</v>
      </c>
      <c r="I397" s="336">
        <f t="shared" si="14"/>
        <v>1710000</v>
      </c>
      <c r="J397" s="312"/>
    </row>
    <row r="398" spans="1:13" hidden="1" outlineLevel="1">
      <c r="A398" s="312"/>
      <c r="B398" s="567"/>
      <c r="C398" s="331" t="s">
        <v>39</v>
      </c>
      <c r="D398" s="342" t="s">
        <v>5</v>
      </c>
      <c r="E398" s="343" t="s">
        <v>17</v>
      </c>
      <c r="F398" s="347">
        <f>F397</f>
        <v>1</v>
      </c>
      <c r="G398" s="347">
        <f>F396</f>
        <v>3</v>
      </c>
      <c r="H398" s="345">
        <v>10000</v>
      </c>
      <c r="I398" s="336">
        <f t="shared" si="14"/>
        <v>1720000</v>
      </c>
      <c r="J398" s="312"/>
    </row>
    <row r="399" spans="1:13" hidden="1" outlineLevel="1">
      <c r="A399" s="312"/>
      <c r="B399" s="568" t="s">
        <v>7</v>
      </c>
      <c r="C399" s="331" t="s">
        <v>39</v>
      </c>
      <c r="D399" s="332" t="s">
        <v>25</v>
      </c>
      <c r="E399" s="333" t="s">
        <v>1</v>
      </c>
      <c r="F399" s="339">
        <v>3</v>
      </c>
      <c r="G399" s="339">
        <f>F401</f>
        <v>2</v>
      </c>
      <c r="H399" s="335">
        <v>0</v>
      </c>
      <c r="I399" s="336">
        <f t="shared" si="14"/>
        <v>1720000</v>
      </c>
      <c r="J399" s="312"/>
    </row>
    <row r="400" spans="1:13" hidden="1" outlineLevel="1">
      <c r="A400" s="312"/>
      <c r="B400" s="569"/>
      <c r="C400" s="331" t="s">
        <v>39</v>
      </c>
      <c r="D400" s="337" t="s">
        <v>118</v>
      </c>
      <c r="E400" s="338" t="s">
        <v>1</v>
      </c>
      <c r="F400" s="339">
        <f>F399</f>
        <v>3</v>
      </c>
      <c r="G400" s="339">
        <f>F402</f>
        <v>2</v>
      </c>
      <c r="H400" s="340">
        <v>0</v>
      </c>
      <c r="I400" s="336">
        <f t="shared" si="14"/>
        <v>1720000</v>
      </c>
      <c r="J400" s="312"/>
    </row>
    <row r="401" spans="1:13" hidden="1" outlineLevel="1">
      <c r="A401" s="312"/>
      <c r="B401" s="569"/>
      <c r="C401" s="331" t="s">
        <v>39</v>
      </c>
      <c r="D401" s="337" t="s">
        <v>0</v>
      </c>
      <c r="E401" s="338" t="s">
        <v>17</v>
      </c>
      <c r="F401" s="339">
        <v>2</v>
      </c>
      <c r="G401" s="339">
        <f>F399</f>
        <v>3</v>
      </c>
      <c r="H401" s="340">
        <v>10000</v>
      </c>
      <c r="I401" s="336">
        <f t="shared" si="14"/>
        <v>1730000</v>
      </c>
      <c r="J401" s="312"/>
    </row>
    <row r="402" spans="1:13" hidden="1" outlineLevel="1">
      <c r="A402" s="312"/>
      <c r="B402" s="569"/>
      <c r="C402" s="331" t="s">
        <v>39</v>
      </c>
      <c r="D402" s="337" t="s">
        <v>5</v>
      </c>
      <c r="E402" s="338" t="s">
        <v>17</v>
      </c>
      <c r="F402" s="341">
        <f>F401</f>
        <v>2</v>
      </c>
      <c r="G402" s="341">
        <f>F400</f>
        <v>3</v>
      </c>
      <c r="H402" s="340">
        <v>10000</v>
      </c>
      <c r="I402" s="336">
        <f t="shared" si="14"/>
        <v>1740000</v>
      </c>
      <c r="J402" s="312"/>
    </row>
    <row r="403" spans="1:13" collapsed="1">
      <c r="A403" s="312"/>
      <c r="B403" s="325" t="s">
        <v>462</v>
      </c>
      <c r="C403" s="326"/>
      <c r="D403" s="327"/>
      <c r="E403" s="328"/>
      <c r="F403" s="328"/>
      <c r="G403" s="328"/>
      <c r="H403" s="329">
        <f>SUM(H404:H451)</f>
        <v>240000</v>
      </c>
      <c r="I403" s="330">
        <v>0</v>
      </c>
      <c r="J403" s="312"/>
      <c r="M403" s="317"/>
    </row>
    <row r="404" spans="1:13" hidden="1" outlineLevel="1">
      <c r="A404" s="312"/>
      <c r="B404" s="567" t="s">
        <v>2</v>
      </c>
      <c r="C404" s="331" t="s">
        <v>39</v>
      </c>
      <c r="D404" s="342" t="s">
        <v>9</v>
      </c>
      <c r="E404" s="343" t="str">
        <f>E399</f>
        <v>Thắng</v>
      </c>
      <c r="F404" s="344">
        <v>3</v>
      </c>
      <c r="G404" s="344">
        <f>F406</f>
        <v>2</v>
      </c>
      <c r="H404" s="345">
        <v>0</v>
      </c>
      <c r="I404" s="336">
        <f>I402+H404</f>
        <v>1740000</v>
      </c>
      <c r="J404" s="312"/>
    </row>
    <row r="405" spans="1:13" hidden="1" outlineLevel="1">
      <c r="A405" s="312"/>
      <c r="B405" s="567"/>
      <c r="C405" s="331" t="s">
        <v>39</v>
      </c>
      <c r="D405" s="342" t="s">
        <v>25</v>
      </c>
      <c r="E405" s="343" t="s">
        <v>1</v>
      </c>
      <c r="F405" s="346">
        <f>F404</f>
        <v>3</v>
      </c>
      <c r="G405" s="346">
        <f>F407</f>
        <v>2</v>
      </c>
      <c r="H405" s="345">
        <v>0</v>
      </c>
      <c r="I405" s="336">
        <f t="shared" ref="I405:I451" si="15">I404+H405</f>
        <v>1740000</v>
      </c>
      <c r="J405" s="312"/>
    </row>
    <row r="406" spans="1:13" hidden="1" outlineLevel="1">
      <c r="A406" s="312"/>
      <c r="B406" s="567"/>
      <c r="C406" s="331" t="s">
        <v>39</v>
      </c>
      <c r="D406" s="342" t="s">
        <v>23</v>
      </c>
      <c r="E406" s="343" t="s">
        <v>17</v>
      </c>
      <c r="F406" s="346">
        <v>2</v>
      </c>
      <c r="G406" s="346">
        <f>F404</f>
        <v>3</v>
      </c>
      <c r="H406" s="345">
        <v>10000</v>
      </c>
      <c r="I406" s="336">
        <f t="shared" si="15"/>
        <v>1750000</v>
      </c>
      <c r="J406" s="312"/>
    </row>
    <row r="407" spans="1:13" hidden="1" outlineLevel="1">
      <c r="A407" s="312"/>
      <c r="B407" s="567"/>
      <c r="C407" s="331" t="s">
        <v>39</v>
      </c>
      <c r="D407" s="342" t="s">
        <v>15</v>
      </c>
      <c r="E407" s="343" t="s">
        <v>17</v>
      </c>
      <c r="F407" s="347">
        <f>F406</f>
        <v>2</v>
      </c>
      <c r="G407" s="347">
        <f>F405</f>
        <v>3</v>
      </c>
      <c r="H407" s="345">
        <v>10000</v>
      </c>
      <c r="I407" s="336">
        <f t="shared" si="15"/>
        <v>1760000</v>
      </c>
      <c r="J407" s="312"/>
    </row>
    <row r="408" spans="1:13" hidden="1" outlineLevel="1">
      <c r="A408" s="312"/>
      <c r="B408" s="568" t="s">
        <v>3</v>
      </c>
      <c r="C408" s="331" t="s">
        <v>39</v>
      </c>
      <c r="D408" s="332" t="s">
        <v>9</v>
      </c>
      <c r="E408" s="333" t="s">
        <v>1</v>
      </c>
      <c r="F408" s="339">
        <v>3</v>
      </c>
      <c r="G408" s="339">
        <f>F410</f>
        <v>1</v>
      </c>
      <c r="H408" s="335">
        <v>0</v>
      </c>
      <c r="I408" s="336">
        <f t="shared" si="15"/>
        <v>1760000</v>
      </c>
      <c r="J408" s="312"/>
    </row>
    <row r="409" spans="1:13" hidden="1" outlineLevel="1">
      <c r="A409" s="312"/>
      <c r="B409" s="569"/>
      <c r="C409" s="331" t="s">
        <v>39</v>
      </c>
      <c r="D409" s="337" t="s">
        <v>15</v>
      </c>
      <c r="E409" s="338" t="s">
        <v>1</v>
      </c>
      <c r="F409" s="339">
        <f>F408</f>
        <v>3</v>
      </c>
      <c r="G409" s="339">
        <f>F411</f>
        <v>1</v>
      </c>
      <c r="H409" s="340">
        <v>0</v>
      </c>
      <c r="I409" s="336">
        <f t="shared" si="15"/>
        <v>1760000</v>
      </c>
      <c r="J409" s="312"/>
    </row>
    <row r="410" spans="1:13" hidden="1" outlineLevel="1">
      <c r="A410" s="312"/>
      <c r="B410" s="569"/>
      <c r="C410" s="331" t="s">
        <v>39</v>
      </c>
      <c r="D410" s="337" t="s">
        <v>5</v>
      </c>
      <c r="E410" s="338" t="s">
        <v>17</v>
      </c>
      <c r="F410" s="339">
        <v>1</v>
      </c>
      <c r="G410" s="339">
        <f>F408</f>
        <v>3</v>
      </c>
      <c r="H410" s="340">
        <v>10000</v>
      </c>
      <c r="I410" s="336">
        <f t="shared" si="15"/>
        <v>1770000</v>
      </c>
      <c r="J410" s="312"/>
    </row>
    <row r="411" spans="1:13" hidden="1" outlineLevel="1">
      <c r="A411" s="312"/>
      <c r="B411" s="569"/>
      <c r="C411" s="331" t="s">
        <v>39</v>
      </c>
      <c r="D411" s="337" t="s">
        <v>25</v>
      </c>
      <c r="E411" s="338" t="s">
        <v>17</v>
      </c>
      <c r="F411" s="341">
        <f>F410</f>
        <v>1</v>
      </c>
      <c r="G411" s="341">
        <f>F409</f>
        <v>3</v>
      </c>
      <c r="H411" s="340">
        <v>10000</v>
      </c>
      <c r="I411" s="336">
        <f t="shared" si="15"/>
        <v>1780000</v>
      </c>
      <c r="J411" s="312"/>
    </row>
    <row r="412" spans="1:13" hidden="1" outlineLevel="1">
      <c r="A412" s="312"/>
      <c r="B412" s="567" t="s">
        <v>6</v>
      </c>
      <c r="C412" s="331" t="s">
        <v>39</v>
      </c>
      <c r="D412" s="342" t="s">
        <v>23</v>
      </c>
      <c r="E412" s="343" t="str">
        <f>E408</f>
        <v>Thắng</v>
      </c>
      <c r="F412" s="344">
        <v>3</v>
      </c>
      <c r="G412" s="344">
        <f>F414</f>
        <v>1</v>
      </c>
      <c r="H412" s="345">
        <v>0</v>
      </c>
      <c r="I412" s="336">
        <f t="shared" si="15"/>
        <v>1780000</v>
      </c>
      <c r="J412" s="312"/>
    </row>
    <row r="413" spans="1:13" hidden="1" outlineLevel="1">
      <c r="A413" s="312"/>
      <c r="B413" s="567"/>
      <c r="C413" s="331" t="s">
        <v>39</v>
      </c>
      <c r="D413" s="342" t="s">
        <v>5</v>
      </c>
      <c r="E413" s="343" t="s">
        <v>1</v>
      </c>
      <c r="F413" s="346">
        <f>F412</f>
        <v>3</v>
      </c>
      <c r="G413" s="346">
        <f>F415</f>
        <v>1</v>
      </c>
      <c r="H413" s="345">
        <v>0</v>
      </c>
      <c r="I413" s="336">
        <f t="shared" si="15"/>
        <v>1780000</v>
      </c>
      <c r="J413" s="312"/>
    </row>
    <row r="414" spans="1:13" hidden="1" outlineLevel="1">
      <c r="A414" s="312"/>
      <c r="B414" s="567"/>
      <c r="C414" s="331" t="s">
        <v>39</v>
      </c>
      <c r="D414" s="342" t="s">
        <v>9</v>
      </c>
      <c r="E414" s="343" t="s">
        <v>17</v>
      </c>
      <c r="F414" s="346">
        <v>1</v>
      </c>
      <c r="G414" s="346">
        <f>F412</f>
        <v>3</v>
      </c>
      <c r="H414" s="345">
        <v>10000</v>
      </c>
      <c r="I414" s="336">
        <f t="shared" si="15"/>
        <v>1790000</v>
      </c>
      <c r="J414" s="312"/>
    </row>
    <row r="415" spans="1:13" hidden="1" outlineLevel="1">
      <c r="A415" s="312"/>
      <c r="B415" s="567"/>
      <c r="C415" s="331" t="s">
        <v>39</v>
      </c>
      <c r="D415" s="342" t="s">
        <v>15</v>
      </c>
      <c r="E415" s="343" t="s">
        <v>17</v>
      </c>
      <c r="F415" s="347">
        <f>F414</f>
        <v>1</v>
      </c>
      <c r="G415" s="347">
        <f>F413</f>
        <v>3</v>
      </c>
      <c r="H415" s="345">
        <v>10000</v>
      </c>
      <c r="I415" s="336">
        <f t="shared" si="15"/>
        <v>1800000</v>
      </c>
      <c r="J415" s="312"/>
    </row>
    <row r="416" spans="1:13" hidden="1" outlineLevel="1">
      <c r="B416" s="568" t="s">
        <v>7</v>
      </c>
      <c r="C416" s="331" t="s">
        <v>39</v>
      </c>
      <c r="D416" s="332" t="s">
        <v>25</v>
      </c>
      <c r="E416" s="333" t="s">
        <v>1</v>
      </c>
      <c r="F416" s="339">
        <v>3</v>
      </c>
      <c r="G416" s="339">
        <f>F418</f>
        <v>1</v>
      </c>
      <c r="H416" s="335">
        <v>0</v>
      </c>
      <c r="I416" s="336">
        <f t="shared" si="15"/>
        <v>1800000</v>
      </c>
    </row>
    <row r="417" spans="2:9" hidden="1" outlineLevel="1">
      <c r="B417" s="569"/>
      <c r="C417" s="331" t="s">
        <v>39</v>
      </c>
      <c r="D417" s="337" t="s">
        <v>9</v>
      </c>
      <c r="E417" s="338" t="s">
        <v>1</v>
      </c>
      <c r="F417" s="339">
        <f>F416</f>
        <v>3</v>
      </c>
      <c r="G417" s="339">
        <f>F419</f>
        <v>1</v>
      </c>
      <c r="H417" s="340">
        <v>0</v>
      </c>
      <c r="I417" s="336">
        <f t="shared" si="15"/>
        <v>1800000</v>
      </c>
    </row>
    <row r="418" spans="2:9" hidden="1" outlineLevel="1">
      <c r="B418" s="569"/>
      <c r="C418" s="331" t="s">
        <v>39</v>
      </c>
      <c r="D418" s="337" t="s">
        <v>5</v>
      </c>
      <c r="E418" s="338" t="s">
        <v>17</v>
      </c>
      <c r="F418" s="339">
        <v>1</v>
      </c>
      <c r="G418" s="339">
        <f>F416</f>
        <v>3</v>
      </c>
      <c r="H418" s="340">
        <v>10000</v>
      </c>
      <c r="I418" s="336">
        <f t="shared" si="15"/>
        <v>1810000</v>
      </c>
    </row>
    <row r="419" spans="2:9" hidden="1" outlineLevel="1">
      <c r="B419" s="569"/>
      <c r="C419" s="331" t="s">
        <v>39</v>
      </c>
      <c r="D419" s="337" t="s">
        <v>15</v>
      </c>
      <c r="E419" s="338" t="s">
        <v>17</v>
      </c>
      <c r="F419" s="341">
        <f>F418</f>
        <v>1</v>
      </c>
      <c r="G419" s="341">
        <f>F417</f>
        <v>3</v>
      </c>
      <c r="H419" s="340">
        <v>10000</v>
      </c>
      <c r="I419" s="336">
        <f t="shared" si="15"/>
        <v>1820000</v>
      </c>
    </row>
    <row r="420" spans="2:9" hidden="1" outlineLevel="1">
      <c r="B420" s="567" t="s">
        <v>8</v>
      </c>
      <c r="C420" s="331" t="s">
        <v>39</v>
      </c>
      <c r="D420" s="342" t="s">
        <v>23</v>
      </c>
      <c r="E420" s="343" t="str">
        <f>E416</f>
        <v>Thắng</v>
      </c>
      <c r="F420" s="344">
        <v>3</v>
      </c>
      <c r="G420" s="344">
        <f>F422</f>
        <v>2</v>
      </c>
      <c r="H420" s="345">
        <v>0</v>
      </c>
      <c r="I420" s="336">
        <f t="shared" si="15"/>
        <v>1820000</v>
      </c>
    </row>
    <row r="421" spans="2:9" hidden="1" outlineLevel="1">
      <c r="B421" s="567"/>
      <c r="C421" s="331" t="s">
        <v>39</v>
      </c>
      <c r="D421" s="342" t="s">
        <v>5</v>
      </c>
      <c r="E421" s="343" t="s">
        <v>1</v>
      </c>
      <c r="F421" s="346">
        <f>F420</f>
        <v>3</v>
      </c>
      <c r="G421" s="346">
        <f>F423</f>
        <v>2</v>
      </c>
      <c r="H421" s="345">
        <v>0</v>
      </c>
      <c r="I421" s="336">
        <f t="shared" si="15"/>
        <v>1820000</v>
      </c>
    </row>
    <row r="422" spans="2:9" hidden="1" outlineLevel="1">
      <c r="B422" s="567"/>
      <c r="C422" s="331" t="s">
        <v>39</v>
      </c>
      <c r="D422" s="342" t="s">
        <v>9</v>
      </c>
      <c r="E422" s="343" t="s">
        <v>17</v>
      </c>
      <c r="F422" s="346">
        <v>2</v>
      </c>
      <c r="G422" s="346">
        <f>F420</f>
        <v>3</v>
      </c>
      <c r="H422" s="345">
        <v>10000</v>
      </c>
      <c r="I422" s="336">
        <f t="shared" si="15"/>
        <v>1830000</v>
      </c>
    </row>
    <row r="423" spans="2:9" hidden="1" outlineLevel="1">
      <c r="B423" s="567"/>
      <c r="C423" s="331" t="s">
        <v>39</v>
      </c>
      <c r="D423" s="342" t="s">
        <v>15</v>
      </c>
      <c r="E423" s="343" t="s">
        <v>17</v>
      </c>
      <c r="F423" s="347">
        <f>F422</f>
        <v>2</v>
      </c>
      <c r="G423" s="347">
        <f>F421</f>
        <v>3</v>
      </c>
      <c r="H423" s="345">
        <v>10000</v>
      </c>
      <c r="I423" s="336">
        <f t="shared" si="15"/>
        <v>1840000</v>
      </c>
    </row>
    <row r="424" spans="2:9" hidden="1" outlineLevel="1">
      <c r="B424" s="568" t="s">
        <v>10</v>
      </c>
      <c r="C424" s="331" t="s">
        <v>39</v>
      </c>
      <c r="D424" s="332" t="s">
        <v>23</v>
      </c>
      <c r="E424" s="333" t="s">
        <v>1</v>
      </c>
      <c r="F424" s="339">
        <v>3</v>
      </c>
      <c r="G424" s="339">
        <f>F426</f>
        <v>2</v>
      </c>
      <c r="H424" s="335">
        <v>0</v>
      </c>
      <c r="I424" s="336">
        <f t="shared" si="15"/>
        <v>1840000</v>
      </c>
    </row>
    <row r="425" spans="2:9" hidden="1" outlineLevel="1">
      <c r="B425" s="569"/>
      <c r="C425" s="331" t="s">
        <v>39</v>
      </c>
      <c r="D425" s="337" t="s">
        <v>5</v>
      </c>
      <c r="E425" s="338" t="s">
        <v>1</v>
      </c>
      <c r="F425" s="339">
        <f>F424</f>
        <v>3</v>
      </c>
      <c r="G425" s="339">
        <f>F427</f>
        <v>2</v>
      </c>
      <c r="H425" s="340">
        <v>0</v>
      </c>
      <c r="I425" s="336">
        <f t="shared" si="15"/>
        <v>1840000</v>
      </c>
    </row>
    <row r="426" spans="2:9" hidden="1" outlineLevel="1">
      <c r="B426" s="569"/>
      <c r="C426" s="331" t="s">
        <v>39</v>
      </c>
      <c r="D426" s="337" t="s">
        <v>9</v>
      </c>
      <c r="E426" s="338" t="s">
        <v>17</v>
      </c>
      <c r="F426" s="339">
        <v>2</v>
      </c>
      <c r="G426" s="339">
        <f>F424</f>
        <v>3</v>
      </c>
      <c r="H426" s="340">
        <v>10000</v>
      </c>
      <c r="I426" s="336">
        <f t="shared" si="15"/>
        <v>1850000</v>
      </c>
    </row>
    <row r="427" spans="2:9" hidden="1" outlineLevel="1">
      <c r="B427" s="569"/>
      <c r="C427" s="331" t="s">
        <v>39</v>
      </c>
      <c r="D427" s="337" t="s">
        <v>0</v>
      </c>
      <c r="E427" s="338" t="s">
        <v>17</v>
      </c>
      <c r="F427" s="341">
        <f>F426</f>
        <v>2</v>
      </c>
      <c r="G427" s="341">
        <f>F425</f>
        <v>3</v>
      </c>
      <c r="H427" s="340">
        <v>10000</v>
      </c>
      <c r="I427" s="336">
        <f t="shared" si="15"/>
        <v>1860000</v>
      </c>
    </row>
    <row r="428" spans="2:9" hidden="1" outlineLevel="1">
      <c r="B428" s="567" t="s">
        <v>31</v>
      </c>
      <c r="C428" s="331" t="s">
        <v>39</v>
      </c>
      <c r="D428" s="342" t="s">
        <v>5</v>
      </c>
      <c r="E428" s="343" t="str">
        <f>E424</f>
        <v>Thắng</v>
      </c>
      <c r="F428" s="344">
        <v>3</v>
      </c>
      <c r="G428" s="344">
        <f>F430</f>
        <v>2</v>
      </c>
      <c r="H428" s="345">
        <v>0</v>
      </c>
      <c r="I428" s="336">
        <f t="shared" si="15"/>
        <v>1860000</v>
      </c>
    </row>
    <row r="429" spans="2:9" hidden="1" outlineLevel="1">
      <c r="B429" s="567"/>
      <c r="C429" s="331" t="s">
        <v>39</v>
      </c>
      <c r="D429" s="342" t="s">
        <v>14</v>
      </c>
      <c r="E429" s="343" t="s">
        <v>1</v>
      </c>
      <c r="F429" s="346">
        <f>F428</f>
        <v>3</v>
      </c>
      <c r="G429" s="346">
        <f>F431</f>
        <v>2</v>
      </c>
      <c r="H429" s="345">
        <v>0</v>
      </c>
      <c r="I429" s="336">
        <f t="shared" si="15"/>
        <v>1860000</v>
      </c>
    </row>
    <row r="430" spans="2:9" hidden="1" outlineLevel="1">
      <c r="B430" s="567"/>
      <c r="C430" s="331" t="s">
        <v>39</v>
      </c>
      <c r="D430" s="342" t="s">
        <v>15</v>
      </c>
      <c r="E430" s="343" t="s">
        <v>17</v>
      </c>
      <c r="F430" s="346">
        <v>2</v>
      </c>
      <c r="G430" s="346">
        <f>F428</f>
        <v>3</v>
      </c>
      <c r="H430" s="345">
        <v>10000</v>
      </c>
      <c r="I430" s="336">
        <f t="shared" si="15"/>
        <v>1870000</v>
      </c>
    </row>
    <row r="431" spans="2:9" hidden="1" outlineLevel="1">
      <c r="B431" s="567"/>
      <c r="C431" s="331" t="s">
        <v>39</v>
      </c>
      <c r="D431" s="342" t="s">
        <v>9</v>
      </c>
      <c r="E431" s="343" t="s">
        <v>17</v>
      </c>
      <c r="F431" s="347">
        <f>F430</f>
        <v>2</v>
      </c>
      <c r="G431" s="347">
        <f>F429</f>
        <v>3</v>
      </c>
      <c r="H431" s="345">
        <v>10000</v>
      </c>
      <c r="I431" s="336">
        <f t="shared" si="15"/>
        <v>1880000</v>
      </c>
    </row>
    <row r="432" spans="2:9" hidden="1" outlineLevel="1">
      <c r="B432" s="568" t="s">
        <v>36</v>
      </c>
      <c r="C432" s="331" t="s">
        <v>39</v>
      </c>
      <c r="D432" s="332" t="s">
        <v>0</v>
      </c>
      <c r="E432" s="333" t="s">
        <v>1</v>
      </c>
      <c r="F432" s="339">
        <v>3</v>
      </c>
      <c r="G432" s="339">
        <f>F434</f>
        <v>2</v>
      </c>
      <c r="H432" s="335">
        <v>0</v>
      </c>
      <c r="I432" s="336">
        <f t="shared" si="15"/>
        <v>1880000</v>
      </c>
    </row>
    <row r="433" spans="2:9" hidden="1" outlineLevel="1">
      <c r="B433" s="569"/>
      <c r="C433" s="331" t="s">
        <v>39</v>
      </c>
      <c r="D433" s="337" t="s">
        <v>15</v>
      </c>
      <c r="E433" s="338" t="s">
        <v>1</v>
      </c>
      <c r="F433" s="339">
        <f>F432</f>
        <v>3</v>
      </c>
      <c r="G433" s="339">
        <f>F435</f>
        <v>2</v>
      </c>
      <c r="H433" s="340">
        <v>0</v>
      </c>
      <c r="I433" s="336">
        <f t="shared" si="15"/>
        <v>1880000</v>
      </c>
    </row>
    <row r="434" spans="2:9" hidden="1" outlineLevel="1">
      <c r="B434" s="569"/>
      <c r="C434" s="331" t="s">
        <v>39</v>
      </c>
      <c r="D434" s="337" t="s">
        <v>23</v>
      </c>
      <c r="E434" s="338" t="s">
        <v>17</v>
      </c>
      <c r="F434" s="339">
        <v>2</v>
      </c>
      <c r="G434" s="339">
        <f>F432</f>
        <v>3</v>
      </c>
      <c r="H434" s="340">
        <v>10000</v>
      </c>
      <c r="I434" s="336">
        <f t="shared" si="15"/>
        <v>1890000</v>
      </c>
    </row>
    <row r="435" spans="2:9" hidden="1" outlineLevel="1">
      <c r="B435" s="569"/>
      <c r="C435" s="331" t="s">
        <v>39</v>
      </c>
      <c r="D435" s="337" t="s">
        <v>14</v>
      </c>
      <c r="E435" s="338" t="s">
        <v>17</v>
      </c>
      <c r="F435" s="341">
        <f>F434</f>
        <v>2</v>
      </c>
      <c r="G435" s="341">
        <f>F433</f>
        <v>3</v>
      </c>
      <c r="H435" s="340">
        <v>10000</v>
      </c>
      <c r="I435" s="336">
        <f t="shared" si="15"/>
        <v>1900000</v>
      </c>
    </row>
    <row r="436" spans="2:9" hidden="1" outlineLevel="1">
      <c r="B436" s="567" t="s">
        <v>37</v>
      </c>
      <c r="C436" s="331" t="s">
        <v>39</v>
      </c>
      <c r="D436" s="342" t="s">
        <v>9</v>
      </c>
      <c r="E436" s="343" t="str">
        <f>E432</f>
        <v>Thắng</v>
      </c>
      <c r="F436" s="344">
        <v>3</v>
      </c>
      <c r="G436" s="344">
        <f>F438</f>
        <v>2</v>
      </c>
      <c r="H436" s="345">
        <v>0</v>
      </c>
      <c r="I436" s="336">
        <f t="shared" si="15"/>
        <v>1900000</v>
      </c>
    </row>
    <row r="437" spans="2:9" hidden="1" outlineLevel="1">
      <c r="B437" s="567"/>
      <c r="C437" s="331" t="s">
        <v>39</v>
      </c>
      <c r="D437" s="342" t="s">
        <v>5</v>
      </c>
      <c r="E437" s="343" t="s">
        <v>1</v>
      </c>
      <c r="F437" s="346">
        <f>F436</f>
        <v>3</v>
      </c>
      <c r="G437" s="346">
        <f>F439</f>
        <v>2</v>
      </c>
      <c r="H437" s="345">
        <v>0</v>
      </c>
      <c r="I437" s="336">
        <f t="shared" si="15"/>
        <v>1900000</v>
      </c>
    </row>
    <row r="438" spans="2:9" hidden="1" outlineLevel="1">
      <c r="B438" s="567"/>
      <c r="C438" s="331" t="s">
        <v>39</v>
      </c>
      <c r="D438" s="342" t="s">
        <v>14</v>
      </c>
      <c r="E438" s="343" t="s">
        <v>17</v>
      </c>
      <c r="F438" s="346">
        <v>2</v>
      </c>
      <c r="G438" s="346">
        <f>F436</f>
        <v>3</v>
      </c>
      <c r="H438" s="345">
        <v>10000</v>
      </c>
      <c r="I438" s="336">
        <f t="shared" si="15"/>
        <v>1910000</v>
      </c>
    </row>
    <row r="439" spans="2:9" hidden="1" outlineLevel="1">
      <c r="B439" s="567"/>
      <c r="C439" s="331" t="s">
        <v>39</v>
      </c>
      <c r="D439" s="342" t="s">
        <v>118</v>
      </c>
      <c r="E439" s="343" t="s">
        <v>17</v>
      </c>
      <c r="F439" s="347">
        <f>F438</f>
        <v>2</v>
      </c>
      <c r="G439" s="347">
        <f>F437</f>
        <v>3</v>
      </c>
      <c r="H439" s="345">
        <v>10000</v>
      </c>
      <c r="I439" s="336">
        <f t="shared" si="15"/>
        <v>1920000</v>
      </c>
    </row>
    <row r="440" spans="2:9" hidden="1" outlineLevel="1">
      <c r="B440" s="568" t="s">
        <v>41</v>
      </c>
      <c r="C440" s="331" t="s">
        <v>39</v>
      </c>
      <c r="D440" s="332" t="s">
        <v>0</v>
      </c>
      <c r="E440" s="333" t="s">
        <v>1</v>
      </c>
      <c r="F440" s="339">
        <v>3</v>
      </c>
      <c r="G440" s="339">
        <f>F442</f>
        <v>2</v>
      </c>
      <c r="H440" s="335">
        <v>0</v>
      </c>
      <c r="I440" s="336">
        <f t="shared" si="15"/>
        <v>1920000</v>
      </c>
    </row>
    <row r="441" spans="2:9" hidden="1" outlineLevel="1">
      <c r="B441" s="569"/>
      <c r="C441" s="331" t="s">
        <v>39</v>
      </c>
      <c r="D441" s="337" t="s">
        <v>15</v>
      </c>
      <c r="E441" s="338" t="s">
        <v>1</v>
      </c>
      <c r="F441" s="339">
        <f>F440</f>
        <v>3</v>
      </c>
      <c r="G441" s="339">
        <f>F443</f>
        <v>2</v>
      </c>
      <c r="H441" s="340">
        <v>0</v>
      </c>
      <c r="I441" s="336">
        <f t="shared" si="15"/>
        <v>1920000</v>
      </c>
    </row>
    <row r="442" spans="2:9" hidden="1" outlineLevel="1">
      <c r="B442" s="569"/>
      <c r="C442" s="331" t="s">
        <v>39</v>
      </c>
      <c r="D442" s="337" t="s">
        <v>23</v>
      </c>
      <c r="E442" s="338" t="s">
        <v>17</v>
      </c>
      <c r="F442" s="339">
        <v>2</v>
      </c>
      <c r="G442" s="339">
        <f>F440</f>
        <v>3</v>
      </c>
      <c r="H442" s="340">
        <v>10000</v>
      </c>
      <c r="I442" s="336">
        <f t="shared" si="15"/>
        <v>1930000</v>
      </c>
    </row>
    <row r="443" spans="2:9" hidden="1" outlineLevel="1">
      <c r="B443" s="569"/>
      <c r="C443" s="331" t="s">
        <v>39</v>
      </c>
      <c r="D443" s="337" t="s">
        <v>14</v>
      </c>
      <c r="E443" s="338" t="s">
        <v>17</v>
      </c>
      <c r="F443" s="341">
        <f>F442</f>
        <v>2</v>
      </c>
      <c r="G443" s="341">
        <f>F441</f>
        <v>3</v>
      </c>
      <c r="H443" s="340">
        <v>10000</v>
      </c>
      <c r="I443" s="336">
        <f t="shared" si="15"/>
        <v>1940000</v>
      </c>
    </row>
    <row r="444" spans="2:9" hidden="1" outlineLevel="1">
      <c r="B444" s="567" t="s">
        <v>48</v>
      </c>
      <c r="C444" s="331" t="s">
        <v>39</v>
      </c>
      <c r="D444" s="342" t="s">
        <v>118</v>
      </c>
      <c r="E444" s="343" t="str">
        <f>E440</f>
        <v>Thắng</v>
      </c>
      <c r="F444" s="344">
        <v>3</v>
      </c>
      <c r="G444" s="344">
        <f>F446</f>
        <v>1</v>
      </c>
      <c r="H444" s="345">
        <v>0</v>
      </c>
      <c r="I444" s="336">
        <f t="shared" si="15"/>
        <v>1940000</v>
      </c>
    </row>
    <row r="445" spans="2:9" hidden="1" outlineLevel="1">
      <c r="B445" s="567"/>
      <c r="C445" s="331" t="s">
        <v>39</v>
      </c>
      <c r="D445" s="342" t="s">
        <v>14</v>
      </c>
      <c r="E445" s="343" t="s">
        <v>1</v>
      </c>
      <c r="F445" s="346">
        <f>F444</f>
        <v>3</v>
      </c>
      <c r="G445" s="346">
        <f>F447</f>
        <v>1</v>
      </c>
      <c r="H445" s="345">
        <v>0</v>
      </c>
      <c r="I445" s="336">
        <f t="shared" si="15"/>
        <v>1940000</v>
      </c>
    </row>
    <row r="446" spans="2:9" hidden="1" outlineLevel="1">
      <c r="B446" s="567"/>
      <c r="C446" s="331" t="s">
        <v>39</v>
      </c>
      <c r="D446" s="342" t="s">
        <v>23</v>
      </c>
      <c r="E446" s="343" t="s">
        <v>17</v>
      </c>
      <c r="F446" s="346">
        <v>1</v>
      </c>
      <c r="G446" s="346">
        <f>F444</f>
        <v>3</v>
      </c>
      <c r="H446" s="345">
        <v>10000</v>
      </c>
      <c r="I446" s="336">
        <f t="shared" si="15"/>
        <v>1950000</v>
      </c>
    </row>
    <row r="447" spans="2:9" hidden="1" outlineLevel="1">
      <c r="B447" s="567"/>
      <c r="C447" s="331" t="s">
        <v>39</v>
      </c>
      <c r="D447" s="342" t="s">
        <v>5</v>
      </c>
      <c r="E447" s="343" t="s">
        <v>17</v>
      </c>
      <c r="F447" s="347">
        <f>F446</f>
        <v>1</v>
      </c>
      <c r="G447" s="347">
        <f>F445</f>
        <v>3</v>
      </c>
      <c r="H447" s="345">
        <v>10000</v>
      </c>
      <c r="I447" s="336">
        <f t="shared" si="15"/>
        <v>1960000</v>
      </c>
    </row>
    <row r="448" spans="2:9" hidden="1" outlineLevel="1">
      <c r="B448" s="568" t="s">
        <v>92</v>
      </c>
      <c r="C448" s="331" t="s">
        <v>39</v>
      </c>
      <c r="D448" s="332" t="s">
        <v>118</v>
      </c>
      <c r="E448" s="333" t="s">
        <v>1</v>
      </c>
      <c r="F448" s="339">
        <v>3</v>
      </c>
      <c r="G448" s="339">
        <f>F450</f>
        <v>0</v>
      </c>
      <c r="H448" s="335">
        <v>0</v>
      </c>
      <c r="I448" s="336">
        <f t="shared" si="15"/>
        <v>1960000</v>
      </c>
    </row>
    <row r="449" spans="1:13" hidden="1" outlineLevel="1">
      <c r="B449" s="569"/>
      <c r="C449" s="331" t="s">
        <v>39</v>
      </c>
      <c r="D449" s="337" t="s">
        <v>14</v>
      </c>
      <c r="E449" s="338" t="s">
        <v>1</v>
      </c>
      <c r="F449" s="339">
        <f>F448</f>
        <v>3</v>
      </c>
      <c r="G449" s="339">
        <f>F451</f>
        <v>0</v>
      </c>
      <c r="H449" s="340">
        <v>0</v>
      </c>
      <c r="I449" s="336">
        <f t="shared" si="15"/>
        <v>1960000</v>
      </c>
    </row>
    <row r="450" spans="1:13" hidden="1" outlineLevel="1">
      <c r="B450" s="569"/>
      <c r="C450" s="331" t="s">
        <v>39</v>
      </c>
      <c r="D450" s="337" t="s">
        <v>23</v>
      </c>
      <c r="E450" s="338" t="s">
        <v>17</v>
      </c>
      <c r="F450" s="339">
        <v>0</v>
      </c>
      <c r="G450" s="339">
        <f>F448</f>
        <v>3</v>
      </c>
      <c r="H450" s="340">
        <v>10000</v>
      </c>
      <c r="I450" s="336">
        <f t="shared" si="15"/>
        <v>1970000</v>
      </c>
    </row>
    <row r="451" spans="1:13" hidden="1" outlineLevel="1">
      <c r="B451" s="569"/>
      <c r="C451" s="331" t="s">
        <v>39</v>
      </c>
      <c r="D451" s="337" t="s">
        <v>5</v>
      </c>
      <c r="E451" s="338" t="s">
        <v>17</v>
      </c>
      <c r="F451" s="341">
        <f>F450</f>
        <v>0</v>
      </c>
      <c r="G451" s="341">
        <f>F449</f>
        <v>3</v>
      </c>
      <c r="H451" s="340">
        <v>10000</v>
      </c>
      <c r="I451" s="336">
        <f t="shared" si="15"/>
        <v>1980000</v>
      </c>
    </row>
    <row r="452" spans="1:13" collapsed="1">
      <c r="A452" s="312"/>
      <c r="B452" s="325" t="s">
        <v>463</v>
      </c>
      <c r="C452" s="326"/>
      <c r="D452" s="327"/>
      <c r="E452" s="328"/>
      <c r="F452" s="328"/>
      <c r="G452" s="328"/>
      <c r="H452" s="329">
        <f>SUM(H453:H456)</f>
        <v>20000</v>
      </c>
      <c r="I452" s="330">
        <v>0</v>
      </c>
      <c r="J452" s="312"/>
      <c r="M452" s="317"/>
    </row>
    <row r="453" spans="1:13" hidden="1" outlineLevel="1">
      <c r="A453" s="312"/>
      <c r="B453" s="567" t="s">
        <v>2</v>
      </c>
      <c r="C453" s="331" t="s">
        <v>39</v>
      </c>
      <c r="D453" s="342" t="s">
        <v>0</v>
      </c>
      <c r="E453" s="343" t="str">
        <f>E448</f>
        <v>Thắng</v>
      </c>
      <c r="F453" s="344">
        <v>3</v>
      </c>
      <c r="G453" s="344">
        <f>F455</f>
        <v>2</v>
      </c>
      <c r="H453" s="345">
        <v>0</v>
      </c>
      <c r="I453" s="336">
        <f>I451+H453</f>
        <v>1980000</v>
      </c>
      <c r="J453" s="312"/>
    </row>
    <row r="454" spans="1:13" hidden="1" outlineLevel="1">
      <c r="A454" s="312"/>
      <c r="B454" s="567"/>
      <c r="C454" s="331" t="s">
        <v>39</v>
      </c>
      <c r="D454" s="342" t="s">
        <v>15</v>
      </c>
      <c r="E454" s="343" t="s">
        <v>1</v>
      </c>
      <c r="F454" s="346">
        <f>F453</f>
        <v>3</v>
      </c>
      <c r="G454" s="346">
        <f>F456</f>
        <v>2</v>
      </c>
      <c r="H454" s="345">
        <v>0</v>
      </c>
      <c r="I454" s="336">
        <f>I453+H454</f>
        <v>1980000</v>
      </c>
      <c r="J454" s="312"/>
    </row>
    <row r="455" spans="1:13" hidden="1" outlineLevel="1">
      <c r="A455" s="312"/>
      <c r="B455" s="567"/>
      <c r="C455" s="331" t="s">
        <v>39</v>
      </c>
      <c r="D455" s="342" t="s">
        <v>25</v>
      </c>
      <c r="E455" s="343" t="s">
        <v>17</v>
      </c>
      <c r="F455" s="346">
        <v>2</v>
      </c>
      <c r="G455" s="346">
        <f>F453</f>
        <v>3</v>
      </c>
      <c r="H455" s="345">
        <v>10000</v>
      </c>
      <c r="I455" s="336">
        <f>I454+H455</f>
        <v>1990000</v>
      </c>
      <c r="J455" s="312"/>
    </row>
    <row r="456" spans="1:13" hidden="1" outlineLevel="1">
      <c r="A456" s="312"/>
      <c r="B456" s="567"/>
      <c r="C456" s="331" t="s">
        <v>39</v>
      </c>
      <c r="D456" s="342" t="s">
        <v>23</v>
      </c>
      <c r="E456" s="343" t="s">
        <v>17</v>
      </c>
      <c r="F456" s="347">
        <f>F455</f>
        <v>2</v>
      </c>
      <c r="G456" s="347">
        <f>F454</f>
        <v>3</v>
      </c>
      <c r="H456" s="345">
        <v>10000</v>
      </c>
      <c r="I456" s="336">
        <f>I455+H456</f>
        <v>2000000</v>
      </c>
      <c r="J456" s="312"/>
    </row>
    <row r="457" spans="1:13" collapsed="1">
      <c r="A457" s="312"/>
      <c r="B457" s="325" t="s">
        <v>464</v>
      </c>
      <c r="C457" s="326"/>
      <c r="D457" s="327"/>
      <c r="E457" s="328"/>
      <c r="F457" s="328"/>
      <c r="G457" s="328"/>
      <c r="H457" s="329">
        <f>SUM(H458:H497)</f>
        <v>190000</v>
      </c>
      <c r="I457" s="330">
        <v>0</v>
      </c>
      <c r="J457" s="312"/>
      <c r="M457" s="317"/>
    </row>
    <row r="458" spans="1:13" hidden="1" outlineLevel="1">
      <c r="A458" s="312"/>
      <c r="B458" s="567" t="s">
        <v>2</v>
      </c>
      <c r="C458" s="331" t="s">
        <v>39</v>
      </c>
      <c r="D458" s="342" t="s">
        <v>14</v>
      </c>
      <c r="E458" s="343" t="str">
        <f>E453</f>
        <v>Thắng</v>
      </c>
      <c r="F458" s="344">
        <v>3</v>
      </c>
      <c r="G458" s="344">
        <f>F460</f>
        <v>2</v>
      </c>
      <c r="H458" s="345">
        <v>0</v>
      </c>
      <c r="I458" s="336">
        <f>I456+H458</f>
        <v>2000000</v>
      </c>
      <c r="J458" s="312"/>
    </row>
    <row r="459" spans="1:13" hidden="1" outlineLevel="1">
      <c r="A459" s="312"/>
      <c r="B459" s="567"/>
      <c r="C459" s="331" t="s">
        <v>39</v>
      </c>
      <c r="D459" s="342" t="s">
        <v>23</v>
      </c>
      <c r="E459" s="343" t="s">
        <v>1</v>
      </c>
      <c r="F459" s="346">
        <f>F458</f>
        <v>3</v>
      </c>
      <c r="G459" s="346">
        <f>F461</f>
        <v>2</v>
      </c>
      <c r="H459" s="345">
        <v>0</v>
      </c>
      <c r="I459" s="336">
        <f t="shared" ref="I459:I497" si="16">I458+H459</f>
        <v>2000000</v>
      </c>
      <c r="J459" s="312"/>
    </row>
    <row r="460" spans="1:13" hidden="1" outlineLevel="1">
      <c r="A460" s="312"/>
      <c r="B460" s="567"/>
      <c r="C460" s="331" t="s">
        <v>39</v>
      </c>
      <c r="D460" s="342" t="s">
        <v>25</v>
      </c>
      <c r="E460" s="343" t="s">
        <v>17</v>
      </c>
      <c r="F460" s="346">
        <v>2</v>
      </c>
      <c r="G460" s="346">
        <f>F458</f>
        <v>3</v>
      </c>
      <c r="H460" s="345">
        <v>10000</v>
      </c>
      <c r="I460" s="336">
        <f t="shared" si="16"/>
        <v>2010000</v>
      </c>
      <c r="J460" s="312"/>
    </row>
    <row r="461" spans="1:13" hidden="1" outlineLevel="1">
      <c r="A461" s="312"/>
      <c r="B461" s="567"/>
      <c r="C461" s="331" t="s">
        <v>39</v>
      </c>
      <c r="D461" s="342" t="s">
        <v>5</v>
      </c>
      <c r="E461" s="343" t="s">
        <v>17</v>
      </c>
      <c r="F461" s="347">
        <f>F460</f>
        <v>2</v>
      </c>
      <c r="G461" s="347">
        <f>F459</f>
        <v>3</v>
      </c>
      <c r="H461" s="345">
        <v>10000</v>
      </c>
      <c r="I461" s="336">
        <f t="shared" si="16"/>
        <v>2020000</v>
      </c>
      <c r="J461" s="312"/>
    </row>
    <row r="462" spans="1:13" hidden="1" outlineLevel="1">
      <c r="A462" s="312"/>
      <c r="B462" s="568" t="s">
        <v>3</v>
      </c>
      <c r="C462" s="331" t="s">
        <v>39</v>
      </c>
      <c r="D462" s="332" t="s">
        <v>25</v>
      </c>
      <c r="E462" s="333" t="s">
        <v>1</v>
      </c>
      <c r="F462" s="339">
        <v>3</v>
      </c>
      <c r="G462" s="339">
        <f>F464</f>
        <v>2</v>
      </c>
      <c r="H462" s="335">
        <v>0</v>
      </c>
      <c r="I462" s="336">
        <f t="shared" si="16"/>
        <v>2020000</v>
      </c>
      <c r="J462" s="312"/>
    </row>
    <row r="463" spans="1:13" hidden="1" outlineLevel="1">
      <c r="A463" s="312"/>
      <c r="B463" s="569"/>
      <c r="C463" s="331" t="s">
        <v>39</v>
      </c>
      <c r="D463" s="337" t="s">
        <v>5</v>
      </c>
      <c r="E463" s="338" t="s">
        <v>1</v>
      </c>
      <c r="F463" s="339">
        <f>F462</f>
        <v>3</v>
      </c>
      <c r="G463" s="339">
        <f>F465</f>
        <v>2</v>
      </c>
      <c r="H463" s="340">
        <v>0</v>
      </c>
      <c r="I463" s="336">
        <f t="shared" si="16"/>
        <v>2020000</v>
      </c>
      <c r="J463" s="312"/>
    </row>
    <row r="464" spans="1:13" hidden="1" outlineLevel="1">
      <c r="A464" s="312"/>
      <c r="B464" s="569"/>
      <c r="C464" s="331" t="s">
        <v>39</v>
      </c>
      <c r="D464" s="337" t="s">
        <v>14</v>
      </c>
      <c r="E464" s="338" t="s">
        <v>17</v>
      </c>
      <c r="F464" s="339">
        <v>2</v>
      </c>
      <c r="G464" s="339">
        <f>F462</f>
        <v>3</v>
      </c>
      <c r="H464" s="340">
        <v>10000</v>
      </c>
      <c r="I464" s="336">
        <f t="shared" si="16"/>
        <v>2030000</v>
      </c>
      <c r="J464" s="312"/>
    </row>
    <row r="465" spans="1:10" hidden="1" outlineLevel="1">
      <c r="A465" s="312"/>
      <c r="B465" s="569"/>
      <c r="C465" s="331" t="s">
        <v>39</v>
      </c>
      <c r="D465" s="337" t="s">
        <v>23</v>
      </c>
      <c r="E465" s="338" t="s">
        <v>17</v>
      </c>
      <c r="F465" s="341">
        <f>F464</f>
        <v>2</v>
      </c>
      <c r="G465" s="341">
        <f>F463</f>
        <v>3</v>
      </c>
      <c r="H465" s="340">
        <v>10000</v>
      </c>
      <c r="I465" s="336">
        <f t="shared" si="16"/>
        <v>2040000</v>
      </c>
      <c r="J465" s="312"/>
    </row>
    <row r="466" spans="1:10" hidden="1" outlineLevel="1">
      <c r="A466" s="312"/>
      <c r="B466" s="567" t="s">
        <v>6</v>
      </c>
      <c r="C466" s="331" t="s">
        <v>39</v>
      </c>
      <c r="D466" s="342" t="s">
        <v>25</v>
      </c>
      <c r="E466" s="343" t="str">
        <f>E462</f>
        <v>Thắng</v>
      </c>
      <c r="F466" s="344">
        <v>3</v>
      </c>
      <c r="G466" s="344">
        <f>F468</f>
        <v>1</v>
      </c>
      <c r="H466" s="345">
        <v>0</v>
      </c>
      <c r="I466" s="336">
        <f t="shared" si="16"/>
        <v>2040000</v>
      </c>
      <c r="J466" s="312"/>
    </row>
    <row r="467" spans="1:10" hidden="1" outlineLevel="1">
      <c r="A467" s="312"/>
      <c r="B467" s="567"/>
      <c r="C467" s="331" t="s">
        <v>39</v>
      </c>
      <c r="D467" s="342" t="s">
        <v>5</v>
      </c>
      <c r="E467" s="343" t="s">
        <v>1</v>
      </c>
      <c r="F467" s="346">
        <f>F466</f>
        <v>3</v>
      </c>
      <c r="G467" s="346">
        <f>F469</f>
        <v>1</v>
      </c>
      <c r="H467" s="345">
        <v>0</v>
      </c>
      <c r="I467" s="336">
        <f t="shared" si="16"/>
        <v>2040000</v>
      </c>
      <c r="J467" s="312"/>
    </row>
    <row r="468" spans="1:10" hidden="1" outlineLevel="1">
      <c r="A468" s="312"/>
      <c r="B468" s="567"/>
      <c r="C468" s="331" t="s">
        <v>39</v>
      </c>
      <c r="D468" s="342" t="s">
        <v>14</v>
      </c>
      <c r="E468" s="343" t="s">
        <v>17</v>
      </c>
      <c r="F468" s="346">
        <v>1</v>
      </c>
      <c r="G468" s="346">
        <f>F466</f>
        <v>3</v>
      </c>
      <c r="H468" s="345">
        <v>10000</v>
      </c>
      <c r="I468" s="336">
        <f t="shared" si="16"/>
        <v>2050000</v>
      </c>
      <c r="J468" s="312"/>
    </row>
    <row r="469" spans="1:10" hidden="1" outlineLevel="1">
      <c r="A469" s="312"/>
      <c r="B469" s="567"/>
      <c r="C469" s="331" t="s">
        <v>39</v>
      </c>
      <c r="D469" s="342" t="s">
        <v>23</v>
      </c>
      <c r="E469" s="343" t="s">
        <v>17</v>
      </c>
      <c r="F469" s="347">
        <f>F468</f>
        <v>1</v>
      </c>
      <c r="G469" s="347">
        <f>F467</f>
        <v>3</v>
      </c>
      <c r="H469" s="345">
        <v>10000</v>
      </c>
      <c r="I469" s="336">
        <f t="shared" si="16"/>
        <v>2060000</v>
      </c>
      <c r="J469" s="312"/>
    </row>
    <row r="470" spans="1:10" hidden="1" outlineLevel="1">
      <c r="B470" s="568" t="s">
        <v>7</v>
      </c>
      <c r="C470" s="331" t="s">
        <v>39</v>
      </c>
      <c r="D470" s="332" t="s">
        <v>23</v>
      </c>
      <c r="E470" s="333" t="s">
        <v>1</v>
      </c>
      <c r="F470" s="339">
        <v>3</v>
      </c>
      <c r="G470" s="339">
        <f>F472</f>
        <v>1</v>
      </c>
      <c r="H470" s="335">
        <v>0</v>
      </c>
      <c r="I470" s="336">
        <f t="shared" si="16"/>
        <v>2060000</v>
      </c>
    </row>
    <row r="471" spans="1:10" hidden="1" outlineLevel="1">
      <c r="B471" s="569"/>
      <c r="C471" s="331" t="s">
        <v>39</v>
      </c>
      <c r="D471" s="337" t="s">
        <v>14</v>
      </c>
      <c r="E471" s="338" t="s">
        <v>1</v>
      </c>
      <c r="F471" s="339">
        <f>F470</f>
        <v>3</v>
      </c>
      <c r="G471" s="339">
        <f>F473</f>
        <v>1</v>
      </c>
      <c r="H471" s="340">
        <v>0</v>
      </c>
      <c r="I471" s="336">
        <f t="shared" si="16"/>
        <v>2060000</v>
      </c>
    </row>
    <row r="472" spans="1:10" hidden="1" outlineLevel="1">
      <c r="B472" s="569"/>
      <c r="C472" s="331" t="s">
        <v>39</v>
      </c>
      <c r="D472" s="337" t="s">
        <v>5</v>
      </c>
      <c r="E472" s="338" t="s">
        <v>17</v>
      </c>
      <c r="F472" s="339">
        <v>1</v>
      </c>
      <c r="G472" s="339">
        <f>F470</f>
        <v>3</v>
      </c>
      <c r="H472" s="340">
        <v>10000</v>
      </c>
      <c r="I472" s="336">
        <f t="shared" si="16"/>
        <v>2070000</v>
      </c>
    </row>
    <row r="473" spans="1:10" hidden="1" outlineLevel="1">
      <c r="B473" s="569"/>
      <c r="C473" s="331" t="s">
        <v>39</v>
      </c>
      <c r="D473" s="337" t="s">
        <v>25</v>
      </c>
      <c r="E473" s="338" t="s">
        <v>17</v>
      </c>
      <c r="F473" s="341">
        <f>F472</f>
        <v>1</v>
      </c>
      <c r="G473" s="341">
        <f>F471</f>
        <v>3</v>
      </c>
      <c r="H473" s="340">
        <v>10000</v>
      </c>
      <c r="I473" s="336">
        <f t="shared" si="16"/>
        <v>2080000</v>
      </c>
    </row>
    <row r="474" spans="1:10" hidden="1" outlineLevel="1">
      <c r="B474" s="567" t="s">
        <v>8</v>
      </c>
      <c r="C474" s="331" t="s">
        <v>39</v>
      </c>
      <c r="D474" s="342" t="s">
        <v>14</v>
      </c>
      <c r="E474" s="343" t="str">
        <f>E470</f>
        <v>Thắng</v>
      </c>
      <c r="F474" s="344">
        <v>3</v>
      </c>
      <c r="G474" s="344">
        <f>F476</f>
        <v>2</v>
      </c>
      <c r="H474" s="345">
        <v>0</v>
      </c>
      <c r="I474" s="336">
        <f t="shared" si="16"/>
        <v>2080000</v>
      </c>
    </row>
    <row r="475" spans="1:10" hidden="1" outlineLevel="1">
      <c r="B475" s="567"/>
      <c r="C475" s="331" t="s">
        <v>39</v>
      </c>
      <c r="D475" s="342" t="s">
        <v>9</v>
      </c>
      <c r="E475" s="343" t="s">
        <v>1</v>
      </c>
      <c r="F475" s="346">
        <f>F474</f>
        <v>3</v>
      </c>
      <c r="G475" s="346">
        <f>F477</f>
        <v>2</v>
      </c>
      <c r="H475" s="345">
        <v>0</v>
      </c>
      <c r="I475" s="336">
        <f t="shared" si="16"/>
        <v>2080000</v>
      </c>
    </row>
    <row r="476" spans="1:10" hidden="1" outlineLevel="1">
      <c r="B476" s="567"/>
      <c r="C476" s="331" t="s">
        <v>39</v>
      </c>
      <c r="D476" s="342" t="s">
        <v>25</v>
      </c>
      <c r="E476" s="343" t="s">
        <v>17</v>
      </c>
      <c r="F476" s="346">
        <v>2</v>
      </c>
      <c r="G476" s="346">
        <f>F474</f>
        <v>3</v>
      </c>
      <c r="H476" s="345">
        <v>10000</v>
      </c>
      <c r="I476" s="336">
        <f t="shared" si="16"/>
        <v>2090000</v>
      </c>
    </row>
    <row r="477" spans="1:10" hidden="1" outlineLevel="1">
      <c r="B477" s="567"/>
      <c r="C477" s="331" t="s">
        <v>39</v>
      </c>
      <c r="D477" s="342" t="s">
        <v>5</v>
      </c>
      <c r="E477" s="343" t="s">
        <v>17</v>
      </c>
      <c r="F477" s="347">
        <f>F476</f>
        <v>2</v>
      </c>
      <c r="G477" s="347">
        <f>F475</f>
        <v>3</v>
      </c>
      <c r="H477" s="345">
        <v>10000</v>
      </c>
      <c r="I477" s="336">
        <f t="shared" si="16"/>
        <v>2100000</v>
      </c>
    </row>
    <row r="478" spans="1:10" hidden="1" outlineLevel="1">
      <c r="B478" s="568" t="s">
        <v>10</v>
      </c>
      <c r="C478" s="331" t="s">
        <v>39</v>
      </c>
      <c r="D478" s="332" t="s">
        <v>23</v>
      </c>
      <c r="E478" s="333" t="s">
        <v>1</v>
      </c>
      <c r="F478" s="339">
        <v>3</v>
      </c>
      <c r="G478" s="339">
        <f>F480</f>
        <v>2</v>
      </c>
      <c r="H478" s="335">
        <v>0</v>
      </c>
      <c r="I478" s="336">
        <f t="shared" si="16"/>
        <v>2100000</v>
      </c>
    </row>
    <row r="479" spans="1:10" hidden="1" outlineLevel="1">
      <c r="B479" s="569"/>
      <c r="C479" s="331" t="s">
        <v>39</v>
      </c>
      <c r="D479" s="337" t="s">
        <v>111</v>
      </c>
      <c r="E479" s="338" t="s">
        <v>1</v>
      </c>
      <c r="F479" s="339">
        <f>F478</f>
        <v>3</v>
      </c>
      <c r="G479" s="339">
        <f>F481</f>
        <v>2</v>
      </c>
      <c r="H479" s="340">
        <v>0</v>
      </c>
      <c r="I479" s="336">
        <f t="shared" si="16"/>
        <v>2100000</v>
      </c>
    </row>
    <row r="480" spans="1:10" hidden="1" outlineLevel="1">
      <c r="B480" s="569"/>
      <c r="C480" s="331" t="s">
        <v>39</v>
      </c>
      <c r="D480" s="337" t="s">
        <v>118</v>
      </c>
      <c r="E480" s="338" t="s">
        <v>17</v>
      </c>
      <c r="F480" s="339">
        <v>2</v>
      </c>
      <c r="G480" s="339">
        <f>F478</f>
        <v>3</v>
      </c>
      <c r="H480" s="340">
        <v>10000</v>
      </c>
      <c r="I480" s="336">
        <f t="shared" si="16"/>
        <v>2110000</v>
      </c>
    </row>
    <row r="481" spans="2:9" hidden="1" outlineLevel="1">
      <c r="B481" s="569"/>
      <c r="C481" s="331" t="s">
        <v>39</v>
      </c>
      <c r="D481" s="337" t="s">
        <v>0</v>
      </c>
      <c r="E481" s="338" t="s">
        <v>17</v>
      </c>
      <c r="F481" s="341">
        <f>F480</f>
        <v>2</v>
      </c>
      <c r="G481" s="341">
        <f>F479</f>
        <v>3</v>
      </c>
      <c r="H481" s="340">
        <v>10000</v>
      </c>
      <c r="I481" s="336">
        <f t="shared" si="16"/>
        <v>2120000</v>
      </c>
    </row>
    <row r="482" spans="2:9" hidden="1" outlineLevel="1">
      <c r="B482" s="567" t="s">
        <v>31</v>
      </c>
      <c r="C482" s="331" t="s">
        <v>39</v>
      </c>
      <c r="D482" s="342" t="s">
        <v>0</v>
      </c>
      <c r="E482" s="343" t="str">
        <f>E478</f>
        <v>Thắng</v>
      </c>
      <c r="F482" s="344">
        <v>3</v>
      </c>
      <c r="G482" s="344">
        <f>F484</f>
        <v>0</v>
      </c>
      <c r="H482" s="345">
        <v>0</v>
      </c>
      <c r="I482" s="336">
        <f t="shared" si="16"/>
        <v>2120000</v>
      </c>
    </row>
    <row r="483" spans="2:9" hidden="1" outlineLevel="1">
      <c r="B483" s="567"/>
      <c r="C483" s="331" t="s">
        <v>39</v>
      </c>
      <c r="D483" s="342" t="s">
        <v>14</v>
      </c>
      <c r="E483" s="343" t="s">
        <v>1</v>
      </c>
      <c r="F483" s="346">
        <f>F482</f>
        <v>3</v>
      </c>
      <c r="G483" s="346">
        <f>F485</f>
        <v>0</v>
      </c>
      <c r="H483" s="345">
        <v>0</v>
      </c>
      <c r="I483" s="336">
        <f t="shared" si="16"/>
        <v>2120000</v>
      </c>
    </row>
    <row r="484" spans="2:9" hidden="1" outlineLevel="1">
      <c r="B484" s="567"/>
      <c r="C484" s="331" t="s">
        <v>39</v>
      </c>
      <c r="D484" s="342" t="s">
        <v>25</v>
      </c>
      <c r="E484" s="343" t="s">
        <v>17</v>
      </c>
      <c r="F484" s="346">
        <v>0</v>
      </c>
      <c r="G484" s="346">
        <f>F482</f>
        <v>3</v>
      </c>
      <c r="H484" s="345">
        <v>10000</v>
      </c>
      <c r="I484" s="336">
        <f t="shared" si="16"/>
        <v>2130000</v>
      </c>
    </row>
    <row r="485" spans="2:9" hidden="1" outlineLevel="1">
      <c r="B485" s="567"/>
      <c r="C485" s="331" t="s">
        <v>39</v>
      </c>
      <c r="D485" s="342" t="s">
        <v>9</v>
      </c>
      <c r="E485" s="343" t="s">
        <v>17</v>
      </c>
      <c r="F485" s="347">
        <f>F484</f>
        <v>0</v>
      </c>
      <c r="G485" s="347">
        <f>F483</f>
        <v>3</v>
      </c>
      <c r="H485" s="345">
        <v>10000</v>
      </c>
      <c r="I485" s="336">
        <f t="shared" si="16"/>
        <v>2140000</v>
      </c>
    </row>
    <row r="486" spans="2:9" hidden="1" outlineLevel="1">
      <c r="B486" s="568" t="s">
        <v>36</v>
      </c>
      <c r="C486" s="331" t="s">
        <v>39</v>
      </c>
      <c r="D486" s="332" t="s">
        <v>23</v>
      </c>
      <c r="E486" s="333" t="s">
        <v>1</v>
      </c>
      <c r="F486" s="339">
        <v>3</v>
      </c>
      <c r="G486" s="339">
        <f>F488</f>
        <v>2</v>
      </c>
      <c r="H486" s="335">
        <v>0</v>
      </c>
      <c r="I486" s="336">
        <f t="shared" si="16"/>
        <v>2140000</v>
      </c>
    </row>
    <row r="487" spans="2:9" hidden="1" outlineLevel="1">
      <c r="B487" s="569"/>
      <c r="C487" s="331" t="s">
        <v>39</v>
      </c>
      <c r="D487" s="337" t="s">
        <v>118</v>
      </c>
      <c r="E487" s="338" t="s">
        <v>1</v>
      </c>
      <c r="F487" s="339">
        <f>F486</f>
        <v>3</v>
      </c>
      <c r="G487" s="339">
        <f>F489</f>
        <v>2</v>
      </c>
      <c r="H487" s="340">
        <v>0</v>
      </c>
      <c r="I487" s="336">
        <f t="shared" si="16"/>
        <v>2140000</v>
      </c>
    </row>
    <row r="488" spans="2:9" hidden="1" outlineLevel="1">
      <c r="B488" s="569"/>
      <c r="C488" s="331" t="s">
        <v>39</v>
      </c>
      <c r="D488" s="337" t="s">
        <v>5</v>
      </c>
      <c r="E488" s="338" t="s">
        <v>17</v>
      </c>
      <c r="F488" s="339">
        <v>2</v>
      </c>
      <c r="G488" s="339">
        <f>F486</f>
        <v>3</v>
      </c>
      <c r="H488" s="340">
        <v>10000</v>
      </c>
      <c r="I488" s="336">
        <f t="shared" si="16"/>
        <v>2150000</v>
      </c>
    </row>
    <row r="489" spans="2:9" hidden="1" outlineLevel="1">
      <c r="B489" s="569"/>
      <c r="C489" s="331" t="s">
        <v>39</v>
      </c>
      <c r="D489" s="337" t="s">
        <v>111</v>
      </c>
      <c r="E489" s="338" t="s">
        <v>17</v>
      </c>
      <c r="F489" s="341">
        <f>F488</f>
        <v>2</v>
      </c>
      <c r="G489" s="341">
        <f>F487</f>
        <v>3</v>
      </c>
      <c r="H489" s="340">
        <v>0</v>
      </c>
      <c r="I489" s="336">
        <f t="shared" si="16"/>
        <v>2150000</v>
      </c>
    </row>
    <row r="490" spans="2:9" hidden="1" outlineLevel="1">
      <c r="B490" s="567" t="s">
        <v>37</v>
      </c>
      <c r="C490" s="331" t="s">
        <v>39</v>
      </c>
      <c r="D490" s="342" t="s">
        <v>23</v>
      </c>
      <c r="E490" s="343" t="str">
        <f>E486</f>
        <v>Thắng</v>
      </c>
      <c r="F490" s="344">
        <v>3</v>
      </c>
      <c r="G490" s="344">
        <f>F492</f>
        <v>2</v>
      </c>
      <c r="H490" s="345">
        <v>0</v>
      </c>
      <c r="I490" s="336">
        <f t="shared" si="16"/>
        <v>2150000</v>
      </c>
    </row>
    <row r="491" spans="2:9" hidden="1" outlineLevel="1">
      <c r="B491" s="567"/>
      <c r="C491" s="331" t="s">
        <v>39</v>
      </c>
      <c r="D491" s="342" t="s">
        <v>111</v>
      </c>
      <c r="E491" s="343" t="s">
        <v>1</v>
      </c>
      <c r="F491" s="346">
        <f>F490</f>
        <v>3</v>
      </c>
      <c r="G491" s="346">
        <f>F493</f>
        <v>2</v>
      </c>
      <c r="H491" s="345">
        <v>0</v>
      </c>
      <c r="I491" s="336">
        <f t="shared" si="16"/>
        <v>2150000</v>
      </c>
    </row>
    <row r="492" spans="2:9" hidden="1" outlineLevel="1">
      <c r="B492" s="567"/>
      <c r="C492" s="331" t="s">
        <v>39</v>
      </c>
      <c r="D492" s="342" t="s">
        <v>0</v>
      </c>
      <c r="E492" s="343" t="s">
        <v>17</v>
      </c>
      <c r="F492" s="346">
        <v>2</v>
      </c>
      <c r="G492" s="346">
        <f>F490</f>
        <v>3</v>
      </c>
      <c r="H492" s="345">
        <v>10000</v>
      </c>
      <c r="I492" s="336">
        <f t="shared" si="16"/>
        <v>2160000</v>
      </c>
    </row>
    <row r="493" spans="2:9" hidden="1" outlineLevel="1">
      <c r="B493" s="567"/>
      <c r="C493" s="331" t="s">
        <v>39</v>
      </c>
      <c r="D493" s="342" t="s">
        <v>5</v>
      </c>
      <c r="E493" s="343" t="s">
        <v>17</v>
      </c>
      <c r="F493" s="347">
        <f>F492</f>
        <v>2</v>
      </c>
      <c r="G493" s="347">
        <f>F491</f>
        <v>3</v>
      </c>
      <c r="H493" s="345">
        <v>10000</v>
      </c>
      <c r="I493" s="336">
        <f t="shared" si="16"/>
        <v>2170000</v>
      </c>
    </row>
    <row r="494" spans="2:9" hidden="1" outlineLevel="1">
      <c r="B494" s="568" t="s">
        <v>41</v>
      </c>
      <c r="C494" s="331" t="s">
        <v>39</v>
      </c>
      <c r="D494" s="332" t="s">
        <v>5</v>
      </c>
      <c r="E494" s="333" t="s">
        <v>1</v>
      </c>
      <c r="F494" s="339">
        <v>3</v>
      </c>
      <c r="G494" s="339">
        <f>F496</f>
        <v>1</v>
      </c>
      <c r="H494" s="335">
        <v>0</v>
      </c>
      <c r="I494" s="336">
        <f t="shared" si="16"/>
        <v>2170000</v>
      </c>
    </row>
    <row r="495" spans="2:9" hidden="1" outlineLevel="1">
      <c r="B495" s="569"/>
      <c r="C495" s="331" t="s">
        <v>39</v>
      </c>
      <c r="D495" s="337" t="s">
        <v>111</v>
      </c>
      <c r="E495" s="338" t="s">
        <v>1</v>
      </c>
      <c r="F495" s="339">
        <f>F494</f>
        <v>3</v>
      </c>
      <c r="G495" s="339">
        <f>F497</f>
        <v>1</v>
      </c>
      <c r="H495" s="340">
        <v>0</v>
      </c>
      <c r="I495" s="336">
        <f t="shared" si="16"/>
        <v>2170000</v>
      </c>
    </row>
    <row r="496" spans="2:9" hidden="1" outlineLevel="1">
      <c r="B496" s="569"/>
      <c r="C496" s="331" t="s">
        <v>39</v>
      </c>
      <c r="D496" s="337" t="s">
        <v>23</v>
      </c>
      <c r="E496" s="338" t="s">
        <v>17</v>
      </c>
      <c r="F496" s="339">
        <v>1</v>
      </c>
      <c r="G496" s="339">
        <f>F494</f>
        <v>3</v>
      </c>
      <c r="H496" s="340">
        <v>10000</v>
      </c>
      <c r="I496" s="336">
        <f t="shared" si="16"/>
        <v>2180000</v>
      </c>
    </row>
    <row r="497" spans="1:13" hidden="1" outlineLevel="1">
      <c r="B497" s="569"/>
      <c r="C497" s="331" t="s">
        <v>39</v>
      </c>
      <c r="D497" s="337" t="s">
        <v>118</v>
      </c>
      <c r="E497" s="338" t="s">
        <v>17</v>
      </c>
      <c r="F497" s="341">
        <f>F496</f>
        <v>1</v>
      </c>
      <c r="G497" s="341">
        <f>F495</f>
        <v>3</v>
      </c>
      <c r="H497" s="340">
        <v>10000</v>
      </c>
      <c r="I497" s="336">
        <f t="shared" si="16"/>
        <v>2190000</v>
      </c>
    </row>
    <row r="498" spans="1:13" collapsed="1">
      <c r="A498" s="312"/>
      <c r="B498" s="325" t="s">
        <v>465</v>
      </c>
      <c r="C498" s="326"/>
      <c r="D498" s="327"/>
      <c r="E498" s="328"/>
      <c r="F498" s="328"/>
      <c r="G498" s="328"/>
      <c r="H498" s="329">
        <f>SUM(H499:H526)</f>
        <v>140000</v>
      </c>
      <c r="I498" s="330">
        <v>0</v>
      </c>
      <c r="J498" s="312"/>
      <c r="M498" s="317"/>
    </row>
    <row r="499" spans="1:13" hidden="1" outlineLevel="1">
      <c r="A499" s="312"/>
      <c r="B499" s="567" t="s">
        <v>2</v>
      </c>
      <c r="C499" s="331" t="s">
        <v>39</v>
      </c>
      <c r="D499" s="342" t="s">
        <v>4</v>
      </c>
      <c r="E499" s="343" t="str">
        <f>E494</f>
        <v>Thắng</v>
      </c>
      <c r="F499" s="344">
        <v>3</v>
      </c>
      <c r="G499" s="344">
        <f>F501</f>
        <v>1</v>
      </c>
      <c r="H499" s="345">
        <v>0</v>
      </c>
      <c r="I499" s="336">
        <f>I497+H499</f>
        <v>2190000</v>
      </c>
      <c r="J499" s="312"/>
    </row>
    <row r="500" spans="1:13" hidden="1" outlineLevel="1">
      <c r="A500" s="312"/>
      <c r="B500" s="567"/>
      <c r="C500" s="331" t="s">
        <v>39</v>
      </c>
      <c r="D500" s="342" t="s">
        <v>9</v>
      </c>
      <c r="E500" s="343" t="s">
        <v>1</v>
      </c>
      <c r="F500" s="346">
        <f>F499</f>
        <v>3</v>
      </c>
      <c r="G500" s="346">
        <f>F502</f>
        <v>1</v>
      </c>
      <c r="H500" s="345">
        <v>0</v>
      </c>
      <c r="I500" s="336">
        <f t="shared" ref="I500:I526" si="17">I499+H500</f>
        <v>2190000</v>
      </c>
      <c r="J500" s="312"/>
    </row>
    <row r="501" spans="1:13" hidden="1" outlineLevel="1">
      <c r="A501" s="312"/>
      <c r="B501" s="567"/>
      <c r="C501" s="331" t="s">
        <v>39</v>
      </c>
      <c r="D501" s="342" t="s">
        <v>25</v>
      </c>
      <c r="E501" s="343" t="s">
        <v>17</v>
      </c>
      <c r="F501" s="346">
        <v>1</v>
      </c>
      <c r="G501" s="346">
        <f>F499</f>
        <v>3</v>
      </c>
      <c r="H501" s="345">
        <v>10000</v>
      </c>
      <c r="I501" s="336">
        <f t="shared" si="17"/>
        <v>2200000</v>
      </c>
      <c r="J501" s="312"/>
    </row>
    <row r="502" spans="1:13" hidden="1" outlineLevel="1">
      <c r="A502" s="312"/>
      <c r="B502" s="567"/>
      <c r="C502" s="331" t="s">
        <v>39</v>
      </c>
      <c r="D502" s="342" t="s">
        <v>0</v>
      </c>
      <c r="E502" s="343" t="s">
        <v>17</v>
      </c>
      <c r="F502" s="347">
        <f>F501</f>
        <v>1</v>
      </c>
      <c r="G502" s="347">
        <f>F500</f>
        <v>3</v>
      </c>
      <c r="H502" s="345">
        <v>10000</v>
      </c>
      <c r="I502" s="336">
        <f t="shared" si="17"/>
        <v>2210000</v>
      </c>
      <c r="J502" s="312"/>
    </row>
    <row r="503" spans="1:13" hidden="1" outlineLevel="1">
      <c r="A503" s="312"/>
      <c r="B503" s="568" t="s">
        <v>3</v>
      </c>
      <c r="C503" s="331" t="s">
        <v>39</v>
      </c>
      <c r="D503" s="332" t="s">
        <v>15</v>
      </c>
      <c r="E503" s="333" t="s">
        <v>1</v>
      </c>
      <c r="F503" s="339">
        <v>3</v>
      </c>
      <c r="G503" s="339">
        <f>F505</f>
        <v>1</v>
      </c>
      <c r="H503" s="335">
        <v>0</v>
      </c>
      <c r="I503" s="336">
        <f t="shared" si="17"/>
        <v>2210000</v>
      </c>
      <c r="J503" s="312"/>
    </row>
    <row r="504" spans="1:13" hidden="1" outlineLevel="1">
      <c r="A504" s="312"/>
      <c r="B504" s="569"/>
      <c r="C504" s="331" t="s">
        <v>39</v>
      </c>
      <c r="D504" s="337" t="s">
        <v>5</v>
      </c>
      <c r="E504" s="338" t="s">
        <v>1</v>
      </c>
      <c r="F504" s="339">
        <f>F503</f>
        <v>3</v>
      </c>
      <c r="G504" s="339">
        <f>F506</f>
        <v>1</v>
      </c>
      <c r="H504" s="340">
        <v>0</v>
      </c>
      <c r="I504" s="336">
        <f t="shared" si="17"/>
        <v>2210000</v>
      </c>
      <c r="J504" s="312"/>
    </row>
    <row r="505" spans="1:13" hidden="1" outlineLevel="1">
      <c r="A505" s="312"/>
      <c r="B505" s="569"/>
      <c r="C505" s="331" t="s">
        <v>39</v>
      </c>
      <c r="D505" s="337" t="s">
        <v>24</v>
      </c>
      <c r="E505" s="338" t="s">
        <v>17</v>
      </c>
      <c r="F505" s="339">
        <v>1</v>
      </c>
      <c r="G505" s="339">
        <f>F503</f>
        <v>3</v>
      </c>
      <c r="H505" s="340">
        <v>10000</v>
      </c>
      <c r="I505" s="336">
        <f t="shared" si="17"/>
        <v>2220000</v>
      </c>
      <c r="J505" s="312"/>
    </row>
    <row r="506" spans="1:13" hidden="1" outlineLevel="1">
      <c r="A506" s="312"/>
      <c r="B506" s="569"/>
      <c r="C506" s="331" t="s">
        <v>39</v>
      </c>
      <c r="D506" s="337" t="s">
        <v>25</v>
      </c>
      <c r="E506" s="338" t="s">
        <v>17</v>
      </c>
      <c r="F506" s="341">
        <f>F505</f>
        <v>1</v>
      </c>
      <c r="G506" s="341">
        <f>F504</f>
        <v>3</v>
      </c>
      <c r="H506" s="340">
        <v>10000</v>
      </c>
      <c r="I506" s="336">
        <f t="shared" si="17"/>
        <v>2230000</v>
      </c>
      <c r="J506" s="312"/>
    </row>
    <row r="507" spans="1:13" hidden="1" outlineLevel="1">
      <c r="A507" s="312"/>
      <c r="B507" s="567" t="s">
        <v>6</v>
      </c>
      <c r="C507" s="331" t="s">
        <v>39</v>
      </c>
      <c r="D507" s="342" t="s">
        <v>9</v>
      </c>
      <c r="E507" s="343" t="str">
        <f>E503</f>
        <v>Thắng</v>
      </c>
      <c r="F507" s="344">
        <v>3</v>
      </c>
      <c r="G507" s="344">
        <f>F509</f>
        <v>2</v>
      </c>
      <c r="H507" s="345">
        <v>0</v>
      </c>
      <c r="I507" s="336">
        <f t="shared" si="17"/>
        <v>2230000</v>
      </c>
      <c r="J507" s="312"/>
    </row>
    <row r="508" spans="1:13" hidden="1" outlineLevel="1">
      <c r="A508" s="312"/>
      <c r="B508" s="567"/>
      <c r="C508" s="331" t="s">
        <v>39</v>
      </c>
      <c r="D508" s="342" t="s">
        <v>0</v>
      </c>
      <c r="E508" s="343" t="s">
        <v>1</v>
      </c>
      <c r="F508" s="346">
        <f>F507</f>
        <v>3</v>
      </c>
      <c r="G508" s="346">
        <f>F510</f>
        <v>2</v>
      </c>
      <c r="H508" s="345">
        <v>0</v>
      </c>
      <c r="I508" s="336">
        <f t="shared" si="17"/>
        <v>2230000</v>
      </c>
      <c r="J508" s="312"/>
    </row>
    <row r="509" spans="1:13" hidden="1" outlineLevel="1">
      <c r="A509" s="312"/>
      <c r="B509" s="567"/>
      <c r="C509" s="331" t="s">
        <v>39</v>
      </c>
      <c r="D509" s="342" t="s">
        <v>4</v>
      </c>
      <c r="E509" s="343" t="s">
        <v>17</v>
      </c>
      <c r="F509" s="346">
        <v>2</v>
      </c>
      <c r="G509" s="346">
        <f>F507</f>
        <v>3</v>
      </c>
      <c r="H509" s="345">
        <v>10000</v>
      </c>
      <c r="I509" s="336">
        <f t="shared" si="17"/>
        <v>2240000</v>
      </c>
      <c r="J509" s="312"/>
    </row>
    <row r="510" spans="1:13" hidden="1" outlineLevel="1">
      <c r="A510" s="312"/>
      <c r="B510" s="567"/>
      <c r="C510" s="331" t="s">
        <v>39</v>
      </c>
      <c r="D510" s="342" t="s">
        <v>24</v>
      </c>
      <c r="E510" s="343" t="s">
        <v>17</v>
      </c>
      <c r="F510" s="347">
        <f>F509</f>
        <v>2</v>
      </c>
      <c r="G510" s="347">
        <f>F508</f>
        <v>3</v>
      </c>
      <c r="H510" s="345">
        <v>10000</v>
      </c>
      <c r="I510" s="336">
        <f t="shared" si="17"/>
        <v>2250000</v>
      </c>
      <c r="J510" s="312"/>
    </row>
    <row r="511" spans="1:13" hidden="1" outlineLevel="1">
      <c r="B511" s="568" t="s">
        <v>7</v>
      </c>
      <c r="C511" s="331" t="s">
        <v>39</v>
      </c>
      <c r="D511" s="332" t="s">
        <v>4</v>
      </c>
      <c r="E511" s="333" t="s">
        <v>1</v>
      </c>
      <c r="F511" s="339">
        <v>3</v>
      </c>
      <c r="G511" s="339">
        <f>F513</f>
        <v>2</v>
      </c>
      <c r="H511" s="335">
        <v>0</v>
      </c>
      <c r="I511" s="336">
        <f t="shared" si="17"/>
        <v>2250000</v>
      </c>
    </row>
    <row r="512" spans="1:13" hidden="1" outlineLevel="1">
      <c r="B512" s="569"/>
      <c r="C512" s="331" t="s">
        <v>39</v>
      </c>
      <c r="D512" s="337" t="s">
        <v>15</v>
      </c>
      <c r="E512" s="338" t="s">
        <v>1</v>
      </c>
      <c r="F512" s="339">
        <f>F511</f>
        <v>3</v>
      </c>
      <c r="G512" s="339">
        <f>F514</f>
        <v>2</v>
      </c>
      <c r="H512" s="340">
        <v>0</v>
      </c>
      <c r="I512" s="336">
        <f t="shared" si="17"/>
        <v>2250000</v>
      </c>
    </row>
    <row r="513" spans="1:13" hidden="1" outlineLevel="1">
      <c r="B513" s="569"/>
      <c r="C513" s="331" t="s">
        <v>39</v>
      </c>
      <c r="D513" s="337" t="s">
        <v>5</v>
      </c>
      <c r="E513" s="338" t="s">
        <v>17</v>
      </c>
      <c r="F513" s="339">
        <v>2</v>
      </c>
      <c r="G513" s="339">
        <f>F511</f>
        <v>3</v>
      </c>
      <c r="H513" s="340">
        <v>10000</v>
      </c>
      <c r="I513" s="336">
        <f t="shared" si="17"/>
        <v>2260000</v>
      </c>
    </row>
    <row r="514" spans="1:13" hidden="1" outlineLevel="1">
      <c r="B514" s="569"/>
      <c r="C514" s="331" t="s">
        <v>39</v>
      </c>
      <c r="D514" s="337" t="s">
        <v>25</v>
      </c>
      <c r="E514" s="338" t="s">
        <v>17</v>
      </c>
      <c r="F514" s="341">
        <f>F513</f>
        <v>2</v>
      </c>
      <c r="G514" s="341">
        <f>F512</f>
        <v>3</v>
      </c>
      <c r="H514" s="340">
        <v>10000</v>
      </c>
      <c r="I514" s="336">
        <f t="shared" si="17"/>
        <v>2270000</v>
      </c>
    </row>
    <row r="515" spans="1:13" hidden="1" outlineLevel="1">
      <c r="B515" s="567" t="s">
        <v>8</v>
      </c>
      <c r="C515" s="331" t="s">
        <v>39</v>
      </c>
      <c r="D515" s="342" t="s">
        <v>25</v>
      </c>
      <c r="E515" s="343" t="str">
        <f>E511</f>
        <v>Thắng</v>
      </c>
      <c r="F515" s="344">
        <v>3</v>
      </c>
      <c r="G515" s="344">
        <f>F517</f>
        <v>1</v>
      </c>
      <c r="H515" s="345">
        <v>0</v>
      </c>
      <c r="I515" s="336">
        <f t="shared" si="17"/>
        <v>2270000</v>
      </c>
    </row>
    <row r="516" spans="1:13" hidden="1" outlineLevel="1">
      <c r="B516" s="567"/>
      <c r="C516" s="331" t="s">
        <v>39</v>
      </c>
      <c r="D516" s="342" t="s">
        <v>0</v>
      </c>
      <c r="E516" s="343" t="s">
        <v>1</v>
      </c>
      <c r="F516" s="346">
        <f>F515</f>
        <v>3</v>
      </c>
      <c r="G516" s="346">
        <f>F518</f>
        <v>1</v>
      </c>
      <c r="H516" s="345">
        <v>0</v>
      </c>
      <c r="I516" s="336">
        <f t="shared" si="17"/>
        <v>2270000</v>
      </c>
    </row>
    <row r="517" spans="1:13" hidden="1" outlineLevel="1">
      <c r="B517" s="567"/>
      <c r="C517" s="331" t="s">
        <v>39</v>
      </c>
      <c r="D517" s="342" t="s">
        <v>4</v>
      </c>
      <c r="E517" s="343" t="s">
        <v>17</v>
      </c>
      <c r="F517" s="346">
        <v>1</v>
      </c>
      <c r="G517" s="346">
        <f>F515</f>
        <v>3</v>
      </c>
      <c r="H517" s="345">
        <v>10000</v>
      </c>
      <c r="I517" s="336">
        <f t="shared" si="17"/>
        <v>2280000</v>
      </c>
    </row>
    <row r="518" spans="1:13" hidden="1" outlineLevel="1">
      <c r="B518" s="567"/>
      <c r="C518" s="331" t="s">
        <v>39</v>
      </c>
      <c r="D518" s="342" t="s">
        <v>9</v>
      </c>
      <c r="E518" s="343" t="s">
        <v>17</v>
      </c>
      <c r="F518" s="347">
        <f>F517</f>
        <v>1</v>
      </c>
      <c r="G518" s="347">
        <f>F516</f>
        <v>3</v>
      </c>
      <c r="H518" s="345">
        <v>10000</v>
      </c>
      <c r="I518" s="336">
        <f t="shared" si="17"/>
        <v>2290000</v>
      </c>
    </row>
    <row r="519" spans="1:13" hidden="1" outlineLevel="1">
      <c r="B519" s="568" t="s">
        <v>10</v>
      </c>
      <c r="C519" s="331" t="s">
        <v>39</v>
      </c>
      <c r="D519" s="332" t="s">
        <v>0</v>
      </c>
      <c r="E519" s="333" t="s">
        <v>1</v>
      </c>
      <c r="F519" s="339">
        <v>3</v>
      </c>
      <c r="G519" s="339">
        <f>F521</f>
        <v>0</v>
      </c>
      <c r="H519" s="335">
        <v>0</v>
      </c>
      <c r="I519" s="336">
        <f t="shared" si="17"/>
        <v>2290000</v>
      </c>
    </row>
    <row r="520" spans="1:13" hidden="1" outlineLevel="1">
      <c r="B520" s="569"/>
      <c r="C520" s="331" t="s">
        <v>39</v>
      </c>
      <c r="D520" s="337" t="s">
        <v>9</v>
      </c>
      <c r="E520" s="338" t="s">
        <v>1</v>
      </c>
      <c r="F520" s="339">
        <f>F519</f>
        <v>3</v>
      </c>
      <c r="G520" s="339">
        <f>F522</f>
        <v>0</v>
      </c>
      <c r="H520" s="340">
        <v>0</v>
      </c>
      <c r="I520" s="336">
        <f t="shared" si="17"/>
        <v>2290000</v>
      </c>
    </row>
    <row r="521" spans="1:13" hidden="1" outlineLevel="1">
      <c r="B521" s="569"/>
      <c r="C521" s="331" t="s">
        <v>39</v>
      </c>
      <c r="D521" s="337" t="s">
        <v>15</v>
      </c>
      <c r="E521" s="338" t="s">
        <v>17</v>
      </c>
      <c r="F521" s="339">
        <v>0</v>
      </c>
      <c r="G521" s="339">
        <f>F519</f>
        <v>3</v>
      </c>
      <c r="H521" s="340">
        <v>10000</v>
      </c>
      <c r="I521" s="336">
        <f t="shared" si="17"/>
        <v>2300000</v>
      </c>
    </row>
    <row r="522" spans="1:13" hidden="1" outlineLevel="1">
      <c r="B522" s="569"/>
      <c r="C522" s="331" t="s">
        <v>39</v>
      </c>
      <c r="D522" s="337" t="s">
        <v>5</v>
      </c>
      <c r="E522" s="338" t="s">
        <v>17</v>
      </c>
      <c r="F522" s="341">
        <f>F521</f>
        <v>0</v>
      </c>
      <c r="G522" s="341">
        <f>F520</f>
        <v>3</v>
      </c>
      <c r="H522" s="340">
        <v>10000</v>
      </c>
      <c r="I522" s="336">
        <f t="shared" si="17"/>
        <v>2310000</v>
      </c>
    </row>
    <row r="523" spans="1:13" hidden="1" outlineLevel="1">
      <c r="B523" s="567" t="s">
        <v>31</v>
      </c>
      <c r="C523" s="331" t="s">
        <v>39</v>
      </c>
      <c r="D523" s="342" t="s">
        <v>15</v>
      </c>
      <c r="E523" s="343" t="str">
        <f>E519</f>
        <v>Thắng</v>
      </c>
      <c r="F523" s="344">
        <v>3</v>
      </c>
      <c r="G523" s="344">
        <f>F525</f>
        <v>1</v>
      </c>
      <c r="H523" s="345">
        <v>0</v>
      </c>
      <c r="I523" s="336">
        <f t="shared" si="17"/>
        <v>2310000</v>
      </c>
    </row>
    <row r="524" spans="1:13" hidden="1" outlineLevel="1">
      <c r="B524" s="567"/>
      <c r="C524" s="331" t="s">
        <v>39</v>
      </c>
      <c r="D524" s="342" t="s">
        <v>9</v>
      </c>
      <c r="E524" s="343" t="s">
        <v>1</v>
      </c>
      <c r="F524" s="346">
        <f>F523</f>
        <v>3</v>
      </c>
      <c r="G524" s="346">
        <f>F526</f>
        <v>1</v>
      </c>
      <c r="H524" s="345">
        <v>0</v>
      </c>
      <c r="I524" s="336">
        <f t="shared" si="17"/>
        <v>2310000</v>
      </c>
    </row>
    <row r="525" spans="1:13" hidden="1" outlineLevel="1">
      <c r="B525" s="567"/>
      <c r="C525" s="331" t="s">
        <v>39</v>
      </c>
      <c r="D525" s="342" t="s">
        <v>0</v>
      </c>
      <c r="E525" s="343" t="s">
        <v>17</v>
      </c>
      <c r="F525" s="346">
        <v>1</v>
      </c>
      <c r="G525" s="346">
        <f>F523</f>
        <v>3</v>
      </c>
      <c r="H525" s="345">
        <v>10000</v>
      </c>
      <c r="I525" s="336">
        <f t="shared" si="17"/>
        <v>2320000</v>
      </c>
    </row>
    <row r="526" spans="1:13" hidden="1" outlineLevel="1">
      <c r="B526" s="567"/>
      <c r="C526" s="331" t="s">
        <v>39</v>
      </c>
      <c r="D526" s="342" t="s">
        <v>5</v>
      </c>
      <c r="E526" s="343" t="s">
        <v>17</v>
      </c>
      <c r="F526" s="347">
        <f>F525</f>
        <v>1</v>
      </c>
      <c r="G526" s="347">
        <f>F524</f>
        <v>3</v>
      </c>
      <c r="H526" s="345">
        <v>10000</v>
      </c>
      <c r="I526" s="336">
        <f t="shared" si="17"/>
        <v>2330000</v>
      </c>
    </row>
    <row r="527" spans="1:13" collapsed="1">
      <c r="A527" s="312"/>
      <c r="B527" s="325" t="s">
        <v>466</v>
      </c>
      <c r="C527" s="326"/>
      <c r="D527" s="327"/>
      <c r="E527" s="328"/>
      <c r="F527" s="328"/>
      <c r="G527" s="328"/>
      <c r="H527" s="329">
        <f>SUM(H528:H539)</f>
        <v>60000</v>
      </c>
      <c r="I527" s="330">
        <v>0</v>
      </c>
      <c r="J527" s="312"/>
      <c r="M527" s="317"/>
    </row>
    <row r="528" spans="1:13" hidden="1" outlineLevel="1">
      <c r="B528" s="568" t="s">
        <v>36</v>
      </c>
      <c r="C528" s="331" t="s">
        <v>39</v>
      </c>
      <c r="D528" s="332" t="s">
        <v>0</v>
      </c>
      <c r="E528" s="333" t="s">
        <v>1</v>
      </c>
      <c r="F528" s="339">
        <v>3</v>
      </c>
      <c r="G528" s="339">
        <f>F530</f>
        <v>2</v>
      </c>
      <c r="H528" s="335">
        <v>0</v>
      </c>
      <c r="I528" s="336">
        <f>I526+H528</f>
        <v>2330000</v>
      </c>
    </row>
    <row r="529" spans="1:13" hidden="1" outlineLevel="1">
      <c r="B529" s="569"/>
      <c r="C529" s="331" t="s">
        <v>39</v>
      </c>
      <c r="D529" s="337" t="s">
        <v>15</v>
      </c>
      <c r="E529" s="338" t="s">
        <v>1</v>
      </c>
      <c r="F529" s="339">
        <f>F528</f>
        <v>3</v>
      </c>
      <c r="G529" s="339">
        <f>F531</f>
        <v>2</v>
      </c>
      <c r="H529" s="340">
        <v>0</v>
      </c>
      <c r="I529" s="336">
        <f t="shared" ref="I529:I539" si="18">I528+H529</f>
        <v>2330000</v>
      </c>
    </row>
    <row r="530" spans="1:13" hidden="1" outlineLevel="1">
      <c r="B530" s="569"/>
      <c r="C530" s="331" t="s">
        <v>39</v>
      </c>
      <c r="D530" s="337" t="s">
        <v>23</v>
      </c>
      <c r="E530" s="338" t="s">
        <v>17</v>
      </c>
      <c r="F530" s="339">
        <v>2</v>
      </c>
      <c r="G530" s="339">
        <f>F528</f>
        <v>3</v>
      </c>
      <c r="H530" s="340">
        <v>10000</v>
      </c>
      <c r="I530" s="336">
        <f t="shared" si="18"/>
        <v>2340000</v>
      </c>
    </row>
    <row r="531" spans="1:13" hidden="1" outlineLevel="1">
      <c r="B531" s="569"/>
      <c r="C531" s="331" t="s">
        <v>39</v>
      </c>
      <c r="D531" s="337" t="s">
        <v>25</v>
      </c>
      <c r="E531" s="338" t="s">
        <v>17</v>
      </c>
      <c r="F531" s="341">
        <f>F530</f>
        <v>2</v>
      </c>
      <c r="G531" s="341">
        <f>F529</f>
        <v>3</v>
      </c>
      <c r="H531" s="340">
        <v>10000</v>
      </c>
      <c r="I531" s="336">
        <f t="shared" si="18"/>
        <v>2350000</v>
      </c>
    </row>
    <row r="532" spans="1:13" hidden="1" outlineLevel="1">
      <c r="B532" s="567" t="s">
        <v>37</v>
      </c>
      <c r="C532" s="331" t="s">
        <v>39</v>
      </c>
      <c r="D532" s="342" t="s">
        <v>0</v>
      </c>
      <c r="E532" s="343" t="str">
        <f>E528</f>
        <v>Thắng</v>
      </c>
      <c r="F532" s="344">
        <v>3</v>
      </c>
      <c r="G532" s="344">
        <f>F534</f>
        <v>2</v>
      </c>
      <c r="H532" s="345">
        <v>0</v>
      </c>
      <c r="I532" s="336">
        <f t="shared" si="18"/>
        <v>2350000</v>
      </c>
    </row>
    <row r="533" spans="1:13" hidden="1" outlineLevel="1">
      <c r="B533" s="567"/>
      <c r="C533" s="331" t="s">
        <v>39</v>
      </c>
      <c r="D533" s="342" t="s">
        <v>15</v>
      </c>
      <c r="E533" s="343" t="s">
        <v>1</v>
      </c>
      <c r="F533" s="346">
        <f>F532</f>
        <v>3</v>
      </c>
      <c r="G533" s="346">
        <f>F535</f>
        <v>2</v>
      </c>
      <c r="H533" s="345">
        <v>0</v>
      </c>
      <c r="I533" s="336">
        <f t="shared" si="18"/>
        <v>2350000</v>
      </c>
    </row>
    <row r="534" spans="1:13" hidden="1" outlineLevel="1">
      <c r="B534" s="567"/>
      <c r="C534" s="331" t="s">
        <v>39</v>
      </c>
      <c r="D534" s="342" t="s">
        <v>23</v>
      </c>
      <c r="E534" s="343" t="s">
        <v>17</v>
      </c>
      <c r="F534" s="346">
        <v>2</v>
      </c>
      <c r="G534" s="346">
        <f>F532</f>
        <v>3</v>
      </c>
      <c r="H534" s="345">
        <v>10000</v>
      </c>
      <c r="I534" s="336">
        <f t="shared" si="18"/>
        <v>2360000</v>
      </c>
    </row>
    <row r="535" spans="1:13" hidden="1" outlineLevel="1">
      <c r="B535" s="567"/>
      <c r="C535" s="331" t="s">
        <v>39</v>
      </c>
      <c r="D535" s="342" t="s">
        <v>25</v>
      </c>
      <c r="E535" s="343" t="s">
        <v>17</v>
      </c>
      <c r="F535" s="347">
        <f>F534</f>
        <v>2</v>
      </c>
      <c r="G535" s="347">
        <f>F533</f>
        <v>3</v>
      </c>
      <c r="H535" s="345">
        <v>10000</v>
      </c>
      <c r="I535" s="336">
        <f t="shared" si="18"/>
        <v>2370000</v>
      </c>
    </row>
    <row r="536" spans="1:13" hidden="1" outlineLevel="1">
      <c r="B536" s="568" t="s">
        <v>41</v>
      </c>
      <c r="C536" s="331" t="s">
        <v>39</v>
      </c>
      <c r="D536" s="332" t="s">
        <v>23</v>
      </c>
      <c r="E536" s="333" t="s">
        <v>1</v>
      </c>
      <c r="F536" s="339">
        <v>3</v>
      </c>
      <c r="G536" s="339">
        <f>F538</f>
        <v>1</v>
      </c>
      <c r="H536" s="335">
        <v>0</v>
      </c>
      <c r="I536" s="336">
        <f t="shared" si="18"/>
        <v>2370000</v>
      </c>
    </row>
    <row r="537" spans="1:13" hidden="1" outlineLevel="1">
      <c r="B537" s="569"/>
      <c r="C537" s="331" t="s">
        <v>39</v>
      </c>
      <c r="D537" s="337" t="s">
        <v>15</v>
      </c>
      <c r="E537" s="338" t="s">
        <v>1</v>
      </c>
      <c r="F537" s="339">
        <f>F536</f>
        <v>3</v>
      </c>
      <c r="G537" s="339">
        <f>F539</f>
        <v>1</v>
      </c>
      <c r="H537" s="340">
        <v>0</v>
      </c>
      <c r="I537" s="336">
        <f t="shared" si="18"/>
        <v>2370000</v>
      </c>
    </row>
    <row r="538" spans="1:13" hidden="1" outlineLevel="1">
      <c r="B538" s="569"/>
      <c r="C538" s="331" t="s">
        <v>39</v>
      </c>
      <c r="D538" s="337" t="s">
        <v>25</v>
      </c>
      <c r="E538" s="338" t="s">
        <v>17</v>
      </c>
      <c r="F538" s="339">
        <v>1</v>
      </c>
      <c r="G538" s="339">
        <f>F536</f>
        <v>3</v>
      </c>
      <c r="H538" s="340">
        <v>10000</v>
      </c>
      <c r="I538" s="336">
        <f t="shared" si="18"/>
        <v>2380000</v>
      </c>
    </row>
    <row r="539" spans="1:13" hidden="1" outlineLevel="1">
      <c r="B539" s="569"/>
      <c r="C539" s="331" t="s">
        <v>39</v>
      </c>
      <c r="D539" s="337" t="s">
        <v>24</v>
      </c>
      <c r="E539" s="338" t="s">
        <v>17</v>
      </c>
      <c r="F539" s="341">
        <f>F538</f>
        <v>1</v>
      </c>
      <c r="G539" s="341">
        <f>F537</f>
        <v>3</v>
      </c>
      <c r="H539" s="340">
        <v>10000</v>
      </c>
      <c r="I539" s="336">
        <f t="shared" si="18"/>
        <v>2390000</v>
      </c>
    </row>
    <row r="540" spans="1:13" collapsed="1">
      <c r="A540" s="312"/>
      <c r="B540" s="325" t="s">
        <v>467</v>
      </c>
      <c r="C540" s="326"/>
      <c r="D540" s="327"/>
      <c r="E540" s="328"/>
      <c r="F540" s="328"/>
      <c r="G540" s="328"/>
      <c r="H540" s="329">
        <f>SUM(H541:H572)</f>
        <v>160000</v>
      </c>
      <c r="I540" s="330">
        <v>0</v>
      </c>
      <c r="J540" s="312"/>
      <c r="M540" s="317"/>
    </row>
    <row r="541" spans="1:13" hidden="1" outlineLevel="1">
      <c r="A541" s="312"/>
      <c r="B541" s="567" t="s">
        <v>2</v>
      </c>
      <c r="C541" s="331" t="s">
        <v>39</v>
      </c>
      <c r="D541" s="342" t="s">
        <v>25</v>
      </c>
      <c r="E541" s="343" t="str">
        <f>E536</f>
        <v>Thắng</v>
      </c>
      <c r="F541" s="344">
        <v>3</v>
      </c>
      <c r="G541" s="344">
        <f>F543</f>
        <v>0</v>
      </c>
      <c r="H541" s="345">
        <v>0</v>
      </c>
      <c r="I541" s="336">
        <f>I539+H541</f>
        <v>2390000</v>
      </c>
      <c r="J541" s="312"/>
    </row>
    <row r="542" spans="1:13" hidden="1" outlineLevel="1">
      <c r="A542" s="312"/>
      <c r="B542" s="567"/>
      <c r="C542" s="331" t="s">
        <v>39</v>
      </c>
      <c r="D542" s="342" t="s">
        <v>15</v>
      </c>
      <c r="E542" s="343" t="s">
        <v>1</v>
      </c>
      <c r="F542" s="346">
        <f>F541</f>
        <v>3</v>
      </c>
      <c r="G542" s="346">
        <f>F544</f>
        <v>0</v>
      </c>
      <c r="H542" s="345">
        <v>0</v>
      </c>
      <c r="I542" s="336">
        <f>I541+H542</f>
        <v>2390000</v>
      </c>
      <c r="J542" s="312"/>
    </row>
    <row r="543" spans="1:13" hidden="1" outlineLevel="1">
      <c r="A543" s="312"/>
      <c r="B543" s="567"/>
      <c r="C543" s="331" t="s">
        <v>39</v>
      </c>
      <c r="D543" s="342" t="s">
        <v>5</v>
      </c>
      <c r="E543" s="343" t="s">
        <v>17</v>
      </c>
      <c r="F543" s="346">
        <v>0</v>
      </c>
      <c r="G543" s="346">
        <f>F541</f>
        <v>3</v>
      </c>
      <c r="H543" s="345">
        <v>10000</v>
      </c>
      <c r="I543" s="336">
        <f t="shared" ref="I543:I572" si="19">I542+H543</f>
        <v>2400000</v>
      </c>
      <c r="J543" s="312"/>
    </row>
    <row r="544" spans="1:13" hidden="1" outlineLevel="1">
      <c r="A544" s="312"/>
      <c r="B544" s="567"/>
      <c r="C544" s="331" t="s">
        <v>39</v>
      </c>
      <c r="D544" s="342" t="s">
        <v>23</v>
      </c>
      <c r="E544" s="343" t="s">
        <v>17</v>
      </c>
      <c r="F544" s="347">
        <f>F543</f>
        <v>0</v>
      </c>
      <c r="G544" s="347">
        <f>F542</f>
        <v>3</v>
      </c>
      <c r="H544" s="345">
        <v>10000</v>
      </c>
      <c r="I544" s="336">
        <f t="shared" si="19"/>
        <v>2410000</v>
      </c>
      <c r="J544" s="312"/>
    </row>
    <row r="545" spans="1:10" hidden="1" outlineLevel="1">
      <c r="A545" s="312"/>
      <c r="B545" s="568" t="s">
        <v>3</v>
      </c>
      <c r="C545" s="331" t="s">
        <v>39</v>
      </c>
      <c r="D545" s="332" t="s">
        <v>14</v>
      </c>
      <c r="E545" s="333" t="s">
        <v>1</v>
      </c>
      <c r="F545" s="339">
        <v>3</v>
      </c>
      <c r="G545" s="339">
        <f>F547</f>
        <v>2</v>
      </c>
      <c r="H545" s="335">
        <v>0</v>
      </c>
      <c r="I545" s="336">
        <f t="shared" si="19"/>
        <v>2410000</v>
      </c>
      <c r="J545" s="312"/>
    </row>
    <row r="546" spans="1:10" hidden="1" outlineLevel="1">
      <c r="A546" s="312"/>
      <c r="B546" s="569"/>
      <c r="C546" s="331" t="s">
        <v>39</v>
      </c>
      <c r="D546" s="337" t="s">
        <v>15</v>
      </c>
      <c r="E546" s="338" t="s">
        <v>1</v>
      </c>
      <c r="F546" s="339">
        <f>F545</f>
        <v>3</v>
      </c>
      <c r="G546" s="339">
        <f>F548</f>
        <v>2</v>
      </c>
      <c r="H546" s="340">
        <v>0</v>
      </c>
      <c r="I546" s="336">
        <f t="shared" si="19"/>
        <v>2410000</v>
      </c>
      <c r="J546" s="312"/>
    </row>
    <row r="547" spans="1:10" hidden="1" outlineLevel="1">
      <c r="A547" s="312"/>
      <c r="B547" s="569"/>
      <c r="C547" s="331" t="s">
        <v>39</v>
      </c>
      <c r="D547" s="337" t="s">
        <v>5</v>
      </c>
      <c r="E547" s="338" t="s">
        <v>17</v>
      </c>
      <c r="F547" s="339">
        <v>2</v>
      </c>
      <c r="G547" s="339">
        <f>F545</f>
        <v>3</v>
      </c>
      <c r="H547" s="340">
        <v>10000</v>
      </c>
      <c r="I547" s="336">
        <f t="shared" si="19"/>
        <v>2420000</v>
      </c>
      <c r="J547" s="312"/>
    </row>
    <row r="548" spans="1:10" hidden="1" outlineLevel="1">
      <c r="A548" s="312"/>
      <c r="B548" s="569"/>
      <c r="C548" s="331" t="s">
        <v>39</v>
      </c>
      <c r="D548" s="337" t="s">
        <v>25</v>
      </c>
      <c r="E548" s="338" t="s">
        <v>17</v>
      </c>
      <c r="F548" s="341">
        <f>F547</f>
        <v>2</v>
      </c>
      <c r="G548" s="341">
        <f>F546</f>
        <v>3</v>
      </c>
      <c r="H548" s="340">
        <v>10000</v>
      </c>
      <c r="I548" s="336">
        <f t="shared" si="19"/>
        <v>2430000</v>
      </c>
      <c r="J548" s="312"/>
    </row>
    <row r="549" spans="1:10" hidden="1" outlineLevel="1">
      <c r="A549" s="312"/>
      <c r="B549" s="567" t="s">
        <v>6</v>
      </c>
      <c r="C549" s="331" t="s">
        <v>39</v>
      </c>
      <c r="D549" s="342" t="s">
        <v>23</v>
      </c>
      <c r="E549" s="343" t="str">
        <f>E545</f>
        <v>Thắng</v>
      </c>
      <c r="F549" s="344">
        <v>3</v>
      </c>
      <c r="G549" s="344">
        <f>F551</f>
        <v>2</v>
      </c>
      <c r="H549" s="345">
        <v>0</v>
      </c>
      <c r="I549" s="336">
        <f t="shared" si="19"/>
        <v>2430000</v>
      </c>
      <c r="J549" s="312"/>
    </row>
    <row r="550" spans="1:10" hidden="1" outlineLevel="1">
      <c r="A550" s="312"/>
      <c r="B550" s="567"/>
      <c r="C550" s="331" t="s">
        <v>39</v>
      </c>
      <c r="D550" s="342" t="s">
        <v>15</v>
      </c>
      <c r="E550" s="343" t="s">
        <v>1</v>
      </c>
      <c r="F550" s="346">
        <f>F549</f>
        <v>3</v>
      </c>
      <c r="G550" s="346">
        <f>F552</f>
        <v>2</v>
      </c>
      <c r="H550" s="345">
        <v>0</v>
      </c>
      <c r="I550" s="336">
        <f t="shared" si="19"/>
        <v>2430000</v>
      </c>
      <c r="J550" s="312"/>
    </row>
    <row r="551" spans="1:10" hidden="1" outlineLevel="1">
      <c r="A551" s="312"/>
      <c r="B551" s="567"/>
      <c r="C551" s="331" t="s">
        <v>39</v>
      </c>
      <c r="D551" s="342" t="s">
        <v>25</v>
      </c>
      <c r="E551" s="343" t="s">
        <v>17</v>
      </c>
      <c r="F551" s="346">
        <v>2</v>
      </c>
      <c r="G551" s="346">
        <f>F549</f>
        <v>3</v>
      </c>
      <c r="H551" s="345">
        <v>10000</v>
      </c>
      <c r="I551" s="336">
        <f t="shared" si="19"/>
        <v>2440000</v>
      </c>
      <c r="J551" s="312"/>
    </row>
    <row r="552" spans="1:10" hidden="1" outlineLevel="1">
      <c r="A552" s="312"/>
      <c r="B552" s="567"/>
      <c r="C552" s="331" t="s">
        <v>39</v>
      </c>
      <c r="D552" s="342" t="s">
        <v>118</v>
      </c>
      <c r="E552" s="343" t="s">
        <v>17</v>
      </c>
      <c r="F552" s="347">
        <f>F551</f>
        <v>2</v>
      </c>
      <c r="G552" s="347">
        <f>F550</f>
        <v>3</v>
      </c>
      <c r="H552" s="345">
        <v>10000</v>
      </c>
      <c r="I552" s="336">
        <f t="shared" si="19"/>
        <v>2450000</v>
      </c>
      <c r="J552" s="312"/>
    </row>
    <row r="553" spans="1:10" hidden="1" outlineLevel="1">
      <c r="B553" s="568" t="s">
        <v>7</v>
      </c>
      <c r="C553" s="331" t="s">
        <v>39</v>
      </c>
      <c r="D553" s="332" t="s">
        <v>14</v>
      </c>
      <c r="E553" s="333" t="s">
        <v>1</v>
      </c>
      <c r="F553" s="339">
        <v>3</v>
      </c>
      <c r="G553" s="339">
        <f>F555</f>
        <v>2</v>
      </c>
      <c r="H553" s="335">
        <v>0</v>
      </c>
      <c r="I553" s="336">
        <f t="shared" si="19"/>
        <v>2450000</v>
      </c>
    </row>
    <row r="554" spans="1:10" hidden="1" outlineLevel="1">
      <c r="B554" s="569"/>
      <c r="C554" s="331" t="s">
        <v>39</v>
      </c>
      <c r="D554" s="337" t="s">
        <v>118</v>
      </c>
      <c r="E554" s="338" t="s">
        <v>1</v>
      </c>
      <c r="F554" s="339">
        <f>F553</f>
        <v>3</v>
      </c>
      <c r="G554" s="339">
        <f>F556</f>
        <v>2</v>
      </c>
      <c r="H554" s="340">
        <v>0</v>
      </c>
      <c r="I554" s="336">
        <f t="shared" si="19"/>
        <v>2450000</v>
      </c>
    </row>
    <row r="555" spans="1:10" hidden="1" outlineLevel="1">
      <c r="B555" s="569"/>
      <c r="C555" s="331" t="s">
        <v>39</v>
      </c>
      <c r="D555" s="337" t="s">
        <v>23</v>
      </c>
      <c r="E555" s="338" t="s">
        <v>17</v>
      </c>
      <c r="F555" s="339">
        <v>2</v>
      </c>
      <c r="G555" s="339">
        <f>F553</f>
        <v>3</v>
      </c>
      <c r="H555" s="340">
        <v>10000</v>
      </c>
      <c r="I555" s="336">
        <f t="shared" si="19"/>
        <v>2460000</v>
      </c>
    </row>
    <row r="556" spans="1:10" hidden="1" outlineLevel="1">
      <c r="B556" s="569"/>
      <c r="C556" s="331" t="s">
        <v>39</v>
      </c>
      <c r="D556" s="337" t="s">
        <v>25</v>
      </c>
      <c r="E556" s="338" t="s">
        <v>17</v>
      </c>
      <c r="F556" s="341">
        <f>F555</f>
        <v>2</v>
      </c>
      <c r="G556" s="341">
        <f>F554</f>
        <v>3</v>
      </c>
      <c r="H556" s="340">
        <v>10000</v>
      </c>
      <c r="I556" s="336">
        <f t="shared" si="19"/>
        <v>2470000</v>
      </c>
    </row>
    <row r="557" spans="1:10" hidden="1" outlineLevel="1">
      <c r="B557" s="567" t="s">
        <v>8</v>
      </c>
      <c r="C557" s="331" t="s">
        <v>39</v>
      </c>
      <c r="D557" s="342" t="s">
        <v>14</v>
      </c>
      <c r="E557" s="343" t="str">
        <f>E553</f>
        <v>Thắng</v>
      </c>
      <c r="F557" s="344">
        <v>3</v>
      </c>
      <c r="G557" s="344">
        <f>F559</f>
        <v>1</v>
      </c>
      <c r="H557" s="345">
        <v>0</v>
      </c>
      <c r="I557" s="336">
        <f t="shared" si="19"/>
        <v>2470000</v>
      </c>
    </row>
    <row r="558" spans="1:10" hidden="1" outlineLevel="1">
      <c r="B558" s="567"/>
      <c r="C558" s="331" t="s">
        <v>39</v>
      </c>
      <c r="D558" s="342" t="s">
        <v>118</v>
      </c>
      <c r="E558" s="343" t="s">
        <v>1</v>
      </c>
      <c r="F558" s="346">
        <f>F557</f>
        <v>3</v>
      </c>
      <c r="G558" s="346">
        <f>F560</f>
        <v>1</v>
      </c>
      <c r="H558" s="345">
        <v>0</v>
      </c>
      <c r="I558" s="336">
        <f t="shared" si="19"/>
        <v>2470000</v>
      </c>
    </row>
    <row r="559" spans="1:10" hidden="1" outlineLevel="1">
      <c r="B559" s="567"/>
      <c r="C559" s="331" t="s">
        <v>39</v>
      </c>
      <c r="D559" s="342" t="s">
        <v>0</v>
      </c>
      <c r="E559" s="343" t="s">
        <v>17</v>
      </c>
      <c r="F559" s="346">
        <v>1</v>
      </c>
      <c r="G559" s="346">
        <f>F557</f>
        <v>3</v>
      </c>
      <c r="H559" s="345">
        <v>10000</v>
      </c>
      <c r="I559" s="336">
        <f t="shared" si="19"/>
        <v>2480000</v>
      </c>
    </row>
    <row r="560" spans="1:10" hidden="1" outlineLevel="1">
      <c r="B560" s="567"/>
      <c r="C560" s="331" t="s">
        <v>39</v>
      </c>
      <c r="D560" s="342" t="s">
        <v>15</v>
      </c>
      <c r="E560" s="343" t="s">
        <v>17</v>
      </c>
      <c r="F560" s="347">
        <f>F559</f>
        <v>1</v>
      </c>
      <c r="G560" s="347">
        <f>F558</f>
        <v>3</v>
      </c>
      <c r="H560" s="345">
        <v>10000</v>
      </c>
      <c r="I560" s="336">
        <f t="shared" si="19"/>
        <v>2490000</v>
      </c>
    </row>
    <row r="561" spans="1:13" hidden="1" outlineLevel="1">
      <c r="B561" s="568" t="s">
        <v>10</v>
      </c>
      <c r="C561" s="331" t="s">
        <v>39</v>
      </c>
      <c r="D561" s="332" t="s">
        <v>0</v>
      </c>
      <c r="E561" s="333" t="s">
        <v>1</v>
      </c>
      <c r="F561" s="339">
        <v>3</v>
      </c>
      <c r="G561" s="339">
        <f>F563</f>
        <v>2</v>
      </c>
      <c r="H561" s="335">
        <v>0</v>
      </c>
      <c r="I561" s="336">
        <f t="shared" si="19"/>
        <v>2490000</v>
      </c>
    </row>
    <row r="562" spans="1:13" hidden="1" outlineLevel="1">
      <c r="B562" s="569"/>
      <c r="C562" s="331" t="s">
        <v>39</v>
      </c>
      <c r="D562" s="337" t="s">
        <v>15</v>
      </c>
      <c r="E562" s="338" t="s">
        <v>1</v>
      </c>
      <c r="F562" s="339">
        <f>F561</f>
        <v>3</v>
      </c>
      <c r="G562" s="339">
        <f>F564</f>
        <v>2</v>
      </c>
      <c r="H562" s="340">
        <v>0</v>
      </c>
      <c r="I562" s="336">
        <f t="shared" si="19"/>
        <v>2490000</v>
      </c>
    </row>
    <row r="563" spans="1:13" hidden="1" outlineLevel="1">
      <c r="B563" s="569"/>
      <c r="C563" s="331" t="s">
        <v>39</v>
      </c>
      <c r="D563" s="337" t="s">
        <v>118</v>
      </c>
      <c r="E563" s="338" t="s">
        <v>17</v>
      </c>
      <c r="F563" s="339">
        <v>2</v>
      </c>
      <c r="G563" s="339">
        <f>F561</f>
        <v>3</v>
      </c>
      <c r="H563" s="340">
        <v>10000</v>
      </c>
      <c r="I563" s="336">
        <f t="shared" si="19"/>
        <v>2500000</v>
      </c>
    </row>
    <row r="564" spans="1:13" hidden="1" outlineLevel="1">
      <c r="B564" s="569"/>
      <c r="C564" s="331" t="s">
        <v>39</v>
      </c>
      <c r="D564" s="337" t="s">
        <v>23</v>
      </c>
      <c r="E564" s="338" t="s">
        <v>17</v>
      </c>
      <c r="F564" s="341">
        <f>F563</f>
        <v>2</v>
      </c>
      <c r="G564" s="341">
        <f>F562</f>
        <v>3</v>
      </c>
      <c r="H564" s="340">
        <v>10000</v>
      </c>
      <c r="I564" s="336">
        <f t="shared" si="19"/>
        <v>2510000</v>
      </c>
    </row>
    <row r="565" spans="1:13" hidden="1" outlineLevel="1">
      <c r="B565" s="567" t="s">
        <v>31</v>
      </c>
      <c r="C565" s="331" t="s">
        <v>39</v>
      </c>
      <c r="D565" s="342" t="s">
        <v>23</v>
      </c>
      <c r="E565" s="343" t="str">
        <f>E561</f>
        <v>Thắng</v>
      </c>
      <c r="F565" s="344">
        <v>3</v>
      </c>
      <c r="G565" s="344">
        <f>F567</f>
        <v>2</v>
      </c>
      <c r="H565" s="345">
        <v>0</v>
      </c>
      <c r="I565" s="336">
        <f t="shared" si="19"/>
        <v>2510000</v>
      </c>
    </row>
    <row r="566" spans="1:13" hidden="1" outlineLevel="1">
      <c r="B566" s="567"/>
      <c r="C566" s="331" t="s">
        <v>39</v>
      </c>
      <c r="D566" s="342" t="s">
        <v>14</v>
      </c>
      <c r="E566" s="343" t="s">
        <v>1</v>
      </c>
      <c r="F566" s="346">
        <f>F565</f>
        <v>3</v>
      </c>
      <c r="G566" s="346">
        <f>F568</f>
        <v>2</v>
      </c>
      <c r="H566" s="345">
        <v>0</v>
      </c>
      <c r="I566" s="336">
        <f t="shared" si="19"/>
        <v>2510000</v>
      </c>
    </row>
    <row r="567" spans="1:13" hidden="1" outlineLevel="1">
      <c r="B567" s="567"/>
      <c r="C567" s="331" t="s">
        <v>39</v>
      </c>
      <c r="D567" s="342" t="s">
        <v>0</v>
      </c>
      <c r="E567" s="343" t="s">
        <v>17</v>
      </c>
      <c r="F567" s="346">
        <v>2</v>
      </c>
      <c r="G567" s="346">
        <f>F565</f>
        <v>3</v>
      </c>
      <c r="H567" s="345">
        <v>10000</v>
      </c>
      <c r="I567" s="336">
        <f t="shared" si="19"/>
        <v>2520000</v>
      </c>
    </row>
    <row r="568" spans="1:13" hidden="1" outlineLevel="1">
      <c r="B568" s="567"/>
      <c r="C568" s="331" t="s">
        <v>39</v>
      </c>
      <c r="D568" s="342" t="s">
        <v>15</v>
      </c>
      <c r="E568" s="343" t="s">
        <v>17</v>
      </c>
      <c r="F568" s="347">
        <f>F567</f>
        <v>2</v>
      </c>
      <c r="G568" s="347">
        <f>F566</f>
        <v>3</v>
      </c>
      <c r="H568" s="345">
        <v>10000</v>
      </c>
      <c r="I568" s="336">
        <f t="shared" si="19"/>
        <v>2530000</v>
      </c>
    </row>
    <row r="569" spans="1:13" hidden="1" outlineLevel="1">
      <c r="B569" s="568" t="s">
        <v>36</v>
      </c>
      <c r="C569" s="331" t="s">
        <v>39</v>
      </c>
      <c r="D569" s="332" t="s">
        <v>0</v>
      </c>
      <c r="E569" s="333" t="s">
        <v>1</v>
      </c>
      <c r="F569" s="339">
        <v>3</v>
      </c>
      <c r="G569" s="339">
        <f>F571</f>
        <v>2</v>
      </c>
      <c r="H569" s="335">
        <v>0</v>
      </c>
      <c r="I569" s="336">
        <f t="shared" si="19"/>
        <v>2530000</v>
      </c>
    </row>
    <row r="570" spans="1:13" hidden="1" outlineLevel="1">
      <c r="B570" s="569"/>
      <c r="C570" s="331" t="s">
        <v>39</v>
      </c>
      <c r="D570" s="337" t="s">
        <v>15</v>
      </c>
      <c r="E570" s="338" t="s">
        <v>1</v>
      </c>
      <c r="F570" s="339">
        <f>F569</f>
        <v>3</v>
      </c>
      <c r="G570" s="339">
        <f>F572</f>
        <v>2</v>
      </c>
      <c r="H570" s="340">
        <v>0</v>
      </c>
      <c r="I570" s="336">
        <f t="shared" si="19"/>
        <v>2530000</v>
      </c>
    </row>
    <row r="571" spans="1:13" hidden="1" outlineLevel="1">
      <c r="B571" s="569"/>
      <c r="C571" s="331" t="s">
        <v>39</v>
      </c>
      <c r="D571" s="337" t="s">
        <v>118</v>
      </c>
      <c r="E571" s="338" t="s">
        <v>17</v>
      </c>
      <c r="F571" s="339">
        <v>2</v>
      </c>
      <c r="G571" s="339">
        <f>F569</f>
        <v>3</v>
      </c>
      <c r="H571" s="340">
        <v>10000</v>
      </c>
      <c r="I571" s="336">
        <f t="shared" si="19"/>
        <v>2540000</v>
      </c>
    </row>
    <row r="572" spans="1:13" hidden="1" outlineLevel="1">
      <c r="B572" s="569"/>
      <c r="C572" s="331" t="s">
        <v>39</v>
      </c>
      <c r="D572" s="337" t="s">
        <v>14</v>
      </c>
      <c r="E572" s="338" t="s">
        <v>17</v>
      </c>
      <c r="F572" s="341">
        <f>F571</f>
        <v>2</v>
      </c>
      <c r="G572" s="341">
        <f>F570</f>
        <v>3</v>
      </c>
      <c r="H572" s="340">
        <v>10000</v>
      </c>
      <c r="I572" s="336">
        <f t="shared" si="19"/>
        <v>2550000</v>
      </c>
    </row>
    <row r="573" spans="1:13" collapsed="1">
      <c r="A573" s="312"/>
      <c r="B573" s="325" t="s">
        <v>469</v>
      </c>
      <c r="C573" s="326"/>
      <c r="D573" s="327"/>
      <c r="E573" s="328"/>
      <c r="F573" s="328"/>
      <c r="G573" s="328"/>
      <c r="H573" s="329">
        <f>SUM(H574:H609)</f>
        <v>170000</v>
      </c>
      <c r="I573" s="330">
        <v>0</v>
      </c>
      <c r="J573" s="312"/>
      <c r="M573" s="317"/>
    </row>
    <row r="574" spans="1:13" hidden="1" outlineLevel="1">
      <c r="A574" s="312"/>
      <c r="B574" s="567" t="s">
        <v>2</v>
      </c>
      <c r="C574" s="331" t="s">
        <v>39</v>
      </c>
      <c r="D574" s="342" t="s">
        <v>5</v>
      </c>
      <c r="E574" s="343" t="str">
        <f>E569</f>
        <v>Thắng</v>
      </c>
      <c r="F574" s="344">
        <v>3</v>
      </c>
      <c r="G574" s="344">
        <f>F576</f>
        <v>0</v>
      </c>
      <c r="H574" s="345">
        <v>0</v>
      </c>
      <c r="I574" s="336">
        <f>I572+H574</f>
        <v>2550000</v>
      </c>
      <c r="J574" s="312"/>
    </row>
    <row r="575" spans="1:13" hidden="1" outlineLevel="1">
      <c r="A575" s="312"/>
      <c r="B575" s="567"/>
      <c r="C575" s="331" t="s">
        <v>39</v>
      </c>
      <c r="D575" s="342" t="s">
        <v>15</v>
      </c>
      <c r="E575" s="343" t="s">
        <v>1</v>
      </c>
      <c r="F575" s="346">
        <f>F574</f>
        <v>3</v>
      </c>
      <c r="G575" s="346">
        <f>F577</f>
        <v>0</v>
      </c>
      <c r="H575" s="345">
        <v>0</v>
      </c>
      <c r="I575" s="336">
        <f>I574+H575</f>
        <v>2550000</v>
      </c>
      <c r="J575" s="312"/>
    </row>
    <row r="576" spans="1:13" hidden="1" outlineLevel="1">
      <c r="A576" s="312"/>
      <c r="B576" s="567"/>
      <c r="C576" s="331" t="s">
        <v>39</v>
      </c>
      <c r="D576" s="342" t="s">
        <v>16</v>
      </c>
      <c r="E576" s="343" t="s">
        <v>17</v>
      </c>
      <c r="F576" s="346">
        <v>0</v>
      </c>
      <c r="G576" s="346">
        <f>F574</f>
        <v>3</v>
      </c>
      <c r="H576" s="345">
        <v>10000</v>
      </c>
      <c r="I576" s="336">
        <f t="shared" ref="I576:I609" si="20">I575+H576</f>
        <v>2560000</v>
      </c>
      <c r="J576" s="312"/>
    </row>
    <row r="577" spans="1:10" hidden="1" outlineLevel="1">
      <c r="A577" s="312"/>
      <c r="B577" s="567"/>
      <c r="C577" s="331" t="s">
        <v>39</v>
      </c>
      <c r="D577" s="342" t="s">
        <v>24</v>
      </c>
      <c r="E577" s="343" t="s">
        <v>17</v>
      </c>
      <c r="F577" s="347">
        <f>F576</f>
        <v>0</v>
      </c>
      <c r="G577" s="347">
        <f>F575</f>
        <v>3</v>
      </c>
      <c r="H577" s="345">
        <v>10000</v>
      </c>
      <c r="I577" s="336">
        <f t="shared" si="20"/>
        <v>2570000</v>
      </c>
      <c r="J577" s="312"/>
    </row>
    <row r="578" spans="1:10" hidden="1" outlineLevel="1">
      <c r="A578" s="312"/>
      <c r="B578" s="568" t="s">
        <v>3</v>
      </c>
      <c r="C578" s="331" t="s">
        <v>39</v>
      </c>
      <c r="D578" s="332" t="s">
        <v>0</v>
      </c>
      <c r="E578" s="333" t="s">
        <v>1</v>
      </c>
      <c r="F578" s="339">
        <v>3</v>
      </c>
      <c r="G578" s="339">
        <f>F580</f>
        <v>2</v>
      </c>
      <c r="H578" s="335">
        <v>0</v>
      </c>
      <c r="I578" s="336">
        <f t="shared" si="20"/>
        <v>2570000</v>
      </c>
      <c r="J578" s="312"/>
    </row>
    <row r="579" spans="1:10" hidden="1" outlineLevel="1">
      <c r="A579" s="312"/>
      <c r="B579" s="569"/>
      <c r="C579" s="331" t="s">
        <v>39</v>
      </c>
      <c r="D579" s="337" t="s">
        <v>16</v>
      </c>
      <c r="E579" s="338" t="s">
        <v>1</v>
      </c>
      <c r="F579" s="339">
        <f>F578</f>
        <v>3</v>
      </c>
      <c r="G579" s="339">
        <f>F581</f>
        <v>2</v>
      </c>
      <c r="H579" s="340">
        <v>0</v>
      </c>
      <c r="I579" s="336">
        <f t="shared" si="20"/>
        <v>2570000</v>
      </c>
      <c r="J579" s="312"/>
    </row>
    <row r="580" spans="1:10" hidden="1" outlineLevel="1">
      <c r="A580" s="312"/>
      <c r="B580" s="569"/>
      <c r="C580" s="331" t="s">
        <v>39</v>
      </c>
      <c r="D580" s="337" t="s">
        <v>4</v>
      </c>
      <c r="E580" s="338" t="s">
        <v>17</v>
      </c>
      <c r="F580" s="339">
        <v>2</v>
      </c>
      <c r="G580" s="339">
        <f>F578</f>
        <v>3</v>
      </c>
      <c r="H580" s="340">
        <v>10000</v>
      </c>
      <c r="I580" s="336">
        <f t="shared" si="20"/>
        <v>2580000</v>
      </c>
      <c r="J580" s="312"/>
    </row>
    <row r="581" spans="1:10" hidden="1" outlineLevel="1">
      <c r="A581" s="312"/>
      <c r="B581" s="569"/>
      <c r="C581" s="331" t="s">
        <v>39</v>
      </c>
      <c r="D581" s="337" t="s">
        <v>24</v>
      </c>
      <c r="E581" s="338" t="s">
        <v>17</v>
      </c>
      <c r="F581" s="341">
        <f>F580</f>
        <v>2</v>
      </c>
      <c r="G581" s="341">
        <f>F579</f>
        <v>3</v>
      </c>
      <c r="H581" s="340">
        <v>10000</v>
      </c>
      <c r="I581" s="336">
        <f t="shared" si="20"/>
        <v>2590000</v>
      </c>
      <c r="J581" s="312"/>
    </row>
    <row r="582" spans="1:10" hidden="1" outlineLevel="1">
      <c r="A582" s="312"/>
      <c r="B582" s="567" t="s">
        <v>6</v>
      </c>
      <c r="C582" s="331" t="s">
        <v>39</v>
      </c>
      <c r="D582" s="342" t="s">
        <v>4</v>
      </c>
      <c r="E582" s="343" t="str">
        <f>E578</f>
        <v>Thắng</v>
      </c>
      <c r="F582" s="344">
        <v>3</v>
      </c>
      <c r="G582" s="344">
        <f>F584</f>
        <v>2</v>
      </c>
      <c r="H582" s="345">
        <v>0</v>
      </c>
      <c r="I582" s="336">
        <f t="shared" si="20"/>
        <v>2590000</v>
      </c>
      <c r="J582" s="312"/>
    </row>
    <row r="583" spans="1:10" hidden="1" outlineLevel="1">
      <c r="A583" s="312"/>
      <c r="B583" s="567"/>
      <c r="C583" s="331" t="s">
        <v>39</v>
      </c>
      <c r="D583" s="342" t="s">
        <v>15</v>
      </c>
      <c r="E583" s="343" t="s">
        <v>1</v>
      </c>
      <c r="F583" s="346">
        <f>F582</f>
        <v>3</v>
      </c>
      <c r="G583" s="346">
        <f>F585</f>
        <v>2</v>
      </c>
      <c r="H583" s="345">
        <v>0</v>
      </c>
      <c r="I583" s="336">
        <f t="shared" si="20"/>
        <v>2590000</v>
      </c>
      <c r="J583" s="312"/>
    </row>
    <row r="584" spans="1:10" hidden="1" outlineLevel="1">
      <c r="A584" s="312"/>
      <c r="B584" s="567"/>
      <c r="C584" s="331" t="s">
        <v>39</v>
      </c>
      <c r="D584" s="342" t="s">
        <v>23</v>
      </c>
      <c r="E584" s="343" t="s">
        <v>17</v>
      </c>
      <c r="F584" s="346">
        <v>2</v>
      </c>
      <c r="G584" s="346">
        <f>F582</f>
        <v>3</v>
      </c>
      <c r="H584" s="345">
        <v>10000</v>
      </c>
      <c r="I584" s="336">
        <f t="shared" si="20"/>
        <v>2600000</v>
      </c>
      <c r="J584" s="312"/>
    </row>
    <row r="585" spans="1:10" hidden="1" outlineLevel="1">
      <c r="A585" s="312"/>
      <c r="B585" s="567"/>
      <c r="C585" s="331" t="s">
        <v>39</v>
      </c>
      <c r="D585" s="342" t="s">
        <v>5</v>
      </c>
      <c r="E585" s="343" t="s">
        <v>17</v>
      </c>
      <c r="F585" s="347">
        <f>F584</f>
        <v>2</v>
      </c>
      <c r="G585" s="347">
        <f>F583</f>
        <v>3</v>
      </c>
      <c r="H585" s="345">
        <v>10000</v>
      </c>
      <c r="I585" s="336">
        <f t="shared" si="20"/>
        <v>2610000</v>
      </c>
      <c r="J585" s="312"/>
    </row>
    <row r="586" spans="1:10" hidden="1" outlineLevel="1">
      <c r="B586" s="568" t="s">
        <v>7</v>
      </c>
      <c r="C586" s="331" t="s">
        <v>39</v>
      </c>
      <c r="D586" s="332" t="s">
        <v>14</v>
      </c>
      <c r="E586" s="333" t="s">
        <v>1</v>
      </c>
      <c r="F586" s="339">
        <v>3</v>
      </c>
      <c r="G586" s="339">
        <f>F588</f>
        <v>2</v>
      </c>
      <c r="H586" s="335">
        <v>0</v>
      </c>
      <c r="I586" s="336">
        <f t="shared" si="20"/>
        <v>2610000</v>
      </c>
    </row>
    <row r="587" spans="1:10" hidden="1" outlineLevel="1">
      <c r="B587" s="569"/>
      <c r="C587" s="331" t="s">
        <v>39</v>
      </c>
      <c r="D587" s="337" t="s">
        <v>23</v>
      </c>
      <c r="E587" s="338" t="s">
        <v>1</v>
      </c>
      <c r="F587" s="339">
        <f>F586</f>
        <v>3</v>
      </c>
      <c r="G587" s="339">
        <f>F589</f>
        <v>2</v>
      </c>
      <c r="H587" s="340">
        <v>0</v>
      </c>
      <c r="I587" s="336">
        <f t="shared" si="20"/>
        <v>2610000</v>
      </c>
    </row>
    <row r="588" spans="1:10" hidden="1" outlineLevel="1">
      <c r="B588" s="569"/>
      <c r="C588" s="331" t="s">
        <v>39</v>
      </c>
      <c r="D588" s="337" t="s">
        <v>4</v>
      </c>
      <c r="E588" s="338" t="s">
        <v>17</v>
      </c>
      <c r="F588" s="339">
        <v>2</v>
      </c>
      <c r="G588" s="339">
        <f>F586</f>
        <v>3</v>
      </c>
      <c r="H588" s="340">
        <v>10000</v>
      </c>
      <c r="I588" s="336">
        <f t="shared" si="20"/>
        <v>2620000</v>
      </c>
    </row>
    <row r="589" spans="1:10" hidden="1" outlineLevel="1">
      <c r="B589" s="569"/>
      <c r="C589" s="331" t="s">
        <v>39</v>
      </c>
      <c r="D589" s="337" t="s">
        <v>5</v>
      </c>
      <c r="E589" s="338" t="s">
        <v>17</v>
      </c>
      <c r="F589" s="341">
        <f>F588</f>
        <v>2</v>
      </c>
      <c r="G589" s="341">
        <f>F587</f>
        <v>3</v>
      </c>
      <c r="H589" s="340">
        <v>10000</v>
      </c>
      <c r="I589" s="336">
        <f t="shared" si="20"/>
        <v>2630000</v>
      </c>
    </row>
    <row r="590" spans="1:10" hidden="1" outlineLevel="1">
      <c r="B590" s="567" t="s">
        <v>8</v>
      </c>
      <c r="C590" s="331" t="s">
        <v>39</v>
      </c>
      <c r="D590" s="342" t="s">
        <v>16</v>
      </c>
      <c r="E590" s="343" t="str">
        <f>E586</f>
        <v>Thắng</v>
      </c>
      <c r="F590" s="344">
        <v>3</v>
      </c>
      <c r="G590" s="344">
        <f>F592</f>
        <v>2</v>
      </c>
      <c r="H590" s="345">
        <v>0</v>
      </c>
      <c r="I590" s="336">
        <f t="shared" si="20"/>
        <v>2630000</v>
      </c>
    </row>
    <row r="591" spans="1:10" hidden="1" outlineLevel="1">
      <c r="B591" s="567"/>
      <c r="C591" s="331" t="s">
        <v>39</v>
      </c>
      <c r="D591" s="342" t="s">
        <v>15</v>
      </c>
      <c r="E591" s="343" t="s">
        <v>1</v>
      </c>
      <c r="F591" s="346">
        <f>F590</f>
        <v>3</v>
      </c>
      <c r="G591" s="346">
        <f>F593</f>
        <v>2</v>
      </c>
      <c r="H591" s="345">
        <v>0</v>
      </c>
      <c r="I591" s="336">
        <f t="shared" si="20"/>
        <v>2630000</v>
      </c>
    </row>
    <row r="592" spans="1:10" hidden="1" outlineLevel="1">
      <c r="B592" s="567"/>
      <c r="C592" s="331" t="s">
        <v>39</v>
      </c>
      <c r="D592" s="342" t="s">
        <v>24</v>
      </c>
      <c r="E592" s="343" t="s">
        <v>17</v>
      </c>
      <c r="F592" s="346">
        <v>2</v>
      </c>
      <c r="G592" s="346">
        <f>F590</f>
        <v>3</v>
      </c>
      <c r="H592" s="345">
        <v>10000</v>
      </c>
      <c r="I592" s="336">
        <f t="shared" si="20"/>
        <v>2640000</v>
      </c>
    </row>
    <row r="593" spans="2:9" hidden="1" outlineLevel="1">
      <c r="B593" s="567"/>
      <c r="C593" s="331" t="s">
        <v>39</v>
      </c>
      <c r="D593" s="342" t="s">
        <v>25</v>
      </c>
      <c r="E593" s="343" t="s">
        <v>17</v>
      </c>
      <c r="F593" s="347">
        <f>F592</f>
        <v>2</v>
      </c>
      <c r="G593" s="347">
        <f>F591</f>
        <v>3</v>
      </c>
      <c r="H593" s="345">
        <v>10000</v>
      </c>
      <c r="I593" s="336">
        <f t="shared" si="20"/>
        <v>2650000</v>
      </c>
    </row>
    <row r="594" spans="2:9" hidden="1" outlineLevel="1">
      <c r="B594" s="568" t="s">
        <v>10</v>
      </c>
      <c r="C594" s="331" t="s">
        <v>39</v>
      </c>
      <c r="D594" s="332" t="s">
        <v>25</v>
      </c>
      <c r="E594" s="333" t="s">
        <v>1</v>
      </c>
      <c r="F594" s="339">
        <v>3</v>
      </c>
      <c r="G594" s="339">
        <f>F596</f>
        <v>2</v>
      </c>
      <c r="H594" s="335">
        <v>0</v>
      </c>
      <c r="I594" s="336">
        <f t="shared" si="20"/>
        <v>2650000</v>
      </c>
    </row>
    <row r="595" spans="2:9" hidden="1" outlineLevel="1">
      <c r="B595" s="569"/>
      <c r="C595" s="331" t="s">
        <v>39</v>
      </c>
      <c r="D595" s="337" t="s">
        <v>15</v>
      </c>
      <c r="E595" s="338" t="s">
        <v>1</v>
      </c>
      <c r="F595" s="339">
        <f>F594</f>
        <v>3</v>
      </c>
      <c r="G595" s="339">
        <f>F597</f>
        <v>2</v>
      </c>
      <c r="H595" s="340">
        <v>0</v>
      </c>
      <c r="I595" s="336">
        <f t="shared" si="20"/>
        <v>2650000</v>
      </c>
    </row>
    <row r="596" spans="2:9" hidden="1" outlineLevel="1">
      <c r="B596" s="569"/>
      <c r="C596" s="331" t="s">
        <v>39</v>
      </c>
      <c r="D596" s="337" t="s">
        <v>0</v>
      </c>
      <c r="E596" s="338" t="s">
        <v>17</v>
      </c>
      <c r="F596" s="339">
        <v>2</v>
      </c>
      <c r="G596" s="339">
        <f>F594</f>
        <v>3</v>
      </c>
      <c r="H596" s="340">
        <v>10000</v>
      </c>
      <c r="I596" s="336">
        <f t="shared" si="20"/>
        <v>2660000</v>
      </c>
    </row>
    <row r="597" spans="2:9" hidden="1" outlineLevel="1">
      <c r="B597" s="569"/>
      <c r="C597" s="331" t="s">
        <v>39</v>
      </c>
      <c r="D597" s="337" t="s">
        <v>220</v>
      </c>
      <c r="E597" s="338" t="s">
        <v>17</v>
      </c>
      <c r="F597" s="341">
        <f>F596</f>
        <v>2</v>
      </c>
      <c r="G597" s="341">
        <f>F595</f>
        <v>3</v>
      </c>
      <c r="H597" s="340">
        <v>0</v>
      </c>
      <c r="I597" s="336">
        <f t="shared" si="20"/>
        <v>2660000</v>
      </c>
    </row>
    <row r="598" spans="2:9" hidden="1" outlineLevel="1">
      <c r="B598" s="567" t="s">
        <v>31</v>
      </c>
      <c r="C598" s="331" t="s">
        <v>39</v>
      </c>
      <c r="D598" s="342" t="s">
        <v>15</v>
      </c>
      <c r="E598" s="343" t="str">
        <f>E594</f>
        <v>Thắng</v>
      </c>
      <c r="F598" s="344">
        <v>3</v>
      </c>
      <c r="G598" s="344">
        <f>F600</f>
        <v>2</v>
      </c>
      <c r="H598" s="345">
        <v>0</v>
      </c>
      <c r="I598" s="336">
        <f t="shared" si="20"/>
        <v>2660000</v>
      </c>
    </row>
    <row r="599" spans="2:9" hidden="1" outlineLevel="1">
      <c r="B599" s="567"/>
      <c r="C599" s="331" t="s">
        <v>39</v>
      </c>
      <c r="D599" s="342" t="s">
        <v>16</v>
      </c>
      <c r="E599" s="343" t="s">
        <v>1</v>
      </c>
      <c r="F599" s="346">
        <f>F598</f>
        <v>3</v>
      </c>
      <c r="G599" s="346">
        <f>F601</f>
        <v>2</v>
      </c>
      <c r="H599" s="345">
        <v>0</v>
      </c>
      <c r="I599" s="336">
        <f t="shared" si="20"/>
        <v>2660000</v>
      </c>
    </row>
    <row r="600" spans="2:9" hidden="1" outlineLevel="1">
      <c r="B600" s="567"/>
      <c r="C600" s="331" t="s">
        <v>39</v>
      </c>
      <c r="D600" s="342" t="s">
        <v>0</v>
      </c>
      <c r="E600" s="343" t="s">
        <v>17</v>
      </c>
      <c r="F600" s="346">
        <v>2</v>
      </c>
      <c r="G600" s="346">
        <f>F598</f>
        <v>3</v>
      </c>
      <c r="H600" s="345">
        <v>10000</v>
      </c>
      <c r="I600" s="336">
        <f t="shared" si="20"/>
        <v>2670000</v>
      </c>
    </row>
    <row r="601" spans="2:9" hidden="1" outlineLevel="1">
      <c r="B601" s="567"/>
      <c r="C601" s="331" t="s">
        <v>39</v>
      </c>
      <c r="D601" s="342" t="s">
        <v>24</v>
      </c>
      <c r="E601" s="343" t="s">
        <v>17</v>
      </c>
      <c r="F601" s="347">
        <f>F600</f>
        <v>2</v>
      </c>
      <c r="G601" s="347">
        <f>F599</f>
        <v>3</v>
      </c>
      <c r="H601" s="345">
        <v>10000</v>
      </c>
      <c r="I601" s="336">
        <f t="shared" si="20"/>
        <v>2680000</v>
      </c>
    </row>
    <row r="602" spans="2:9" hidden="1" outlineLevel="1">
      <c r="B602" s="568" t="s">
        <v>36</v>
      </c>
      <c r="C602" s="331" t="s">
        <v>39</v>
      </c>
      <c r="D602" s="332" t="s">
        <v>14</v>
      </c>
      <c r="E602" s="333" t="s">
        <v>1</v>
      </c>
      <c r="F602" s="339">
        <v>3</v>
      </c>
      <c r="G602" s="339">
        <f>F604</f>
        <v>2</v>
      </c>
      <c r="H602" s="335">
        <v>0</v>
      </c>
      <c r="I602" s="336">
        <f t="shared" si="20"/>
        <v>2680000</v>
      </c>
    </row>
    <row r="603" spans="2:9" hidden="1" outlineLevel="1">
      <c r="B603" s="569"/>
      <c r="C603" s="331" t="s">
        <v>39</v>
      </c>
      <c r="D603" s="337" t="s">
        <v>5</v>
      </c>
      <c r="E603" s="338" t="s">
        <v>1</v>
      </c>
      <c r="F603" s="339">
        <f>F602</f>
        <v>3</v>
      </c>
      <c r="G603" s="339">
        <f>F605</f>
        <v>2</v>
      </c>
      <c r="H603" s="340">
        <v>0</v>
      </c>
      <c r="I603" s="336">
        <f t="shared" si="20"/>
        <v>2680000</v>
      </c>
    </row>
    <row r="604" spans="2:9" hidden="1" outlineLevel="1">
      <c r="B604" s="569"/>
      <c r="C604" s="331" t="s">
        <v>39</v>
      </c>
      <c r="D604" s="337" t="s">
        <v>118</v>
      </c>
      <c r="E604" s="338" t="s">
        <v>17</v>
      </c>
      <c r="F604" s="339">
        <v>2</v>
      </c>
      <c r="G604" s="339">
        <f>F602</f>
        <v>3</v>
      </c>
      <c r="H604" s="340">
        <v>10000</v>
      </c>
      <c r="I604" s="336">
        <f t="shared" si="20"/>
        <v>2690000</v>
      </c>
    </row>
    <row r="605" spans="2:9" hidden="1" outlineLevel="1">
      <c r="B605" s="569"/>
      <c r="C605" s="331" t="s">
        <v>39</v>
      </c>
      <c r="D605" s="337" t="s">
        <v>4</v>
      </c>
      <c r="E605" s="338" t="s">
        <v>17</v>
      </c>
      <c r="F605" s="341">
        <f>F604</f>
        <v>2</v>
      </c>
      <c r="G605" s="341">
        <f>F603</f>
        <v>3</v>
      </c>
      <c r="H605" s="340">
        <v>10000</v>
      </c>
      <c r="I605" s="336">
        <f t="shared" si="20"/>
        <v>2700000</v>
      </c>
    </row>
    <row r="606" spans="2:9" hidden="1" outlineLevel="1">
      <c r="B606" s="567" t="s">
        <v>37</v>
      </c>
      <c r="C606" s="331" t="s">
        <v>39</v>
      </c>
      <c r="D606" s="342" t="s">
        <v>0</v>
      </c>
      <c r="E606" s="343" t="str">
        <f>E602</f>
        <v>Thắng</v>
      </c>
      <c r="F606" s="344">
        <v>3</v>
      </c>
      <c r="G606" s="344">
        <f>F608</f>
        <v>2</v>
      </c>
      <c r="H606" s="345">
        <v>0</v>
      </c>
      <c r="I606" s="336">
        <f t="shared" si="20"/>
        <v>2700000</v>
      </c>
    </row>
    <row r="607" spans="2:9" hidden="1" outlineLevel="1">
      <c r="B607" s="567"/>
      <c r="C607" s="331" t="s">
        <v>39</v>
      </c>
      <c r="D607" s="342" t="s">
        <v>16</v>
      </c>
      <c r="E607" s="343" t="s">
        <v>1</v>
      </c>
      <c r="F607" s="346">
        <f>F606</f>
        <v>3</v>
      </c>
      <c r="G607" s="346">
        <f>F609</f>
        <v>2</v>
      </c>
      <c r="H607" s="345">
        <v>0</v>
      </c>
      <c r="I607" s="336">
        <f t="shared" si="20"/>
        <v>2700000</v>
      </c>
    </row>
    <row r="608" spans="2:9" hidden="1" outlineLevel="1">
      <c r="B608" s="567"/>
      <c r="C608" s="331" t="s">
        <v>39</v>
      </c>
      <c r="D608" s="342" t="s">
        <v>25</v>
      </c>
      <c r="E608" s="343" t="s">
        <v>17</v>
      </c>
      <c r="F608" s="346">
        <v>2</v>
      </c>
      <c r="G608" s="346">
        <f>F606</f>
        <v>3</v>
      </c>
      <c r="H608" s="345">
        <v>10000</v>
      </c>
      <c r="I608" s="336">
        <f t="shared" si="20"/>
        <v>2710000</v>
      </c>
    </row>
    <row r="609" spans="1:13" hidden="1" outlineLevel="1">
      <c r="B609" s="567"/>
      <c r="C609" s="331" t="s">
        <v>39</v>
      </c>
      <c r="D609" s="342" t="s">
        <v>24</v>
      </c>
      <c r="E609" s="343" t="s">
        <v>17</v>
      </c>
      <c r="F609" s="347">
        <f>F608</f>
        <v>2</v>
      </c>
      <c r="G609" s="347">
        <f>F607</f>
        <v>3</v>
      </c>
      <c r="H609" s="345">
        <v>10000</v>
      </c>
      <c r="I609" s="336">
        <f t="shared" si="20"/>
        <v>2720000</v>
      </c>
    </row>
    <row r="610" spans="1:13" collapsed="1">
      <c r="A610" s="312"/>
      <c r="B610" s="325" t="s">
        <v>470</v>
      </c>
      <c r="C610" s="326"/>
      <c r="D610" s="327"/>
      <c r="E610" s="328"/>
      <c r="F610" s="328"/>
      <c r="G610" s="328"/>
      <c r="H610" s="329">
        <f>SUM(H611:H622)</f>
        <v>50000</v>
      </c>
      <c r="I610" s="330">
        <v>0</v>
      </c>
      <c r="J610" s="312"/>
      <c r="M610" s="317"/>
    </row>
    <row r="611" spans="1:13" hidden="1" outlineLevel="1">
      <c r="A611" s="312"/>
      <c r="B611" s="567" t="s">
        <v>2</v>
      </c>
      <c r="C611" s="331" t="s">
        <v>39</v>
      </c>
      <c r="D611" s="342" t="s">
        <v>13</v>
      </c>
      <c r="E611" s="343" t="str">
        <f>E606</f>
        <v>Thắng</v>
      </c>
      <c r="F611" s="344">
        <v>3</v>
      </c>
      <c r="G611" s="344">
        <f>F613</f>
        <v>1</v>
      </c>
      <c r="H611" s="345">
        <v>0</v>
      </c>
      <c r="I611" s="336">
        <f>I609+H611</f>
        <v>2720000</v>
      </c>
      <c r="J611" s="312"/>
    </row>
    <row r="612" spans="1:13" hidden="1" outlineLevel="1">
      <c r="A612" s="312"/>
      <c r="B612" s="567"/>
      <c r="C612" s="331" t="s">
        <v>39</v>
      </c>
      <c r="D612" s="342" t="s">
        <v>15</v>
      </c>
      <c r="E612" s="343" t="s">
        <v>1</v>
      </c>
      <c r="F612" s="346">
        <f>F611</f>
        <v>3</v>
      </c>
      <c r="G612" s="346">
        <f>F614</f>
        <v>1</v>
      </c>
      <c r="H612" s="345">
        <v>0</v>
      </c>
      <c r="I612" s="336">
        <f>I611+H612</f>
        <v>2720000</v>
      </c>
      <c r="J612" s="312"/>
    </row>
    <row r="613" spans="1:13" hidden="1" outlineLevel="1">
      <c r="A613" s="312"/>
      <c r="B613" s="567"/>
      <c r="C613" s="331" t="s">
        <v>39</v>
      </c>
      <c r="D613" s="342" t="s">
        <v>16</v>
      </c>
      <c r="E613" s="343" t="s">
        <v>17</v>
      </c>
      <c r="F613" s="346">
        <v>1</v>
      </c>
      <c r="G613" s="346">
        <f>F611</f>
        <v>3</v>
      </c>
      <c r="H613" s="345">
        <v>10000</v>
      </c>
      <c r="I613" s="336">
        <f t="shared" ref="I613:I622" si="21">I612+H613</f>
        <v>2730000</v>
      </c>
      <c r="J613" s="312"/>
    </row>
    <row r="614" spans="1:13" hidden="1" outlineLevel="1">
      <c r="A614" s="312"/>
      <c r="B614" s="567"/>
      <c r="C614" s="331" t="s">
        <v>39</v>
      </c>
      <c r="D614" s="342" t="s">
        <v>471</v>
      </c>
      <c r="E614" s="343" t="s">
        <v>17</v>
      </c>
      <c r="F614" s="347">
        <f>F613</f>
        <v>1</v>
      </c>
      <c r="G614" s="347">
        <f>F612</f>
        <v>3</v>
      </c>
      <c r="H614" s="345">
        <v>0</v>
      </c>
      <c r="I614" s="336">
        <f t="shared" si="21"/>
        <v>2730000</v>
      </c>
      <c r="J614" s="312"/>
    </row>
    <row r="615" spans="1:13" hidden="1" outlineLevel="1">
      <c r="A615" s="312"/>
      <c r="B615" s="568" t="s">
        <v>3</v>
      </c>
      <c r="C615" s="331" t="s">
        <v>39</v>
      </c>
      <c r="D615" s="332" t="s">
        <v>9</v>
      </c>
      <c r="E615" s="333" t="s">
        <v>1</v>
      </c>
      <c r="F615" s="339">
        <v>3</v>
      </c>
      <c r="G615" s="339">
        <f>F617</f>
        <v>2</v>
      </c>
      <c r="H615" s="335">
        <v>0</v>
      </c>
      <c r="I615" s="336">
        <f t="shared" si="21"/>
        <v>2730000</v>
      </c>
      <c r="J615" s="312"/>
    </row>
    <row r="616" spans="1:13" hidden="1" outlineLevel="1">
      <c r="A616" s="312"/>
      <c r="B616" s="569"/>
      <c r="C616" s="331" t="s">
        <v>39</v>
      </c>
      <c r="D616" s="337" t="s">
        <v>25</v>
      </c>
      <c r="E616" s="338" t="s">
        <v>1</v>
      </c>
      <c r="F616" s="339">
        <f>F615</f>
        <v>3</v>
      </c>
      <c r="G616" s="339">
        <f>F618</f>
        <v>2</v>
      </c>
      <c r="H616" s="340">
        <v>0</v>
      </c>
      <c r="I616" s="336">
        <f t="shared" si="21"/>
        <v>2730000</v>
      </c>
      <c r="J616" s="312"/>
    </row>
    <row r="617" spans="1:13" hidden="1" outlineLevel="1">
      <c r="A617" s="312"/>
      <c r="B617" s="569"/>
      <c r="C617" s="331" t="s">
        <v>39</v>
      </c>
      <c r="D617" s="337" t="s">
        <v>13</v>
      </c>
      <c r="E617" s="338" t="s">
        <v>17</v>
      </c>
      <c r="F617" s="339">
        <v>2</v>
      </c>
      <c r="G617" s="339">
        <f>F615</f>
        <v>3</v>
      </c>
      <c r="H617" s="340">
        <v>10000</v>
      </c>
      <c r="I617" s="336">
        <f t="shared" si="21"/>
        <v>2740000</v>
      </c>
      <c r="J617" s="312"/>
    </row>
    <row r="618" spans="1:13" hidden="1" outlineLevel="1">
      <c r="A618" s="312"/>
      <c r="B618" s="569"/>
      <c r="C618" s="331" t="s">
        <v>39</v>
      </c>
      <c r="D618" s="337" t="s">
        <v>15</v>
      </c>
      <c r="E618" s="338" t="s">
        <v>17</v>
      </c>
      <c r="F618" s="341">
        <f>F617</f>
        <v>2</v>
      </c>
      <c r="G618" s="341">
        <f>F616</f>
        <v>3</v>
      </c>
      <c r="H618" s="340">
        <v>10000</v>
      </c>
      <c r="I618" s="336">
        <f t="shared" si="21"/>
        <v>2750000</v>
      </c>
      <c r="J618" s="312"/>
    </row>
    <row r="619" spans="1:13" hidden="1" outlineLevel="1">
      <c r="B619" s="567" t="s">
        <v>31</v>
      </c>
      <c r="C619" s="331" t="s">
        <v>39</v>
      </c>
      <c r="D619" s="342" t="s">
        <v>9</v>
      </c>
      <c r="E619" s="343" t="str">
        <f>E615</f>
        <v>Thắng</v>
      </c>
      <c r="F619" s="344">
        <v>3</v>
      </c>
      <c r="G619" s="344">
        <f>F621</f>
        <v>1</v>
      </c>
      <c r="H619" s="345">
        <v>0</v>
      </c>
      <c r="I619" s="336">
        <f t="shared" si="21"/>
        <v>2750000</v>
      </c>
    </row>
    <row r="620" spans="1:13" hidden="1" outlineLevel="1">
      <c r="B620" s="567"/>
      <c r="C620" s="331" t="s">
        <v>39</v>
      </c>
      <c r="D620" s="342" t="s">
        <v>0</v>
      </c>
      <c r="E620" s="343" t="s">
        <v>1</v>
      </c>
      <c r="F620" s="346">
        <f>F619</f>
        <v>3</v>
      </c>
      <c r="G620" s="346">
        <f>F622</f>
        <v>1</v>
      </c>
      <c r="H620" s="345">
        <v>0</v>
      </c>
      <c r="I620" s="336">
        <f t="shared" si="21"/>
        <v>2750000</v>
      </c>
    </row>
    <row r="621" spans="1:13" hidden="1" outlineLevel="1">
      <c r="B621" s="567"/>
      <c r="C621" s="331" t="s">
        <v>39</v>
      </c>
      <c r="D621" s="342" t="s">
        <v>15</v>
      </c>
      <c r="E621" s="343" t="s">
        <v>17</v>
      </c>
      <c r="F621" s="346">
        <v>1</v>
      </c>
      <c r="G621" s="346">
        <f>F619</f>
        <v>3</v>
      </c>
      <c r="H621" s="345">
        <v>10000</v>
      </c>
      <c r="I621" s="336">
        <f t="shared" si="21"/>
        <v>2760000</v>
      </c>
    </row>
    <row r="622" spans="1:13" hidden="1" outlineLevel="1">
      <c r="B622" s="567"/>
      <c r="C622" s="331" t="s">
        <v>39</v>
      </c>
      <c r="D622" s="342" t="s">
        <v>118</v>
      </c>
      <c r="E622" s="343" t="s">
        <v>17</v>
      </c>
      <c r="F622" s="347">
        <f>F621</f>
        <v>1</v>
      </c>
      <c r="G622" s="347">
        <f>F620</f>
        <v>3</v>
      </c>
      <c r="H622" s="345">
        <v>10000</v>
      </c>
      <c r="I622" s="336">
        <f t="shared" si="21"/>
        <v>2770000</v>
      </c>
    </row>
    <row r="623" spans="1:13" collapsed="1">
      <c r="A623" s="312"/>
      <c r="B623" s="325" t="s">
        <v>472</v>
      </c>
      <c r="C623" s="326"/>
      <c r="D623" s="327"/>
      <c r="E623" s="328"/>
      <c r="F623" s="328"/>
      <c r="G623" s="328"/>
      <c r="H623" s="329">
        <f>SUM(H624:H639)</f>
        <v>70000</v>
      </c>
      <c r="I623" s="330">
        <v>0</v>
      </c>
      <c r="J623" s="312"/>
      <c r="M623" s="317"/>
    </row>
    <row r="624" spans="1:13" hidden="1" outlineLevel="1">
      <c r="A624" s="312"/>
      <c r="B624" s="567" t="s">
        <v>2</v>
      </c>
      <c r="C624" s="331" t="s">
        <v>39</v>
      </c>
      <c r="D624" s="342" t="s">
        <v>25</v>
      </c>
      <c r="E624" s="343" t="str">
        <f>E619</f>
        <v>Thắng</v>
      </c>
      <c r="F624" s="344">
        <v>3</v>
      </c>
      <c r="G624" s="344">
        <f>F626</f>
        <v>1</v>
      </c>
      <c r="H624" s="345">
        <v>0</v>
      </c>
      <c r="I624" s="336">
        <f>I622+H624</f>
        <v>2770000</v>
      </c>
      <c r="J624" s="312"/>
    </row>
    <row r="625" spans="1:13" hidden="1" outlineLevel="1">
      <c r="A625" s="312"/>
      <c r="B625" s="567"/>
      <c r="C625" s="331" t="s">
        <v>39</v>
      </c>
      <c r="D625" s="342" t="s">
        <v>24</v>
      </c>
      <c r="E625" s="343" t="s">
        <v>1</v>
      </c>
      <c r="F625" s="346">
        <f>F624</f>
        <v>3</v>
      </c>
      <c r="G625" s="346">
        <f>F627</f>
        <v>1</v>
      </c>
      <c r="H625" s="345">
        <v>0</v>
      </c>
      <c r="I625" s="336">
        <f>I624+H625</f>
        <v>2770000</v>
      </c>
      <c r="J625" s="312"/>
    </row>
    <row r="626" spans="1:13" hidden="1" outlineLevel="1">
      <c r="A626" s="312"/>
      <c r="B626" s="567"/>
      <c r="C626" s="331" t="s">
        <v>39</v>
      </c>
      <c r="D626" s="342" t="s">
        <v>16</v>
      </c>
      <c r="E626" s="343" t="s">
        <v>17</v>
      </c>
      <c r="F626" s="346">
        <v>1</v>
      </c>
      <c r="G626" s="346">
        <f>F624</f>
        <v>3</v>
      </c>
      <c r="H626" s="345">
        <v>10000</v>
      </c>
      <c r="I626" s="336">
        <f t="shared" ref="I626:I639" si="22">I625+H626</f>
        <v>2780000</v>
      </c>
      <c r="J626" s="312"/>
    </row>
    <row r="627" spans="1:13" hidden="1" outlineLevel="1">
      <c r="A627" s="312"/>
      <c r="B627" s="567"/>
      <c r="C627" s="331" t="s">
        <v>39</v>
      </c>
      <c r="D627" s="342" t="s">
        <v>220</v>
      </c>
      <c r="E627" s="343" t="s">
        <v>17</v>
      </c>
      <c r="F627" s="347">
        <f>F626</f>
        <v>1</v>
      </c>
      <c r="G627" s="347">
        <f>F625</f>
        <v>3</v>
      </c>
      <c r="H627" s="345">
        <v>0</v>
      </c>
      <c r="I627" s="336">
        <f t="shared" si="22"/>
        <v>2780000</v>
      </c>
      <c r="J627" s="312"/>
    </row>
    <row r="628" spans="1:13" hidden="1" outlineLevel="1">
      <c r="A628" s="312"/>
      <c r="B628" s="568" t="s">
        <v>3</v>
      </c>
      <c r="C628" s="331" t="s">
        <v>39</v>
      </c>
      <c r="D628" s="332" t="s">
        <v>25</v>
      </c>
      <c r="E628" s="333" t="s">
        <v>1</v>
      </c>
      <c r="F628" s="339">
        <v>3</v>
      </c>
      <c r="G628" s="339">
        <f>F630</f>
        <v>2</v>
      </c>
      <c r="H628" s="335">
        <v>0</v>
      </c>
      <c r="I628" s="336">
        <f t="shared" si="22"/>
        <v>2780000</v>
      </c>
      <c r="J628" s="312"/>
    </row>
    <row r="629" spans="1:13" hidden="1" outlineLevel="1">
      <c r="A629" s="312"/>
      <c r="B629" s="569"/>
      <c r="C629" s="331" t="s">
        <v>39</v>
      </c>
      <c r="D629" s="337" t="s">
        <v>24</v>
      </c>
      <c r="E629" s="338" t="s">
        <v>1</v>
      </c>
      <c r="F629" s="339">
        <f>F628</f>
        <v>3</v>
      </c>
      <c r="G629" s="339">
        <f>F631</f>
        <v>2</v>
      </c>
      <c r="H629" s="340">
        <v>0</v>
      </c>
      <c r="I629" s="336">
        <f t="shared" si="22"/>
        <v>2780000</v>
      </c>
      <c r="J629" s="312"/>
    </row>
    <row r="630" spans="1:13" hidden="1" outlineLevel="1">
      <c r="A630" s="312"/>
      <c r="B630" s="569"/>
      <c r="C630" s="331" t="s">
        <v>39</v>
      </c>
      <c r="D630" s="337" t="s">
        <v>16</v>
      </c>
      <c r="E630" s="338" t="s">
        <v>17</v>
      </c>
      <c r="F630" s="339">
        <v>2</v>
      </c>
      <c r="G630" s="339">
        <f>F628</f>
        <v>3</v>
      </c>
      <c r="H630" s="340">
        <v>10000</v>
      </c>
      <c r="I630" s="336">
        <f t="shared" si="22"/>
        <v>2790000</v>
      </c>
      <c r="J630" s="312"/>
    </row>
    <row r="631" spans="1:13" hidden="1" outlineLevel="1">
      <c r="A631" s="312"/>
      <c r="B631" s="569"/>
      <c r="C631" s="331" t="s">
        <v>39</v>
      </c>
      <c r="D631" s="337" t="s">
        <v>0</v>
      </c>
      <c r="E631" s="338" t="s">
        <v>17</v>
      </c>
      <c r="F631" s="341">
        <f>F630</f>
        <v>2</v>
      </c>
      <c r="G631" s="341">
        <f>F629</f>
        <v>3</v>
      </c>
      <c r="H631" s="340">
        <v>10000</v>
      </c>
      <c r="I631" s="336">
        <f t="shared" si="22"/>
        <v>2800000</v>
      </c>
      <c r="J631" s="312"/>
    </row>
    <row r="632" spans="1:13" hidden="1" outlineLevel="1">
      <c r="A632" s="312"/>
      <c r="B632" s="567" t="s">
        <v>6</v>
      </c>
      <c r="C632" s="331" t="s">
        <v>39</v>
      </c>
      <c r="D632" s="342" t="s">
        <v>25</v>
      </c>
      <c r="E632" s="343" t="str">
        <f>E628</f>
        <v>Thắng</v>
      </c>
      <c r="F632" s="344">
        <v>3</v>
      </c>
      <c r="G632" s="344">
        <f>F634</f>
        <v>1</v>
      </c>
      <c r="H632" s="345">
        <v>0</v>
      </c>
      <c r="I632" s="336">
        <f t="shared" si="22"/>
        <v>2800000</v>
      </c>
      <c r="J632" s="312"/>
    </row>
    <row r="633" spans="1:13" hidden="1" outlineLevel="1">
      <c r="A633" s="312"/>
      <c r="B633" s="567"/>
      <c r="C633" s="331" t="s">
        <v>39</v>
      </c>
      <c r="D633" s="342" t="s">
        <v>118</v>
      </c>
      <c r="E633" s="343" t="s">
        <v>1</v>
      </c>
      <c r="F633" s="346">
        <f>F632</f>
        <v>3</v>
      </c>
      <c r="G633" s="346">
        <f>F635</f>
        <v>1</v>
      </c>
      <c r="H633" s="345">
        <v>0</v>
      </c>
      <c r="I633" s="336">
        <f t="shared" si="22"/>
        <v>2800000</v>
      </c>
      <c r="J633" s="312"/>
    </row>
    <row r="634" spans="1:13" hidden="1" outlineLevel="1">
      <c r="A634" s="312"/>
      <c r="B634" s="567"/>
      <c r="C634" s="331" t="s">
        <v>39</v>
      </c>
      <c r="D634" s="342" t="s">
        <v>0</v>
      </c>
      <c r="E634" s="343" t="s">
        <v>17</v>
      </c>
      <c r="F634" s="346">
        <v>1</v>
      </c>
      <c r="G634" s="346">
        <f>F632</f>
        <v>3</v>
      </c>
      <c r="H634" s="345">
        <v>10000</v>
      </c>
      <c r="I634" s="336">
        <f t="shared" si="22"/>
        <v>2810000</v>
      </c>
      <c r="J634" s="312"/>
    </row>
    <row r="635" spans="1:13" hidden="1" outlineLevel="1">
      <c r="A635" s="312"/>
      <c r="B635" s="567"/>
      <c r="C635" s="331" t="s">
        <v>39</v>
      </c>
      <c r="D635" s="342" t="s">
        <v>24</v>
      </c>
      <c r="E635" s="343" t="s">
        <v>17</v>
      </c>
      <c r="F635" s="347">
        <f>F634</f>
        <v>1</v>
      </c>
      <c r="G635" s="347">
        <f>F633</f>
        <v>3</v>
      </c>
      <c r="H635" s="345">
        <v>10000</v>
      </c>
      <c r="I635" s="336">
        <f t="shared" si="22"/>
        <v>2820000</v>
      </c>
      <c r="J635" s="312"/>
    </row>
    <row r="636" spans="1:13" hidden="1" outlineLevel="1">
      <c r="B636" s="568" t="s">
        <v>7</v>
      </c>
      <c r="C636" s="331" t="s">
        <v>39</v>
      </c>
      <c r="D636" s="332" t="s">
        <v>25</v>
      </c>
      <c r="E636" s="333" t="s">
        <v>1</v>
      </c>
      <c r="F636" s="339">
        <v>3</v>
      </c>
      <c r="G636" s="339">
        <f>F638</f>
        <v>1</v>
      </c>
      <c r="H636" s="335">
        <v>0</v>
      </c>
      <c r="I636" s="336">
        <f t="shared" si="22"/>
        <v>2820000</v>
      </c>
    </row>
    <row r="637" spans="1:13" hidden="1" outlineLevel="1">
      <c r="B637" s="569"/>
      <c r="C637" s="331" t="s">
        <v>39</v>
      </c>
      <c r="D637" s="337" t="s">
        <v>118</v>
      </c>
      <c r="E637" s="338" t="s">
        <v>1</v>
      </c>
      <c r="F637" s="339">
        <f>F636</f>
        <v>3</v>
      </c>
      <c r="G637" s="339">
        <f>F639</f>
        <v>1</v>
      </c>
      <c r="H637" s="340">
        <v>0</v>
      </c>
      <c r="I637" s="336">
        <f t="shared" si="22"/>
        <v>2820000</v>
      </c>
    </row>
    <row r="638" spans="1:13" hidden="1" outlineLevel="1">
      <c r="B638" s="569"/>
      <c r="C638" s="331" t="s">
        <v>39</v>
      </c>
      <c r="D638" s="337" t="s">
        <v>0</v>
      </c>
      <c r="E638" s="338" t="s">
        <v>17</v>
      </c>
      <c r="F638" s="339">
        <v>1</v>
      </c>
      <c r="G638" s="339">
        <f>F636</f>
        <v>3</v>
      </c>
      <c r="H638" s="340">
        <v>10000</v>
      </c>
      <c r="I638" s="336">
        <f t="shared" si="22"/>
        <v>2830000</v>
      </c>
    </row>
    <row r="639" spans="1:13" hidden="1" outlineLevel="1">
      <c r="B639" s="569"/>
      <c r="C639" s="331" t="s">
        <v>39</v>
      </c>
      <c r="D639" s="337" t="s">
        <v>16</v>
      </c>
      <c r="E639" s="338" t="s">
        <v>17</v>
      </c>
      <c r="F639" s="341">
        <f>F638</f>
        <v>1</v>
      </c>
      <c r="G639" s="341">
        <f>F637</f>
        <v>3</v>
      </c>
      <c r="H639" s="340">
        <v>10000</v>
      </c>
      <c r="I639" s="336">
        <f t="shared" si="22"/>
        <v>2840000</v>
      </c>
    </row>
    <row r="640" spans="1:13" collapsed="1">
      <c r="A640" s="312"/>
      <c r="B640" s="325" t="s">
        <v>473</v>
      </c>
      <c r="C640" s="326"/>
      <c r="D640" s="327"/>
      <c r="E640" s="328"/>
      <c r="F640" s="328"/>
      <c r="G640" s="328"/>
      <c r="H640" s="329">
        <f>SUM(H641:H660)</f>
        <v>100000</v>
      </c>
      <c r="I640" s="330">
        <v>0</v>
      </c>
      <c r="J640" s="312"/>
      <c r="M640" s="317"/>
    </row>
    <row r="641" spans="1:10" hidden="1" outlineLevel="1">
      <c r="A641" s="312"/>
      <c r="B641" s="567" t="s">
        <v>2</v>
      </c>
      <c r="C641" s="331" t="s">
        <v>39</v>
      </c>
      <c r="D641" s="342" t="s">
        <v>23</v>
      </c>
      <c r="E641" s="343" t="str">
        <f>E636</f>
        <v>Thắng</v>
      </c>
      <c r="F641" s="344">
        <v>3</v>
      </c>
      <c r="G641" s="344">
        <f>F643</f>
        <v>0</v>
      </c>
      <c r="H641" s="345">
        <v>0</v>
      </c>
      <c r="I641" s="336">
        <f>I639+H641</f>
        <v>2840000</v>
      </c>
      <c r="J641" s="312"/>
    </row>
    <row r="642" spans="1:10" hidden="1" outlineLevel="1">
      <c r="A642" s="312"/>
      <c r="B642" s="567"/>
      <c r="C642" s="331" t="s">
        <v>39</v>
      </c>
      <c r="D642" s="342" t="s">
        <v>16</v>
      </c>
      <c r="E642" s="343" t="s">
        <v>1</v>
      </c>
      <c r="F642" s="346">
        <f>F641</f>
        <v>3</v>
      </c>
      <c r="G642" s="346">
        <f>F644</f>
        <v>0</v>
      </c>
      <c r="H642" s="345">
        <v>0</v>
      </c>
      <c r="I642" s="336">
        <f>I641+H642</f>
        <v>2840000</v>
      </c>
      <c r="J642" s="312"/>
    </row>
    <row r="643" spans="1:10" hidden="1" outlineLevel="1">
      <c r="A643" s="312"/>
      <c r="B643" s="567"/>
      <c r="C643" s="331" t="s">
        <v>39</v>
      </c>
      <c r="D643" s="342" t="s">
        <v>25</v>
      </c>
      <c r="E643" s="343" t="s">
        <v>17</v>
      </c>
      <c r="F643" s="346">
        <v>0</v>
      </c>
      <c r="G643" s="346">
        <f>F641</f>
        <v>3</v>
      </c>
      <c r="H643" s="345">
        <v>10000</v>
      </c>
      <c r="I643" s="336">
        <f t="shared" ref="I643:I660" si="23">I642+H643</f>
        <v>2850000</v>
      </c>
      <c r="J643" s="312"/>
    </row>
    <row r="644" spans="1:10" hidden="1" outlineLevel="1">
      <c r="A644" s="312"/>
      <c r="B644" s="567"/>
      <c r="C644" s="331" t="s">
        <v>39</v>
      </c>
      <c r="D644" s="342" t="s">
        <v>9</v>
      </c>
      <c r="E644" s="343" t="s">
        <v>17</v>
      </c>
      <c r="F644" s="347">
        <f>F643</f>
        <v>0</v>
      </c>
      <c r="G644" s="347">
        <f>F642</f>
        <v>3</v>
      </c>
      <c r="H644" s="345">
        <v>10000</v>
      </c>
      <c r="I644" s="336">
        <f t="shared" si="23"/>
        <v>2860000</v>
      </c>
      <c r="J644" s="312"/>
    </row>
    <row r="645" spans="1:10" hidden="1" outlineLevel="1">
      <c r="A645" s="312"/>
      <c r="B645" s="568" t="s">
        <v>3</v>
      </c>
      <c r="C645" s="331" t="s">
        <v>39</v>
      </c>
      <c r="D645" s="332" t="s">
        <v>25</v>
      </c>
      <c r="E645" s="333" t="s">
        <v>1</v>
      </c>
      <c r="F645" s="339">
        <v>3</v>
      </c>
      <c r="G645" s="339">
        <f>F647</f>
        <v>2</v>
      </c>
      <c r="H645" s="335">
        <v>0</v>
      </c>
      <c r="I645" s="336">
        <f t="shared" si="23"/>
        <v>2860000</v>
      </c>
      <c r="J645" s="312"/>
    </row>
    <row r="646" spans="1:10" hidden="1" outlineLevel="1">
      <c r="A646" s="312"/>
      <c r="B646" s="569"/>
      <c r="C646" s="331" t="s">
        <v>39</v>
      </c>
      <c r="D646" s="337" t="s">
        <v>9</v>
      </c>
      <c r="E646" s="338" t="s">
        <v>1</v>
      </c>
      <c r="F646" s="339">
        <f>F645</f>
        <v>3</v>
      </c>
      <c r="G646" s="339">
        <f>F648</f>
        <v>2</v>
      </c>
      <c r="H646" s="340">
        <v>0</v>
      </c>
      <c r="I646" s="336">
        <f t="shared" si="23"/>
        <v>2860000</v>
      </c>
      <c r="J646" s="312"/>
    </row>
    <row r="647" spans="1:10" hidden="1" outlineLevel="1">
      <c r="A647" s="312"/>
      <c r="B647" s="569"/>
      <c r="C647" s="331" t="s">
        <v>39</v>
      </c>
      <c r="D647" s="337" t="s">
        <v>23</v>
      </c>
      <c r="E647" s="338" t="s">
        <v>17</v>
      </c>
      <c r="F647" s="339">
        <v>2</v>
      </c>
      <c r="G647" s="339">
        <f>F645</f>
        <v>3</v>
      </c>
      <c r="H647" s="340">
        <v>10000</v>
      </c>
      <c r="I647" s="336">
        <f t="shared" si="23"/>
        <v>2870000</v>
      </c>
      <c r="J647" s="312"/>
    </row>
    <row r="648" spans="1:10" hidden="1" outlineLevel="1">
      <c r="A648" s="312"/>
      <c r="B648" s="569"/>
      <c r="C648" s="331" t="s">
        <v>39</v>
      </c>
      <c r="D648" s="337" t="s">
        <v>5</v>
      </c>
      <c r="E648" s="338" t="s">
        <v>17</v>
      </c>
      <c r="F648" s="341">
        <f>F647</f>
        <v>2</v>
      </c>
      <c r="G648" s="341">
        <f>F646</f>
        <v>3</v>
      </c>
      <c r="H648" s="340">
        <v>10000</v>
      </c>
      <c r="I648" s="336">
        <f t="shared" si="23"/>
        <v>2880000</v>
      </c>
      <c r="J648" s="312"/>
    </row>
    <row r="649" spans="1:10" hidden="1" outlineLevel="1">
      <c r="A649" s="312"/>
      <c r="B649" s="567" t="s">
        <v>6</v>
      </c>
      <c r="C649" s="331" t="s">
        <v>39</v>
      </c>
      <c r="D649" s="342" t="s">
        <v>0</v>
      </c>
      <c r="E649" s="343" t="str">
        <f>E645</f>
        <v>Thắng</v>
      </c>
      <c r="F649" s="344">
        <v>3</v>
      </c>
      <c r="G649" s="344">
        <f>F651</f>
        <v>1</v>
      </c>
      <c r="H649" s="345">
        <v>0</v>
      </c>
      <c r="I649" s="336">
        <f t="shared" si="23"/>
        <v>2880000</v>
      </c>
      <c r="J649" s="312"/>
    </row>
    <row r="650" spans="1:10" hidden="1" outlineLevel="1">
      <c r="A650" s="312"/>
      <c r="B650" s="567"/>
      <c r="C650" s="331" t="s">
        <v>39</v>
      </c>
      <c r="D650" s="342" t="s">
        <v>5</v>
      </c>
      <c r="E650" s="343" t="s">
        <v>1</v>
      </c>
      <c r="F650" s="346">
        <f>F649</f>
        <v>3</v>
      </c>
      <c r="G650" s="346">
        <f>F652</f>
        <v>1</v>
      </c>
      <c r="H650" s="345">
        <v>0</v>
      </c>
      <c r="I650" s="336">
        <f t="shared" si="23"/>
        <v>2880000</v>
      </c>
      <c r="J650" s="312"/>
    </row>
    <row r="651" spans="1:10" hidden="1" outlineLevel="1">
      <c r="A651" s="312"/>
      <c r="B651" s="567"/>
      <c r="C651" s="331" t="s">
        <v>39</v>
      </c>
      <c r="D651" s="342" t="s">
        <v>16</v>
      </c>
      <c r="E651" s="343" t="s">
        <v>17</v>
      </c>
      <c r="F651" s="346">
        <v>1</v>
      </c>
      <c r="G651" s="346">
        <f>F649</f>
        <v>3</v>
      </c>
      <c r="H651" s="345">
        <v>10000</v>
      </c>
      <c r="I651" s="336">
        <f t="shared" si="23"/>
        <v>2890000</v>
      </c>
      <c r="J651" s="312"/>
    </row>
    <row r="652" spans="1:10" hidden="1" outlineLevel="1">
      <c r="A652" s="312"/>
      <c r="B652" s="567"/>
      <c r="C652" s="331" t="s">
        <v>39</v>
      </c>
      <c r="D652" s="342" t="s">
        <v>25</v>
      </c>
      <c r="E652" s="343" t="s">
        <v>17</v>
      </c>
      <c r="F652" s="347">
        <f>F651</f>
        <v>1</v>
      </c>
      <c r="G652" s="347">
        <f>F650</f>
        <v>3</v>
      </c>
      <c r="H652" s="345">
        <v>10000</v>
      </c>
      <c r="I652" s="336">
        <f t="shared" si="23"/>
        <v>2900000</v>
      </c>
      <c r="J652" s="312"/>
    </row>
    <row r="653" spans="1:10" hidden="1" outlineLevel="1">
      <c r="B653" s="568" t="s">
        <v>7</v>
      </c>
      <c r="C653" s="331" t="s">
        <v>39</v>
      </c>
      <c r="D653" s="332" t="s">
        <v>16</v>
      </c>
      <c r="E653" s="333" t="s">
        <v>1</v>
      </c>
      <c r="F653" s="339">
        <v>3</v>
      </c>
      <c r="G653" s="339">
        <f>F655</f>
        <v>1</v>
      </c>
      <c r="H653" s="335">
        <v>0</v>
      </c>
      <c r="I653" s="336">
        <f t="shared" si="23"/>
        <v>2900000</v>
      </c>
    </row>
    <row r="654" spans="1:10" hidden="1" outlineLevel="1">
      <c r="B654" s="569"/>
      <c r="C654" s="331" t="s">
        <v>39</v>
      </c>
      <c r="D654" s="337" t="s">
        <v>23</v>
      </c>
      <c r="E654" s="338" t="s">
        <v>1</v>
      </c>
      <c r="F654" s="339">
        <f>F653</f>
        <v>3</v>
      </c>
      <c r="G654" s="339">
        <f>F656</f>
        <v>1</v>
      </c>
      <c r="H654" s="340">
        <v>0</v>
      </c>
      <c r="I654" s="336">
        <f t="shared" si="23"/>
        <v>2900000</v>
      </c>
    </row>
    <row r="655" spans="1:10" hidden="1" outlineLevel="1">
      <c r="B655" s="569"/>
      <c r="C655" s="331" t="s">
        <v>39</v>
      </c>
      <c r="D655" s="337" t="s">
        <v>0</v>
      </c>
      <c r="E655" s="338" t="s">
        <v>17</v>
      </c>
      <c r="F655" s="339">
        <v>1</v>
      </c>
      <c r="G655" s="339">
        <f>F653</f>
        <v>3</v>
      </c>
      <c r="H655" s="340">
        <v>10000</v>
      </c>
      <c r="I655" s="336">
        <f t="shared" si="23"/>
        <v>2910000</v>
      </c>
    </row>
    <row r="656" spans="1:10" hidden="1" outlineLevel="1">
      <c r="B656" s="569"/>
      <c r="C656" s="331" t="s">
        <v>39</v>
      </c>
      <c r="D656" s="337" t="s">
        <v>24</v>
      </c>
      <c r="E656" s="338" t="s">
        <v>17</v>
      </c>
      <c r="F656" s="341">
        <f>F655</f>
        <v>1</v>
      </c>
      <c r="G656" s="341">
        <f>F654</f>
        <v>3</v>
      </c>
      <c r="H656" s="340">
        <v>10000</v>
      </c>
      <c r="I656" s="336">
        <f t="shared" si="23"/>
        <v>2920000</v>
      </c>
    </row>
    <row r="657" spans="1:13" hidden="1" outlineLevel="1">
      <c r="B657" s="567" t="s">
        <v>8</v>
      </c>
      <c r="C657" s="331" t="s">
        <v>39</v>
      </c>
      <c r="D657" s="342" t="s">
        <v>23</v>
      </c>
      <c r="E657" s="343" t="str">
        <f>E653</f>
        <v>Thắng</v>
      </c>
      <c r="F657" s="344">
        <v>3</v>
      </c>
      <c r="G657" s="344">
        <f>F659</f>
        <v>2</v>
      </c>
      <c r="H657" s="345">
        <v>0</v>
      </c>
      <c r="I657" s="336">
        <f t="shared" si="23"/>
        <v>2920000</v>
      </c>
    </row>
    <row r="658" spans="1:13" hidden="1" outlineLevel="1">
      <c r="B658" s="567"/>
      <c r="C658" s="331" t="s">
        <v>39</v>
      </c>
      <c r="D658" s="342" t="s">
        <v>5</v>
      </c>
      <c r="E658" s="343" t="s">
        <v>1</v>
      </c>
      <c r="F658" s="346">
        <f>F657</f>
        <v>3</v>
      </c>
      <c r="G658" s="346">
        <f>F660</f>
        <v>2</v>
      </c>
      <c r="H658" s="345">
        <v>0</v>
      </c>
      <c r="I658" s="336">
        <f t="shared" si="23"/>
        <v>2920000</v>
      </c>
    </row>
    <row r="659" spans="1:13" hidden="1" outlineLevel="1">
      <c r="B659" s="567"/>
      <c r="C659" s="331" t="s">
        <v>39</v>
      </c>
      <c r="D659" s="342" t="s">
        <v>0</v>
      </c>
      <c r="E659" s="343" t="s">
        <v>17</v>
      </c>
      <c r="F659" s="346">
        <v>2</v>
      </c>
      <c r="G659" s="346">
        <f>F657</f>
        <v>3</v>
      </c>
      <c r="H659" s="345">
        <v>10000</v>
      </c>
      <c r="I659" s="336">
        <f t="shared" si="23"/>
        <v>2930000</v>
      </c>
    </row>
    <row r="660" spans="1:13" hidden="1" outlineLevel="1">
      <c r="B660" s="567"/>
      <c r="C660" s="331" t="s">
        <v>39</v>
      </c>
      <c r="D660" s="342" t="s">
        <v>9</v>
      </c>
      <c r="E660" s="343" t="s">
        <v>17</v>
      </c>
      <c r="F660" s="347">
        <f>F659</f>
        <v>2</v>
      </c>
      <c r="G660" s="347">
        <f>F658</f>
        <v>3</v>
      </c>
      <c r="H660" s="345">
        <v>10000</v>
      </c>
      <c r="I660" s="336">
        <f t="shared" si="23"/>
        <v>2940000</v>
      </c>
    </row>
    <row r="661" spans="1:13" collapsed="1">
      <c r="A661" s="312"/>
      <c r="B661" s="325" t="s">
        <v>474</v>
      </c>
      <c r="C661" s="326"/>
      <c r="D661" s="327"/>
      <c r="E661" s="328"/>
      <c r="F661" s="328"/>
      <c r="G661" s="328"/>
      <c r="H661" s="329">
        <f>SUM(H662:H709)</f>
        <v>240000</v>
      </c>
      <c r="I661" s="330">
        <v>0</v>
      </c>
      <c r="J661" s="312"/>
      <c r="M661" s="317"/>
    </row>
    <row r="662" spans="1:13" hidden="1" outlineLevel="1">
      <c r="A662" s="312"/>
      <c r="B662" s="567" t="s">
        <v>2</v>
      </c>
      <c r="C662" s="331" t="s">
        <v>39</v>
      </c>
      <c r="D662" s="342" t="s">
        <v>13</v>
      </c>
      <c r="E662" s="343" t="str">
        <f>E657</f>
        <v>Thắng</v>
      </c>
      <c r="F662" s="344">
        <v>3</v>
      </c>
      <c r="G662" s="344">
        <f>F664</f>
        <v>0</v>
      </c>
      <c r="H662" s="345">
        <v>0</v>
      </c>
      <c r="I662" s="336">
        <f>I660+H662</f>
        <v>2940000</v>
      </c>
      <c r="J662" s="312"/>
    </row>
    <row r="663" spans="1:13" hidden="1" outlineLevel="1">
      <c r="A663" s="312"/>
      <c r="B663" s="567"/>
      <c r="C663" s="331" t="s">
        <v>39</v>
      </c>
      <c r="D663" s="342" t="s">
        <v>9</v>
      </c>
      <c r="E663" s="343" t="s">
        <v>1</v>
      </c>
      <c r="F663" s="346">
        <f>F662</f>
        <v>3</v>
      </c>
      <c r="G663" s="346">
        <f>F665</f>
        <v>0</v>
      </c>
      <c r="H663" s="345">
        <v>0</v>
      </c>
      <c r="I663" s="336">
        <f>I662+H663</f>
        <v>2940000</v>
      </c>
      <c r="J663" s="312"/>
    </row>
    <row r="664" spans="1:13" hidden="1" outlineLevel="1">
      <c r="A664" s="312"/>
      <c r="B664" s="567"/>
      <c r="C664" s="331" t="s">
        <v>39</v>
      </c>
      <c r="D664" s="342" t="s">
        <v>23</v>
      </c>
      <c r="E664" s="343" t="s">
        <v>17</v>
      </c>
      <c r="F664" s="346">
        <v>0</v>
      </c>
      <c r="G664" s="346">
        <f>F662</f>
        <v>3</v>
      </c>
      <c r="H664" s="345">
        <v>10000</v>
      </c>
      <c r="I664" s="336">
        <f t="shared" ref="I664:I697" si="24">I663+H664</f>
        <v>2950000</v>
      </c>
      <c r="J664" s="312"/>
    </row>
    <row r="665" spans="1:13" hidden="1" outlineLevel="1">
      <c r="A665" s="312"/>
      <c r="B665" s="567"/>
      <c r="C665" s="331" t="s">
        <v>39</v>
      </c>
      <c r="D665" s="342" t="s">
        <v>16</v>
      </c>
      <c r="E665" s="343" t="s">
        <v>17</v>
      </c>
      <c r="F665" s="347">
        <f>F664</f>
        <v>0</v>
      </c>
      <c r="G665" s="347">
        <f>F663</f>
        <v>3</v>
      </c>
      <c r="H665" s="345">
        <v>10000</v>
      </c>
      <c r="I665" s="336">
        <f t="shared" si="24"/>
        <v>2960000</v>
      </c>
      <c r="J665" s="312"/>
    </row>
    <row r="666" spans="1:13" hidden="1" outlineLevel="1">
      <c r="A666" s="312"/>
      <c r="B666" s="568" t="s">
        <v>3</v>
      </c>
      <c r="C666" s="331" t="s">
        <v>39</v>
      </c>
      <c r="D666" s="332" t="s">
        <v>13</v>
      </c>
      <c r="E666" s="333" t="s">
        <v>1</v>
      </c>
      <c r="F666" s="339">
        <v>3</v>
      </c>
      <c r="G666" s="339">
        <f>F668</f>
        <v>1</v>
      </c>
      <c r="H666" s="335">
        <v>0</v>
      </c>
      <c r="I666" s="336">
        <f t="shared" si="24"/>
        <v>2960000</v>
      </c>
      <c r="J666" s="312"/>
    </row>
    <row r="667" spans="1:13" hidden="1" outlineLevel="1">
      <c r="A667" s="312"/>
      <c r="B667" s="569"/>
      <c r="C667" s="331" t="s">
        <v>39</v>
      </c>
      <c r="D667" s="337" t="s">
        <v>9</v>
      </c>
      <c r="E667" s="338" t="s">
        <v>1</v>
      </c>
      <c r="F667" s="339">
        <f>F666</f>
        <v>3</v>
      </c>
      <c r="G667" s="339">
        <f>F669</f>
        <v>1</v>
      </c>
      <c r="H667" s="340">
        <v>0</v>
      </c>
      <c r="I667" s="336">
        <f t="shared" si="24"/>
        <v>2960000</v>
      </c>
      <c r="J667" s="312"/>
    </row>
    <row r="668" spans="1:13" hidden="1" outlineLevel="1">
      <c r="A668" s="312"/>
      <c r="B668" s="569"/>
      <c r="C668" s="331" t="s">
        <v>39</v>
      </c>
      <c r="D668" s="337" t="s">
        <v>23</v>
      </c>
      <c r="E668" s="338" t="s">
        <v>17</v>
      </c>
      <c r="F668" s="339">
        <v>1</v>
      </c>
      <c r="G668" s="339">
        <f>F666</f>
        <v>3</v>
      </c>
      <c r="H668" s="340">
        <v>10000</v>
      </c>
      <c r="I668" s="336">
        <f t="shared" si="24"/>
        <v>2970000</v>
      </c>
      <c r="J668" s="312"/>
    </row>
    <row r="669" spans="1:13" hidden="1" outlineLevel="1">
      <c r="A669" s="312"/>
      <c r="B669" s="569"/>
      <c r="C669" s="331" t="s">
        <v>39</v>
      </c>
      <c r="D669" s="337" t="s">
        <v>16</v>
      </c>
      <c r="E669" s="338" t="s">
        <v>17</v>
      </c>
      <c r="F669" s="341">
        <f>F668</f>
        <v>1</v>
      </c>
      <c r="G669" s="341">
        <f>F667</f>
        <v>3</v>
      </c>
      <c r="H669" s="340">
        <v>10000</v>
      </c>
      <c r="I669" s="336">
        <f t="shared" si="24"/>
        <v>2980000</v>
      </c>
      <c r="J669" s="312"/>
    </row>
    <row r="670" spans="1:13" hidden="1" outlineLevel="1">
      <c r="A670" s="312"/>
      <c r="B670" s="567" t="s">
        <v>6</v>
      </c>
      <c r="C670" s="331" t="s">
        <v>39</v>
      </c>
      <c r="D670" s="342" t="s">
        <v>23</v>
      </c>
      <c r="E670" s="343" t="str">
        <f>E666</f>
        <v>Thắng</v>
      </c>
      <c r="F670" s="344">
        <v>3</v>
      </c>
      <c r="G670" s="344">
        <f>F672</f>
        <v>2</v>
      </c>
      <c r="H670" s="345">
        <v>0</v>
      </c>
      <c r="I670" s="336">
        <f t="shared" si="24"/>
        <v>2980000</v>
      </c>
      <c r="J670" s="312"/>
    </row>
    <row r="671" spans="1:13" hidden="1" outlineLevel="1">
      <c r="A671" s="312"/>
      <c r="B671" s="567"/>
      <c r="C671" s="331" t="s">
        <v>39</v>
      </c>
      <c r="D671" s="342" t="s">
        <v>0</v>
      </c>
      <c r="E671" s="343" t="s">
        <v>1</v>
      </c>
      <c r="F671" s="346">
        <f>F670</f>
        <v>3</v>
      </c>
      <c r="G671" s="346">
        <f>F673</f>
        <v>2</v>
      </c>
      <c r="H671" s="345">
        <v>0</v>
      </c>
      <c r="I671" s="336">
        <f t="shared" si="24"/>
        <v>2980000</v>
      </c>
      <c r="J671" s="312"/>
    </row>
    <row r="672" spans="1:13" hidden="1" outlineLevel="1">
      <c r="A672" s="312"/>
      <c r="B672" s="567"/>
      <c r="C672" s="331" t="s">
        <v>39</v>
      </c>
      <c r="D672" s="342" t="s">
        <v>25</v>
      </c>
      <c r="E672" s="343" t="s">
        <v>17</v>
      </c>
      <c r="F672" s="346">
        <v>2</v>
      </c>
      <c r="G672" s="346">
        <f>F670</f>
        <v>3</v>
      </c>
      <c r="H672" s="345">
        <v>10000</v>
      </c>
      <c r="I672" s="336">
        <f t="shared" si="24"/>
        <v>2990000</v>
      </c>
      <c r="J672" s="312"/>
    </row>
    <row r="673" spans="1:10" hidden="1" outlineLevel="1">
      <c r="A673" s="312"/>
      <c r="B673" s="567"/>
      <c r="C673" s="331" t="s">
        <v>39</v>
      </c>
      <c r="D673" s="342" t="s">
        <v>5</v>
      </c>
      <c r="E673" s="343" t="s">
        <v>17</v>
      </c>
      <c r="F673" s="347">
        <f>F672</f>
        <v>2</v>
      </c>
      <c r="G673" s="347">
        <f>F671</f>
        <v>3</v>
      </c>
      <c r="H673" s="345">
        <v>10000</v>
      </c>
      <c r="I673" s="336">
        <f t="shared" si="24"/>
        <v>3000000</v>
      </c>
      <c r="J673" s="312"/>
    </row>
    <row r="674" spans="1:10" hidden="1" outlineLevel="1">
      <c r="B674" s="568" t="s">
        <v>7</v>
      </c>
      <c r="C674" s="331" t="s">
        <v>39</v>
      </c>
      <c r="D674" s="332" t="s">
        <v>14</v>
      </c>
      <c r="E674" s="333" t="s">
        <v>1</v>
      </c>
      <c r="F674" s="339">
        <v>3</v>
      </c>
      <c r="G674" s="339">
        <f>F676</f>
        <v>1</v>
      </c>
      <c r="H674" s="335">
        <v>0</v>
      </c>
      <c r="I674" s="336">
        <f t="shared" si="24"/>
        <v>3000000</v>
      </c>
    </row>
    <row r="675" spans="1:10" hidden="1" outlineLevel="1">
      <c r="B675" s="569"/>
      <c r="C675" s="331" t="s">
        <v>39</v>
      </c>
      <c r="D675" s="337" t="s">
        <v>0</v>
      </c>
      <c r="E675" s="338" t="s">
        <v>1</v>
      </c>
      <c r="F675" s="339">
        <f>F674</f>
        <v>3</v>
      </c>
      <c r="G675" s="339">
        <f>F677</f>
        <v>1</v>
      </c>
      <c r="H675" s="340">
        <v>0</v>
      </c>
      <c r="I675" s="336">
        <f t="shared" si="24"/>
        <v>3000000</v>
      </c>
    </row>
    <row r="676" spans="1:10" hidden="1" outlineLevel="1">
      <c r="B676" s="569"/>
      <c r="C676" s="331" t="s">
        <v>39</v>
      </c>
      <c r="D676" s="337" t="s">
        <v>13</v>
      </c>
      <c r="E676" s="338" t="s">
        <v>17</v>
      </c>
      <c r="F676" s="339">
        <v>1</v>
      </c>
      <c r="G676" s="339">
        <f>F674</f>
        <v>3</v>
      </c>
      <c r="H676" s="340">
        <v>10000</v>
      </c>
      <c r="I676" s="336">
        <f t="shared" si="24"/>
        <v>3010000</v>
      </c>
    </row>
    <row r="677" spans="1:10" hidden="1" outlineLevel="1">
      <c r="B677" s="569"/>
      <c r="C677" s="331" t="s">
        <v>39</v>
      </c>
      <c r="D677" s="337" t="s">
        <v>25</v>
      </c>
      <c r="E677" s="338" t="s">
        <v>17</v>
      </c>
      <c r="F677" s="341">
        <f>F676</f>
        <v>1</v>
      </c>
      <c r="G677" s="341">
        <f>F675</f>
        <v>3</v>
      </c>
      <c r="H677" s="340">
        <v>10000</v>
      </c>
      <c r="I677" s="336">
        <f t="shared" si="24"/>
        <v>3020000</v>
      </c>
    </row>
    <row r="678" spans="1:10" hidden="1" outlineLevel="1">
      <c r="B678" s="567" t="s">
        <v>8</v>
      </c>
      <c r="C678" s="331" t="s">
        <v>39</v>
      </c>
      <c r="D678" s="342" t="s">
        <v>9</v>
      </c>
      <c r="E678" s="343" t="str">
        <f>E674</f>
        <v>Thắng</v>
      </c>
      <c r="F678" s="344">
        <v>3</v>
      </c>
      <c r="G678" s="344">
        <f>F680</f>
        <v>0</v>
      </c>
      <c r="H678" s="345">
        <v>0</v>
      </c>
      <c r="I678" s="336">
        <f t="shared" si="24"/>
        <v>3020000</v>
      </c>
    </row>
    <row r="679" spans="1:10" hidden="1" outlineLevel="1">
      <c r="B679" s="567"/>
      <c r="C679" s="331" t="s">
        <v>39</v>
      </c>
      <c r="D679" s="342" t="s">
        <v>24</v>
      </c>
      <c r="E679" s="343" t="s">
        <v>1</v>
      </c>
      <c r="F679" s="346">
        <f>F678</f>
        <v>3</v>
      </c>
      <c r="G679" s="346">
        <f>F681</f>
        <v>0</v>
      </c>
      <c r="H679" s="345">
        <v>0</v>
      </c>
      <c r="I679" s="336">
        <f t="shared" si="24"/>
        <v>3020000</v>
      </c>
    </row>
    <row r="680" spans="1:10" hidden="1" outlineLevel="1">
      <c r="B680" s="567"/>
      <c r="C680" s="331" t="s">
        <v>39</v>
      </c>
      <c r="D680" s="342" t="s">
        <v>15</v>
      </c>
      <c r="E680" s="343" t="s">
        <v>17</v>
      </c>
      <c r="F680" s="346">
        <v>0</v>
      </c>
      <c r="G680" s="346">
        <f>F678</f>
        <v>3</v>
      </c>
      <c r="H680" s="345">
        <v>10000</v>
      </c>
      <c r="I680" s="336">
        <f t="shared" si="24"/>
        <v>3030000</v>
      </c>
    </row>
    <row r="681" spans="1:10" hidden="1" outlineLevel="1">
      <c r="B681" s="567"/>
      <c r="C681" s="331" t="s">
        <v>39</v>
      </c>
      <c r="D681" s="342" t="s">
        <v>16</v>
      </c>
      <c r="E681" s="343" t="s">
        <v>17</v>
      </c>
      <c r="F681" s="347">
        <f>F680</f>
        <v>0</v>
      </c>
      <c r="G681" s="347">
        <f>F679</f>
        <v>3</v>
      </c>
      <c r="H681" s="345">
        <v>10000</v>
      </c>
      <c r="I681" s="336">
        <f t="shared" si="24"/>
        <v>3040000</v>
      </c>
    </row>
    <row r="682" spans="1:10" hidden="1" outlineLevel="1">
      <c r="B682" s="568" t="s">
        <v>10</v>
      </c>
      <c r="C682" s="331" t="s">
        <v>39</v>
      </c>
      <c r="D682" s="332" t="s">
        <v>9</v>
      </c>
      <c r="E682" s="333" t="s">
        <v>1</v>
      </c>
      <c r="F682" s="339">
        <v>3</v>
      </c>
      <c r="G682" s="339">
        <f>F684</f>
        <v>1</v>
      </c>
      <c r="H682" s="335">
        <v>0</v>
      </c>
      <c r="I682" s="336">
        <f t="shared" si="24"/>
        <v>3040000</v>
      </c>
    </row>
    <row r="683" spans="1:10" hidden="1" outlineLevel="1">
      <c r="B683" s="569"/>
      <c r="C683" s="331" t="s">
        <v>39</v>
      </c>
      <c r="D683" s="337" t="s">
        <v>24</v>
      </c>
      <c r="E683" s="338" t="s">
        <v>1</v>
      </c>
      <c r="F683" s="339">
        <f>F682</f>
        <v>3</v>
      </c>
      <c r="G683" s="339">
        <f>F685</f>
        <v>1</v>
      </c>
      <c r="H683" s="340">
        <v>0</v>
      </c>
      <c r="I683" s="336">
        <f t="shared" si="24"/>
        <v>3040000</v>
      </c>
    </row>
    <row r="684" spans="1:10" hidden="1" outlineLevel="1">
      <c r="B684" s="569"/>
      <c r="C684" s="331" t="s">
        <v>39</v>
      </c>
      <c r="D684" s="337" t="s">
        <v>15</v>
      </c>
      <c r="E684" s="338" t="s">
        <v>17</v>
      </c>
      <c r="F684" s="339">
        <v>1</v>
      </c>
      <c r="G684" s="339">
        <f>F682</f>
        <v>3</v>
      </c>
      <c r="H684" s="340">
        <v>10000</v>
      </c>
      <c r="I684" s="336">
        <f t="shared" si="24"/>
        <v>3050000</v>
      </c>
    </row>
    <row r="685" spans="1:10" hidden="1" outlineLevel="1">
      <c r="B685" s="569"/>
      <c r="C685" s="331" t="s">
        <v>39</v>
      </c>
      <c r="D685" s="337" t="s">
        <v>16</v>
      </c>
      <c r="E685" s="338" t="s">
        <v>17</v>
      </c>
      <c r="F685" s="341">
        <f>F684</f>
        <v>1</v>
      </c>
      <c r="G685" s="341">
        <f>F683</f>
        <v>3</v>
      </c>
      <c r="H685" s="340">
        <v>10000</v>
      </c>
      <c r="I685" s="336">
        <f t="shared" si="24"/>
        <v>3060000</v>
      </c>
    </row>
    <row r="686" spans="1:10" hidden="1" outlineLevel="1">
      <c r="B686" s="567" t="s">
        <v>31</v>
      </c>
      <c r="C686" s="331" t="s">
        <v>39</v>
      </c>
      <c r="D686" s="342" t="s">
        <v>23</v>
      </c>
      <c r="E686" s="343" t="str">
        <f>E682</f>
        <v>Thắng</v>
      </c>
      <c r="F686" s="344">
        <v>3</v>
      </c>
      <c r="G686" s="344">
        <f>F688</f>
        <v>2</v>
      </c>
      <c r="H686" s="345">
        <v>0</v>
      </c>
      <c r="I686" s="336">
        <f t="shared" si="24"/>
        <v>3060000</v>
      </c>
    </row>
    <row r="687" spans="1:10" hidden="1" outlineLevel="1">
      <c r="B687" s="567"/>
      <c r="C687" s="331" t="s">
        <v>39</v>
      </c>
      <c r="D687" s="342" t="s">
        <v>5</v>
      </c>
      <c r="E687" s="343" t="s">
        <v>1</v>
      </c>
      <c r="F687" s="346">
        <f>F686</f>
        <v>3</v>
      </c>
      <c r="G687" s="346">
        <f>F689</f>
        <v>2</v>
      </c>
      <c r="H687" s="345">
        <v>0</v>
      </c>
      <c r="I687" s="336">
        <f t="shared" si="24"/>
        <v>3060000</v>
      </c>
    </row>
    <row r="688" spans="1:10" hidden="1" outlineLevel="1">
      <c r="B688" s="567"/>
      <c r="C688" s="331" t="s">
        <v>39</v>
      </c>
      <c r="D688" s="342" t="s">
        <v>13</v>
      </c>
      <c r="E688" s="343" t="s">
        <v>17</v>
      </c>
      <c r="F688" s="346">
        <v>2</v>
      </c>
      <c r="G688" s="346">
        <f>F686</f>
        <v>3</v>
      </c>
      <c r="H688" s="345">
        <v>10000</v>
      </c>
      <c r="I688" s="336">
        <f t="shared" si="24"/>
        <v>3070000</v>
      </c>
    </row>
    <row r="689" spans="2:9" hidden="1" outlineLevel="1">
      <c r="B689" s="567"/>
      <c r="C689" s="331" t="s">
        <v>39</v>
      </c>
      <c r="D689" s="342" t="s">
        <v>25</v>
      </c>
      <c r="E689" s="343" t="s">
        <v>17</v>
      </c>
      <c r="F689" s="347">
        <f>F688</f>
        <v>2</v>
      </c>
      <c r="G689" s="347">
        <f>F687</f>
        <v>3</v>
      </c>
      <c r="H689" s="345">
        <v>10000</v>
      </c>
      <c r="I689" s="336">
        <f t="shared" si="24"/>
        <v>3080000</v>
      </c>
    </row>
    <row r="690" spans="2:9" hidden="1" outlineLevel="1">
      <c r="B690" s="568" t="s">
        <v>36</v>
      </c>
      <c r="C690" s="331" t="s">
        <v>39</v>
      </c>
      <c r="D690" s="332" t="s">
        <v>14</v>
      </c>
      <c r="E690" s="333" t="s">
        <v>1</v>
      </c>
      <c r="F690" s="339">
        <v>3</v>
      </c>
      <c r="G690" s="339">
        <f>F692</f>
        <v>0</v>
      </c>
      <c r="H690" s="335">
        <v>0</v>
      </c>
      <c r="I690" s="336">
        <f t="shared" si="24"/>
        <v>3080000</v>
      </c>
    </row>
    <row r="691" spans="2:9" hidden="1" outlineLevel="1">
      <c r="B691" s="569"/>
      <c r="C691" s="331" t="s">
        <v>39</v>
      </c>
      <c r="D691" s="337" t="s">
        <v>24</v>
      </c>
      <c r="E691" s="338" t="s">
        <v>1</v>
      </c>
      <c r="F691" s="339">
        <f>F690</f>
        <v>3</v>
      </c>
      <c r="G691" s="339">
        <f>F693</f>
        <v>0</v>
      </c>
      <c r="H691" s="340">
        <v>0</v>
      </c>
      <c r="I691" s="336">
        <f t="shared" si="24"/>
        <v>3080000</v>
      </c>
    </row>
    <row r="692" spans="2:9" hidden="1" outlineLevel="1">
      <c r="B692" s="569"/>
      <c r="C692" s="331" t="s">
        <v>39</v>
      </c>
      <c r="D692" s="337" t="s">
        <v>5</v>
      </c>
      <c r="E692" s="338" t="s">
        <v>17</v>
      </c>
      <c r="F692" s="339">
        <v>0</v>
      </c>
      <c r="G692" s="339">
        <f>F690</f>
        <v>3</v>
      </c>
      <c r="H692" s="340">
        <v>10000</v>
      </c>
      <c r="I692" s="336">
        <f t="shared" si="24"/>
        <v>3090000</v>
      </c>
    </row>
    <row r="693" spans="2:9" hidden="1" outlineLevel="1">
      <c r="B693" s="569"/>
      <c r="C693" s="331" t="s">
        <v>39</v>
      </c>
      <c r="D693" s="337" t="s">
        <v>15</v>
      </c>
      <c r="E693" s="338" t="s">
        <v>17</v>
      </c>
      <c r="F693" s="341">
        <f>F692</f>
        <v>0</v>
      </c>
      <c r="G693" s="341">
        <f>F691</f>
        <v>3</v>
      </c>
      <c r="H693" s="340">
        <v>10000</v>
      </c>
      <c r="I693" s="336">
        <f t="shared" si="24"/>
        <v>3100000</v>
      </c>
    </row>
    <row r="694" spans="2:9" hidden="1" outlineLevel="1">
      <c r="B694" s="567" t="s">
        <v>37</v>
      </c>
      <c r="C694" s="331" t="s">
        <v>39</v>
      </c>
      <c r="D694" s="342" t="s">
        <v>0</v>
      </c>
      <c r="E694" s="343" t="str">
        <f>E690</f>
        <v>Thắng</v>
      </c>
      <c r="F694" s="344">
        <v>3</v>
      </c>
      <c r="G694" s="344">
        <f>F696</f>
        <v>0</v>
      </c>
      <c r="H694" s="345">
        <v>0</v>
      </c>
      <c r="I694" s="336">
        <f t="shared" si="24"/>
        <v>3100000</v>
      </c>
    </row>
    <row r="695" spans="2:9" hidden="1" outlineLevel="1">
      <c r="B695" s="567"/>
      <c r="C695" s="331" t="s">
        <v>39</v>
      </c>
      <c r="D695" s="342" t="s">
        <v>15</v>
      </c>
      <c r="E695" s="343" t="s">
        <v>1</v>
      </c>
      <c r="F695" s="346">
        <f>F694</f>
        <v>3</v>
      </c>
      <c r="G695" s="346">
        <f>F697</f>
        <v>0</v>
      </c>
      <c r="H695" s="345">
        <v>0</v>
      </c>
      <c r="I695" s="336">
        <f t="shared" si="24"/>
        <v>3100000</v>
      </c>
    </row>
    <row r="696" spans="2:9" hidden="1" outlineLevel="1">
      <c r="B696" s="567"/>
      <c r="C696" s="331" t="s">
        <v>39</v>
      </c>
      <c r="D696" s="342" t="s">
        <v>14</v>
      </c>
      <c r="E696" s="343" t="s">
        <v>17</v>
      </c>
      <c r="F696" s="346">
        <v>0</v>
      </c>
      <c r="G696" s="346">
        <f>F694</f>
        <v>3</v>
      </c>
      <c r="H696" s="345">
        <v>10000</v>
      </c>
      <c r="I696" s="336">
        <f t="shared" si="24"/>
        <v>3110000</v>
      </c>
    </row>
    <row r="697" spans="2:9" hidden="1" outlineLevel="1">
      <c r="B697" s="567"/>
      <c r="C697" s="331" t="s">
        <v>39</v>
      </c>
      <c r="D697" s="342" t="s">
        <v>24</v>
      </c>
      <c r="E697" s="343" t="s">
        <v>17</v>
      </c>
      <c r="F697" s="347">
        <f>F696</f>
        <v>0</v>
      </c>
      <c r="G697" s="347">
        <f>F695</f>
        <v>3</v>
      </c>
      <c r="H697" s="345">
        <v>10000</v>
      </c>
      <c r="I697" s="336">
        <f t="shared" si="24"/>
        <v>3120000</v>
      </c>
    </row>
    <row r="698" spans="2:9" hidden="1" outlineLevel="1">
      <c r="B698" s="568" t="s">
        <v>41</v>
      </c>
      <c r="C698" s="331" t="s">
        <v>39</v>
      </c>
      <c r="D698" s="332" t="s">
        <v>5</v>
      </c>
      <c r="E698" s="333" t="s">
        <v>1</v>
      </c>
      <c r="F698" s="339">
        <v>3</v>
      </c>
      <c r="G698" s="339">
        <f>F700</f>
        <v>2</v>
      </c>
      <c r="H698" s="335">
        <v>0</v>
      </c>
      <c r="I698" s="336">
        <f t="shared" ref="I698:I709" si="25">I697+H698</f>
        <v>3120000</v>
      </c>
    </row>
    <row r="699" spans="2:9" hidden="1" outlineLevel="1">
      <c r="B699" s="569"/>
      <c r="C699" s="331" t="s">
        <v>39</v>
      </c>
      <c r="D699" s="337" t="s">
        <v>23</v>
      </c>
      <c r="E699" s="338" t="s">
        <v>1</v>
      </c>
      <c r="F699" s="339">
        <f>F698</f>
        <v>3</v>
      </c>
      <c r="G699" s="339">
        <f>F701</f>
        <v>2</v>
      </c>
      <c r="H699" s="340">
        <v>0</v>
      </c>
      <c r="I699" s="336">
        <f t="shared" si="25"/>
        <v>3120000</v>
      </c>
    </row>
    <row r="700" spans="2:9" hidden="1" outlineLevel="1">
      <c r="B700" s="569"/>
      <c r="C700" s="331" t="s">
        <v>39</v>
      </c>
      <c r="D700" s="337" t="s">
        <v>15</v>
      </c>
      <c r="E700" s="338" t="s">
        <v>17</v>
      </c>
      <c r="F700" s="339">
        <v>2</v>
      </c>
      <c r="G700" s="339">
        <f>F698</f>
        <v>3</v>
      </c>
      <c r="H700" s="340">
        <v>10000</v>
      </c>
      <c r="I700" s="336">
        <f t="shared" si="25"/>
        <v>3130000</v>
      </c>
    </row>
    <row r="701" spans="2:9" hidden="1" outlineLevel="1">
      <c r="B701" s="569"/>
      <c r="C701" s="331" t="s">
        <v>39</v>
      </c>
      <c r="D701" s="337" t="s">
        <v>14</v>
      </c>
      <c r="E701" s="338" t="s">
        <v>17</v>
      </c>
      <c r="F701" s="341">
        <f>F700</f>
        <v>2</v>
      </c>
      <c r="G701" s="341">
        <f>F699</f>
        <v>3</v>
      </c>
      <c r="H701" s="340">
        <v>10000</v>
      </c>
      <c r="I701" s="336">
        <f t="shared" si="25"/>
        <v>3140000</v>
      </c>
    </row>
    <row r="702" spans="2:9" hidden="1" outlineLevel="1">
      <c r="B702" s="567" t="s">
        <v>48</v>
      </c>
      <c r="C702" s="331" t="s">
        <v>39</v>
      </c>
      <c r="D702" s="342" t="s">
        <v>14</v>
      </c>
      <c r="E702" s="343" t="str">
        <f>E698</f>
        <v>Thắng</v>
      </c>
      <c r="F702" s="344">
        <v>3</v>
      </c>
      <c r="G702" s="344">
        <f>F704</f>
        <v>2</v>
      </c>
      <c r="H702" s="345">
        <v>0</v>
      </c>
      <c r="I702" s="336">
        <f t="shared" si="25"/>
        <v>3140000</v>
      </c>
    </row>
    <row r="703" spans="2:9" hidden="1" outlineLevel="1">
      <c r="B703" s="567"/>
      <c r="C703" s="331" t="s">
        <v>39</v>
      </c>
      <c r="D703" s="342" t="s">
        <v>118</v>
      </c>
      <c r="E703" s="343" t="s">
        <v>1</v>
      </c>
      <c r="F703" s="346">
        <f>F702</f>
        <v>3</v>
      </c>
      <c r="G703" s="346">
        <f>F705</f>
        <v>2</v>
      </c>
      <c r="H703" s="345">
        <v>0</v>
      </c>
      <c r="I703" s="336">
        <f t="shared" si="25"/>
        <v>3140000</v>
      </c>
    </row>
    <row r="704" spans="2:9" hidden="1" outlineLevel="1">
      <c r="B704" s="567"/>
      <c r="C704" s="331" t="s">
        <v>39</v>
      </c>
      <c r="D704" s="342" t="s">
        <v>5</v>
      </c>
      <c r="E704" s="343" t="s">
        <v>17</v>
      </c>
      <c r="F704" s="346">
        <v>2</v>
      </c>
      <c r="G704" s="346">
        <f>F702</f>
        <v>3</v>
      </c>
      <c r="H704" s="345">
        <v>10000</v>
      </c>
      <c r="I704" s="336">
        <f t="shared" si="25"/>
        <v>3150000</v>
      </c>
    </row>
    <row r="705" spans="2:9" hidden="1" outlineLevel="1">
      <c r="B705" s="567"/>
      <c r="C705" s="331" t="s">
        <v>39</v>
      </c>
      <c r="D705" s="342" t="s">
        <v>23</v>
      </c>
      <c r="E705" s="343" t="s">
        <v>17</v>
      </c>
      <c r="F705" s="347">
        <f>F704</f>
        <v>2</v>
      </c>
      <c r="G705" s="347">
        <f>F703</f>
        <v>3</v>
      </c>
      <c r="H705" s="345">
        <v>10000</v>
      </c>
      <c r="I705" s="336">
        <f t="shared" si="25"/>
        <v>3160000</v>
      </c>
    </row>
    <row r="706" spans="2:9" hidden="1" outlineLevel="1">
      <c r="B706" s="568" t="s">
        <v>92</v>
      </c>
      <c r="C706" s="331" t="s">
        <v>39</v>
      </c>
      <c r="D706" s="332" t="s">
        <v>14</v>
      </c>
      <c r="E706" s="333" t="s">
        <v>1</v>
      </c>
      <c r="F706" s="339">
        <v>3</v>
      </c>
      <c r="G706" s="339">
        <f>F708</f>
        <v>2</v>
      </c>
      <c r="H706" s="335">
        <v>0</v>
      </c>
      <c r="I706" s="336">
        <f t="shared" si="25"/>
        <v>3160000</v>
      </c>
    </row>
    <row r="707" spans="2:9" hidden="1" outlineLevel="1">
      <c r="B707" s="569"/>
      <c r="C707" s="331" t="s">
        <v>39</v>
      </c>
      <c r="D707" s="337" t="s">
        <v>118</v>
      </c>
      <c r="E707" s="338" t="s">
        <v>1</v>
      </c>
      <c r="F707" s="339">
        <f>F706</f>
        <v>3</v>
      </c>
      <c r="G707" s="339">
        <f>F709</f>
        <v>2</v>
      </c>
      <c r="H707" s="340">
        <v>0</v>
      </c>
      <c r="I707" s="336">
        <f t="shared" si="25"/>
        <v>3160000</v>
      </c>
    </row>
    <row r="708" spans="2:9" hidden="1" outlineLevel="1">
      <c r="B708" s="569"/>
      <c r="C708" s="331" t="s">
        <v>39</v>
      </c>
      <c r="D708" s="337" t="s">
        <v>5</v>
      </c>
      <c r="E708" s="338" t="s">
        <v>17</v>
      </c>
      <c r="F708" s="339">
        <v>2</v>
      </c>
      <c r="G708" s="339">
        <f>F706</f>
        <v>3</v>
      </c>
      <c r="H708" s="340">
        <v>10000</v>
      </c>
      <c r="I708" s="336">
        <f t="shared" si="25"/>
        <v>3170000</v>
      </c>
    </row>
    <row r="709" spans="2:9" hidden="1" outlineLevel="1">
      <c r="B709" s="569"/>
      <c r="C709" s="331" t="s">
        <v>39</v>
      </c>
      <c r="D709" s="337" t="s">
        <v>23</v>
      </c>
      <c r="E709" s="338" t="s">
        <v>17</v>
      </c>
      <c r="F709" s="341">
        <f>F708</f>
        <v>2</v>
      </c>
      <c r="G709" s="341">
        <f>F707</f>
        <v>3</v>
      </c>
      <c r="H709" s="340">
        <v>10000</v>
      </c>
      <c r="I709" s="336">
        <f t="shared" si="25"/>
        <v>3180000</v>
      </c>
    </row>
    <row r="710" spans="2:9" customFormat="1" ht="14.3"/>
  </sheetData>
  <autoFilter ref="B3:I885">
    <filterColumn colId="4" showButton="0"/>
  </autoFilter>
  <mergeCells count="172">
    <mergeCell ref="B349:B352"/>
    <mergeCell ref="B353:B356"/>
    <mergeCell ref="B357:B360"/>
    <mergeCell ref="B361:B364"/>
    <mergeCell ref="B328:B331"/>
    <mergeCell ref="B332:B335"/>
    <mergeCell ref="B337:B340"/>
    <mergeCell ref="B341:B344"/>
    <mergeCell ref="B345:B348"/>
    <mergeCell ref="B147:B150"/>
    <mergeCell ref="B151:B154"/>
    <mergeCell ref="B176:B179"/>
    <mergeCell ref="B180:B183"/>
    <mergeCell ref="B184:B187"/>
    <mergeCell ref="B155:B158"/>
    <mergeCell ref="B160:B163"/>
    <mergeCell ref="B164:B167"/>
    <mergeCell ref="B168:B171"/>
    <mergeCell ref="B172:B175"/>
    <mergeCell ref="B110:B113"/>
    <mergeCell ref="B114:B117"/>
    <mergeCell ref="B118:B121"/>
    <mergeCell ref="B122:B125"/>
    <mergeCell ref="B126:B129"/>
    <mergeCell ref="B131:B134"/>
    <mergeCell ref="B135:B138"/>
    <mergeCell ref="B139:B142"/>
    <mergeCell ref="B143:B146"/>
    <mergeCell ref="B72:B75"/>
    <mergeCell ref="B76:B79"/>
    <mergeCell ref="B80:B83"/>
    <mergeCell ref="B85:B88"/>
    <mergeCell ref="B89:B92"/>
    <mergeCell ref="B93:B96"/>
    <mergeCell ref="B97:B100"/>
    <mergeCell ref="B102:B105"/>
    <mergeCell ref="B106:B109"/>
    <mergeCell ref="B68:B71"/>
    <mergeCell ref="B39:B42"/>
    <mergeCell ref="B43:B46"/>
    <mergeCell ref="B47:B50"/>
    <mergeCell ref="B51:B54"/>
    <mergeCell ref="B22:B25"/>
    <mergeCell ref="B26:B29"/>
    <mergeCell ref="B31:B34"/>
    <mergeCell ref="B35:B38"/>
    <mergeCell ref="B2:H2"/>
    <mergeCell ref="F3:G3"/>
    <mergeCell ref="B5:B8"/>
    <mergeCell ref="B9:B12"/>
    <mergeCell ref="B13:B16"/>
    <mergeCell ref="B18:B21"/>
    <mergeCell ref="B56:B59"/>
    <mergeCell ref="B60:B63"/>
    <mergeCell ref="B64:B67"/>
    <mergeCell ref="B218:B221"/>
    <mergeCell ref="B222:B225"/>
    <mergeCell ref="B226:B229"/>
    <mergeCell ref="B230:B233"/>
    <mergeCell ref="B234:B237"/>
    <mergeCell ref="B209:B212"/>
    <mergeCell ref="B213:B216"/>
    <mergeCell ref="B189:B192"/>
    <mergeCell ref="B193:B196"/>
    <mergeCell ref="B197:B200"/>
    <mergeCell ref="B201:B204"/>
    <mergeCell ref="B205:B208"/>
    <mergeCell ref="B259:B262"/>
    <mergeCell ref="B263:B266"/>
    <mergeCell ref="B267:B270"/>
    <mergeCell ref="B271:B274"/>
    <mergeCell ref="B275:B278"/>
    <mergeCell ref="B238:B241"/>
    <mergeCell ref="B242:B245"/>
    <mergeCell ref="B246:B249"/>
    <mergeCell ref="B251:B254"/>
    <mergeCell ref="B255:B258"/>
    <mergeCell ref="B320:B323"/>
    <mergeCell ref="B324:B327"/>
    <mergeCell ref="B300:B303"/>
    <mergeCell ref="B304:B307"/>
    <mergeCell ref="B308:B311"/>
    <mergeCell ref="B312:B315"/>
    <mergeCell ref="B316:B319"/>
    <mergeCell ref="B279:B282"/>
    <mergeCell ref="B283:B286"/>
    <mergeCell ref="B288:B291"/>
    <mergeCell ref="B292:B295"/>
    <mergeCell ref="B296:B299"/>
    <mergeCell ref="B387:B390"/>
    <mergeCell ref="B391:B394"/>
    <mergeCell ref="B395:B398"/>
    <mergeCell ref="B399:B402"/>
    <mergeCell ref="B404:B407"/>
    <mergeCell ref="B366:B369"/>
    <mergeCell ref="B370:B373"/>
    <mergeCell ref="B374:B377"/>
    <mergeCell ref="B378:B381"/>
    <mergeCell ref="B382:B385"/>
    <mergeCell ref="B428:B431"/>
    <mergeCell ref="B432:B435"/>
    <mergeCell ref="B436:B439"/>
    <mergeCell ref="B440:B443"/>
    <mergeCell ref="B444:B447"/>
    <mergeCell ref="B408:B411"/>
    <mergeCell ref="B412:B415"/>
    <mergeCell ref="B416:B419"/>
    <mergeCell ref="B420:B423"/>
    <mergeCell ref="B424:B427"/>
    <mergeCell ref="B528:B531"/>
    <mergeCell ref="B532:B535"/>
    <mergeCell ref="B536:B539"/>
    <mergeCell ref="B474:B477"/>
    <mergeCell ref="B478:B481"/>
    <mergeCell ref="B482:B485"/>
    <mergeCell ref="B486:B489"/>
    <mergeCell ref="B490:B493"/>
    <mergeCell ref="B448:B451"/>
    <mergeCell ref="B453:B456"/>
    <mergeCell ref="B462:B465"/>
    <mergeCell ref="B466:B469"/>
    <mergeCell ref="B470:B473"/>
    <mergeCell ref="B494:B497"/>
    <mergeCell ref="B458:B461"/>
    <mergeCell ref="B499:B502"/>
    <mergeCell ref="B503:B506"/>
    <mergeCell ref="B507:B510"/>
    <mergeCell ref="B511:B514"/>
    <mergeCell ref="B515:B518"/>
    <mergeCell ref="B519:B522"/>
    <mergeCell ref="B523:B526"/>
    <mergeCell ref="B561:B564"/>
    <mergeCell ref="B565:B568"/>
    <mergeCell ref="B569:B572"/>
    <mergeCell ref="B574:B577"/>
    <mergeCell ref="B578:B581"/>
    <mergeCell ref="B541:B544"/>
    <mergeCell ref="B545:B548"/>
    <mergeCell ref="B549:B552"/>
    <mergeCell ref="B553:B556"/>
    <mergeCell ref="B557:B560"/>
    <mergeCell ref="B602:B605"/>
    <mergeCell ref="B606:B609"/>
    <mergeCell ref="B611:B614"/>
    <mergeCell ref="B615:B618"/>
    <mergeCell ref="B582:B585"/>
    <mergeCell ref="B586:B589"/>
    <mergeCell ref="B590:B593"/>
    <mergeCell ref="B594:B597"/>
    <mergeCell ref="B598:B601"/>
    <mergeCell ref="B641:B644"/>
    <mergeCell ref="B645:B648"/>
    <mergeCell ref="B649:B652"/>
    <mergeCell ref="B653:B656"/>
    <mergeCell ref="B657:B660"/>
    <mergeCell ref="B619:B622"/>
    <mergeCell ref="B624:B627"/>
    <mergeCell ref="B628:B631"/>
    <mergeCell ref="B632:B635"/>
    <mergeCell ref="B636:B639"/>
    <mergeCell ref="B698:B701"/>
    <mergeCell ref="B702:B705"/>
    <mergeCell ref="B706:B709"/>
    <mergeCell ref="B678:B681"/>
    <mergeCell ref="B682:B685"/>
    <mergeCell ref="B686:B689"/>
    <mergeCell ref="B690:B693"/>
    <mergeCell ref="B694:B697"/>
    <mergeCell ref="B662:B665"/>
    <mergeCell ref="B666:B669"/>
    <mergeCell ref="B670:B673"/>
    <mergeCell ref="B674:B67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 enableFormatConditionsCalculation="0">
    <outlinePr summaryBelow="0"/>
  </sheetPr>
  <dimension ref="A1:M908"/>
  <sheetViews>
    <sheetView topLeftCell="B1" workbookViewId="0">
      <pane ySplit="3" topLeftCell="A893" activePane="bottomLeft" state="frozen"/>
      <selection pane="bottomLeft" activeCell="D911" sqref="D911"/>
    </sheetView>
  </sheetViews>
  <sheetFormatPr defaultColWidth="11.42578125" defaultRowHeight="17.149999999999999" outlineLevelRow="1"/>
  <cols>
    <col min="1" max="1" width="4.42578125" style="317" customWidth="1"/>
    <col min="2" max="2" width="16.7109375" style="317" customWidth="1"/>
    <col min="3" max="3" width="12.85546875" style="317" customWidth="1"/>
    <col min="4" max="4" width="14.42578125" style="349" customWidth="1"/>
    <col min="5" max="5" width="13" style="317" customWidth="1"/>
    <col min="6" max="7" width="6.28515625" style="350" customWidth="1"/>
    <col min="8" max="8" width="15.7109375" style="317" bestFit="1" customWidth="1"/>
    <col min="9" max="9" width="15.140625" style="317" bestFit="1" customWidth="1"/>
    <col min="10" max="10" width="32.7109375" style="317" bestFit="1" customWidth="1"/>
    <col min="11" max="11" width="15.7109375" style="317" customWidth="1"/>
    <col min="12" max="12" width="13.7109375" style="317" bestFit="1" customWidth="1"/>
    <col min="13" max="13" width="16.140625" style="318" customWidth="1"/>
    <col min="14" max="16" width="16.140625" style="317" customWidth="1"/>
    <col min="17" max="17" width="15.42578125" style="317" customWidth="1"/>
    <col min="18" max="16384" width="11.42578125" style="317"/>
  </cols>
  <sheetData>
    <row r="1" spans="1:13" ht="20.5" customHeight="1">
      <c r="A1" s="312"/>
      <c r="B1" s="312"/>
      <c r="C1" s="312"/>
      <c r="D1" s="313">
        <f>COUNTIF(D4:D1812,"Minh")</f>
        <v>82</v>
      </c>
      <c r="E1" s="313"/>
      <c r="F1" s="314">
        <f>SUBTOTAL(9,F4:F984)</f>
        <v>1791</v>
      </c>
      <c r="G1" s="315">
        <f>SUBTOTAL(9,G4:G984)</f>
        <v>1791</v>
      </c>
      <c r="H1" s="316"/>
      <c r="I1" s="312"/>
      <c r="J1" s="312"/>
    </row>
    <row r="2" spans="1:13" ht="28" customHeight="1">
      <c r="A2" s="312"/>
      <c r="B2" s="570" t="s">
        <v>329</v>
      </c>
      <c r="C2" s="571"/>
      <c r="D2" s="571"/>
      <c r="E2" s="571"/>
      <c r="F2" s="571"/>
      <c r="G2" s="571"/>
      <c r="H2" s="571"/>
      <c r="I2" s="319">
        <f>MAX(I$5:I$1048576)</f>
        <v>4140000</v>
      </c>
      <c r="J2" s="312"/>
      <c r="M2" s="317"/>
    </row>
    <row r="3" spans="1:13" ht="24.25" customHeight="1">
      <c r="A3" s="312"/>
      <c r="B3" s="320" t="s">
        <v>188</v>
      </c>
      <c r="C3" s="321" t="s">
        <v>187</v>
      </c>
      <c r="D3" s="320" t="s">
        <v>19</v>
      </c>
      <c r="E3" s="320" t="s">
        <v>189</v>
      </c>
      <c r="F3" s="572" t="s">
        <v>204</v>
      </c>
      <c r="G3" s="572"/>
      <c r="H3" s="322" t="s">
        <v>190</v>
      </c>
      <c r="I3" s="323" t="s">
        <v>20</v>
      </c>
      <c r="J3" s="312"/>
      <c r="K3" s="324"/>
      <c r="M3" s="317"/>
    </row>
    <row r="4" spans="1:13" collapsed="1">
      <c r="A4" s="312"/>
      <c r="B4" s="325" t="s">
        <v>331</v>
      </c>
      <c r="C4" s="326"/>
      <c r="D4" s="327"/>
      <c r="E4" s="328"/>
      <c r="F4" s="328"/>
      <c r="G4" s="328"/>
      <c r="H4" s="329">
        <f>SUM(H5:H38)</f>
        <v>130000</v>
      </c>
      <c r="I4" s="330">
        <v>0</v>
      </c>
      <c r="J4" s="312"/>
      <c r="M4" s="317"/>
    </row>
    <row r="5" spans="1:13" hidden="1" outlineLevel="1">
      <c r="A5" s="312"/>
      <c r="B5" s="568" t="s">
        <v>2</v>
      </c>
      <c r="C5" s="331" t="s">
        <v>39</v>
      </c>
      <c r="D5" s="332" t="s">
        <v>13</v>
      </c>
      <c r="E5" s="333" t="s">
        <v>1</v>
      </c>
      <c r="F5" s="334">
        <v>3</v>
      </c>
      <c r="G5" s="334">
        <f>F7</f>
        <v>1</v>
      </c>
      <c r="H5" s="335">
        <v>0</v>
      </c>
      <c r="I5" s="336">
        <f>I4+H5</f>
        <v>0</v>
      </c>
      <c r="J5" s="312"/>
      <c r="M5" s="317"/>
    </row>
    <row r="6" spans="1:13" hidden="1" outlineLevel="1">
      <c r="A6" s="312"/>
      <c r="B6" s="569"/>
      <c r="C6" s="331" t="s">
        <v>39</v>
      </c>
      <c r="D6" s="337" t="s">
        <v>23</v>
      </c>
      <c r="E6" s="338" t="s">
        <v>1</v>
      </c>
      <c r="F6" s="339">
        <f>F5</f>
        <v>3</v>
      </c>
      <c r="G6" s="339">
        <f>F8</f>
        <v>1</v>
      </c>
      <c r="H6" s="340">
        <v>0</v>
      </c>
      <c r="I6" s="336">
        <f t="shared" ref="I6:I35" si="0">I5+H6</f>
        <v>0</v>
      </c>
      <c r="J6" s="312"/>
      <c r="M6" s="317"/>
    </row>
    <row r="7" spans="1:13" hidden="1" outlineLevel="1">
      <c r="A7" s="312"/>
      <c r="B7" s="569"/>
      <c r="C7" s="331" t="s">
        <v>39</v>
      </c>
      <c r="D7" s="337" t="s">
        <v>14</v>
      </c>
      <c r="E7" s="338" t="s">
        <v>17</v>
      </c>
      <c r="F7" s="339">
        <v>1</v>
      </c>
      <c r="G7" s="339">
        <f>F5</f>
        <v>3</v>
      </c>
      <c r="H7" s="340">
        <v>10000</v>
      </c>
      <c r="I7" s="336">
        <f t="shared" si="0"/>
        <v>10000</v>
      </c>
      <c r="J7" s="312"/>
      <c r="M7" s="317"/>
    </row>
    <row r="8" spans="1:13" hidden="1" outlineLevel="1">
      <c r="A8" s="312"/>
      <c r="B8" s="569"/>
      <c r="C8" s="331" t="s">
        <v>39</v>
      </c>
      <c r="D8" s="337" t="s">
        <v>15</v>
      </c>
      <c r="E8" s="338" t="s">
        <v>17</v>
      </c>
      <c r="F8" s="341">
        <f>F7</f>
        <v>1</v>
      </c>
      <c r="G8" s="341">
        <f>F6</f>
        <v>3</v>
      </c>
      <c r="H8" s="340">
        <v>10000</v>
      </c>
      <c r="I8" s="336">
        <f t="shared" si="0"/>
        <v>20000</v>
      </c>
      <c r="J8" s="312"/>
      <c r="M8" s="317"/>
    </row>
    <row r="9" spans="1:13" hidden="1" outlineLevel="1">
      <c r="A9" s="312"/>
      <c r="B9" s="567" t="s">
        <v>3</v>
      </c>
      <c r="C9" s="331" t="s">
        <v>39</v>
      </c>
      <c r="D9" s="342" t="s">
        <v>25</v>
      </c>
      <c r="E9" s="343" t="str">
        <f>E5</f>
        <v>Thắng</v>
      </c>
      <c r="F9" s="344">
        <v>3</v>
      </c>
      <c r="G9" s="344">
        <f>F11</f>
        <v>2</v>
      </c>
      <c r="H9" s="345">
        <v>0</v>
      </c>
      <c r="I9" s="336">
        <f t="shared" si="0"/>
        <v>20000</v>
      </c>
      <c r="J9" s="312"/>
      <c r="M9" s="317"/>
    </row>
    <row r="10" spans="1:13" hidden="1" outlineLevel="1">
      <c r="A10" s="312"/>
      <c r="B10" s="567"/>
      <c r="C10" s="331" t="s">
        <v>39</v>
      </c>
      <c r="D10" s="342" t="s">
        <v>15</v>
      </c>
      <c r="E10" s="343" t="s">
        <v>1</v>
      </c>
      <c r="F10" s="346">
        <f>F9</f>
        <v>3</v>
      </c>
      <c r="G10" s="346">
        <f>F12</f>
        <v>2</v>
      </c>
      <c r="H10" s="345">
        <v>0</v>
      </c>
      <c r="I10" s="336">
        <f t="shared" si="0"/>
        <v>20000</v>
      </c>
      <c r="J10" s="312"/>
      <c r="M10" s="317"/>
    </row>
    <row r="11" spans="1:13" hidden="1" outlineLevel="1">
      <c r="A11" s="312"/>
      <c r="B11" s="567"/>
      <c r="C11" s="331" t="s">
        <v>39</v>
      </c>
      <c r="D11" s="342" t="s">
        <v>4</v>
      </c>
      <c r="E11" s="343" t="s">
        <v>17</v>
      </c>
      <c r="F11" s="346">
        <v>2</v>
      </c>
      <c r="G11" s="346">
        <f>F9</f>
        <v>3</v>
      </c>
      <c r="H11" s="345">
        <v>10000</v>
      </c>
      <c r="I11" s="336">
        <f t="shared" si="0"/>
        <v>30000</v>
      </c>
      <c r="J11" s="312"/>
      <c r="M11" s="317"/>
    </row>
    <row r="12" spans="1:13" hidden="1" outlineLevel="1">
      <c r="A12" s="312"/>
      <c r="B12" s="567"/>
      <c r="C12" s="331" t="s">
        <v>39</v>
      </c>
      <c r="D12" s="342" t="s">
        <v>24</v>
      </c>
      <c r="E12" s="343" t="s">
        <v>17</v>
      </c>
      <c r="F12" s="347">
        <f>F11</f>
        <v>2</v>
      </c>
      <c r="G12" s="347">
        <f>F10</f>
        <v>3</v>
      </c>
      <c r="H12" s="345">
        <v>10000</v>
      </c>
      <c r="I12" s="336">
        <f t="shared" si="0"/>
        <v>40000</v>
      </c>
      <c r="J12" s="312"/>
      <c r="M12" s="317"/>
    </row>
    <row r="13" spans="1:13" hidden="1" outlineLevel="1">
      <c r="A13" s="312"/>
      <c r="B13" s="568" t="s">
        <v>6</v>
      </c>
      <c r="C13" s="331" t="s">
        <v>39</v>
      </c>
      <c r="D13" s="332" t="s">
        <v>14</v>
      </c>
      <c r="E13" s="333" t="s">
        <v>1</v>
      </c>
      <c r="F13" s="339">
        <v>3</v>
      </c>
      <c r="G13" s="339">
        <f>F15</f>
        <v>2</v>
      </c>
      <c r="H13" s="335">
        <v>0</v>
      </c>
      <c r="I13" s="336">
        <f t="shared" si="0"/>
        <v>40000</v>
      </c>
      <c r="J13" s="312"/>
    </row>
    <row r="14" spans="1:13" hidden="1" outlineLevel="1">
      <c r="A14" s="312"/>
      <c r="B14" s="569"/>
      <c r="C14" s="331" t="s">
        <v>39</v>
      </c>
      <c r="D14" s="337" t="s">
        <v>13</v>
      </c>
      <c r="E14" s="338" t="s">
        <v>1</v>
      </c>
      <c r="F14" s="339">
        <f>F13</f>
        <v>3</v>
      </c>
      <c r="G14" s="339">
        <f>F16</f>
        <v>2</v>
      </c>
      <c r="H14" s="340">
        <v>0</v>
      </c>
      <c r="I14" s="336">
        <f t="shared" si="0"/>
        <v>40000</v>
      </c>
      <c r="J14" s="312"/>
    </row>
    <row r="15" spans="1:13" hidden="1" outlineLevel="1">
      <c r="A15" s="312"/>
      <c r="B15" s="569"/>
      <c r="C15" s="331" t="s">
        <v>39</v>
      </c>
      <c r="D15" s="337" t="s">
        <v>24</v>
      </c>
      <c r="E15" s="338" t="s">
        <v>17</v>
      </c>
      <c r="F15" s="339">
        <v>2</v>
      </c>
      <c r="G15" s="339">
        <f>F13</f>
        <v>3</v>
      </c>
      <c r="H15" s="340">
        <v>10000</v>
      </c>
      <c r="I15" s="336">
        <f t="shared" si="0"/>
        <v>50000</v>
      </c>
      <c r="J15" s="312"/>
    </row>
    <row r="16" spans="1:13" hidden="1" outlineLevel="1">
      <c r="A16" s="312"/>
      <c r="B16" s="569"/>
      <c r="C16" s="331" t="s">
        <v>39</v>
      </c>
      <c r="D16" s="337" t="s">
        <v>332</v>
      </c>
      <c r="E16" s="338" t="s">
        <v>17</v>
      </c>
      <c r="F16" s="341">
        <f>F15</f>
        <v>2</v>
      </c>
      <c r="G16" s="341">
        <f>F14</f>
        <v>3</v>
      </c>
      <c r="H16" s="340">
        <v>0</v>
      </c>
      <c r="I16" s="336">
        <f t="shared" si="0"/>
        <v>50000</v>
      </c>
      <c r="J16" s="312"/>
    </row>
    <row r="17" spans="1:10" hidden="1" outlineLevel="1">
      <c r="A17" s="312"/>
      <c r="B17" s="567" t="s">
        <v>7</v>
      </c>
      <c r="C17" s="331" t="s">
        <v>39</v>
      </c>
      <c r="D17" s="342" t="s">
        <v>25</v>
      </c>
      <c r="E17" s="343" t="str">
        <f>E13</f>
        <v>Thắng</v>
      </c>
      <c r="F17" s="344">
        <v>3</v>
      </c>
      <c r="G17" s="344">
        <f>F19</f>
        <v>2</v>
      </c>
      <c r="H17" s="345">
        <v>0</v>
      </c>
      <c r="I17" s="336">
        <f t="shared" si="0"/>
        <v>50000</v>
      </c>
      <c r="J17" s="312"/>
    </row>
    <row r="18" spans="1:10" hidden="1" outlineLevel="1">
      <c r="A18" s="312"/>
      <c r="B18" s="567"/>
      <c r="C18" s="331" t="s">
        <v>39</v>
      </c>
      <c r="D18" s="342" t="s">
        <v>15</v>
      </c>
      <c r="E18" s="343" t="s">
        <v>1</v>
      </c>
      <c r="F18" s="346">
        <f>F17</f>
        <v>3</v>
      </c>
      <c r="G18" s="346">
        <f>F20</f>
        <v>2</v>
      </c>
      <c r="H18" s="345">
        <v>0</v>
      </c>
      <c r="I18" s="336">
        <f t="shared" si="0"/>
        <v>50000</v>
      </c>
      <c r="J18" s="312"/>
    </row>
    <row r="19" spans="1:10" hidden="1" outlineLevel="1">
      <c r="A19" s="312"/>
      <c r="B19" s="567"/>
      <c r="C19" s="331" t="s">
        <v>39</v>
      </c>
      <c r="D19" s="342" t="s">
        <v>332</v>
      </c>
      <c r="E19" s="343" t="s">
        <v>17</v>
      </c>
      <c r="F19" s="346">
        <v>2</v>
      </c>
      <c r="G19" s="346">
        <f>F17</f>
        <v>3</v>
      </c>
      <c r="H19" s="345">
        <v>0</v>
      </c>
      <c r="I19" s="336">
        <f t="shared" si="0"/>
        <v>50000</v>
      </c>
      <c r="J19" s="312"/>
    </row>
    <row r="20" spans="1:10" hidden="1" outlineLevel="1">
      <c r="A20" s="312"/>
      <c r="B20" s="567"/>
      <c r="C20" s="331" t="s">
        <v>39</v>
      </c>
      <c r="D20" s="342" t="s">
        <v>111</v>
      </c>
      <c r="E20" s="343" t="s">
        <v>17</v>
      </c>
      <c r="F20" s="347">
        <f>F19</f>
        <v>2</v>
      </c>
      <c r="G20" s="347">
        <f>F18</f>
        <v>3</v>
      </c>
      <c r="H20" s="345">
        <v>0</v>
      </c>
      <c r="I20" s="336">
        <f t="shared" si="0"/>
        <v>50000</v>
      </c>
      <c r="J20" s="312"/>
    </row>
    <row r="21" spans="1:10" hidden="1" outlineLevel="1">
      <c r="A21" s="312"/>
      <c r="B21" s="568" t="s">
        <v>8</v>
      </c>
      <c r="C21" s="331" t="s">
        <v>39</v>
      </c>
      <c r="D21" s="332" t="s">
        <v>4</v>
      </c>
      <c r="E21" s="333" t="s">
        <v>1</v>
      </c>
      <c r="F21" s="339">
        <v>3</v>
      </c>
      <c r="G21" s="339">
        <f>F23</f>
        <v>2</v>
      </c>
      <c r="H21" s="335">
        <v>0</v>
      </c>
      <c r="I21" s="336">
        <f t="shared" si="0"/>
        <v>50000</v>
      </c>
      <c r="J21" s="312"/>
    </row>
    <row r="22" spans="1:10" hidden="1" outlineLevel="1">
      <c r="A22" s="312"/>
      <c r="B22" s="569"/>
      <c r="C22" s="331" t="s">
        <v>39</v>
      </c>
      <c r="D22" s="337" t="s">
        <v>13</v>
      </c>
      <c r="E22" s="338" t="s">
        <v>1</v>
      </c>
      <c r="F22" s="339">
        <f>F21</f>
        <v>3</v>
      </c>
      <c r="G22" s="339">
        <f>F24</f>
        <v>2</v>
      </c>
      <c r="H22" s="340">
        <v>0</v>
      </c>
      <c r="I22" s="336">
        <f t="shared" si="0"/>
        <v>50000</v>
      </c>
      <c r="J22" s="312"/>
    </row>
    <row r="23" spans="1:10" hidden="1" outlineLevel="1">
      <c r="A23" s="312"/>
      <c r="B23" s="569"/>
      <c r="C23" s="331" t="s">
        <v>39</v>
      </c>
      <c r="D23" s="337" t="s">
        <v>14</v>
      </c>
      <c r="E23" s="338" t="s">
        <v>17</v>
      </c>
      <c r="F23" s="339">
        <v>2</v>
      </c>
      <c r="G23" s="339">
        <f>F21</f>
        <v>3</v>
      </c>
      <c r="H23" s="340">
        <v>10000</v>
      </c>
      <c r="I23" s="336">
        <f t="shared" si="0"/>
        <v>60000</v>
      </c>
      <c r="J23" s="312"/>
    </row>
    <row r="24" spans="1:10" hidden="1" outlineLevel="1">
      <c r="A24" s="312"/>
      <c r="B24" s="569"/>
      <c r="C24" s="331" t="s">
        <v>39</v>
      </c>
      <c r="D24" s="337" t="s">
        <v>24</v>
      </c>
      <c r="E24" s="338" t="s">
        <v>17</v>
      </c>
      <c r="F24" s="341">
        <f>F23</f>
        <v>2</v>
      </c>
      <c r="G24" s="341">
        <f>F22</f>
        <v>3</v>
      </c>
      <c r="H24" s="340">
        <v>10000</v>
      </c>
      <c r="I24" s="336">
        <f t="shared" si="0"/>
        <v>70000</v>
      </c>
      <c r="J24" s="312"/>
    </row>
    <row r="25" spans="1:10" hidden="1" outlineLevel="1">
      <c r="A25" s="312"/>
      <c r="B25" s="567" t="s">
        <v>10</v>
      </c>
      <c r="C25" s="331" t="s">
        <v>39</v>
      </c>
      <c r="D25" s="342" t="s">
        <v>0</v>
      </c>
      <c r="E25" s="343" t="str">
        <f>E21</f>
        <v>Thắng</v>
      </c>
      <c r="F25" s="344">
        <v>3</v>
      </c>
      <c r="G25" s="344">
        <f>F27</f>
        <v>2</v>
      </c>
      <c r="H25" s="345">
        <v>0</v>
      </c>
      <c r="I25" s="336">
        <f t="shared" si="0"/>
        <v>70000</v>
      </c>
      <c r="J25" s="312"/>
    </row>
    <row r="26" spans="1:10" hidden="1" outlineLevel="1">
      <c r="A26" s="312"/>
      <c r="B26" s="567"/>
      <c r="C26" s="331" t="s">
        <v>39</v>
      </c>
      <c r="D26" s="342" t="s">
        <v>111</v>
      </c>
      <c r="E26" s="343" t="s">
        <v>1</v>
      </c>
      <c r="F26" s="346">
        <f>F25</f>
        <v>3</v>
      </c>
      <c r="G26" s="346">
        <f>F28</f>
        <v>2</v>
      </c>
      <c r="H26" s="345">
        <v>0</v>
      </c>
      <c r="I26" s="336">
        <f t="shared" si="0"/>
        <v>70000</v>
      </c>
      <c r="J26" s="312"/>
    </row>
    <row r="27" spans="1:10" hidden="1" outlineLevel="1">
      <c r="A27" s="312"/>
      <c r="B27" s="567"/>
      <c r="C27" s="331" t="s">
        <v>39</v>
      </c>
      <c r="D27" s="342" t="s">
        <v>14</v>
      </c>
      <c r="E27" s="343" t="s">
        <v>17</v>
      </c>
      <c r="F27" s="346">
        <v>2</v>
      </c>
      <c r="G27" s="346">
        <f>F25</f>
        <v>3</v>
      </c>
      <c r="H27" s="345">
        <v>10000</v>
      </c>
      <c r="I27" s="336">
        <f t="shared" si="0"/>
        <v>80000</v>
      </c>
      <c r="J27" s="312"/>
    </row>
    <row r="28" spans="1:10" hidden="1" outlineLevel="1">
      <c r="A28" s="312"/>
      <c r="B28" s="567"/>
      <c r="C28" s="331" t="s">
        <v>39</v>
      </c>
      <c r="D28" s="342" t="s">
        <v>15</v>
      </c>
      <c r="E28" s="343" t="s">
        <v>17</v>
      </c>
      <c r="F28" s="347">
        <f>F27</f>
        <v>2</v>
      </c>
      <c r="G28" s="347">
        <f>F26</f>
        <v>3</v>
      </c>
      <c r="H28" s="345">
        <v>10000</v>
      </c>
      <c r="I28" s="336">
        <f t="shared" si="0"/>
        <v>90000</v>
      </c>
      <c r="J28" s="312"/>
    </row>
    <row r="29" spans="1:10" hidden="1" outlineLevel="1">
      <c r="A29" s="312"/>
      <c r="B29" s="568" t="s">
        <v>31</v>
      </c>
      <c r="C29" s="331" t="s">
        <v>39</v>
      </c>
      <c r="D29" s="332" t="s">
        <v>15</v>
      </c>
      <c r="E29" s="333" t="s">
        <v>1</v>
      </c>
      <c r="F29" s="339">
        <v>3</v>
      </c>
      <c r="G29" s="339">
        <f>F31</f>
        <v>2</v>
      </c>
      <c r="H29" s="335">
        <v>0</v>
      </c>
      <c r="I29" s="336">
        <f t="shared" si="0"/>
        <v>90000</v>
      </c>
      <c r="J29" s="312"/>
    </row>
    <row r="30" spans="1:10" hidden="1" outlineLevel="1">
      <c r="A30" s="312"/>
      <c r="B30" s="569"/>
      <c r="C30" s="331" t="s">
        <v>39</v>
      </c>
      <c r="D30" s="337" t="s">
        <v>111</v>
      </c>
      <c r="E30" s="338" t="s">
        <v>1</v>
      </c>
      <c r="F30" s="339">
        <f>F29</f>
        <v>3</v>
      </c>
      <c r="G30" s="339">
        <f>F32</f>
        <v>2</v>
      </c>
      <c r="H30" s="340">
        <v>0</v>
      </c>
      <c r="I30" s="336">
        <f t="shared" si="0"/>
        <v>90000</v>
      </c>
      <c r="J30" s="312"/>
    </row>
    <row r="31" spans="1:10" hidden="1" outlineLevel="1">
      <c r="A31" s="312"/>
      <c r="B31" s="569"/>
      <c r="C31" s="331" t="s">
        <v>39</v>
      </c>
      <c r="D31" s="337" t="s">
        <v>25</v>
      </c>
      <c r="E31" s="338" t="s">
        <v>17</v>
      </c>
      <c r="F31" s="339">
        <v>2</v>
      </c>
      <c r="G31" s="339">
        <f>F29</f>
        <v>3</v>
      </c>
      <c r="H31" s="340">
        <v>10000</v>
      </c>
      <c r="I31" s="336">
        <f t="shared" si="0"/>
        <v>100000</v>
      </c>
      <c r="J31" s="312"/>
    </row>
    <row r="32" spans="1:10" hidden="1" outlineLevel="1">
      <c r="A32" s="312"/>
      <c r="B32" s="569"/>
      <c r="C32" s="331" t="s">
        <v>39</v>
      </c>
      <c r="D32" s="337" t="s">
        <v>332</v>
      </c>
      <c r="E32" s="338" t="s">
        <v>17</v>
      </c>
      <c r="F32" s="341">
        <f>F31</f>
        <v>2</v>
      </c>
      <c r="G32" s="341">
        <f>F30</f>
        <v>3</v>
      </c>
      <c r="H32" s="340">
        <v>0</v>
      </c>
      <c r="I32" s="336">
        <f t="shared" si="0"/>
        <v>100000</v>
      </c>
      <c r="J32" s="312"/>
    </row>
    <row r="33" spans="1:13" hidden="1" outlineLevel="1">
      <c r="A33" s="312"/>
      <c r="B33" s="567" t="s">
        <v>36</v>
      </c>
      <c r="C33" s="331" t="s">
        <v>39</v>
      </c>
      <c r="D33" s="342" t="s">
        <v>15</v>
      </c>
      <c r="E33" s="343" t="str">
        <f>E29</f>
        <v>Thắng</v>
      </c>
      <c r="F33" s="344">
        <v>3</v>
      </c>
      <c r="G33" s="344">
        <f>F35</f>
        <v>2</v>
      </c>
      <c r="H33" s="345">
        <v>0</v>
      </c>
      <c r="I33" s="336">
        <f t="shared" si="0"/>
        <v>100000</v>
      </c>
      <c r="J33" s="312"/>
    </row>
    <row r="34" spans="1:13" hidden="1" outlineLevel="1">
      <c r="A34" s="312"/>
      <c r="B34" s="567"/>
      <c r="C34" s="331" t="s">
        <v>39</v>
      </c>
      <c r="D34" s="342" t="s">
        <v>111</v>
      </c>
      <c r="E34" s="343" t="s">
        <v>1</v>
      </c>
      <c r="F34" s="346">
        <f>F33</f>
        <v>3</v>
      </c>
      <c r="G34" s="346">
        <f>F36</f>
        <v>2</v>
      </c>
      <c r="H34" s="345">
        <v>0</v>
      </c>
      <c r="I34" s="336">
        <f t="shared" si="0"/>
        <v>100000</v>
      </c>
      <c r="J34" s="312"/>
    </row>
    <row r="35" spans="1:13" hidden="1" outlineLevel="1">
      <c r="A35" s="312"/>
      <c r="B35" s="567"/>
      <c r="C35" s="331" t="s">
        <v>39</v>
      </c>
      <c r="D35" s="342" t="s">
        <v>14</v>
      </c>
      <c r="E35" s="343" t="s">
        <v>17</v>
      </c>
      <c r="F35" s="346">
        <v>2</v>
      </c>
      <c r="G35" s="346">
        <f>F33</f>
        <v>3</v>
      </c>
      <c r="H35" s="345">
        <v>10000</v>
      </c>
      <c r="I35" s="336">
        <f t="shared" si="0"/>
        <v>110000</v>
      </c>
      <c r="J35" s="312"/>
    </row>
    <row r="36" spans="1:13" hidden="1" outlineLevel="1">
      <c r="A36" s="312"/>
      <c r="B36" s="567"/>
      <c r="C36" s="331" t="s">
        <v>39</v>
      </c>
      <c r="D36" s="342" t="s">
        <v>25</v>
      </c>
      <c r="E36" s="343" t="s">
        <v>17</v>
      </c>
      <c r="F36" s="347">
        <f>F35</f>
        <v>2</v>
      </c>
      <c r="G36" s="347">
        <f>F34</f>
        <v>3</v>
      </c>
      <c r="H36" s="345">
        <v>10000</v>
      </c>
      <c r="I36" s="336">
        <f>I35+H36</f>
        <v>120000</v>
      </c>
      <c r="J36" s="312"/>
    </row>
    <row r="37" spans="1:13" hidden="1" outlineLevel="1">
      <c r="A37" s="312"/>
      <c r="B37" s="569" t="s">
        <v>37</v>
      </c>
      <c r="C37" s="331" t="s">
        <v>39</v>
      </c>
      <c r="D37" s="337" t="s">
        <v>111</v>
      </c>
      <c r="E37" s="338" t="s">
        <v>1</v>
      </c>
      <c r="F37" s="339">
        <v>3</v>
      </c>
      <c r="G37" s="339">
        <f>F38</f>
        <v>1</v>
      </c>
      <c r="H37" s="340">
        <v>0</v>
      </c>
      <c r="I37" s="336">
        <f>I36+H37</f>
        <v>120000</v>
      </c>
      <c r="J37" s="312"/>
    </row>
    <row r="38" spans="1:13" hidden="1" outlineLevel="1">
      <c r="A38" s="312"/>
      <c r="B38" s="569"/>
      <c r="C38" s="331" t="s">
        <v>39</v>
      </c>
      <c r="D38" s="337" t="s">
        <v>25</v>
      </c>
      <c r="E38" s="338" t="s">
        <v>17</v>
      </c>
      <c r="F38" s="339">
        <v>1</v>
      </c>
      <c r="G38" s="339">
        <f>F37</f>
        <v>3</v>
      </c>
      <c r="H38" s="340">
        <v>10000</v>
      </c>
      <c r="I38" s="336">
        <f>I37+H38</f>
        <v>130000</v>
      </c>
      <c r="J38" s="312"/>
    </row>
    <row r="39" spans="1:13" collapsed="1">
      <c r="A39" s="312"/>
      <c r="B39" s="325" t="s">
        <v>333</v>
      </c>
      <c r="C39" s="326"/>
      <c r="D39" s="327"/>
      <c r="E39" s="328"/>
      <c r="F39" s="328"/>
      <c r="G39" s="328"/>
      <c r="H39" s="329">
        <f>SUM(H40:H59)</f>
        <v>100000</v>
      </c>
      <c r="I39" s="330">
        <v>0</v>
      </c>
      <c r="J39" s="312"/>
      <c r="M39" s="317"/>
    </row>
    <row r="40" spans="1:13" hidden="1" outlineLevel="1">
      <c r="A40" s="312"/>
      <c r="B40" s="568" t="s">
        <v>2</v>
      </c>
      <c r="C40" s="331" t="s">
        <v>39</v>
      </c>
      <c r="D40" s="332" t="s">
        <v>23</v>
      </c>
      <c r="E40" s="333" t="s">
        <v>1</v>
      </c>
      <c r="F40" s="334">
        <v>3</v>
      </c>
      <c r="G40" s="334">
        <f>F42</f>
        <v>1</v>
      </c>
      <c r="H40" s="335">
        <v>0</v>
      </c>
      <c r="I40" s="336">
        <f>I38+H40</f>
        <v>130000</v>
      </c>
      <c r="J40" s="312"/>
      <c r="M40" s="317"/>
    </row>
    <row r="41" spans="1:13" hidden="1" outlineLevel="1">
      <c r="A41" s="312"/>
      <c r="B41" s="569"/>
      <c r="C41" s="331" t="s">
        <v>39</v>
      </c>
      <c r="D41" s="337" t="s">
        <v>14</v>
      </c>
      <c r="E41" s="338" t="s">
        <v>1</v>
      </c>
      <c r="F41" s="339">
        <f>F40</f>
        <v>3</v>
      </c>
      <c r="G41" s="339">
        <f>F43</f>
        <v>1</v>
      </c>
      <c r="H41" s="340">
        <v>0</v>
      </c>
      <c r="I41" s="336">
        <f t="shared" ref="I41:I59" si="1">I40+H41</f>
        <v>130000</v>
      </c>
      <c r="J41" s="312"/>
      <c r="M41" s="317"/>
    </row>
    <row r="42" spans="1:13" hidden="1" outlineLevel="1">
      <c r="A42" s="312"/>
      <c r="B42" s="569"/>
      <c r="C42" s="331" t="s">
        <v>39</v>
      </c>
      <c r="D42" s="337" t="s">
        <v>24</v>
      </c>
      <c r="E42" s="338" t="s">
        <v>17</v>
      </c>
      <c r="F42" s="339">
        <v>1</v>
      </c>
      <c r="G42" s="339">
        <f>F40</f>
        <v>3</v>
      </c>
      <c r="H42" s="340">
        <v>10000</v>
      </c>
      <c r="I42" s="336">
        <f t="shared" si="1"/>
        <v>140000</v>
      </c>
      <c r="J42" s="312"/>
      <c r="M42" s="317"/>
    </row>
    <row r="43" spans="1:13" hidden="1" outlineLevel="1">
      <c r="A43" s="312"/>
      <c r="B43" s="569"/>
      <c r="C43" s="331" t="s">
        <v>39</v>
      </c>
      <c r="D43" s="337" t="s">
        <v>25</v>
      </c>
      <c r="E43" s="338" t="s">
        <v>17</v>
      </c>
      <c r="F43" s="341">
        <f>F42</f>
        <v>1</v>
      </c>
      <c r="G43" s="341">
        <f>F41</f>
        <v>3</v>
      </c>
      <c r="H43" s="340">
        <v>10000</v>
      </c>
      <c r="I43" s="336">
        <f t="shared" si="1"/>
        <v>150000</v>
      </c>
      <c r="J43" s="312"/>
      <c r="M43" s="317"/>
    </row>
    <row r="44" spans="1:13" hidden="1" outlineLevel="1">
      <c r="A44" s="312"/>
      <c r="B44" s="567" t="s">
        <v>3</v>
      </c>
      <c r="C44" s="331" t="s">
        <v>39</v>
      </c>
      <c r="D44" s="342" t="s">
        <v>15</v>
      </c>
      <c r="E44" s="343" t="str">
        <f>E40</f>
        <v>Thắng</v>
      </c>
      <c r="F44" s="344">
        <v>3</v>
      </c>
      <c r="G44" s="344">
        <f>F46</f>
        <v>1</v>
      </c>
      <c r="H44" s="345">
        <v>0</v>
      </c>
      <c r="I44" s="336">
        <f t="shared" si="1"/>
        <v>150000</v>
      </c>
      <c r="J44" s="312"/>
      <c r="M44" s="317"/>
    </row>
    <row r="45" spans="1:13" hidden="1" outlineLevel="1">
      <c r="A45" s="312"/>
      <c r="B45" s="567"/>
      <c r="C45" s="331" t="s">
        <v>39</v>
      </c>
      <c r="D45" s="342" t="s">
        <v>23</v>
      </c>
      <c r="E45" s="343" t="s">
        <v>1</v>
      </c>
      <c r="F45" s="346">
        <f>F44</f>
        <v>3</v>
      </c>
      <c r="G45" s="346">
        <f>F47</f>
        <v>1</v>
      </c>
      <c r="H45" s="345">
        <v>0</v>
      </c>
      <c r="I45" s="336">
        <f t="shared" si="1"/>
        <v>150000</v>
      </c>
      <c r="J45" s="312"/>
      <c r="M45" s="317"/>
    </row>
    <row r="46" spans="1:13" hidden="1" outlineLevel="1">
      <c r="A46" s="312"/>
      <c r="B46" s="567"/>
      <c r="C46" s="331" t="s">
        <v>39</v>
      </c>
      <c r="D46" s="342" t="s">
        <v>14</v>
      </c>
      <c r="E46" s="343" t="s">
        <v>17</v>
      </c>
      <c r="F46" s="346">
        <v>1</v>
      </c>
      <c r="G46" s="346">
        <f>F44</f>
        <v>3</v>
      </c>
      <c r="H46" s="345">
        <v>10000</v>
      </c>
      <c r="I46" s="336">
        <f t="shared" si="1"/>
        <v>160000</v>
      </c>
      <c r="J46" s="312"/>
      <c r="M46" s="317"/>
    </row>
    <row r="47" spans="1:13" hidden="1" outlineLevel="1">
      <c r="A47" s="312"/>
      <c r="B47" s="567"/>
      <c r="C47" s="331" t="s">
        <v>39</v>
      </c>
      <c r="D47" s="342" t="s">
        <v>5</v>
      </c>
      <c r="E47" s="343" t="s">
        <v>17</v>
      </c>
      <c r="F47" s="347">
        <f>F46</f>
        <v>1</v>
      </c>
      <c r="G47" s="347">
        <f>F45</f>
        <v>3</v>
      </c>
      <c r="H47" s="345">
        <v>10000</v>
      </c>
      <c r="I47" s="336">
        <f t="shared" si="1"/>
        <v>170000</v>
      </c>
      <c r="J47" s="312"/>
      <c r="M47" s="317"/>
    </row>
    <row r="48" spans="1:13" hidden="1" outlineLevel="1">
      <c r="A48" s="312"/>
      <c r="B48" s="568" t="s">
        <v>6</v>
      </c>
      <c r="C48" s="331" t="s">
        <v>39</v>
      </c>
      <c r="D48" s="332" t="s">
        <v>25</v>
      </c>
      <c r="E48" s="333" t="s">
        <v>1</v>
      </c>
      <c r="F48" s="339">
        <v>3</v>
      </c>
      <c r="G48" s="339">
        <f>F50</f>
        <v>1</v>
      </c>
      <c r="H48" s="335">
        <v>0</v>
      </c>
      <c r="I48" s="336">
        <f t="shared" si="1"/>
        <v>170000</v>
      </c>
      <c r="J48" s="312"/>
    </row>
    <row r="49" spans="1:13" hidden="1" outlineLevel="1">
      <c r="A49" s="312"/>
      <c r="B49" s="569"/>
      <c r="C49" s="331" t="s">
        <v>39</v>
      </c>
      <c r="D49" s="337" t="s">
        <v>5</v>
      </c>
      <c r="E49" s="338" t="s">
        <v>1</v>
      </c>
      <c r="F49" s="339">
        <f>F48</f>
        <v>3</v>
      </c>
      <c r="G49" s="339">
        <f>F51</f>
        <v>1</v>
      </c>
      <c r="H49" s="340">
        <v>0</v>
      </c>
      <c r="I49" s="336">
        <f t="shared" si="1"/>
        <v>170000</v>
      </c>
      <c r="J49" s="312"/>
    </row>
    <row r="50" spans="1:13" hidden="1" outlineLevel="1">
      <c r="A50" s="312"/>
      <c r="B50" s="569"/>
      <c r="C50" s="331" t="s">
        <v>39</v>
      </c>
      <c r="D50" s="337" t="s">
        <v>15</v>
      </c>
      <c r="E50" s="338" t="s">
        <v>17</v>
      </c>
      <c r="F50" s="339">
        <v>1</v>
      </c>
      <c r="G50" s="339">
        <f>F48</f>
        <v>3</v>
      </c>
      <c r="H50" s="340">
        <v>10000</v>
      </c>
      <c r="I50" s="336">
        <f t="shared" si="1"/>
        <v>180000</v>
      </c>
      <c r="J50" s="312"/>
    </row>
    <row r="51" spans="1:13" hidden="1" outlineLevel="1">
      <c r="A51" s="312"/>
      <c r="B51" s="569"/>
      <c r="C51" s="331" t="s">
        <v>39</v>
      </c>
      <c r="D51" s="337" t="s">
        <v>24</v>
      </c>
      <c r="E51" s="338" t="s">
        <v>17</v>
      </c>
      <c r="F51" s="341">
        <f>F50</f>
        <v>1</v>
      </c>
      <c r="G51" s="341">
        <f>F49</f>
        <v>3</v>
      </c>
      <c r="H51" s="340">
        <v>10000</v>
      </c>
      <c r="I51" s="336">
        <f t="shared" si="1"/>
        <v>190000</v>
      </c>
      <c r="J51" s="312"/>
    </row>
    <row r="52" spans="1:13" hidden="1" outlineLevel="1">
      <c r="A52" s="312"/>
      <c r="B52" s="567" t="s">
        <v>7</v>
      </c>
      <c r="C52" s="331" t="s">
        <v>39</v>
      </c>
      <c r="D52" s="342" t="s">
        <v>5</v>
      </c>
      <c r="E52" s="343" t="str">
        <f>E48</f>
        <v>Thắng</v>
      </c>
      <c r="F52" s="344">
        <v>3</v>
      </c>
      <c r="G52" s="344">
        <f>F54</f>
        <v>1</v>
      </c>
      <c r="H52" s="345">
        <v>0</v>
      </c>
      <c r="I52" s="336">
        <f t="shared" si="1"/>
        <v>190000</v>
      </c>
      <c r="J52" s="312"/>
    </row>
    <row r="53" spans="1:13" hidden="1" outlineLevel="1">
      <c r="A53" s="312"/>
      <c r="B53" s="567"/>
      <c r="C53" s="331" t="s">
        <v>39</v>
      </c>
      <c r="D53" s="342" t="s">
        <v>25</v>
      </c>
      <c r="E53" s="343" t="s">
        <v>1</v>
      </c>
      <c r="F53" s="346">
        <f>F52</f>
        <v>3</v>
      </c>
      <c r="G53" s="346">
        <f>F55</f>
        <v>1</v>
      </c>
      <c r="H53" s="345">
        <v>0</v>
      </c>
      <c r="I53" s="336">
        <f t="shared" si="1"/>
        <v>190000</v>
      </c>
      <c r="J53" s="312"/>
    </row>
    <row r="54" spans="1:13" hidden="1" outlineLevel="1">
      <c r="A54" s="312"/>
      <c r="B54" s="567"/>
      <c r="C54" s="331" t="s">
        <v>39</v>
      </c>
      <c r="D54" s="342" t="s">
        <v>23</v>
      </c>
      <c r="E54" s="343" t="s">
        <v>17</v>
      </c>
      <c r="F54" s="346">
        <v>1</v>
      </c>
      <c r="G54" s="346">
        <f>F52</f>
        <v>3</v>
      </c>
      <c r="H54" s="345">
        <v>10000</v>
      </c>
      <c r="I54" s="336">
        <f t="shared" si="1"/>
        <v>200000</v>
      </c>
      <c r="J54" s="312"/>
    </row>
    <row r="55" spans="1:13" hidden="1" outlineLevel="1">
      <c r="A55" s="312"/>
      <c r="B55" s="567"/>
      <c r="C55" s="331" t="s">
        <v>39</v>
      </c>
      <c r="D55" s="342" t="s">
        <v>14</v>
      </c>
      <c r="E55" s="343" t="s">
        <v>17</v>
      </c>
      <c r="F55" s="347">
        <f>F54</f>
        <v>1</v>
      </c>
      <c r="G55" s="347">
        <f>F53</f>
        <v>3</v>
      </c>
      <c r="H55" s="345">
        <v>10000</v>
      </c>
      <c r="I55" s="336">
        <f t="shared" si="1"/>
        <v>210000</v>
      </c>
      <c r="J55" s="312"/>
    </row>
    <row r="56" spans="1:13" hidden="1" outlineLevel="1">
      <c r="A56" s="312"/>
      <c r="B56" s="568" t="s">
        <v>8</v>
      </c>
      <c r="C56" s="331" t="s">
        <v>39</v>
      </c>
      <c r="D56" s="332" t="s">
        <v>23</v>
      </c>
      <c r="E56" s="333" t="s">
        <v>1</v>
      </c>
      <c r="F56" s="339">
        <v>3</v>
      </c>
      <c r="G56" s="339">
        <f>F58</f>
        <v>2</v>
      </c>
      <c r="H56" s="335">
        <v>0</v>
      </c>
      <c r="I56" s="336">
        <f t="shared" si="1"/>
        <v>210000</v>
      </c>
      <c r="J56" s="312"/>
    </row>
    <row r="57" spans="1:13" hidden="1" outlineLevel="1">
      <c r="A57" s="312"/>
      <c r="B57" s="569"/>
      <c r="C57" s="331" t="s">
        <v>39</v>
      </c>
      <c r="D57" s="337" t="s">
        <v>15</v>
      </c>
      <c r="E57" s="338" t="s">
        <v>1</v>
      </c>
      <c r="F57" s="339">
        <f>F56</f>
        <v>3</v>
      </c>
      <c r="G57" s="339">
        <f>F59</f>
        <v>2</v>
      </c>
      <c r="H57" s="340">
        <v>0</v>
      </c>
      <c r="I57" s="336">
        <f t="shared" si="1"/>
        <v>210000</v>
      </c>
      <c r="J57" s="312"/>
    </row>
    <row r="58" spans="1:13" hidden="1" outlineLevel="1">
      <c r="A58" s="312"/>
      <c r="B58" s="569"/>
      <c r="C58" s="331" t="s">
        <v>39</v>
      </c>
      <c r="D58" s="337" t="s">
        <v>14</v>
      </c>
      <c r="E58" s="338" t="s">
        <v>17</v>
      </c>
      <c r="F58" s="339">
        <v>2</v>
      </c>
      <c r="G58" s="339">
        <f>F56</f>
        <v>3</v>
      </c>
      <c r="H58" s="340">
        <v>10000</v>
      </c>
      <c r="I58" s="336">
        <f t="shared" si="1"/>
        <v>220000</v>
      </c>
      <c r="J58" s="312"/>
    </row>
    <row r="59" spans="1:13" hidden="1" outlineLevel="1">
      <c r="A59" s="312"/>
      <c r="B59" s="569"/>
      <c r="C59" s="331" t="s">
        <v>39</v>
      </c>
      <c r="D59" s="337" t="s">
        <v>24</v>
      </c>
      <c r="E59" s="338" t="s">
        <v>17</v>
      </c>
      <c r="F59" s="341">
        <f>F58</f>
        <v>2</v>
      </c>
      <c r="G59" s="341">
        <f>F57</f>
        <v>3</v>
      </c>
      <c r="H59" s="340">
        <v>10000</v>
      </c>
      <c r="I59" s="336">
        <f t="shared" si="1"/>
        <v>230000</v>
      </c>
      <c r="J59" s="312"/>
    </row>
    <row r="60" spans="1:13" collapsed="1">
      <c r="A60" s="312"/>
      <c r="B60" s="325" t="s">
        <v>335</v>
      </c>
      <c r="C60" s="326"/>
      <c r="D60" s="327"/>
      <c r="E60" s="328"/>
      <c r="F60" s="328"/>
      <c r="G60" s="328"/>
      <c r="H60" s="329">
        <f>SUM(H61:H100)</f>
        <v>160000</v>
      </c>
      <c r="I60" s="330">
        <v>0</v>
      </c>
      <c r="J60" s="312"/>
      <c r="M60" s="317"/>
    </row>
    <row r="61" spans="1:13" hidden="1" outlineLevel="1">
      <c r="A61" s="312"/>
      <c r="B61" s="568" t="s">
        <v>2</v>
      </c>
      <c r="C61" s="331" t="s">
        <v>39</v>
      </c>
      <c r="D61" s="332" t="s">
        <v>23</v>
      </c>
      <c r="E61" s="333" t="s">
        <v>1</v>
      </c>
      <c r="F61" s="334">
        <v>3</v>
      </c>
      <c r="G61" s="334">
        <f>F63</f>
        <v>1</v>
      </c>
      <c r="H61" s="335">
        <v>0</v>
      </c>
      <c r="I61" s="336">
        <f>I59+H61</f>
        <v>230000</v>
      </c>
      <c r="J61" s="312"/>
      <c r="M61" s="317"/>
    </row>
    <row r="62" spans="1:13" hidden="1" outlineLevel="1">
      <c r="A62" s="312"/>
      <c r="B62" s="569"/>
      <c r="C62" s="331" t="s">
        <v>39</v>
      </c>
      <c r="D62" s="337" t="s">
        <v>14</v>
      </c>
      <c r="E62" s="338" t="s">
        <v>1</v>
      </c>
      <c r="F62" s="339">
        <f>F61</f>
        <v>3</v>
      </c>
      <c r="G62" s="339">
        <f>F64</f>
        <v>1</v>
      </c>
      <c r="H62" s="340">
        <v>0</v>
      </c>
      <c r="I62" s="336">
        <f t="shared" ref="I62:I80" si="2">I61+H62</f>
        <v>230000</v>
      </c>
      <c r="J62" s="312"/>
      <c r="M62" s="317"/>
    </row>
    <row r="63" spans="1:13" hidden="1" outlineLevel="1">
      <c r="A63" s="312"/>
      <c r="B63" s="569"/>
      <c r="C63" s="331" t="s">
        <v>39</v>
      </c>
      <c r="D63" s="337" t="s">
        <v>16</v>
      </c>
      <c r="E63" s="338" t="s">
        <v>17</v>
      </c>
      <c r="F63" s="339">
        <v>1</v>
      </c>
      <c r="G63" s="339">
        <f>F61</f>
        <v>3</v>
      </c>
      <c r="H63" s="340">
        <v>10000</v>
      </c>
      <c r="I63" s="336">
        <f t="shared" si="2"/>
        <v>240000</v>
      </c>
      <c r="J63" s="312"/>
      <c r="M63" s="317"/>
    </row>
    <row r="64" spans="1:13" hidden="1" outlineLevel="1">
      <c r="A64" s="312"/>
      <c r="B64" s="569"/>
      <c r="C64" s="331" t="s">
        <v>39</v>
      </c>
      <c r="D64" s="337" t="s">
        <v>25</v>
      </c>
      <c r="E64" s="338" t="s">
        <v>17</v>
      </c>
      <c r="F64" s="341">
        <f>F63</f>
        <v>1</v>
      </c>
      <c r="G64" s="341">
        <f>F62</f>
        <v>3</v>
      </c>
      <c r="H64" s="340">
        <v>10000</v>
      </c>
      <c r="I64" s="336">
        <f t="shared" si="2"/>
        <v>250000</v>
      </c>
      <c r="J64" s="312"/>
      <c r="M64" s="317"/>
    </row>
    <row r="65" spans="1:13" hidden="1" outlineLevel="1">
      <c r="A65" s="312"/>
      <c r="B65" s="567" t="s">
        <v>3</v>
      </c>
      <c r="C65" s="331" t="s">
        <v>39</v>
      </c>
      <c r="D65" s="342" t="s">
        <v>14</v>
      </c>
      <c r="E65" s="343" t="str">
        <f>E61</f>
        <v>Thắng</v>
      </c>
      <c r="F65" s="344">
        <v>3</v>
      </c>
      <c r="G65" s="344">
        <f>F67</f>
        <v>0</v>
      </c>
      <c r="H65" s="345">
        <v>0</v>
      </c>
      <c r="I65" s="336">
        <f t="shared" si="2"/>
        <v>250000</v>
      </c>
      <c r="J65" s="312"/>
      <c r="M65" s="317"/>
    </row>
    <row r="66" spans="1:13" hidden="1" outlineLevel="1">
      <c r="A66" s="312"/>
      <c r="B66" s="567"/>
      <c r="C66" s="331" t="s">
        <v>39</v>
      </c>
      <c r="D66" s="342" t="s">
        <v>5</v>
      </c>
      <c r="E66" s="343" t="s">
        <v>1</v>
      </c>
      <c r="F66" s="346">
        <f>F65</f>
        <v>3</v>
      </c>
      <c r="G66" s="346">
        <f>F68</f>
        <v>0</v>
      </c>
      <c r="H66" s="345">
        <v>0</v>
      </c>
      <c r="I66" s="336">
        <f t="shared" si="2"/>
        <v>250000</v>
      </c>
      <c r="J66" s="312"/>
      <c r="M66" s="317"/>
    </row>
    <row r="67" spans="1:13" hidden="1" outlineLevel="1">
      <c r="A67" s="312"/>
      <c r="B67" s="567"/>
      <c r="C67" s="331" t="s">
        <v>39</v>
      </c>
      <c r="D67" s="342" t="s">
        <v>23</v>
      </c>
      <c r="E67" s="343" t="s">
        <v>17</v>
      </c>
      <c r="F67" s="346">
        <v>0</v>
      </c>
      <c r="G67" s="346">
        <f>F65</f>
        <v>3</v>
      </c>
      <c r="H67" s="345">
        <v>10000</v>
      </c>
      <c r="I67" s="336">
        <f t="shared" si="2"/>
        <v>260000</v>
      </c>
      <c r="J67" s="312"/>
      <c r="M67" s="317"/>
    </row>
    <row r="68" spans="1:13" hidden="1" outlineLevel="1">
      <c r="A68" s="312"/>
      <c r="B68" s="567"/>
      <c r="C68" s="331" t="s">
        <v>39</v>
      </c>
      <c r="D68" s="342" t="s">
        <v>220</v>
      </c>
      <c r="E68" s="343" t="s">
        <v>17</v>
      </c>
      <c r="F68" s="347">
        <f>F67</f>
        <v>0</v>
      </c>
      <c r="G68" s="347">
        <f>F66</f>
        <v>3</v>
      </c>
      <c r="H68" s="345">
        <v>0</v>
      </c>
      <c r="I68" s="336">
        <f t="shared" si="2"/>
        <v>260000</v>
      </c>
      <c r="J68" s="312"/>
      <c r="M68" s="317"/>
    </row>
    <row r="69" spans="1:13" hidden="1" outlineLevel="1">
      <c r="A69" s="312"/>
      <c r="B69" s="568" t="s">
        <v>6</v>
      </c>
      <c r="C69" s="331" t="s">
        <v>39</v>
      </c>
      <c r="D69" s="332" t="s">
        <v>23</v>
      </c>
      <c r="E69" s="333" t="s">
        <v>1</v>
      </c>
      <c r="F69" s="339">
        <v>3</v>
      </c>
      <c r="G69" s="339">
        <f>F71</f>
        <v>2</v>
      </c>
      <c r="H69" s="335">
        <v>0</v>
      </c>
      <c r="I69" s="336">
        <f t="shared" si="2"/>
        <v>260000</v>
      </c>
      <c r="J69" s="312"/>
    </row>
    <row r="70" spans="1:13" hidden="1" outlineLevel="1">
      <c r="A70" s="312"/>
      <c r="B70" s="569"/>
      <c r="C70" s="331" t="s">
        <v>39</v>
      </c>
      <c r="D70" s="337" t="s">
        <v>16</v>
      </c>
      <c r="E70" s="338" t="s">
        <v>1</v>
      </c>
      <c r="F70" s="339">
        <f>F69</f>
        <v>3</v>
      </c>
      <c r="G70" s="339">
        <f>F72</f>
        <v>2</v>
      </c>
      <c r="H70" s="340">
        <v>0</v>
      </c>
      <c r="I70" s="336">
        <f t="shared" si="2"/>
        <v>260000</v>
      </c>
      <c r="J70" s="312"/>
    </row>
    <row r="71" spans="1:13" hidden="1" outlineLevel="1">
      <c r="A71" s="312"/>
      <c r="B71" s="569"/>
      <c r="C71" s="331" t="s">
        <v>39</v>
      </c>
      <c r="D71" s="337" t="s">
        <v>25</v>
      </c>
      <c r="E71" s="338" t="s">
        <v>17</v>
      </c>
      <c r="F71" s="339">
        <v>2</v>
      </c>
      <c r="G71" s="339">
        <f>F69</f>
        <v>3</v>
      </c>
      <c r="H71" s="340">
        <v>10000</v>
      </c>
      <c r="I71" s="336">
        <f t="shared" si="2"/>
        <v>270000</v>
      </c>
      <c r="J71" s="312"/>
    </row>
    <row r="72" spans="1:13" hidden="1" outlineLevel="1">
      <c r="A72" s="312"/>
      <c r="B72" s="569"/>
      <c r="C72" s="331" t="s">
        <v>39</v>
      </c>
      <c r="D72" s="337" t="s">
        <v>5</v>
      </c>
      <c r="E72" s="338" t="s">
        <v>17</v>
      </c>
      <c r="F72" s="341">
        <f>F71</f>
        <v>2</v>
      </c>
      <c r="G72" s="341">
        <f>F70</f>
        <v>3</v>
      </c>
      <c r="H72" s="340">
        <v>10000</v>
      </c>
      <c r="I72" s="336">
        <f t="shared" si="2"/>
        <v>280000</v>
      </c>
      <c r="J72" s="312"/>
    </row>
    <row r="73" spans="1:13" hidden="1" outlineLevel="1">
      <c r="A73" s="312"/>
      <c r="B73" s="567" t="s">
        <v>7</v>
      </c>
      <c r="C73" s="331" t="s">
        <v>39</v>
      </c>
      <c r="D73" s="342" t="s">
        <v>14</v>
      </c>
      <c r="E73" s="343" t="str">
        <f>E69</f>
        <v>Thắng</v>
      </c>
      <c r="F73" s="344">
        <v>3</v>
      </c>
      <c r="G73" s="344">
        <f>F75</f>
        <v>0</v>
      </c>
      <c r="H73" s="345">
        <v>0</v>
      </c>
      <c r="I73" s="336">
        <f t="shared" si="2"/>
        <v>280000</v>
      </c>
      <c r="J73" s="312"/>
    </row>
    <row r="74" spans="1:13" hidden="1" outlineLevel="1">
      <c r="A74" s="312"/>
      <c r="B74" s="567"/>
      <c r="C74" s="331" t="s">
        <v>39</v>
      </c>
      <c r="D74" s="342" t="s">
        <v>220</v>
      </c>
      <c r="E74" s="343" t="s">
        <v>1</v>
      </c>
      <c r="F74" s="346">
        <f>F73</f>
        <v>3</v>
      </c>
      <c r="G74" s="346">
        <f>F76</f>
        <v>0</v>
      </c>
      <c r="H74" s="345">
        <v>0</v>
      </c>
      <c r="I74" s="336">
        <f t="shared" si="2"/>
        <v>280000</v>
      </c>
      <c r="J74" s="312"/>
    </row>
    <row r="75" spans="1:13" hidden="1" outlineLevel="1">
      <c r="A75" s="312"/>
      <c r="B75" s="567"/>
      <c r="C75" s="331" t="s">
        <v>39</v>
      </c>
      <c r="D75" s="342" t="s">
        <v>25</v>
      </c>
      <c r="E75" s="343" t="s">
        <v>17</v>
      </c>
      <c r="F75" s="346">
        <v>0</v>
      </c>
      <c r="G75" s="346">
        <f>F73</f>
        <v>3</v>
      </c>
      <c r="H75" s="345">
        <v>10000</v>
      </c>
      <c r="I75" s="336">
        <f t="shared" si="2"/>
        <v>290000</v>
      </c>
      <c r="J75" s="312"/>
    </row>
    <row r="76" spans="1:13" hidden="1" outlineLevel="1">
      <c r="A76" s="312"/>
      <c r="B76" s="567"/>
      <c r="C76" s="331" t="s">
        <v>39</v>
      </c>
      <c r="D76" s="342" t="s">
        <v>16</v>
      </c>
      <c r="E76" s="343" t="s">
        <v>17</v>
      </c>
      <c r="F76" s="347">
        <f>F75</f>
        <v>0</v>
      </c>
      <c r="G76" s="347">
        <f>F74</f>
        <v>3</v>
      </c>
      <c r="H76" s="345">
        <v>10000</v>
      </c>
      <c r="I76" s="336">
        <f t="shared" si="2"/>
        <v>300000</v>
      </c>
      <c r="J76" s="312"/>
    </row>
    <row r="77" spans="1:13" hidden="1" outlineLevel="1">
      <c r="A77" s="312"/>
      <c r="B77" s="568" t="s">
        <v>8</v>
      </c>
      <c r="C77" s="331" t="s">
        <v>39</v>
      </c>
      <c r="D77" s="332" t="s">
        <v>16</v>
      </c>
      <c r="E77" s="333" t="s">
        <v>1</v>
      </c>
      <c r="F77" s="339">
        <v>3</v>
      </c>
      <c r="G77" s="339">
        <f>F79</f>
        <v>2</v>
      </c>
      <c r="H77" s="335">
        <v>0</v>
      </c>
      <c r="I77" s="336">
        <f t="shared" si="2"/>
        <v>300000</v>
      </c>
      <c r="J77" s="312"/>
    </row>
    <row r="78" spans="1:13" hidden="1" outlineLevel="1">
      <c r="A78" s="312"/>
      <c r="B78" s="569"/>
      <c r="C78" s="331" t="s">
        <v>39</v>
      </c>
      <c r="D78" s="337" t="s">
        <v>220</v>
      </c>
      <c r="E78" s="338" t="s">
        <v>1</v>
      </c>
      <c r="F78" s="339">
        <f>F77</f>
        <v>3</v>
      </c>
      <c r="G78" s="339">
        <f>F80</f>
        <v>2</v>
      </c>
      <c r="H78" s="340">
        <v>0</v>
      </c>
      <c r="I78" s="336">
        <f t="shared" si="2"/>
        <v>300000</v>
      </c>
      <c r="J78" s="312"/>
    </row>
    <row r="79" spans="1:13" hidden="1" outlineLevel="1">
      <c r="A79" s="312"/>
      <c r="B79" s="569"/>
      <c r="C79" s="331" t="s">
        <v>39</v>
      </c>
      <c r="D79" s="337" t="s">
        <v>25</v>
      </c>
      <c r="E79" s="338" t="s">
        <v>17</v>
      </c>
      <c r="F79" s="339">
        <v>2</v>
      </c>
      <c r="G79" s="339">
        <f>F77</f>
        <v>3</v>
      </c>
      <c r="H79" s="340">
        <v>10000</v>
      </c>
      <c r="I79" s="336">
        <f t="shared" si="2"/>
        <v>310000</v>
      </c>
      <c r="J79" s="312"/>
    </row>
    <row r="80" spans="1:13" hidden="1" outlineLevel="1">
      <c r="A80" s="312"/>
      <c r="B80" s="569"/>
      <c r="C80" s="331" t="s">
        <v>39</v>
      </c>
      <c r="D80" s="337" t="s">
        <v>5</v>
      </c>
      <c r="E80" s="338" t="s">
        <v>17</v>
      </c>
      <c r="F80" s="341">
        <f>F79</f>
        <v>2</v>
      </c>
      <c r="G80" s="341">
        <f>F78</f>
        <v>3</v>
      </c>
      <c r="H80" s="340">
        <v>10000</v>
      </c>
      <c r="I80" s="336">
        <f t="shared" si="2"/>
        <v>320000</v>
      </c>
      <c r="J80" s="312"/>
    </row>
    <row r="81" spans="1:10" hidden="1" outlineLevel="1">
      <c r="A81" s="312"/>
      <c r="B81" s="567" t="s">
        <v>10</v>
      </c>
      <c r="C81" s="331" t="s">
        <v>39</v>
      </c>
      <c r="D81" s="342" t="s">
        <v>23</v>
      </c>
      <c r="E81" s="343" t="str">
        <f>E77</f>
        <v>Thắng</v>
      </c>
      <c r="F81" s="344">
        <v>3</v>
      </c>
      <c r="G81" s="344">
        <f>F83</f>
        <v>0</v>
      </c>
      <c r="H81" s="345">
        <v>0</v>
      </c>
      <c r="I81" s="336">
        <f t="shared" ref="I81:I96" si="3">I80+H81</f>
        <v>320000</v>
      </c>
      <c r="J81" s="312"/>
    </row>
    <row r="82" spans="1:10" hidden="1" outlineLevel="1">
      <c r="A82" s="312"/>
      <c r="B82" s="567"/>
      <c r="C82" s="331" t="s">
        <v>39</v>
      </c>
      <c r="D82" s="342" t="s">
        <v>220</v>
      </c>
      <c r="E82" s="343" t="s">
        <v>1</v>
      </c>
      <c r="F82" s="346">
        <f>F81</f>
        <v>3</v>
      </c>
      <c r="G82" s="346">
        <f>F84</f>
        <v>0</v>
      </c>
      <c r="H82" s="345">
        <v>0</v>
      </c>
      <c r="I82" s="336">
        <f t="shared" si="3"/>
        <v>320000</v>
      </c>
      <c r="J82" s="312"/>
    </row>
    <row r="83" spans="1:10" hidden="1" outlineLevel="1">
      <c r="A83" s="312"/>
      <c r="B83" s="567"/>
      <c r="C83" s="331" t="s">
        <v>39</v>
      </c>
      <c r="D83" s="342" t="s">
        <v>25</v>
      </c>
      <c r="E83" s="343" t="s">
        <v>17</v>
      </c>
      <c r="F83" s="346">
        <v>0</v>
      </c>
      <c r="G83" s="346">
        <f>F81</f>
        <v>3</v>
      </c>
      <c r="H83" s="345">
        <v>10000</v>
      </c>
      <c r="I83" s="336">
        <f t="shared" si="3"/>
        <v>330000</v>
      </c>
      <c r="J83" s="312"/>
    </row>
    <row r="84" spans="1:10" hidden="1" outlineLevel="1">
      <c r="A84" s="312"/>
      <c r="B84" s="567"/>
      <c r="C84" s="331" t="s">
        <v>39</v>
      </c>
      <c r="D84" s="342" t="s">
        <v>5</v>
      </c>
      <c r="E84" s="343" t="s">
        <v>17</v>
      </c>
      <c r="F84" s="347">
        <f>F83</f>
        <v>0</v>
      </c>
      <c r="G84" s="347">
        <f>F82</f>
        <v>3</v>
      </c>
      <c r="H84" s="345">
        <v>10000</v>
      </c>
      <c r="I84" s="336">
        <f t="shared" si="3"/>
        <v>340000</v>
      </c>
      <c r="J84" s="312"/>
    </row>
    <row r="85" spans="1:10" hidden="1" outlineLevel="1">
      <c r="A85" s="312"/>
      <c r="B85" s="568" t="s">
        <v>31</v>
      </c>
      <c r="C85" s="331" t="s">
        <v>39</v>
      </c>
      <c r="D85" s="332" t="s">
        <v>13</v>
      </c>
      <c r="E85" s="333" t="s">
        <v>1</v>
      </c>
      <c r="F85" s="339">
        <v>3</v>
      </c>
      <c r="G85" s="339">
        <f>F87</f>
        <v>1</v>
      </c>
      <c r="H85" s="335">
        <v>0</v>
      </c>
      <c r="I85" s="336">
        <f t="shared" si="3"/>
        <v>340000</v>
      </c>
      <c r="J85" s="312"/>
    </row>
    <row r="86" spans="1:10" hidden="1" outlineLevel="1">
      <c r="A86" s="312"/>
      <c r="B86" s="569"/>
      <c r="C86" s="331" t="s">
        <v>39</v>
      </c>
      <c r="D86" s="337" t="s">
        <v>220</v>
      </c>
      <c r="E86" s="338" t="s">
        <v>1</v>
      </c>
      <c r="F86" s="339">
        <f>F85</f>
        <v>3</v>
      </c>
      <c r="G86" s="339">
        <f>F88</f>
        <v>1</v>
      </c>
      <c r="H86" s="340">
        <v>0</v>
      </c>
      <c r="I86" s="336">
        <f t="shared" si="3"/>
        <v>340000</v>
      </c>
      <c r="J86" s="312"/>
    </row>
    <row r="87" spans="1:10" hidden="1" outlineLevel="1">
      <c r="A87" s="312"/>
      <c r="B87" s="569"/>
      <c r="C87" s="331" t="s">
        <v>39</v>
      </c>
      <c r="D87" s="337" t="s">
        <v>23</v>
      </c>
      <c r="E87" s="338" t="s">
        <v>17</v>
      </c>
      <c r="F87" s="339">
        <v>1</v>
      </c>
      <c r="G87" s="339">
        <f>F85</f>
        <v>3</v>
      </c>
      <c r="H87" s="340">
        <v>10000</v>
      </c>
      <c r="I87" s="336">
        <f t="shared" si="3"/>
        <v>350000</v>
      </c>
      <c r="J87" s="312"/>
    </row>
    <row r="88" spans="1:10" hidden="1" outlineLevel="1">
      <c r="A88" s="312"/>
      <c r="B88" s="569"/>
      <c r="C88" s="331" t="s">
        <v>39</v>
      </c>
      <c r="D88" s="337" t="s">
        <v>5</v>
      </c>
      <c r="E88" s="338" t="s">
        <v>17</v>
      </c>
      <c r="F88" s="341">
        <f>F87</f>
        <v>1</v>
      </c>
      <c r="G88" s="341">
        <f>F86</f>
        <v>3</v>
      </c>
      <c r="H88" s="340">
        <v>10000</v>
      </c>
      <c r="I88" s="336">
        <f t="shared" si="3"/>
        <v>360000</v>
      </c>
      <c r="J88" s="312"/>
    </row>
    <row r="89" spans="1:10" hidden="1" outlineLevel="1">
      <c r="A89" s="312"/>
      <c r="B89" s="567" t="s">
        <v>36</v>
      </c>
      <c r="C89" s="331" t="s">
        <v>39</v>
      </c>
      <c r="D89" s="342" t="s">
        <v>13</v>
      </c>
      <c r="E89" s="343" t="str">
        <f>E85</f>
        <v>Thắng</v>
      </c>
      <c r="F89" s="344">
        <v>3</v>
      </c>
      <c r="G89" s="344">
        <f>F91</f>
        <v>1</v>
      </c>
      <c r="H89" s="345">
        <v>0</v>
      </c>
      <c r="I89" s="336">
        <f t="shared" si="3"/>
        <v>360000</v>
      </c>
      <c r="J89" s="312"/>
    </row>
    <row r="90" spans="1:10" hidden="1" outlineLevel="1">
      <c r="A90" s="312"/>
      <c r="B90" s="567"/>
      <c r="C90" s="331" t="s">
        <v>39</v>
      </c>
      <c r="D90" s="342" t="s">
        <v>220</v>
      </c>
      <c r="E90" s="343" t="s">
        <v>1</v>
      </c>
      <c r="F90" s="346">
        <f>F89</f>
        <v>3</v>
      </c>
      <c r="G90" s="346">
        <f>F92</f>
        <v>1</v>
      </c>
      <c r="H90" s="345">
        <v>0</v>
      </c>
      <c r="I90" s="336">
        <f t="shared" si="3"/>
        <v>360000</v>
      </c>
      <c r="J90" s="312"/>
    </row>
    <row r="91" spans="1:10" hidden="1" outlineLevel="1">
      <c r="A91" s="312"/>
      <c r="B91" s="567"/>
      <c r="C91" s="331" t="s">
        <v>39</v>
      </c>
      <c r="D91" s="342" t="s">
        <v>23</v>
      </c>
      <c r="E91" s="343" t="s">
        <v>17</v>
      </c>
      <c r="F91" s="346">
        <v>1</v>
      </c>
      <c r="G91" s="346">
        <f>F89</f>
        <v>3</v>
      </c>
      <c r="H91" s="345">
        <v>10000</v>
      </c>
      <c r="I91" s="336">
        <f t="shared" si="3"/>
        <v>370000</v>
      </c>
      <c r="J91" s="312"/>
    </row>
    <row r="92" spans="1:10" hidden="1" outlineLevel="1">
      <c r="A92" s="312"/>
      <c r="B92" s="567"/>
      <c r="C92" s="331" t="s">
        <v>39</v>
      </c>
      <c r="D92" s="342" t="s">
        <v>111</v>
      </c>
      <c r="E92" s="343" t="s">
        <v>17</v>
      </c>
      <c r="F92" s="347">
        <f>F91</f>
        <v>1</v>
      </c>
      <c r="G92" s="347">
        <f>F90</f>
        <v>3</v>
      </c>
      <c r="H92" s="345">
        <v>0</v>
      </c>
      <c r="I92" s="336">
        <f t="shared" si="3"/>
        <v>370000</v>
      </c>
      <c r="J92" s="312"/>
    </row>
    <row r="93" spans="1:10" hidden="1" outlineLevel="1">
      <c r="A93" s="312"/>
      <c r="B93" s="568" t="s">
        <v>37</v>
      </c>
      <c r="C93" s="331" t="s">
        <v>39</v>
      </c>
      <c r="D93" s="332" t="s">
        <v>13</v>
      </c>
      <c r="E93" s="333" t="s">
        <v>1</v>
      </c>
      <c r="F93" s="339">
        <v>3</v>
      </c>
      <c r="G93" s="339">
        <f>F95</f>
        <v>0</v>
      </c>
      <c r="H93" s="335">
        <v>0</v>
      </c>
      <c r="I93" s="336">
        <f t="shared" si="3"/>
        <v>370000</v>
      </c>
      <c r="J93" s="312"/>
    </row>
    <row r="94" spans="1:10" hidden="1" outlineLevel="1">
      <c r="A94" s="312"/>
      <c r="B94" s="569"/>
      <c r="C94" s="331" t="s">
        <v>39</v>
      </c>
      <c r="D94" s="337" t="s">
        <v>220</v>
      </c>
      <c r="E94" s="338" t="s">
        <v>1</v>
      </c>
      <c r="F94" s="339">
        <f>F93</f>
        <v>3</v>
      </c>
      <c r="G94" s="339">
        <f>F96</f>
        <v>0</v>
      </c>
      <c r="H94" s="340">
        <v>0</v>
      </c>
      <c r="I94" s="336">
        <f t="shared" si="3"/>
        <v>370000</v>
      </c>
      <c r="J94" s="312"/>
    </row>
    <row r="95" spans="1:10" hidden="1" outlineLevel="1">
      <c r="A95" s="312"/>
      <c r="B95" s="569"/>
      <c r="C95" s="331" t="s">
        <v>39</v>
      </c>
      <c r="D95" s="337" t="s">
        <v>111</v>
      </c>
      <c r="E95" s="338" t="s">
        <v>17</v>
      </c>
      <c r="F95" s="339">
        <v>0</v>
      </c>
      <c r="G95" s="339">
        <f>F93</f>
        <v>3</v>
      </c>
      <c r="H95" s="340">
        <v>0</v>
      </c>
      <c r="I95" s="336">
        <f t="shared" si="3"/>
        <v>370000</v>
      </c>
      <c r="J95" s="312"/>
    </row>
    <row r="96" spans="1:10" hidden="1" outlineLevel="1">
      <c r="A96" s="312"/>
      <c r="B96" s="569"/>
      <c r="C96" s="331" t="s">
        <v>39</v>
      </c>
      <c r="D96" s="337" t="s">
        <v>5</v>
      </c>
      <c r="E96" s="338" t="s">
        <v>17</v>
      </c>
      <c r="F96" s="341">
        <f>F95</f>
        <v>0</v>
      </c>
      <c r="G96" s="341">
        <f>F94</f>
        <v>3</v>
      </c>
      <c r="H96" s="340">
        <v>10000</v>
      </c>
      <c r="I96" s="336">
        <f t="shared" si="3"/>
        <v>380000</v>
      </c>
      <c r="J96" s="312"/>
    </row>
    <row r="97" spans="1:13" hidden="1" outlineLevel="1">
      <c r="A97" s="312"/>
      <c r="B97" s="567" t="s">
        <v>41</v>
      </c>
      <c r="C97" s="331" t="s">
        <v>39</v>
      </c>
      <c r="D97" s="342" t="s">
        <v>15</v>
      </c>
      <c r="E97" s="343" t="str">
        <f>E93</f>
        <v>Thắng</v>
      </c>
      <c r="F97" s="344">
        <v>3</v>
      </c>
      <c r="G97" s="344">
        <f>F99</f>
        <v>1</v>
      </c>
      <c r="H97" s="345">
        <v>0</v>
      </c>
      <c r="I97" s="336">
        <f>I96+H97</f>
        <v>380000</v>
      </c>
      <c r="J97" s="312"/>
    </row>
    <row r="98" spans="1:13" hidden="1" outlineLevel="1">
      <c r="A98" s="312"/>
      <c r="B98" s="567"/>
      <c r="C98" s="331" t="s">
        <v>39</v>
      </c>
      <c r="D98" s="342" t="s">
        <v>220</v>
      </c>
      <c r="E98" s="343" t="s">
        <v>1</v>
      </c>
      <c r="F98" s="346">
        <f>F97</f>
        <v>3</v>
      </c>
      <c r="G98" s="346">
        <f>F100</f>
        <v>1</v>
      </c>
      <c r="H98" s="345">
        <v>0</v>
      </c>
      <c r="I98" s="336">
        <f>I97+H98</f>
        <v>380000</v>
      </c>
      <c r="J98" s="312"/>
    </row>
    <row r="99" spans="1:13" hidden="1" outlineLevel="1">
      <c r="A99" s="312"/>
      <c r="B99" s="567"/>
      <c r="C99" s="331" t="s">
        <v>39</v>
      </c>
      <c r="D99" s="342" t="s">
        <v>23</v>
      </c>
      <c r="E99" s="343" t="s">
        <v>17</v>
      </c>
      <c r="F99" s="346">
        <v>1</v>
      </c>
      <c r="G99" s="346">
        <f>F97</f>
        <v>3</v>
      </c>
      <c r="H99" s="345">
        <v>10000</v>
      </c>
      <c r="I99" s="336">
        <f>I98+H99</f>
        <v>390000</v>
      </c>
      <c r="J99" s="312"/>
    </row>
    <row r="100" spans="1:13" hidden="1" outlineLevel="1">
      <c r="A100" s="312"/>
      <c r="B100" s="567"/>
      <c r="C100" s="331" t="s">
        <v>39</v>
      </c>
      <c r="D100" s="342" t="s">
        <v>111</v>
      </c>
      <c r="E100" s="343" t="s">
        <v>17</v>
      </c>
      <c r="F100" s="347">
        <f>F99</f>
        <v>1</v>
      </c>
      <c r="G100" s="347">
        <f>F98</f>
        <v>3</v>
      </c>
      <c r="H100" s="345">
        <v>0</v>
      </c>
      <c r="I100" s="336">
        <f>I99+H100</f>
        <v>390000</v>
      </c>
      <c r="J100" s="312"/>
    </row>
    <row r="101" spans="1:13" collapsed="1">
      <c r="A101" s="312"/>
      <c r="B101" s="325" t="s">
        <v>336</v>
      </c>
      <c r="C101" s="326"/>
      <c r="D101" s="327"/>
      <c r="E101" s="328"/>
      <c r="F101" s="328"/>
      <c r="G101" s="328"/>
      <c r="H101" s="329">
        <f>SUM(H102:H157)</f>
        <v>240000</v>
      </c>
      <c r="I101" s="330">
        <v>0</v>
      </c>
      <c r="J101" s="312"/>
      <c r="M101" s="317"/>
    </row>
    <row r="102" spans="1:13" hidden="1" outlineLevel="1">
      <c r="A102" s="312"/>
      <c r="B102" s="568" t="s">
        <v>2</v>
      </c>
      <c r="C102" s="331" t="s">
        <v>39</v>
      </c>
      <c r="D102" s="332" t="s">
        <v>25</v>
      </c>
      <c r="E102" s="333" t="s">
        <v>1</v>
      </c>
      <c r="F102" s="334">
        <v>3</v>
      </c>
      <c r="G102" s="334">
        <f>F104</f>
        <v>2</v>
      </c>
      <c r="H102" s="335">
        <v>0</v>
      </c>
      <c r="I102" s="336">
        <f>I100+H102</f>
        <v>390000</v>
      </c>
      <c r="J102" s="312"/>
      <c r="M102" s="317"/>
    </row>
    <row r="103" spans="1:13" hidden="1" outlineLevel="1">
      <c r="A103" s="312"/>
      <c r="B103" s="569"/>
      <c r="C103" s="331" t="s">
        <v>39</v>
      </c>
      <c r="D103" s="337" t="s">
        <v>9</v>
      </c>
      <c r="E103" s="338" t="s">
        <v>1</v>
      </c>
      <c r="F103" s="339">
        <f>F102</f>
        <v>3</v>
      </c>
      <c r="G103" s="339">
        <f>F105</f>
        <v>2</v>
      </c>
      <c r="H103" s="340">
        <v>0</v>
      </c>
      <c r="I103" s="336">
        <f t="shared" ref="I103:I141" si="4">I102+H103</f>
        <v>390000</v>
      </c>
      <c r="J103" s="312"/>
      <c r="M103" s="317"/>
    </row>
    <row r="104" spans="1:13" hidden="1" outlineLevel="1">
      <c r="A104" s="312"/>
      <c r="B104" s="569"/>
      <c r="C104" s="331" t="s">
        <v>39</v>
      </c>
      <c r="D104" s="337" t="s">
        <v>5</v>
      </c>
      <c r="E104" s="338" t="s">
        <v>17</v>
      </c>
      <c r="F104" s="339">
        <v>2</v>
      </c>
      <c r="G104" s="339">
        <f>F102</f>
        <v>3</v>
      </c>
      <c r="H104" s="340">
        <v>10000</v>
      </c>
      <c r="I104" s="336">
        <f t="shared" si="4"/>
        <v>400000</v>
      </c>
      <c r="J104" s="312"/>
      <c r="M104" s="317"/>
    </row>
    <row r="105" spans="1:13" hidden="1" outlineLevel="1">
      <c r="A105" s="312"/>
      <c r="B105" s="569"/>
      <c r="C105" s="331" t="s">
        <v>39</v>
      </c>
      <c r="D105" s="337" t="s">
        <v>14</v>
      </c>
      <c r="E105" s="338" t="s">
        <v>17</v>
      </c>
      <c r="F105" s="341">
        <f>F104</f>
        <v>2</v>
      </c>
      <c r="G105" s="341">
        <f>F103</f>
        <v>3</v>
      </c>
      <c r="H105" s="340">
        <v>10000</v>
      </c>
      <c r="I105" s="336">
        <f t="shared" si="4"/>
        <v>410000</v>
      </c>
      <c r="J105" s="312"/>
      <c r="M105" s="317"/>
    </row>
    <row r="106" spans="1:13" hidden="1" outlineLevel="1">
      <c r="A106" s="312"/>
      <c r="B106" s="567" t="s">
        <v>3</v>
      </c>
      <c r="C106" s="331" t="s">
        <v>39</v>
      </c>
      <c r="D106" s="342" t="s">
        <v>23</v>
      </c>
      <c r="E106" s="343" t="str">
        <f>E102</f>
        <v>Thắng</v>
      </c>
      <c r="F106" s="344">
        <v>3</v>
      </c>
      <c r="G106" s="344">
        <f>F108</f>
        <v>2</v>
      </c>
      <c r="H106" s="345">
        <v>0</v>
      </c>
      <c r="I106" s="336">
        <f t="shared" si="4"/>
        <v>410000</v>
      </c>
      <c r="J106" s="312"/>
      <c r="M106" s="317"/>
    </row>
    <row r="107" spans="1:13" hidden="1" outlineLevel="1">
      <c r="A107" s="312"/>
      <c r="B107" s="567"/>
      <c r="C107" s="331" t="s">
        <v>39</v>
      </c>
      <c r="D107" s="342" t="s">
        <v>15</v>
      </c>
      <c r="E107" s="343" t="s">
        <v>1</v>
      </c>
      <c r="F107" s="346">
        <f>F106</f>
        <v>3</v>
      </c>
      <c r="G107" s="346">
        <f>F109</f>
        <v>2</v>
      </c>
      <c r="H107" s="345">
        <v>0</v>
      </c>
      <c r="I107" s="336">
        <f t="shared" si="4"/>
        <v>410000</v>
      </c>
      <c r="J107" s="312"/>
      <c r="M107" s="317"/>
    </row>
    <row r="108" spans="1:13" hidden="1" outlineLevel="1">
      <c r="A108" s="312"/>
      <c r="B108" s="567"/>
      <c r="C108" s="331" t="s">
        <v>39</v>
      </c>
      <c r="D108" s="342" t="s">
        <v>25</v>
      </c>
      <c r="E108" s="343" t="s">
        <v>17</v>
      </c>
      <c r="F108" s="346">
        <v>2</v>
      </c>
      <c r="G108" s="346">
        <f>F106</f>
        <v>3</v>
      </c>
      <c r="H108" s="345">
        <v>10000</v>
      </c>
      <c r="I108" s="336">
        <f t="shared" si="4"/>
        <v>420000</v>
      </c>
      <c r="J108" s="312"/>
      <c r="M108" s="317"/>
    </row>
    <row r="109" spans="1:13" hidden="1" outlineLevel="1">
      <c r="A109" s="312"/>
      <c r="B109" s="567"/>
      <c r="C109" s="331" t="s">
        <v>39</v>
      </c>
      <c r="D109" s="342" t="s">
        <v>118</v>
      </c>
      <c r="E109" s="343" t="s">
        <v>17</v>
      </c>
      <c r="F109" s="347">
        <f>F108</f>
        <v>2</v>
      </c>
      <c r="G109" s="347">
        <f>F107</f>
        <v>3</v>
      </c>
      <c r="H109" s="345">
        <v>10000</v>
      </c>
      <c r="I109" s="336">
        <f t="shared" si="4"/>
        <v>430000</v>
      </c>
      <c r="J109" s="312"/>
      <c r="M109" s="317"/>
    </row>
    <row r="110" spans="1:13" hidden="1" outlineLevel="1">
      <c r="A110" s="312"/>
      <c r="B110" s="568" t="s">
        <v>6</v>
      </c>
      <c r="C110" s="331" t="s">
        <v>39</v>
      </c>
      <c r="D110" s="332" t="s">
        <v>13</v>
      </c>
      <c r="E110" s="333" t="s">
        <v>1</v>
      </c>
      <c r="F110" s="339">
        <v>3</v>
      </c>
      <c r="G110" s="339">
        <f>F112</f>
        <v>2</v>
      </c>
      <c r="H110" s="335">
        <v>0</v>
      </c>
      <c r="I110" s="336">
        <f t="shared" si="4"/>
        <v>430000</v>
      </c>
      <c r="J110" s="312"/>
    </row>
    <row r="111" spans="1:13" hidden="1" outlineLevel="1">
      <c r="A111" s="312"/>
      <c r="B111" s="569"/>
      <c r="C111" s="331" t="s">
        <v>39</v>
      </c>
      <c r="D111" s="337" t="s">
        <v>9</v>
      </c>
      <c r="E111" s="338" t="s">
        <v>1</v>
      </c>
      <c r="F111" s="339">
        <f>F110</f>
        <v>3</v>
      </c>
      <c r="G111" s="339">
        <f>F113</f>
        <v>2</v>
      </c>
      <c r="H111" s="340">
        <v>0</v>
      </c>
      <c r="I111" s="336">
        <f t="shared" si="4"/>
        <v>430000</v>
      </c>
      <c r="J111" s="312"/>
    </row>
    <row r="112" spans="1:13" hidden="1" outlineLevel="1">
      <c r="A112" s="312"/>
      <c r="B112" s="569"/>
      <c r="C112" s="331" t="s">
        <v>39</v>
      </c>
      <c r="D112" s="337" t="s">
        <v>5</v>
      </c>
      <c r="E112" s="338" t="s">
        <v>17</v>
      </c>
      <c r="F112" s="339">
        <v>2</v>
      </c>
      <c r="G112" s="339">
        <f>F110</f>
        <v>3</v>
      </c>
      <c r="H112" s="340">
        <v>10000</v>
      </c>
      <c r="I112" s="336">
        <f t="shared" si="4"/>
        <v>440000</v>
      </c>
      <c r="J112" s="312"/>
    </row>
    <row r="113" spans="1:10" hidden="1" outlineLevel="1">
      <c r="A113" s="312"/>
      <c r="B113" s="569"/>
      <c r="C113" s="331" t="s">
        <v>39</v>
      </c>
      <c r="D113" s="337" t="s">
        <v>24</v>
      </c>
      <c r="E113" s="338" t="s">
        <v>17</v>
      </c>
      <c r="F113" s="341">
        <f>F112</f>
        <v>2</v>
      </c>
      <c r="G113" s="341">
        <f>F111</f>
        <v>3</v>
      </c>
      <c r="H113" s="340">
        <v>10000</v>
      </c>
      <c r="I113" s="336">
        <f t="shared" si="4"/>
        <v>450000</v>
      </c>
      <c r="J113" s="312"/>
    </row>
    <row r="114" spans="1:10" hidden="1" outlineLevel="1">
      <c r="A114" s="312"/>
      <c r="B114" s="567" t="s">
        <v>7</v>
      </c>
      <c r="C114" s="331" t="s">
        <v>39</v>
      </c>
      <c r="D114" s="342" t="s">
        <v>14</v>
      </c>
      <c r="E114" s="343" t="str">
        <f>E110</f>
        <v>Thắng</v>
      </c>
      <c r="F114" s="344">
        <v>3</v>
      </c>
      <c r="G114" s="344">
        <f>F116</f>
        <v>1</v>
      </c>
      <c r="H114" s="345">
        <v>0</v>
      </c>
      <c r="I114" s="336">
        <f t="shared" si="4"/>
        <v>450000</v>
      </c>
      <c r="J114" s="312"/>
    </row>
    <row r="115" spans="1:10" hidden="1" outlineLevel="1">
      <c r="A115" s="312"/>
      <c r="B115" s="567"/>
      <c r="C115" s="331" t="s">
        <v>39</v>
      </c>
      <c r="D115" s="342" t="s">
        <v>111</v>
      </c>
      <c r="E115" s="343" t="s">
        <v>1</v>
      </c>
      <c r="F115" s="346">
        <f>F114</f>
        <v>3</v>
      </c>
      <c r="G115" s="346">
        <f>F117</f>
        <v>1</v>
      </c>
      <c r="H115" s="345">
        <v>0</v>
      </c>
      <c r="I115" s="336">
        <f t="shared" si="4"/>
        <v>450000</v>
      </c>
      <c r="J115" s="312"/>
    </row>
    <row r="116" spans="1:10" hidden="1" outlineLevel="1">
      <c r="A116" s="312"/>
      <c r="B116" s="567"/>
      <c r="C116" s="331" t="s">
        <v>39</v>
      </c>
      <c r="D116" s="342" t="s">
        <v>23</v>
      </c>
      <c r="E116" s="343" t="s">
        <v>17</v>
      </c>
      <c r="F116" s="346">
        <v>1</v>
      </c>
      <c r="G116" s="346">
        <f>F114</f>
        <v>3</v>
      </c>
      <c r="H116" s="345">
        <v>10000</v>
      </c>
      <c r="I116" s="336">
        <f t="shared" si="4"/>
        <v>460000</v>
      </c>
      <c r="J116" s="312"/>
    </row>
    <row r="117" spans="1:10" hidden="1" outlineLevel="1">
      <c r="A117" s="312"/>
      <c r="B117" s="567"/>
      <c r="C117" s="331" t="s">
        <v>39</v>
      </c>
      <c r="D117" s="342" t="s">
        <v>15</v>
      </c>
      <c r="E117" s="343" t="s">
        <v>17</v>
      </c>
      <c r="F117" s="347">
        <f>F116</f>
        <v>1</v>
      </c>
      <c r="G117" s="347">
        <f>F115</f>
        <v>3</v>
      </c>
      <c r="H117" s="345">
        <v>10000</v>
      </c>
      <c r="I117" s="336">
        <f t="shared" si="4"/>
        <v>470000</v>
      </c>
      <c r="J117" s="312"/>
    </row>
    <row r="118" spans="1:10" hidden="1" outlineLevel="1">
      <c r="A118" s="312"/>
      <c r="B118" s="568" t="s">
        <v>8</v>
      </c>
      <c r="C118" s="331" t="s">
        <v>39</v>
      </c>
      <c r="D118" s="332" t="s">
        <v>25</v>
      </c>
      <c r="E118" s="333" t="s">
        <v>1</v>
      </c>
      <c r="F118" s="339">
        <v>3</v>
      </c>
      <c r="G118" s="339">
        <f>F120</f>
        <v>2</v>
      </c>
      <c r="H118" s="335">
        <v>0</v>
      </c>
      <c r="I118" s="336">
        <f t="shared" si="4"/>
        <v>470000</v>
      </c>
      <c r="J118" s="312"/>
    </row>
    <row r="119" spans="1:10" hidden="1" outlineLevel="1">
      <c r="A119" s="312"/>
      <c r="B119" s="569"/>
      <c r="C119" s="331" t="s">
        <v>39</v>
      </c>
      <c r="D119" s="337" t="s">
        <v>118</v>
      </c>
      <c r="E119" s="338" t="s">
        <v>1</v>
      </c>
      <c r="F119" s="339">
        <f>F118</f>
        <v>3</v>
      </c>
      <c r="G119" s="339">
        <f>F121</f>
        <v>2</v>
      </c>
      <c r="H119" s="340">
        <v>0</v>
      </c>
      <c r="I119" s="336">
        <f t="shared" si="4"/>
        <v>470000</v>
      </c>
      <c r="J119" s="312"/>
    </row>
    <row r="120" spans="1:10" hidden="1" outlineLevel="1">
      <c r="A120" s="312"/>
      <c r="B120" s="569"/>
      <c r="C120" s="331" t="s">
        <v>39</v>
      </c>
      <c r="D120" s="337" t="s">
        <v>14</v>
      </c>
      <c r="E120" s="338" t="s">
        <v>17</v>
      </c>
      <c r="F120" s="339">
        <v>2</v>
      </c>
      <c r="G120" s="339">
        <f>F118</f>
        <v>3</v>
      </c>
      <c r="H120" s="340">
        <v>10000</v>
      </c>
      <c r="I120" s="336">
        <f t="shared" si="4"/>
        <v>480000</v>
      </c>
      <c r="J120" s="312"/>
    </row>
    <row r="121" spans="1:10" hidden="1" outlineLevel="1">
      <c r="A121" s="312"/>
      <c r="B121" s="569"/>
      <c r="C121" s="331" t="s">
        <v>39</v>
      </c>
      <c r="D121" s="337" t="s">
        <v>111</v>
      </c>
      <c r="E121" s="338" t="s">
        <v>17</v>
      </c>
      <c r="F121" s="341">
        <f>F120</f>
        <v>2</v>
      </c>
      <c r="G121" s="341">
        <f>F119</f>
        <v>3</v>
      </c>
      <c r="H121" s="340">
        <v>0</v>
      </c>
      <c r="I121" s="336">
        <f t="shared" si="4"/>
        <v>480000</v>
      </c>
      <c r="J121" s="312"/>
    </row>
    <row r="122" spans="1:10" hidden="1" outlineLevel="1">
      <c r="A122" s="312"/>
      <c r="B122" s="567" t="s">
        <v>10</v>
      </c>
      <c r="C122" s="331" t="s">
        <v>39</v>
      </c>
      <c r="D122" s="342" t="s">
        <v>5</v>
      </c>
      <c r="E122" s="343" t="str">
        <f>E118</f>
        <v>Thắng</v>
      </c>
      <c r="F122" s="344">
        <v>3</v>
      </c>
      <c r="G122" s="344">
        <f>F124</f>
        <v>1</v>
      </c>
      <c r="H122" s="345">
        <v>0</v>
      </c>
      <c r="I122" s="336">
        <f t="shared" si="4"/>
        <v>480000</v>
      </c>
      <c r="J122" s="312"/>
    </row>
    <row r="123" spans="1:10" hidden="1" outlineLevel="1">
      <c r="A123" s="312"/>
      <c r="B123" s="567"/>
      <c r="C123" s="331" t="s">
        <v>39</v>
      </c>
      <c r="D123" s="342" t="s">
        <v>24</v>
      </c>
      <c r="E123" s="343" t="s">
        <v>1</v>
      </c>
      <c r="F123" s="346">
        <f>F122</f>
        <v>3</v>
      </c>
      <c r="G123" s="346">
        <f>F125</f>
        <v>1</v>
      </c>
      <c r="H123" s="345">
        <v>0</v>
      </c>
      <c r="I123" s="336">
        <f t="shared" si="4"/>
        <v>480000</v>
      </c>
      <c r="J123" s="312"/>
    </row>
    <row r="124" spans="1:10" hidden="1" outlineLevel="1">
      <c r="A124" s="312"/>
      <c r="B124" s="567"/>
      <c r="C124" s="331" t="s">
        <v>39</v>
      </c>
      <c r="D124" s="342" t="s">
        <v>15</v>
      </c>
      <c r="E124" s="343" t="s">
        <v>17</v>
      </c>
      <c r="F124" s="346">
        <v>1</v>
      </c>
      <c r="G124" s="346">
        <f>F122</f>
        <v>3</v>
      </c>
      <c r="H124" s="345">
        <v>10000</v>
      </c>
      <c r="I124" s="336">
        <f t="shared" si="4"/>
        <v>490000</v>
      </c>
      <c r="J124" s="312"/>
    </row>
    <row r="125" spans="1:10" hidden="1" outlineLevel="1">
      <c r="A125" s="312"/>
      <c r="B125" s="567"/>
      <c r="C125" s="331" t="s">
        <v>39</v>
      </c>
      <c r="D125" s="342" t="s">
        <v>9</v>
      </c>
      <c r="E125" s="343" t="s">
        <v>17</v>
      </c>
      <c r="F125" s="347">
        <f>F124</f>
        <v>1</v>
      </c>
      <c r="G125" s="347">
        <f>F123</f>
        <v>3</v>
      </c>
      <c r="H125" s="345">
        <v>10000</v>
      </c>
      <c r="I125" s="336">
        <f t="shared" si="4"/>
        <v>500000</v>
      </c>
      <c r="J125" s="312"/>
    </row>
    <row r="126" spans="1:10" hidden="1" outlineLevel="1">
      <c r="A126" s="312"/>
      <c r="B126" s="568" t="s">
        <v>31</v>
      </c>
      <c r="C126" s="331" t="s">
        <v>39</v>
      </c>
      <c r="D126" s="332" t="s">
        <v>13</v>
      </c>
      <c r="E126" s="333" t="s">
        <v>1</v>
      </c>
      <c r="F126" s="339">
        <v>3</v>
      </c>
      <c r="G126" s="339">
        <f>F128</f>
        <v>2</v>
      </c>
      <c r="H126" s="335">
        <v>0</v>
      </c>
      <c r="I126" s="336">
        <f t="shared" si="4"/>
        <v>500000</v>
      </c>
      <c r="J126" s="312"/>
    </row>
    <row r="127" spans="1:10" hidden="1" outlineLevel="1">
      <c r="A127" s="312"/>
      <c r="B127" s="569"/>
      <c r="C127" s="331" t="s">
        <v>39</v>
      </c>
      <c r="D127" s="337" t="s">
        <v>9</v>
      </c>
      <c r="E127" s="338" t="s">
        <v>1</v>
      </c>
      <c r="F127" s="339">
        <f>F126</f>
        <v>3</v>
      </c>
      <c r="G127" s="339">
        <f>F129</f>
        <v>2</v>
      </c>
      <c r="H127" s="340">
        <v>0</v>
      </c>
      <c r="I127" s="336">
        <f t="shared" si="4"/>
        <v>500000</v>
      </c>
      <c r="J127" s="312"/>
    </row>
    <row r="128" spans="1:10" hidden="1" outlineLevel="1">
      <c r="A128" s="312"/>
      <c r="B128" s="569"/>
      <c r="C128" s="331" t="s">
        <v>39</v>
      </c>
      <c r="D128" s="337" t="s">
        <v>15</v>
      </c>
      <c r="E128" s="338" t="s">
        <v>17</v>
      </c>
      <c r="F128" s="339">
        <v>2</v>
      </c>
      <c r="G128" s="339">
        <f>F126</f>
        <v>3</v>
      </c>
      <c r="H128" s="340">
        <v>10000</v>
      </c>
      <c r="I128" s="336">
        <f t="shared" si="4"/>
        <v>510000</v>
      </c>
      <c r="J128" s="312"/>
    </row>
    <row r="129" spans="1:10" hidden="1" outlineLevel="1">
      <c r="A129" s="312"/>
      <c r="B129" s="569"/>
      <c r="C129" s="331" t="s">
        <v>39</v>
      </c>
      <c r="D129" s="337" t="s">
        <v>24</v>
      </c>
      <c r="E129" s="338" t="s">
        <v>17</v>
      </c>
      <c r="F129" s="341">
        <f>F128</f>
        <v>2</v>
      </c>
      <c r="G129" s="341">
        <f>F127</f>
        <v>3</v>
      </c>
      <c r="H129" s="340">
        <v>10000</v>
      </c>
      <c r="I129" s="336">
        <f t="shared" si="4"/>
        <v>520000</v>
      </c>
      <c r="J129" s="312"/>
    </row>
    <row r="130" spans="1:10" hidden="1" outlineLevel="1">
      <c r="A130" s="312"/>
      <c r="B130" s="567" t="s">
        <v>36</v>
      </c>
      <c r="C130" s="331" t="s">
        <v>39</v>
      </c>
      <c r="D130" s="342" t="s">
        <v>9</v>
      </c>
      <c r="E130" s="343" t="str">
        <f>E126</f>
        <v>Thắng</v>
      </c>
      <c r="F130" s="344">
        <v>3</v>
      </c>
      <c r="G130" s="344">
        <f>F132</f>
        <v>1</v>
      </c>
      <c r="H130" s="345">
        <v>0</v>
      </c>
      <c r="I130" s="336">
        <f t="shared" si="4"/>
        <v>520000</v>
      </c>
      <c r="J130" s="312"/>
    </row>
    <row r="131" spans="1:10" hidden="1" outlineLevel="1">
      <c r="A131" s="312"/>
      <c r="B131" s="567"/>
      <c r="C131" s="331" t="s">
        <v>39</v>
      </c>
      <c r="D131" s="342" t="s">
        <v>13</v>
      </c>
      <c r="E131" s="343" t="s">
        <v>1</v>
      </c>
      <c r="F131" s="346">
        <f>F130</f>
        <v>3</v>
      </c>
      <c r="G131" s="346">
        <f>F133</f>
        <v>1</v>
      </c>
      <c r="H131" s="345">
        <v>0</v>
      </c>
      <c r="I131" s="336">
        <f t="shared" si="4"/>
        <v>520000</v>
      </c>
      <c r="J131" s="312"/>
    </row>
    <row r="132" spans="1:10" hidden="1" outlineLevel="1">
      <c r="A132" s="312"/>
      <c r="B132" s="567"/>
      <c r="C132" s="331" t="s">
        <v>39</v>
      </c>
      <c r="D132" s="342" t="s">
        <v>14</v>
      </c>
      <c r="E132" s="343" t="s">
        <v>17</v>
      </c>
      <c r="F132" s="346">
        <v>1</v>
      </c>
      <c r="G132" s="346">
        <f>F130</f>
        <v>3</v>
      </c>
      <c r="H132" s="345">
        <v>10000</v>
      </c>
      <c r="I132" s="336">
        <f t="shared" si="4"/>
        <v>530000</v>
      </c>
      <c r="J132" s="312"/>
    </row>
    <row r="133" spans="1:10" hidden="1" outlineLevel="1">
      <c r="A133" s="312"/>
      <c r="B133" s="567"/>
      <c r="C133" s="331" t="s">
        <v>39</v>
      </c>
      <c r="D133" s="342" t="s">
        <v>15</v>
      </c>
      <c r="E133" s="343" t="s">
        <v>17</v>
      </c>
      <c r="F133" s="347">
        <f>F132</f>
        <v>1</v>
      </c>
      <c r="G133" s="347">
        <f>F131</f>
        <v>3</v>
      </c>
      <c r="H133" s="345">
        <v>10000</v>
      </c>
      <c r="I133" s="336">
        <f t="shared" si="4"/>
        <v>540000</v>
      </c>
      <c r="J133" s="312"/>
    </row>
    <row r="134" spans="1:10" hidden="1" outlineLevel="1">
      <c r="A134" s="312"/>
      <c r="B134" s="568" t="s">
        <v>37</v>
      </c>
      <c r="C134" s="331" t="s">
        <v>39</v>
      </c>
      <c r="D134" s="332" t="s">
        <v>13</v>
      </c>
      <c r="E134" s="333" t="s">
        <v>1</v>
      </c>
      <c r="F134" s="339">
        <v>3</v>
      </c>
      <c r="G134" s="339">
        <f>F136</f>
        <v>1</v>
      </c>
      <c r="H134" s="335">
        <v>0</v>
      </c>
      <c r="I134" s="336">
        <f t="shared" si="4"/>
        <v>540000</v>
      </c>
      <c r="J134" s="312"/>
    </row>
    <row r="135" spans="1:10" hidden="1" outlineLevel="1">
      <c r="A135" s="312"/>
      <c r="B135" s="569"/>
      <c r="C135" s="331" t="s">
        <v>39</v>
      </c>
      <c r="D135" s="337" t="s">
        <v>9</v>
      </c>
      <c r="E135" s="338" t="s">
        <v>1</v>
      </c>
      <c r="F135" s="339">
        <f>F134</f>
        <v>3</v>
      </c>
      <c r="G135" s="339">
        <f>F137</f>
        <v>1</v>
      </c>
      <c r="H135" s="340">
        <v>0</v>
      </c>
      <c r="I135" s="336">
        <f t="shared" si="4"/>
        <v>540000</v>
      </c>
      <c r="J135" s="312"/>
    </row>
    <row r="136" spans="1:10" hidden="1" outlineLevel="1">
      <c r="A136" s="312"/>
      <c r="B136" s="569"/>
      <c r="C136" s="331" t="s">
        <v>39</v>
      </c>
      <c r="D136" s="337" t="s">
        <v>14</v>
      </c>
      <c r="E136" s="338" t="s">
        <v>17</v>
      </c>
      <c r="F136" s="339">
        <v>1</v>
      </c>
      <c r="G136" s="339">
        <f>F134</f>
        <v>3</v>
      </c>
      <c r="H136" s="340">
        <v>10000</v>
      </c>
      <c r="I136" s="336">
        <f t="shared" si="4"/>
        <v>550000</v>
      </c>
      <c r="J136" s="312"/>
    </row>
    <row r="137" spans="1:10" hidden="1" outlineLevel="1">
      <c r="A137" s="312"/>
      <c r="B137" s="569"/>
      <c r="C137" s="331" t="s">
        <v>39</v>
      </c>
      <c r="D137" s="337" t="s">
        <v>23</v>
      </c>
      <c r="E137" s="338" t="s">
        <v>17</v>
      </c>
      <c r="F137" s="341">
        <f>F136</f>
        <v>1</v>
      </c>
      <c r="G137" s="341">
        <f>F135</f>
        <v>3</v>
      </c>
      <c r="H137" s="340">
        <v>10000</v>
      </c>
      <c r="I137" s="336">
        <f t="shared" si="4"/>
        <v>560000</v>
      </c>
      <c r="J137" s="312"/>
    </row>
    <row r="138" spans="1:10" hidden="1" outlineLevel="1">
      <c r="A138" s="312"/>
      <c r="B138" s="567" t="s">
        <v>41</v>
      </c>
      <c r="C138" s="331" t="s">
        <v>39</v>
      </c>
      <c r="D138" s="342" t="s">
        <v>14</v>
      </c>
      <c r="E138" s="343" t="str">
        <f>E134</f>
        <v>Thắng</v>
      </c>
      <c r="F138" s="344">
        <v>3</v>
      </c>
      <c r="G138" s="344">
        <f>F140</f>
        <v>0</v>
      </c>
      <c r="H138" s="345">
        <v>0</v>
      </c>
      <c r="I138" s="336">
        <f t="shared" si="4"/>
        <v>560000</v>
      </c>
      <c r="J138" s="312"/>
    </row>
    <row r="139" spans="1:10" hidden="1" outlineLevel="1">
      <c r="A139" s="312"/>
      <c r="B139" s="567"/>
      <c r="C139" s="331" t="s">
        <v>39</v>
      </c>
      <c r="D139" s="342" t="s">
        <v>23</v>
      </c>
      <c r="E139" s="343" t="s">
        <v>1</v>
      </c>
      <c r="F139" s="346">
        <f>F138</f>
        <v>3</v>
      </c>
      <c r="G139" s="346">
        <f>F141</f>
        <v>0</v>
      </c>
      <c r="H139" s="345">
        <v>0</v>
      </c>
      <c r="I139" s="336">
        <f t="shared" si="4"/>
        <v>560000</v>
      </c>
      <c r="J139" s="312"/>
    </row>
    <row r="140" spans="1:10" hidden="1" outlineLevel="1">
      <c r="A140" s="312"/>
      <c r="B140" s="567"/>
      <c r="C140" s="331" t="s">
        <v>39</v>
      </c>
      <c r="D140" s="342" t="s">
        <v>9</v>
      </c>
      <c r="E140" s="343" t="s">
        <v>17</v>
      </c>
      <c r="F140" s="346">
        <v>0</v>
      </c>
      <c r="G140" s="346">
        <f>F138</f>
        <v>3</v>
      </c>
      <c r="H140" s="345">
        <v>10000</v>
      </c>
      <c r="I140" s="336">
        <f t="shared" si="4"/>
        <v>570000</v>
      </c>
      <c r="J140" s="312"/>
    </row>
    <row r="141" spans="1:10" hidden="1" outlineLevel="1">
      <c r="A141" s="312"/>
      <c r="B141" s="567"/>
      <c r="C141" s="331" t="s">
        <v>39</v>
      </c>
      <c r="D141" s="342" t="s">
        <v>111</v>
      </c>
      <c r="E141" s="343" t="s">
        <v>17</v>
      </c>
      <c r="F141" s="347">
        <f>F140</f>
        <v>0</v>
      </c>
      <c r="G141" s="347">
        <f>F139</f>
        <v>3</v>
      </c>
      <c r="H141" s="345">
        <v>0</v>
      </c>
      <c r="I141" s="336">
        <f t="shared" si="4"/>
        <v>570000</v>
      </c>
      <c r="J141" s="312"/>
    </row>
    <row r="142" spans="1:10" hidden="1" outlineLevel="1">
      <c r="A142" s="312"/>
      <c r="B142" s="568" t="s">
        <v>48</v>
      </c>
      <c r="C142" s="331" t="s">
        <v>39</v>
      </c>
      <c r="D142" s="332" t="s">
        <v>14</v>
      </c>
      <c r="E142" s="333" t="s">
        <v>1</v>
      </c>
      <c r="F142" s="339">
        <v>3</v>
      </c>
      <c r="G142" s="339">
        <f>F144</f>
        <v>1</v>
      </c>
      <c r="H142" s="335">
        <v>0</v>
      </c>
      <c r="I142" s="336">
        <f t="shared" ref="I142:I157" si="5">I141+H142</f>
        <v>570000</v>
      </c>
      <c r="J142" s="312"/>
    </row>
    <row r="143" spans="1:10" hidden="1" outlineLevel="1">
      <c r="A143" s="312"/>
      <c r="B143" s="569"/>
      <c r="C143" s="331" t="s">
        <v>39</v>
      </c>
      <c r="D143" s="337" t="s">
        <v>111</v>
      </c>
      <c r="E143" s="338" t="s">
        <v>1</v>
      </c>
      <c r="F143" s="339">
        <f>F142</f>
        <v>3</v>
      </c>
      <c r="G143" s="339">
        <f>F145</f>
        <v>1</v>
      </c>
      <c r="H143" s="340">
        <v>0</v>
      </c>
      <c r="I143" s="336">
        <f t="shared" si="5"/>
        <v>570000</v>
      </c>
      <c r="J143" s="312"/>
    </row>
    <row r="144" spans="1:10" hidden="1" outlineLevel="1">
      <c r="A144" s="312"/>
      <c r="B144" s="569"/>
      <c r="C144" s="331" t="s">
        <v>39</v>
      </c>
      <c r="D144" s="337" t="s">
        <v>9</v>
      </c>
      <c r="E144" s="338" t="s">
        <v>17</v>
      </c>
      <c r="F144" s="339">
        <v>1</v>
      </c>
      <c r="G144" s="339">
        <f>F142</f>
        <v>3</v>
      </c>
      <c r="H144" s="340">
        <v>10000</v>
      </c>
      <c r="I144" s="336">
        <f t="shared" si="5"/>
        <v>580000</v>
      </c>
      <c r="J144" s="312"/>
    </row>
    <row r="145" spans="1:13" hidden="1" outlineLevel="1">
      <c r="A145" s="312"/>
      <c r="B145" s="569"/>
      <c r="C145" s="331" t="s">
        <v>39</v>
      </c>
      <c r="D145" s="337" t="s">
        <v>13</v>
      </c>
      <c r="E145" s="338" t="s">
        <v>17</v>
      </c>
      <c r="F145" s="341">
        <f>F144</f>
        <v>1</v>
      </c>
      <c r="G145" s="341">
        <f>F143</f>
        <v>3</v>
      </c>
      <c r="H145" s="340">
        <v>10000</v>
      </c>
      <c r="I145" s="336">
        <f t="shared" si="5"/>
        <v>590000</v>
      </c>
      <c r="J145" s="312"/>
    </row>
    <row r="146" spans="1:13" hidden="1" outlineLevel="1">
      <c r="A146" s="312"/>
      <c r="B146" s="567" t="s">
        <v>92</v>
      </c>
      <c r="C146" s="331" t="s">
        <v>39</v>
      </c>
      <c r="D146" s="342" t="s">
        <v>9</v>
      </c>
      <c r="E146" s="343" t="str">
        <f>E142</f>
        <v>Thắng</v>
      </c>
      <c r="F146" s="344">
        <v>3</v>
      </c>
      <c r="G146" s="344">
        <f>F148</f>
        <v>0</v>
      </c>
      <c r="H146" s="345">
        <v>0</v>
      </c>
      <c r="I146" s="336">
        <f t="shared" si="5"/>
        <v>590000</v>
      </c>
      <c r="J146" s="312"/>
    </row>
    <row r="147" spans="1:13" hidden="1" outlineLevel="1">
      <c r="A147" s="312"/>
      <c r="B147" s="567"/>
      <c r="C147" s="331" t="s">
        <v>39</v>
      </c>
      <c r="D147" s="342" t="s">
        <v>13</v>
      </c>
      <c r="E147" s="343" t="s">
        <v>1</v>
      </c>
      <c r="F147" s="346">
        <f>F146</f>
        <v>3</v>
      </c>
      <c r="G147" s="346">
        <f>F149</f>
        <v>0</v>
      </c>
      <c r="H147" s="345">
        <v>0</v>
      </c>
      <c r="I147" s="336">
        <f t="shared" si="5"/>
        <v>590000</v>
      </c>
      <c r="J147" s="312"/>
    </row>
    <row r="148" spans="1:13" hidden="1" outlineLevel="1">
      <c r="A148" s="312"/>
      <c r="B148" s="567"/>
      <c r="C148" s="331" t="s">
        <v>39</v>
      </c>
      <c r="D148" s="342" t="s">
        <v>14</v>
      </c>
      <c r="E148" s="343" t="s">
        <v>17</v>
      </c>
      <c r="F148" s="346">
        <v>0</v>
      </c>
      <c r="G148" s="346">
        <f>F146</f>
        <v>3</v>
      </c>
      <c r="H148" s="345">
        <v>10000</v>
      </c>
      <c r="I148" s="336">
        <f t="shared" si="5"/>
        <v>600000</v>
      </c>
      <c r="J148" s="312"/>
    </row>
    <row r="149" spans="1:13" hidden="1" outlineLevel="1">
      <c r="A149" s="312"/>
      <c r="B149" s="567"/>
      <c r="C149" s="331" t="s">
        <v>39</v>
      </c>
      <c r="D149" s="342" t="s">
        <v>111</v>
      </c>
      <c r="E149" s="343" t="s">
        <v>17</v>
      </c>
      <c r="F149" s="347">
        <f>F148</f>
        <v>0</v>
      </c>
      <c r="G149" s="347">
        <f>F147</f>
        <v>3</v>
      </c>
      <c r="H149" s="345">
        <v>0</v>
      </c>
      <c r="I149" s="336">
        <f t="shared" si="5"/>
        <v>600000</v>
      </c>
      <c r="J149" s="312"/>
    </row>
    <row r="150" spans="1:13" hidden="1" outlineLevel="1">
      <c r="A150" s="312"/>
      <c r="B150" s="568" t="s">
        <v>93</v>
      </c>
      <c r="C150" s="331" t="s">
        <v>39</v>
      </c>
      <c r="D150" s="332" t="s">
        <v>14</v>
      </c>
      <c r="E150" s="333" t="s">
        <v>1</v>
      </c>
      <c r="F150" s="339">
        <v>3</v>
      </c>
      <c r="G150" s="339">
        <f>F152</f>
        <v>2</v>
      </c>
      <c r="H150" s="335">
        <v>0</v>
      </c>
      <c r="I150" s="336">
        <f t="shared" si="5"/>
        <v>600000</v>
      </c>
      <c r="J150" s="312"/>
    </row>
    <row r="151" spans="1:13" hidden="1" outlineLevel="1">
      <c r="A151" s="312"/>
      <c r="B151" s="569"/>
      <c r="C151" s="331" t="s">
        <v>39</v>
      </c>
      <c r="D151" s="337" t="s">
        <v>111</v>
      </c>
      <c r="E151" s="338" t="s">
        <v>1</v>
      </c>
      <c r="F151" s="339">
        <f>F150</f>
        <v>3</v>
      </c>
      <c r="G151" s="339">
        <f>F153</f>
        <v>2</v>
      </c>
      <c r="H151" s="340">
        <v>0</v>
      </c>
      <c r="I151" s="336">
        <f t="shared" si="5"/>
        <v>600000</v>
      </c>
      <c r="J151" s="312"/>
    </row>
    <row r="152" spans="1:13" hidden="1" outlineLevel="1">
      <c r="A152" s="312"/>
      <c r="B152" s="569"/>
      <c r="C152" s="331" t="s">
        <v>39</v>
      </c>
      <c r="D152" s="337" t="s">
        <v>9</v>
      </c>
      <c r="E152" s="338" t="s">
        <v>17</v>
      </c>
      <c r="F152" s="339">
        <v>2</v>
      </c>
      <c r="G152" s="339">
        <f>F150</f>
        <v>3</v>
      </c>
      <c r="H152" s="340">
        <v>10000</v>
      </c>
      <c r="I152" s="336">
        <f t="shared" si="5"/>
        <v>610000</v>
      </c>
      <c r="J152" s="312"/>
    </row>
    <row r="153" spans="1:13" hidden="1" outlineLevel="1">
      <c r="A153" s="312"/>
      <c r="B153" s="569"/>
      <c r="C153" s="331" t="s">
        <v>39</v>
      </c>
      <c r="D153" s="337" t="s">
        <v>13</v>
      </c>
      <c r="E153" s="338" t="s">
        <v>17</v>
      </c>
      <c r="F153" s="341">
        <f>F152</f>
        <v>2</v>
      </c>
      <c r="G153" s="341">
        <f>F151</f>
        <v>3</v>
      </c>
      <c r="H153" s="340">
        <v>10000</v>
      </c>
      <c r="I153" s="336">
        <f t="shared" si="5"/>
        <v>620000</v>
      </c>
      <c r="J153" s="312"/>
    </row>
    <row r="154" spans="1:13" hidden="1" outlineLevel="1">
      <c r="A154" s="312"/>
      <c r="B154" s="567" t="s">
        <v>122</v>
      </c>
      <c r="C154" s="331" t="s">
        <v>39</v>
      </c>
      <c r="D154" s="342" t="s">
        <v>14</v>
      </c>
      <c r="E154" s="343" t="str">
        <f>E150</f>
        <v>Thắng</v>
      </c>
      <c r="F154" s="344">
        <v>3</v>
      </c>
      <c r="G154" s="344">
        <f>F156</f>
        <v>1</v>
      </c>
      <c r="H154" s="345">
        <v>0</v>
      </c>
      <c r="I154" s="336">
        <f t="shared" si="5"/>
        <v>620000</v>
      </c>
      <c r="J154" s="312"/>
    </row>
    <row r="155" spans="1:13" hidden="1" outlineLevel="1">
      <c r="A155" s="312"/>
      <c r="B155" s="567"/>
      <c r="C155" s="331" t="s">
        <v>39</v>
      </c>
      <c r="D155" s="342" t="s">
        <v>23</v>
      </c>
      <c r="E155" s="343" t="s">
        <v>1</v>
      </c>
      <c r="F155" s="346">
        <f>F154</f>
        <v>3</v>
      </c>
      <c r="G155" s="346">
        <f>F157</f>
        <v>1</v>
      </c>
      <c r="H155" s="345">
        <v>0</v>
      </c>
      <c r="I155" s="336">
        <f t="shared" si="5"/>
        <v>620000</v>
      </c>
      <c r="J155" s="312"/>
    </row>
    <row r="156" spans="1:13" hidden="1" outlineLevel="1">
      <c r="A156" s="312"/>
      <c r="B156" s="567"/>
      <c r="C156" s="331" t="s">
        <v>39</v>
      </c>
      <c r="D156" s="342" t="s">
        <v>9</v>
      </c>
      <c r="E156" s="343" t="s">
        <v>17</v>
      </c>
      <c r="F156" s="346">
        <v>1</v>
      </c>
      <c r="G156" s="346">
        <f>F154</f>
        <v>3</v>
      </c>
      <c r="H156" s="345">
        <v>10000</v>
      </c>
      <c r="I156" s="336">
        <f t="shared" si="5"/>
        <v>630000</v>
      </c>
      <c r="J156" s="312"/>
    </row>
    <row r="157" spans="1:13" hidden="1" outlineLevel="1">
      <c r="A157" s="312"/>
      <c r="B157" s="567"/>
      <c r="C157" s="331" t="s">
        <v>39</v>
      </c>
      <c r="D157" s="342" t="s">
        <v>111</v>
      </c>
      <c r="E157" s="343" t="s">
        <v>17</v>
      </c>
      <c r="F157" s="347">
        <f>F156</f>
        <v>1</v>
      </c>
      <c r="G157" s="347">
        <f>F155</f>
        <v>3</v>
      </c>
      <c r="H157" s="345">
        <v>0</v>
      </c>
      <c r="I157" s="336">
        <f t="shared" si="5"/>
        <v>630000</v>
      </c>
      <c r="J157" s="312"/>
    </row>
    <row r="158" spans="1:13" collapsed="1">
      <c r="A158" s="312"/>
      <c r="B158" s="325" t="s">
        <v>339</v>
      </c>
      <c r="C158" s="326"/>
      <c r="D158" s="327"/>
      <c r="E158" s="328"/>
      <c r="F158" s="328"/>
      <c r="G158" s="328"/>
      <c r="H158" s="329">
        <f>SUM(H159:H182)</f>
        <v>120000</v>
      </c>
      <c r="I158" s="330">
        <v>0</v>
      </c>
      <c r="J158" s="312"/>
      <c r="M158" s="317"/>
    </row>
    <row r="159" spans="1:13" hidden="1" outlineLevel="1">
      <c r="A159" s="312"/>
      <c r="B159" s="568" t="s">
        <v>2</v>
      </c>
      <c r="C159" s="331" t="s">
        <v>39</v>
      </c>
      <c r="D159" s="332" t="s">
        <v>23</v>
      </c>
      <c r="E159" s="333" t="s">
        <v>1</v>
      </c>
      <c r="F159" s="334">
        <v>3</v>
      </c>
      <c r="G159" s="334">
        <f>F161</f>
        <v>0</v>
      </c>
      <c r="H159" s="335">
        <v>0</v>
      </c>
      <c r="I159" s="336">
        <f>I157+H159</f>
        <v>630000</v>
      </c>
      <c r="J159" s="312"/>
      <c r="M159" s="317"/>
    </row>
    <row r="160" spans="1:13" hidden="1" outlineLevel="1">
      <c r="A160" s="312"/>
      <c r="B160" s="569"/>
      <c r="C160" s="331" t="s">
        <v>39</v>
      </c>
      <c r="D160" s="337" t="s">
        <v>15</v>
      </c>
      <c r="E160" s="338" t="s">
        <v>1</v>
      </c>
      <c r="F160" s="339">
        <f>F159</f>
        <v>3</v>
      </c>
      <c r="G160" s="339">
        <f>F162</f>
        <v>0</v>
      </c>
      <c r="H160" s="340">
        <v>0</v>
      </c>
      <c r="I160" s="336">
        <f t="shared" ref="I160:I215" si="6">I159+H160</f>
        <v>630000</v>
      </c>
      <c r="J160" s="312"/>
      <c r="M160" s="317"/>
    </row>
    <row r="161" spans="1:13" hidden="1" outlineLevel="1">
      <c r="A161" s="312"/>
      <c r="B161" s="569"/>
      <c r="C161" s="331" t="s">
        <v>39</v>
      </c>
      <c r="D161" s="337" t="s">
        <v>24</v>
      </c>
      <c r="E161" s="338" t="s">
        <v>17</v>
      </c>
      <c r="F161" s="339">
        <v>0</v>
      </c>
      <c r="G161" s="339">
        <f>F159</f>
        <v>3</v>
      </c>
      <c r="H161" s="340">
        <v>10000</v>
      </c>
      <c r="I161" s="336">
        <f t="shared" si="6"/>
        <v>640000</v>
      </c>
      <c r="J161" s="312"/>
      <c r="M161" s="317"/>
    </row>
    <row r="162" spans="1:13" hidden="1" outlineLevel="1">
      <c r="A162" s="312"/>
      <c r="B162" s="569"/>
      <c r="C162" s="331" t="s">
        <v>39</v>
      </c>
      <c r="D162" s="337" t="s">
        <v>16</v>
      </c>
      <c r="E162" s="338" t="s">
        <v>17</v>
      </c>
      <c r="F162" s="341">
        <f>F161</f>
        <v>0</v>
      </c>
      <c r="G162" s="341">
        <f>F160</f>
        <v>3</v>
      </c>
      <c r="H162" s="340">
        <v>10000</v>
      </c>
      <c r="I162" s="336">
        <f t="shared" si="6"/>
        <v>650000</v>
      </c>
      <c r="J162" s="312"/>
      <c r="M162" s="317"/>
    </row>
    <row r="163" spans="1:13" hidden="1" outlineLevel="1">
      <c r="A163" s="312"/>
      <c r="B163" s="567" t="s">
        <v>3</v>
      </c>
      <c r="C163" s="331" t="s">
        <v>39</v>
      </c>
      <c r="D163" s="342" t="s">
        <v>13</v>
      </c>
      <c r="E163" s="343" t="str">
        <f>E159</f>
        <v>Thắng</v>
      </c>
      <c r="F163" s="344">
        <v>3</v>
      </c>
      <c r="G163" s="344">
        <f>F165</f>
        <v>1</v>
      </c>
      <c r="H163" s="345">
        <v>0</v>
      </c>
      <c r="I163" s="336">
        <f t="shared" si="6"/>
        <v>650000</v>
      </c>
      <c r="J163" s="312"/>
      <c r="M163" s="317"/>
    </row>
    <row r="164" spans="1:13" hidden="1" outlineLevel="1">
      <c r="A164" s="312"/>
      <c r="B164" s="567"/>
      <c r="C164" s="331" t="s">
        <v>39</v>
      </c>
      <c r="D164" s="342" t="s">
        <v>15</v>
      </c>
      <c r="E164" s="343" t="s">
        <v>1</v>
      </c>
      <c r="F164" s="346">
        <f>F163</f>
        <v>3</v>
      </c>
      <c r="G164" s="346">
        <f>F166</f>
        <v>1</v>
      </c>
      <c r="H164" s="345">
        <v>0</v>
      </c>
      <c r="I164" s="336">
        <f t="shared" si="6"/>
        <v>650000</v>
      </c>
      <c r="J164" s="312"/>
      <c r="M164" s="317"/>
    </row>
    <row r="165" spans="1:13" hidden="1" outlineLevel="1">
      <c r="A165" s="312"/>
      <c r="B165" s="567"/>
      <c r="C165" s="331" t="s">
        <v>39</v>
      </c>
      <c r="D165" s="342" t="s">
        <v>0</v>
      </c>
      <c r="E165" s="343" t="s">
        <v>17</v>
      </c>
      <c r="F165" s="346">
        <v>1</v>
      </c>
      <c r="G165" s="346">
        <f>F163</f>
        <v>3</v>
      </c>
      <c r="H165" s="345">
        <v>10000</v>
      </c>
      <c r="I165" s="336">
        <f t="shared" si="6"/>
        <v>660000</v>
      </c>
      <c r="J165" s="312"/>
      <c r="M165" s="317"/>
    </row>
    <row r="166" spans="1:13" hidden="1" outlineLevel="1">
      <c r="A166" s="312"/>
      <c r="B166" s="567"/>
      <c r="C166" s="331" t="s">
        <v>39</v>
      </c>
      <c r="D166" s="342" t="s">
        <v>5</v>
      </c>
      <c r="E166" s="343" t="s">
        <v>17</v>
      </c>
      <c r="F166" s="347">
        <f>F165</f>
        <v>1</v>
      </c>
      <c r="G166" s="347">
        <f>F164</f>
        <v>3</v>
      </c>
      <c r="H166" s="345">
        <v>10000</v>
      </c>
      <c r="I166" s="336">
        <f t="shared" si="6"/>
        <v>670000</v>
      </c>
      <c r="J166" s="312"/>
      <c r="M166" s="317"/>
    </row>
    <row r="167" spans="1:13" hidden="1" outlineLevel="1">
      <c r="A167" s="312"/>
      <c r="B167" s="568" t="s">
        <v>6</v>
      </c>
      <c r="C167" s="331" t="s">
        <v>39</v>
      </c>
      <c r="D167" s="332" t="s">
        <v>23</v>
      </c>
      <c r="E167" s="333" t="s">
        <v>1</v>
      </c>
      <c r="F167" s="339">
        <v>3</v>
      </c>
      <c r="G167" s="339">
        <f>F169</f>
        <v>1</v>
      </c>
      <c r="H167" s="335">
        <v>0</v>
      </c>
      <c r="I167" s="336">
        <f t="shared" si="6"/>
        <v>670000</v>
      </c>
      <c r="J167" s="312"/>
    </row>
    <row r="168" spans="1:13" hidden="1" outlineLevel="1">
      <c r="A168" s="312"/>
      <c r="B168" s="569"/>
      <c r="C168" s="331" t="s">
        <v>39</v>
      </c>
      <c r="D168" s="337" t="s">
        <v>24</v>
      </c>
      <c r="E168" s="338" t="s">
        <v>1</v>
      </c>
      <c r="F168" s="339">
        <f>F167</f>
        <v>3</v>
      </c>
      <c r="G168" s="339">
        <f>F170</f>
        <v>1</v>
      </c>
      <c r="H168" s="340">
        <v>0</v>
      </c>
      <c r="I168" s="336">
        <f t="shared" si="6"/>
        <v>670000</v>
      </c>
      <c r="J168" s="312"/>
    </row>
    <row r="169" spans="1:13" hidden="1" outlineLevel="1">
      <c r="A169" s="312"/>
      <c r="B169" s="569"/>
      <c r="C169" s="331" t="s">
        <v>39</v>
      </c>
      <c r="D169" s="337" t="s">
        <v>0</v>
      </c>
      <c r="E169" s="338" t="s">
        <v>17</v>
      </c>
      <c r="F169" s="339">
        <v>1</v>
      </c>
      <c r="G169" s="339">
        <f>F167</f>
        <v>3</v>
      </c>
      <c r="H169" s="340">
        <v>10000</v>
      </c>
      <c r="I169" s="336">
        <f t="shared" si="6"/>
        <v>680000</v>
      </c>
      <c r="J169" s="312"/>
    </row>
    <row r="170" spans="1:13" hidden="1" outlineLevel="1">
      <c r="A170" s="312"/>
      <c r="B170" s="569"/>
      <c r="C170" s="331" t="s">
        <v>39</v>
      </c>
      <c r="D170" s="337" t="s">
        <v>16</v>
      </c>
      <c r="E170" s="338" t="s">
        <v>17</v>
      </c>
      <c r="F170" s="341">
        <f>F169</f>
        <v>1</v>
      </c>
      <c r="G170" s="341">
        <f>F168</f>
        <v>3</v>
      </c>
      <c r="H170" s="340">
        <v>10000</v>
      </c>
      <c r="I170" s="336">
        <f t="shared" si="6"/>
        <v>690000</v>
      </c>
      <c r="J170" s="312"/>
    </row>
    <row r="171" spans="1:13" hidden="1" outlineLevel="1">
      <c r="A171" s="312"/>
      <c r="B171" s="567" t="s">
        <v>7</v>
      </c>
      <c r="C171" s="331" t="s">
        <v>39</v>
      </c>
      <c r="D171" s="342" t="s">
        <v>0</v>
      </c>
      <c r="E171" s="343" t="str">
        <f>E167</f>
        <v>Thắng</v>
      </c>
      <c r="F171" s="344">
        <v>3</v>
      </c>
      <c r="G171" s="344">
        <f>F173</f>
        <v>2</v>
      </c>
      <c r="H171" s="345">
        <v>0</v>
      </c>
      <c r="I171" s="336">
        <f t="shared" si="6"/>
        <v>690000</v>
      </c>
      <c r="J171" s="312"/>
    </row>
    <row r="172" spans="1:13" hidden="1" outlineLevel="1">
      <c r="A172" s="312"/>
      <c r="B172" s="567"/>
      <c r="C172" s="331" t="s">
        <v>39</v>
      </c>
      <c r="D172" s="342" t="s">
        <v>5</v>
      </c>
      <c r="E172" s="343" t="s">
        <v>1</v>
      </c>
      <c r="F172" s="346">
        <f>F171</f>
        <v>3</v>
      </c>
      <c r="G172" s="346">
        <f>F174</f>
        <v>2</v>
      </c>
      <c r="H172" s="345">
        <v>0</v>
      </c>
      <c r="I172" s="336">
        <f t="shared" si="6"/>
        <v>690000</v>
      </c>
      <c r="J172" s="312"/>
    </row>
    <row r="173" spans="1:13" hidden="1" outlineLevel="1">
      <c r="A173" s="312"/>
      <c r="B173" s="567"/>
      <c r="C173" s="331" t="s">
        <v>39</v>
      </c>
      <c r="D173" s="342" t="s">
        <v>13</v>
      </c>
      <c r="E173" s="343" t="s">
        <v>17</v>
      </c>
      <c r="F173" s="346">
        <v>2</v>
      </c>
      <c r="G173" s="346">
        <f>F171</f>
        <v>3</v>
      </c>
      <c r="H173" s="345">
        <v>10000</v>
      </c>
      <c r="I173" s="336">
        <f t="shared" si="6"/>
        <v>700000</v>
      </c>
      <c r="J173" s="312"/>
    </row>
    <row r="174" spans="1:13" hidden="1" outlineLevel="1">
      <c r="A174" s="312"/>
      <c r="B174" s="567"/>
      <c r="C174" s="331" t="s">
        <v>39</v>
      </c>
      <c r="D174" s="342" t="s">
        <v>15</v>
      </c>
      <c r="E174" s="343" t="s">
        <v>17</v>
      </c>
      <c r="F174" s="347">
        <f>F173</f>
        <v>2</v>
      </c>
      <c r="G174" s="347">
        <f>F172</f>
        <v>3</v>
      </c>
      <c r="H174" s="345">
        <v>10000</v>
      </c>
      <c r="I174" s="336">
        <f t="shared" si="6"/>
        <v>710000</v>
      </c>
      <c r="J174" s="312"/>
    </row>
    <row r="175" spans="1:13" hidden="1" outlineLevel="1">
      <c r="A175" s="312"/>
      <c r="B175" s="568" t="s">
        <v>8</v>
      </c>
      <c r="C175" s="331" t="s">
        <v>39</v>
      </c>
      <c r="D175" s="332" t="s">
        <v>13</v>
      </c>
      <c r="E175" s="333" t="s">
        <v>1</v>
      </c>
      <c r="F175" s="339">
        <v>3</v>
      </c>
      <c r="G175" s="339">
        <f>F177</f>
        <v>0</v>
      </c>
      <c r="H175" s="335">
        <v>0</v>
      </c>
      <c r="I175" s="336">
        <f t="shared" si="6"/>
        <v>710000</v>
      </c>
      <c r="J175" s="312"/>
    </row>
    <row r="176" spans="1:13" hidden="1" outlineLevel="1">
      <c r="A176" s="312"/>
      <c r="B176" s="569"/>
      <c r="C176" s="331" t="s">
        <v>39</v>
      </c>
      <c r="D176" s="337" t="s">
        <v>24</v>
      </c>
      <c r="E176" s="338" t="s">
        <v>1</v>
      </c>
      <c r="F176" s="339">
        <f>F175</f>
        <v>3</v>
      </c>
      <c r="G176" s="339">
        <f>F178</f>
        <v>0</v>
      </c>
      <c r="H176" s="340">
        <v>0</v>
      </c>
      <c r="I176" s="336">
        <f t="shared" si="6"/>
        <v>710000</v>
      </c>
      <c r="J176" s="312"/>
    </row>
    <row r="177" spans="1:13" hidden="1" outlineLevel="1">
      <c r="A177" s="312"/>
      <c r="B177" s="569"/>
      <c r="C177" s="331" t="s">
        <v>39</v>
      </c>
      <c r="D177" s="337" t="s">
        <v>23</v>
      </c>
      <c r="E177" s="338" t="s">
        <v>17</v>
      </c>
      <c r="F177" s="339">
        <v>0</v>
      </c>
      <c r="G177" s="339">
        <f>F175</f>
        <v>3</v>
      </c>
      <c r="H177" s="340">
        <v>10000</v>
      </c>
      <c r="I177" s="336">
        <f t="shared" si="6"/>
        <v>720000</v>
      </c>
      <c r="J177" s="312"/>
    </row>
    <row r="178" spans="1:13" hidden="1" outlineLevel="1">
      <c r="A178" s="312"/>
      <c r="B178" s="569"/>
      <c r="C178" s="331" t="s">
        <v>39</v>
      </c>
      <c r="D178" s="337" t="s">
        <v>16</v>
      </c>
      <c r="E178" s="338" t="s">
        <v>17</v>
      </c>
      <c r="F178" s="341">
        <f>F177</f>
        <v>0</v>
      </c>
      <c r="G178" s="341">
        <f>F176</f>
        <v>3</v>
      </c>
      <c r="H178" s="340">
        <v>10000</v>
      </c>
      <c r="I178" s="336">
        <f t="shared" si="6"/>
        <v>730000</v>
      </c>
      <c r="J178" s="312"/>
    </row>
    <row r="179" spans="1:13" hidden="1" outlineLevel="1">
      <c r="A179" s="312"/>
      <c r="B179" s="567" t="s">
        <v>10</v>
      </c>
      <c r="C179" s="331" t="s">
        <v>39</v>
      </c>
      <c r="D179" s="342" t="s">
        <v>23</v>
      </c>
      <c r="E179" s="343" t="str">
        <f>E175</f>
        <v>Thắng</v>
      </c>
      <c r="F179" s="344">
        <v>3</v>
      </c>
      <c r="G179" s="344">
        <f>F181</f>
        <v>1</v>
      </c>
      <c r="H179" s="345">
        <v>0</v>
      </c>
      <c r="I179" s="336">
        <f t="shared" si="6"/>
        <v>730000</v>
      </c>
      <c r="J179" s="312"/>
    </row>
    <row r="180" spans="1:13" hidden="1" outlineLevel="1">
      <c r="A180" s="312"/>
      <c r="B180" s="567"/>
      <c r="C180" s="331" t="s">
        <v>39</v>
      </c>
      <c r="D180" s="342" t="s">
        <v>24</v>
      </c>
      <c r="E180" s="343" t="s">
        <v>1</v>
      </c>
      <c r="F180" s="346">
        <f>F179</f>
        <v>3</v>
      </c>
      <c r="G180" s="346">
        <f>F182</f>
        <v>1</v>
      </c>
      <c r="H180" s="345">
        <v>0</v>
      </c>
      <c r="I180" s="336">
        <f t="shared" si="6"/>
        <v>730000</v>
      </c>
      <c r="J180" s="312"/>
    </row>
    <row r="181" spans="1:13" hidden="1" outlineLevel="1">
      <c r="A181" s="312"/>
      <c r="B181" s="567"/>
      <c r="C181" s="331" t="s">
        <v>39</v>
      </c>
      <c r="D181" s="342" t="s">
        <v>0</v>
      </c>
      <c r="E181" s="343" t="s">
        <v>17</v>
      </c>
      <c r="F181" s="346">
        <v>1</v>
      </c>
      <c r="G181" s="346">
        <f>F179</f>
        <v>3</v>
      </c>
      <c r="H181" s="345">
        <v>10000</v>
      </c>
      <c r="I181" s="336">
        <f t="shared" si="6"/>
        <v>740000</v>
      </c>
      <c r="J181" s="312"/>
    </row>
    <row r="182" spans="1:13" hidden="1" outlineLevel="1">
      <c r="A182" s="312"/>
      <c r="B182" s="567"/>
      <c r="C182" s="331" t="s">
        <v>39</v>
      </c>
      <c r="D182" s="342" t="s">
        <v>16</v>
      </c>
      <c r="E182" s="343" t="s">
        <v>17</v>
      </c>
      <c r="F182" s="347">
        <f>F181</f>
        <v>1</v>
      </c>
      <c r="G182" s="347">
        <f>F180</f>
        <v>3</v>
      </c>
      <c r="H182" s="345">
        <v>10000</v>
      </c>
      <c r="I182" s="336">
        <f t="shared" si="6"/>
        <v>750000</v>
      </c>
      <c r="J182" s="312"/>
    </row>
    <row r="183" spans="1:13" collapsed="1">
      <c r="A183" s="312"/>
      <c r="B183" s="325" t="s">
        <v>340</v>
      </c>
      <c r="C183" s="326"/>
      <c r="D183" s="327"/>
      <c r="E183" s="328"/>
      <c r="F183" s="328"/>
      <c r="G183" s="328"/>
      <c r="H183" s="329">
        <f>SUM(H184:H215)</f>
        <v>160000</v>
      </c>
      <c r="I183" s="330">
        <v>0</v>
      </c>
      <c r="J183" s="312"/>
      <c r="M183" s="317"/>
    </row>
    <row r="184" spans="1:13" hidden="1" outlineLevel="1">
      <c r="A184" s="312"/>
      <c r="B184" s="568" t="s">
        <v>2</v>
      </c>
      <c r="C184" s="331" t="s">
        <v>39</v>
      </c>
      <c r="D184" s="332" t="s">
        <v>23</v>
      </c>
      <c r="E184" s="333" t="s">
        <v>1</v>
      </c>
      <c r="F184" s="339">
        <v>3</v>
      </c>
      <c r="G184" s="339">
        <f>F186</f>
        <v>0</v>
      </c>
      <c r="H184" s="335">
        <v>0</v>
      </c>
      <c r="I184" s="336">
        <f>I182+H184</f>
        <v>750000</v>
      </c>
      <c r="J184" s="312"/>
    </row>
    <row r="185" spans="1:13" hidden="1" outlineLevel="1">
      <c r="A185" s="312"/>
      <c r="B185" s="569"/>
      <c r="C185" s="331" t="s">
        <v>39</v>
      </c>
      <c r="D185" s="337" t="s">
        <v>13</v>
      </c>
      <c r="E185" s="338" t="s">
        <v>1</v>
      </c>
      <c r="F185" s="339">
        <f>F184</f>
        <v>3</v>
      </c>
      <c r="G185" s="339">
        <f>F187</f>
        <v>0</v>
      </c>
      <c r="H185" s="340">
        <v>0</v>
      </c>
      <c r="I185" s="336">
        <f t="shared" si="6"/>
        <v>750000</v>
      </c>
      <c r="J185" s="312"/>
    </row>
    <row r="186" spans="1:13" hidden="1" outlineLevel="1">
      <c r="A186" s="312"/>
      <c r="B186" s="569"/>
      <c r="C186" s="331" t="s">
        <v>39</v>
      </c>
      <c r="D186" s="337" t="s">
        <v>15</v>
      </c>
      <c r="E186" s="338" t="s">
        <v>17</v>
      </c>
      <c r="F186" s="339">
        <v>0</v>
      </c>
      <c r="G186" s="339">
        <f>F184</f>
        <v>3</v>
      </c>
      <c r="H186" s="340">
        <v>10000</v>
      </c>
      <c r="I186" s="336">
        <f t="shared" si="6"/>
        <v>760000</v>
      </c>
      <c r="J186" s="312"/>
    </row>
    <row r="187" spans="1:13" hidden="1" outlineLevel="1">
      <c r="A187" s="312"/>
      <c r="B187" s="569"/>
      <c r="C187" s="331" t="s">
        <v>39</v>
      </c>
      <c r="D187" s="337" t="s">
        <v>16</v>
      </c>
      <c r="E187" s="338" t="s">
        <v>17</v>
      </c>
      <c r="F187" s="341">
        <f>F186</f>
        <v>0</v>
      </c>
      <c r="G187" s="341">
        <f>F185</f>
        <v>3</v>
      </c>
      <c r="H187" s="340">
        <v>10000</v>
      </c>
      <c r="I187" s="336">
        <f t="shared" si="6"/>
        <v>770000</v>
      </c>
      <c r="J187" s="312"/>
    </row>
    <row r="188" spans="1:13" hidden="1" outlineLevel="1">
      <c r="A188" s="312"/>
      <c r="B188" s="567" t="s">
        <v>3</v>
      </c>
      <c r="C188" s="331" t="s">
        <v>39</v>
      </c>
      <c r="D188" s="342" t="s">
        <v>0</v>
      </c>
      <c r="E188" s="343" t="str">
        <f>E184</f>
        <v>Thắng</v>
      </c>
      <c r="F188" s="344">
        <v>3</v>
      </c>
      <c r="G188" s="344">
        <f>F190</f>
        <v>2</v>
      </c>
      <c r="H188" s="345">
        <v>0</v>
      </c>
      <c r="I188" s="336">
        <f t="shared" si="6"/>
        <v>770000</v>
      </c>
      <c r="J188" s="312"/>
    </row>
    <row r="189" spans="1:13" hidden="1" outlineLevel="1">
      <c r="A189" s="312"/>
      <c r="B189" s="567"/>
      <c r="C189" s="331" t="s">
        <v>39</v>
      </c>
      <c r="D189" s="342" t="s">
        <v>15</v>
      </c>
      <c r="E189" s="343" t="s">
        <v>1</v>
      </c>
      <c r="F189" s="346">
        <f>F188</f>
        <v>3</v>
      </c>
      <c r="G189" s="346">
        <f>F191</f>
        <v>2</v>
      </c>
      <c r="H189" s="345">
        <v>0</v>
      </c>
      <c r="I189" s="336">
        <f t="shared" si="6"/>
        <v>770000</v>
      </c>
      <c r="J189" s="312"/>
    </row>
    <row r="190" spans="1:13" hidden="1" outlineLevel="1">
      <c r="A190" s="312"/>
      <c r="B190" s="567"/>
      <c r="C190" s="331" t="s">
        <v>39</v>
      </c>
      <c r="D190" s="342" t="s">
        <v>14</v>
      </c>
      <c r="E190" s="343" t="s">
        <v>17</v>
      </c>
      <c r="F190" s="346">
        <v>2</v>
      </c>
      <c r="G190" s="346">
        <f>F188</f>
        <v>3</v>
      </c>
      <c r="H190" s="345">
        <v>10000</v>
      </c>
      <c r="I190" s="336">
        <f t="shared" si="6"/>
        <v>780000</v>
      </c>
      <c r="J190" s="312"/>
    </row>
    <row r="191" spans="1:13" hidden="1" outlineLevel="1">
      <c r="A191" s="312"/>
      <c r="B191" s="567"/>
      <c r="C191" s="331" t="s">
        <v>39</v>
      </c>
      <c r="D191" s="342" t="s">
        <v>16</v>
      </c>
      <c r="E191" s="343" t="s">
        <v>17</v>
      </c>
      <c r="F191" s="347">
        <f>F190</f>
        <v>2</v>
      </c>
      <c r="G191" s="347">
        <f>F189</f>
        <v>3</v>
      </c>
      <c r="H191" s="345">
        <v>10000</v>
      </c>
      <c r="I191" s="336">
        <f t="shared" si="6"/>
        <v>790000</v>
      </c>
      <c r="J191" s="312"/>
    </row>
    <row r="192" spans="1:13" hidden="1" outlineLevel="1">
      <c r="A192" s="312"/>
      <c r="B192" s="568" t="s">
        <v>6</v>
      </c>
      <c r="C192" s="331" t="s">
        <v>39</v>
      </c>
      <c r="D192" s="332" t="s">
        <v>13</v>
      </c>
      <c r="E192" s="333" t="s">
        <v>1</v>
      </c>
      <c r="F192" s="339">
        <v>3</v>
      </c>
      <c r="G192" s="339">
        <f>F194</f>
        <v>2</v>
      </c>
      <c r="H192" s="335">
        <v>0</v>
      </c>
      <c r="I192" s="336">
        <f t="shared" si="6"/>
        <v>790000</v>
      </c>
      <c r="J192" s="312"/>
    </row>
    <row r="193" spans="1:10" hidden="1" outlineLevel="1">
      <c r="A193" s="312"/>
      <c r="B193" s="569"/>
      <c r="C193" s="331" t="s">
        <v>39</v>
      </c>
      <c r="D193" s="337" t="s">
        <v>23</v>
      </c>
      <c r="E193" s="338" t="s">
        <v>1</v>
      </c>
      <c r="F193" s="339">
        <f>F192</f>
        <v>3</v>
      </c>
      <c r="G193" s="339">
        <f>F195</f>
        <v>2</v>
      </c>
      <c r="H193" s="340">
        <v>0</v>
      </c>
      <c r="I193" s="336">
        <f t="shared" si="6"/>
        <v>790000</v>
      </c>
      <c r="J193" s="312"/>
    </row>
    <row r="194" spans="1:10" hidden="1" outlineLevel="1">
      <c r="A194" s="312"/>
      <c r="B194" s="569"/>
      <c r="C194" s="331" t="s">
        <v>39</v>
      </c>
      <c r="D194" s="337" t="s">
        <v>0</v>
      </c>
      <c r="E194" s="338" t="s">
        <v>17</v>
      </c>
      <c r="F194" s="339">
        <v>2</v>
      </c>
      <c r="G194" s="339">
        <f>F192</f>
        <v>3</v>
      </c>
      <c r="H194" s="340">
        <v>10000</v>
      </c>
      <c r="I194" s="336">
        <f t="shared" si="6"/>
        <v>800000</v>
      </c>
      <c r="J194" s="312"/>
    </row>
    <row r="195" spans="1:10" hidden="1" outlineLevel="1">
      <c r="A195" s="312"/>
      <c r="B195" s="569"/>
      <c r="C195" s="331" t="s">
        <v>39</v>
      </c>
      <c r="D195" s="337" t="s">
        <v>24</v>
      </c>
      <c r="E195" s="338" t="s">
        <v>17</v>
      </c>
      <c r="F195" s="341">
        <f>F194</f>
        <v>2</v>
      </c>
      <c r="G195" s="341">
        <f>F193</f>
        <v>3</v>
      </c>
      <c r="H195" s="340">
        <v>10000</v>
      </c>
      <c r="I195" s="336">
        <f t="shared" si="6"/>
        <v>810000</v>
      </c>
      <c r="J195" s="312"/>
    </row>
    <row r="196" spans="1:10" hidden="1" outlineLevel="1">
      <c r="A196" s="312"/>
      <c r="B196" s="567" t="s">
        <v>7</v>
      </c>
      <c r="C196" s="331" t="s">
        <v>39</v>
      </c>
      <c r="D196" s="342" t="s">
        <v>14</v>
      </c>
      <c r="E196" s="343" t="str">
        <f>E192</f>
        <v>Thắng</v>
      </c>
      <c r="F196" s="344">
        <v>3</v>
      </c>
      <c r="G196" s="344">
        <f>F198</f>
        <v>2</v>
      </c>
      <c r="H196" s="345">
        <v>0</v>
      </c>
      <c r="I196" s="336">
        <f t="shared" si="6"/>
        <v>810000</v>
      </c>
      <c r="J196" s="312"/>
    </row>
    <row r="197" spans="1:10" hidden="1" outlineLevel="1">
      <c r="A197" s="312"/>
      <c r="B197" s="567"/>
      <c r="C197" s="331" t="s">
        <v>39</v>
      </c>
      <c r="D197" s="342" t="s">
        <v>24</v>
      </c>
      <c r="E197" s="343" t="s">
        <v>1</v>
      </c>
      <c r="F197" s="346">
        <f>F196</f>
        <v>3</v>
      </c>
      <c r="G197" s="346">
        <f>F199</f>
        <v>2</v>
      </c>
      <c r="H197" s="345">
        <v>0</v>
      </c>
      <c r="I197" s="336">
        <f t="shared" si="6"/>
        <v>810000</v>
      </c>
      <c r="J197" s="312"/>
    </row>
    <row r="198" spans="1:10" hidden="1" outlineLevel="1">
      <c r="A198" s="312"/>
      <c r="B198" s="567"/>
      <c r="C198" s="331" t="s">
        <v>39</v>
      </c>
      <c r="D198" s="342" t="s">
        <v>15</v>
      </c>
      <c r="E198" s="343" t="s">
        <v>17</v>
      </c>
      <c r="F198" s="346">
        <v>2</v>
      </c>
      <c r="G198" s="346">
        <f>F196</f>
        <v>3</v>
      </c>
      <c r="H198" s="345">
        <v>10000</v>
      </c>
      <c r="I198" s="336">
        <f t="shared" si="6"/>
        <v>820000</v>
      </c>
      <c r="J198" s="312"/>
    </row>
    <row r="199" spans="1:10" hidden="1" outlineLevel="1">
      <c r="A199" s="312"/>
      <c r="B199" s="567"/>
      <c r="C199" s="331" t="s">
        <v>39</v>
      </c>
      <c r="D199" s="342" t="s">
        <v>16</v>
      </c>
      <c r="E199" s="343" t="s">
        <v>17</v>
      </c>
      <c r="F199" s="347">
        <f>F198</f>
        <v>2</v>
      </c>
      <c r="G199" s="347">
        <f>F197</f>
        <v>3</v>
      </c>
      <c r="H199" s="345">
        <v>10000</v>
      </c>
      <c r="I199" s="336">
        <f t="shared" si="6"/>
        <v>830000</v>
      </c>
      <c r="J199" s="312"/>
    </row>
    <row r="200" spans="1:10" hidden="1" outlineLevel="1">
      <c r="A200" s="312"/>
      <c r="B200" s="568" t="s">
        <v>8</v>
      </c>
      <c r="C200" s="331" t="s">
        <v>39</v>
      </c>
      <c r="D200" s="332" t="s">
        <v>14</v>
      </c>
      <c r="E200" s="333" t="s">
        <v>1</v>
      </c>
      <c r="F200" s="339">
        <v>3</v>
      </c>
      <c r="G200" s="339">
        <f>F202</f>
        <v>2</v>
      </c>
      <c r="H200" s="335">
        <v>0</v>
      </c>
      <c r="I200" s="336">
        <f t="shared" si="6"/>
        <v>830000</v>
      </c>
      <c r="J200" s="312"/>
    </row>
    <row r="201" spans="1:10" hidden="1" outlineLevel="1">
      <c r="A201" s="312"/>
      <c r="B201" s="569"/>
      <c r="C201" s="331" t="s">
        <v>39</v>
      </c>
      <c r="D201" s="337" t="s">
        <v>0</v>
      </c>
      <c r="E201" s="338" t="s">
        <v>1</v>
      </c>
      <c r="F201" s="339">
        <f>F200</f>
        <v>3</v>
      </c>
      <c r="G201" s="339">
        <f>F203</f>
        <v>2</v>
      </c>
      <c r="H201" s="340">
        <v>0</v>
      </c>
      <c r="I201" s="336">
        <f t="shared" si="6"/>
        <v>830000</v>
      </c>
      <c r="J201" s="312"/>
    </row>
    <row r="202" spans="1:10" hidden="1" outlineLevel="1">
      <c r="A202" s="312"/>
      <c r="B202" s="569"/>
      <c r="C202" s="331" t="s">
        <v>39</v>
      </c>
      <c r="D202" s="337" t="s">
        <v>23</v>
      </c>
      <c r="E202" s="338" t="s">
        <v>17</v>
      </c>
      <c r="F202" s="339">
        <v>2</v>
      </c>
      <c r="G202" s="339">
        <f>F200</f>
        <v>3</v>
      </c>
      <c r="H202" s="340">
        <v>10000</v>
      </c>
      <c r="I202" s="336">
        <f t="shared" si="6"/>
        <v>840000</v>
      </c>
      <c r="J202" s="312"/>
    </row>
    <row r="203" spans="1:10" hidden="1" outlineLevel="1">
      <c r="A203" s="312"/>
      <c r="B203" s="569"/>
      <c r="C203" s="331" t="s">
        <v>39</v>
      </c>
      <c r="D203" s="337" t="s">
        <v>13</v>
      </c>
      <c r="E203" s="338" t="s">
        <v>17</v>
      </c>
      <c r="F203" s="341">
        <f>F202</f>
        <v>2</v>
      </c>
      <c r="G203" s="341">
        <f>F201</f>
        <v>3</v>
      </c>
      <c r="H203" s="340">
        <v>10000</v>
      </c>
      <c r="I203" s="336">
        <f t="shared" si="6"/>
        <v>850000</v>
      </c>
      <c r="J203" s="312"/>
    </row>
    <row r="204" spans="1:10" hidden="1" outlineLevel="1">
      <c r="A204" s="312"/>
      <c r="B204" s="567" t="s">
        <v>10</v>
      </c>
      <c r="C204" s="331" t="s">
        <v>39</v>
      </c>
      <c r="D204" s="342" t="s">
        <v>16</v>
      </c>
      <c r="E204" s="343" t="str">
        <f>E200</f>
        <v>Thắng</v>
      </c>
      <c r="F204" s="344">
        <v>3</v>
      </c>
      <c r="G204" s="344">
        <f>F206</f>
        <v>0</v>
      </c>
      <c r="H204" s="345">
        <v>0</v>
      </c>
      <c r="I204" s="336">
        <f t="shared" si="6"/>
        <v>850000</v>
      </c>
      <c r="J204" s="312"/>
    </row>
    <row r="205" spans="1:10" hidden="1" outlineLevel="1">
      <c r="A205" s="312"/>
      <c r="B205" s="567"/>
      <c r="C205" s="331" t="s">
        <v>39</v>
      </c>
      <c r="D205" s="342" t="s">
        <v>24</v>
      </c>
      <c r="E205" s="343" t="s">
        <v>1</v>
      </c>
      <c r="F205" s="346">
        <f>F204</f>
        <v>3</v>
      </c>
      <c r="G205" s="346">
        <f>F207</f>
        <v>0</v>
      </c>
      <c r="H205" s="345">
        <v>0</v>
      </c>
      <c r="I205" s="336">
        <f t="shared" si="6"/>
        <v>850000</v>
      </c>
      <c r="J205" s="312"/>
    </row>
    <row r="206" spans="1:10" hidden="1" outlineLevel="1">
      <c r="A206" s="312"/>
      <c r="B206" s="567"/>
      <c r="C206" s="331" t="s">
        <v>39</v>
      </c>
      <c r="D206" s="342" t="s">
        <v>0</v>
      </c>
      <c r="E206" s="343" t="s">
        <v>17</v>
      </c>
      <c r="F206" s="346">
        <v>0</v>
      </c>
      <c r="G206" s="346">
        <f>F204</f>
        <v>3</v>
      </c>
      <c r="H206" s="345">
        <v>10000</v>
      </c>
      <c r="I206" s="336">
        <f t="shared" si="6"/>
        <v>860000</v>
      </c>
      <c r="J206" s="312"/>
    </row>
    <row r="207" spans="1:10" hidden="1" outlineLevel="1">
      <c r="A207" s="312"/>
      <c r="B207" s="567"/>
      <c r="C207" s="331" t="s">
        <v>39</v>
      </c>
      <c r="D207" s="342" t="s">
        <v>15</v>
      </c>
      <c r="E207" s="343" t="s">
        <v>17</v>
      </c>
      <c r="F207" s="347">
        <f>F206</f>
        <v>0</v>
      </c>
      <c r="G207" s="347">
        <f>F205</f>
        <v>3</v>
      </c>
      <c r="H207" s="345">
        <v>10000</v>
      </c>
      <c r="I207" s="336">
        <f t="shared" si="6"/>
        <v>870000</v>
      </c>
      <c r="J207" s="312"/>
    </row>
    <row r="208" spans="1:10" hidden="1" outlineLevel="1">
      <c r="A208" s="312"/>
      <c r="B208" s="568" t="s">
        <v>31</v>
      </c>
      <c r="C208" s="331" t="s">
        <v>39</v>
      </c>
      <c r="D208" s="332" t="s">
        <v>23</v>
      </c>
      <c r="E208" s="333" t="s">
        <v>1</v>
      </c>
      <c r="F208" s="339">
        <v>3</v>
      </c>
      <c r="G208" s="339">
        <f>F210</f>
        <v>2</v>
      </c>
      <c r="H208" s="335">
        <v>0</v>
      </c>
      <c r="I208" s="336">
        <f t="shared" si="6"/>
        <v>870000</v>
      </c>
      <c r="J208" s="312"/>
    </row>
    <row r="209" spans="1:13" hidden="1" outlineLevel="1">
      <c r="A209" s="312"/>
      <c r="B209" s="569"/>
      <c r="C209" s="331" t="s">
        <v>39</v>
      </c>
      <c r="D209" s="337" t="s">
        <v>13</v>
      </c>
      <c r="E209" s="338" t="s">
        <v>1</v>
      </c>
      <c r="F209" s="339">
        <f>F208</f>
        <v>3</v>
      </c>
      <c r="G209" s="339">
        <f>F211</f>
        <v>2</v>
      </c>
      <c r="H209" s="340">
        <v>0</v>
      </c>
      <c r="I209" s="336">
        <f t="shared" si="6"/>
        <v>870000</v>
      </c>
      <c r="J209" s="312"/>
    </row>
    <row r="210" spans="1:13" hidden="1" outlineLevel="1">
      <c r="A210" s="312"/>
      <c r="B210" s="569"/>
      <c r="C210" s="331" t="s">
        <v>39</v>
      </c>
      <c r="D210" s="337" t="s">
        <v>14</v>
      </c>
      <c r="E210" s="338" t="s">
        <v>17</v>
      </c>
      <c r="F210" s="339">
        <v>2</v>
      </c>
      <c r="G210" s="339">
        <f>F208</f>
        <v>3</v>
      </c>
      <c r="H210" s="340">
        <v>10000</v>
      </c>
      <c r="I210" s="336">
        <f t="shared" si="6"/>
        <v>880000</v>
      </c>
      <c r="J210" s="312"/>
    </row>
    <row r="211" spans="1:13" hidden="1" outlineLevel="1">
      <c r="A211" s="312"/>
      <c r="B211" s="569"/>
      <c r="C211" s="331" t="s">
        <v>39</v>
      </c>
      <c r="D211" s="337" t="s">
        <v>5</v>
      </c>
      <c r="E211" s="338" t="s">
        <v>17</v>
      </c>
      <c r="F211" s="341">
        <f>F210</f>
        <v>2</v>
      </c>
      <c r="G211" s="341">
        <f>F209</f>
        <v>3</v>
      </c>
      <c r="H211" s="340">
        <v>10000</v>
      </c>
      <c r="I211" s="336">
        <f t="shared" si="6"/>
        <v>890000</v>
      </c>
      <c r="J211" s="312"/>
    </row>
    <row r="212" spans="1:13" hidden="1" outlineLevel="1">
      <c r="A212" s="312"/>
      <c r="B212" s="567" t="s">
        <v>36</v>
      </c>
      <c r="C212" s="331" t="s">
        <v>39</v>
      </c>
      <c r="D212" s="342" t="s">
        <v>14</v>
      </c>
      <c r="E212" s="343" t="str">
        <f>E208</f>
        <v>Thắng</v>
      </c>
      <c r="F212" s="344">
        <v>3</v>
      </c>
      <c r="G212" s="344">
        <f>F214</f>
        <v>0</v>
      </c>
      <c r="H212" s="345">
        <v>0</v>
      </c>
      <c r="I212" s="336">
        <f t="shared" si="6"/>
        <v>890000</v>
      </c>
      <c r="J212" s="312"/>
    </row>
    <row r="213" spans="1:13" hidden="1" outlineLevel="1">
      <c r="A213" s="312"/>
      <c r="B213" s="567"/>
      <c r="C213" s="331" t="s">
        <v>39</v>
      </c>
      <c r="D213" s="342" t="s">
        <v>5</v>
      </c>
      <c r="E213" s="343" t="s">
        <v>1</v>
      </c>
      <c r="F213" s="346">
        <f>F212</f>
        <v>3</v>
      </c>
      <c r="G213" s="346">
        <f>F215</f>
        <v>0</v>
      </c>
      <c r="H213" s="345">
        <v>0</v>
      </c>
      <c r="I213" s="336">
        <f t="shared" si="6"/>
        <v>890000</v>
      </c>
      <c r="J213" s="312"/>
    </row>
    <row r="214" spans="1:13" hidden="1" outlineLevel="1">
      <c r="A214" s="312"/>
      <c r="B214" s="567"/>
      <c r="C214" s="331" t="s">
        <v>39</v>
      </c>
      <c r="D214" s="342" t="s">
        <v>23</v>
      </c>
      <c r="E214" s="343" t="s">
        <v>17</v>
      </c>
      <c r="F214" s="346">
        <v>0</v>
      </c>
      <c r="G214" s="346">
        <f>F212</f>
        <v>3</v>
      </c>
      <c r="H214" s="345">
        <v>10000</v>
      </c>
      <c r="I214" s="336">
        <f t="shared" si="6"/>
        <v>900000</v>
      </c>
      <c r="J214" s="312"/>
    </row>
    <row r="215" spans="1:13" hidden="1" outlineLevel="1">
      <c r="A215" s="312"/>
      <c r="B215" s="567"/>
      <c r="C215" s="331" t="s">
        <v>39</v>
      </c>
      <c r="D215" s="342" t="s">
        <v>13</v>
      </c>
      <c r="E215" s="343" t="s">
        <v>17</v>
      </c>
      <c r="F215" s="347">
        <f>F214</f>
        <v>0</v>
      </c>
      <c r="G215" s="347">
        <f>F213</f>
        <v>3</v>
      </c>
      <c r="H215" s="345">
        <v>10000</v>
      </c>
      <c r="I215" s="336">
        <f t="shared" si="6"/>
        <v>910000</v>
      </c>
      <c r="J215" s="312"/>
    </row>
    <row r="216" spans="1:13" collapsed="1">
      <c r="A216" s="312"/>
      <c r="B216" s="325" t="s">
        <v>341</v>
      </c>
      <c r="C216" s="326"/>
      <c r="D216" s="327"/>
      <c r="E216" s="328"/>
      <c r="F216" s="328"/>
      <c r="G216" s="328"/>
      <c r="H216" s="329">
        <f>SUM(H217:H240)</f>
        <v>120000</v>
      </c>
      <c r="I216" s="330">
        <v>0</v>
      </c>
      <c r="J216" s="312"/>
      <c r="M216" s="317"/>
    </row>
    <row r="217" spans="1:13" hidden="1" outlineLevel="1">
      <c r="A217" s="312"/>
      <c r="B217" s="568" t="s">
        <v>2</v>
      </c>
      <c r="C217" s="331" t="s">
        <v>39</v>
      </c>
      <c r="D217" s="332" t="s">
        <v>0</v>
      </c>
      <c r="E217" s="333" t="s">
        <v>1</v>
      </c>
      <c r="F217" s="339">
        <v>3</v>
      </c>
      <c r="G217" s="339">
        <f>F219</f>
        <v>1</v>
      </c>
      <c r="H217" s="335">
        <v>0</v>
      </c>
      <c r="I217" s="336">
        <f>I215+H217</f>
        <v>910000</v>
      </c>
      <c r="J217" s="312"/>
    </row>
    <row r="218" spans="1:13" hidden="1" outlineLevel="1">
      <c r="A218" s="312"/>
      <c r="B218" s="569"/>
      <c r="C218" s="331" t="s">
        <v>39</v>
      </c>
      <c r="D218" s="337" t="s">
        <v>13</v>
      </c>
      <c r="E218" s="338" t="s">
        <v>1</v>
      </c>
      <c r="F218" s="339">
        <f>F217</f>
        <v>3</v>
      </c>
      <c r="G218" s="339">
        <f>F220</f>
        <v>1</v>
      </c>
      <c r="H218" s="340">
        <v>0</v>
      </c>
      <c r="I218" s="336">
        <f t="shared" ref="I218:I240" si="7">I217+H218</f>
        <v>910000</v>
      </c>
      <c r="J218" s="312"/>
    </row>
    <row r="219" spans="1:13" hidden="1" outlineLevel="1">
      <c r="A219" s="312"/>
      <c r="B219" s="569"/>
      <c r="C219" s="331" t="s">
        <v>39</v>
      </c>
      <c r="D219" s="337" t="s">
        <v>14</v>
      </c>
      <c r="E219" s="338" t="s">
        <v>17</v>
      </c>
      <c r="F219" s="339">
        <v>1</v>
      </c>
      <c r="G219" s="339">
        <f>F217</f>
        <v>3</v>
      </c>
      <c r="H219" s="340">
        <v>10000</v>
      </c>
      <c r="I219" s="336">
        <f t="shared" si="7"/>
        <v>920000</v>
      </c>
      <c r="J219" s="312"/>
    </row>
    <row r="220" spans="1:13" hidden="1" outlineLevel="1">
      <c r="A220" s="312"/>
      <c r="B220" s="569"/>
      <c r="C220" s="331" t="s">
        <v>39</v>
      </c>
      <c r="D220" s="337" t="s">
        <v>16</v>
      </c>
      <c r="E220" s="338" t="s">
        <v>17</v>
      </c>
      <c r="F220" s="341">
        <f>F219</f>
        <v>1</v>
      </c>
      <c r="G220" s="341">
        <f>F218</f>
        <v>3</v>
      </c>
      <c r="H220" s="340">
        <v>10000</v>
      </c>
      <c r="I220" s="336">
        <f t="shared" si="7"/>
        <v>930000</v>
      </c>
      <c r="J220" s="312"/>
    </row>
    <row r="221" spans="1:13" hidden="1" outlineLevel="1">
      <c r="A221" s="312"/>
      <c r="B221" s="567" t="s">
        <v>3</v>
      </c>
      <c r="C221" s="331" t="s">
        <v>39</v>
      </c>
      <c r="D221" s="342" t="s">
        <v>0</v>
      </c>
      <c r="E221" s="343" t="str">
        <f>E217</f>
        <v>Thắng</v>
      </c>
      <c r="F221" s="344">
        <v>3</v>
      </c>
      <c r="G221" s="344">
        <f>F223</f>
        <v>0</v>
      </c>
      <c r="H221" s="345">
        <v>0</v>
      </c>
      <c r="I221" s="336">
        <f t="shared" si="7"/>
        <v>930000</v>
      </c>
      <c r="J221" s="312"/>
    </row>
    <row r="222" spans="1:13" hidden="1" outlineLevel="1">
      <c r="A222" s="312"/>
      <c r="B222" s="567"/>
      <c r="C222" s="331" t="s">
        <v>39</v>
      </c>
      <c r="D222" s="342" t="s">
        <v>13</v>
      </c>
      <c r="E222" s="343" t="s">
        <v>1</v>
      </c>
      <c r="F222" s="346">
        <f>F221</f>
        <v>3</v>
      </c>
      <c r="G222" s="346">
        <f>F224</f>
        <v>0</v>
      </c>
      <c r="H222" s="345">
        <v>0</v>
      </c>
      <c r="I222" s="336">
        <f t="shared" si="7"/>
        <v>930000</v>
      </c>
      <c r="J222" s="312"/>
    </row>
    <row r="223" spans="1:13" hidden="1" outlineLevel="1">
      <c r="A223" s="312"/>
      <c r="B223" s="567"/>
      <c r="C223" s="331" t="s">
        <v>39</v>
      </c>
      <c r="D223" s="342" t="s">
        <v>14</v>
      </c>
      <c r="E223" s="343" t="s">
        <v>17</v>
      </c>
      <c r="F223" s="346">
        <v>0</v>
      </c>
      <c r="G223" s="346">
        <f>F221</f>
        <v>3</v>
      </c>
      <c r="H223" s="345">
        <v>10000</v>
      </c>
      <c r="I223" s="336">
        <f t="shared" si="7"/>
        <v>940000</v>
      </c>
      <c r="J223" s="312"/>
    </row>
    <row r="224" spans="1:13" hidden="1" outlineLevel="1">
      <c r="A224" s="312"/>
      <c r="B224" s="567"/>
      <c r="C224" s="331" t="s">
        <v>39</v>
      </c>
      <c r="D224" s="342" t="s">
        <v>16</v>
      </c>
      <c r="E224" s="343" t="s">
        <v>17</v>
      </c>
      <c r="F224" s="347">
        <f>F223</f>
        <v>0</v>
      </c>
      <c r="G224" s="347">
        <f>F222</f>
        <v>3</v>
      </c>
      <c r="H224" s="345">
        <v>10000</v>
      </c>
      <c r="I224" s="336">
        <f t="shared" si="7"/>
        <v>950000</v>
      </c>
      <c r="J224" s="312"/>
    </row>
    <row r="225" spans="1:12" hidden="1" outlineLevel="1">
      <c r="A225" s="312"/>
      <c r="B225" s="568" t="s">
        <v>6</v>
      </c>
      <c r="C225" s="331" t="s">
        <v>39</v>
      </c>
      <c r="D225" s="332" t="s">
        <v>25</v>
      </c>
      <c r="E225" s="333" t="s">
        <v>1</v>
      </c>
      <c r="F225" s="339">
        <v>3</v>
      </c>
      <c r="G225" s="339">
        <f>F227</f>
        <v>2</v>
      </c>
      <c r="H225" s="335">
        <v>0</v>
      </c>
      <c r="I225" s="336">
        <f t="shared" si="7"/>
        <v>950000</v>
      </c>
      <c r="J225" s="312"/>
    </row>
    <row r="226" spans="1:12" hidden="1" outlineLevel="1">
      <c r="A226" s="312"/>
      <c r="B226" s="569"/>
      <c r="C226" s="331" t="s">
        <v>39</v>
      </c>
      <c r="D226" s="337" t="s">
        <v>16</v>
      </c>
      <c r="E226" s="338" t="s">
        <v>1</v>
      </c>
      <c r="F226" s="339">
        <f>F225</f>
        <v>3</v>
      </c>
      <c r="G226" s="339">
        <f>F228</f>
        <v>2</v>
      </c>
      <c r="H226" s="340">
        <v>0</v>
      </c>
      <c r="I226" s="336">
        <f t="shared" si="7"/>
        <v>950000</v>
      </c>
      <c r="J226" s="312"/>
    </row>
    <row r="227" spans="1:12" hidden="1" outlineLevel="1">
      <c r="A227" s="312"/>
      <c r="B227" s="569"/>
      <c r="C227" s="331" t="s">
        <v>39</v>
      </c>
      <c r="D227" s="337" t="s">
        <v>14</v>
      </c>
      <c r="E227" s="338" t="s">
        <v>17</v>
      </c>
      <c r="F227" s="339">
        <v>2</v>
      </c>
      <c r="G227" s="339">
        <f>F225</f>
        <v>3</v>
      </c>
      <c r="H227" s="340">
        <v>10000</v>
      </c>
      <c r="I227" s="336">
        <f t="shared" si="7"/>
        <v>960000</v>
      </c>
      <c r="J227" s="312"/>
    </row>
    <row r="228" spans="1:12" hidden="1" outlineLevel="1">
      <c r="A228" s="312"/>
      <c r="B228" s="569"/>
      <c r="C228" s="331" t="s">
        <v>39</v>
      </c>
      <c r="D228" s="337" t="s">
        <v>23</v>
      </c>
      <c r="E228" s="338" t="s">
        <v>17</v>
      </c>
      <c r="F228" s="341">
        <f>F227</f>
        <v>2</v>
      </c>
      <c r="G228" s="341">
        <f>F226</f>
        <v>3</v>
      </c>
      <c r="H228" s="340">
        <v>10000</v>
      </c>
      <c r="I228" s="336">
        <f t="shared" si="7"/>
        <v>970000</v>
      </c>
      <c r="J228" s="312"/>
    </row>
    <row r="229" spans="1:12" hidden="1" outlineLevel="1">
      <c r="A229" s="312"/>
      <c r="B229" s="567" t="s">
        <v>7</v>
      </c>
      <c r="C229" s="331" t="s">
        <v>39</v>
      </c>
      <c r="D229" s="342" t="s">
        <v>13</v>
      </c>
      <c r="E229" s="343" t="str">
        <f>E225</f>
        <v>Thắng</v>
      </c>
      <c r="F229" s="344">
        <v>3</v>
      </c>
      <c r="G229" s="344">
        <f>F231</f>
        <v>2</v>
      </c>
      <c r="H229" s="345">
        <v>0</v>
      </c>
      <c r="I229" s="336">
        <f t="shared" si="7"/>
        <v>970000</v>
      </c>
      <c r="J229" s="312"/>
    </row>
    <row r="230" spans="1:12" hidden="1" outlineLevel="1">
      <c r="A230" s="312"/>
      <c r="B230" s="567"/>
      <c r="C230" s="331" t="s">
        <v>39</v>
      </c>
      <c r="D230" s="342" t="s">
        <v>23</v>
      </c>
      <c r="E230" s="343" t="s">
        <v>1</v>
      </c>
      <c r="F230" s="346">
        <f>F229</f>
        <v>3</v>
      </c>
      <c r="G230" s="346">
        <f>F232</f>
        <v>2</v>
      </c>
      <c r="H230" s="345">
        <v>0</v>
      </c>
      <c r="I230" s="336">
        <f t="shared" si="7"/>
        <v>970000</v>
      </c>
      <c r="J230" s="312"/>
    </row>
    <row r="231" spans="1:12" hidden="1" outlineLevel="1">
      <c r="A231" s="312"/>
      <c r="B231" s="567"/>
      <c r="C231" s="331" t="s">
        <v>39</v>
      </c>
      <c r="D231" s="342" t="s">
        <v>25</v>
      </c>
      <c r="E231" s="343" t="s">
        <v>17</v>
      </c>
      <c r="F231" s="346">
        <v>2</v>
      </c>
      <c r="G231" s="346">
        <f>F229</f>
        <v>3</v>
      </c>
      <c r="H231" s="345">
        <v>10000</v>
      </c>
      <c r="I231" s="336">
        <f t="shared" si="7"/>
        <v>980000</v>
      </c>
      <c r="J231" s="312"/>
      <c r="L231" s="348"/>
    </row>
    <row r="232" spans="1:12" hidden="1" outlineLevel="1">
      <c r="A232" s="312"/>
      <c r="B232" s="567"/>
      <c r="C232" s="331" t="s">
        <v>39</v>
      </c>
      <c r="D232" s="342" t="s">
        <v>24</v>
      </c>
      <c r="E232" s="343" t="s">
        <v>17</v>
      </c>
      <c r="F232" s="347">
        <f>F231</f>
        <v>2</v>
      </c>
      <c r="G232" s="347">
        <f>F230</f>
        <v>3</v>
      </c>
      <c r="H232" s="345">
        <v>10000</v>
      </c>
      <c r="I232" s="336">
        <f t="shared" si="7"/>
        <v>990000</v>
      </c>
      <c r="J232" s="312"/>
    </row>
    <row r="233" spans="1:12" hidden="1" outlineLevel="1">
      <c r="A233" s="312"/>
      <c r="B233" s="568" t="s">
        <v>8</v>
      </c>
      <c r="C233" s="331" t="s">
        <v>39</v>
      </c>
      <c r="D233" s="332" t="s">
        <v>25</v>
      </c>
      <c r="E233" s="333" t="s">
        <v>1</v>
      </c>
      <c r="F233" s="339">
        <v>3</v>
      </c>
      <c r="G233" s="339">
        <f>F235</f>
        <v>1</v>
      </c>
      <c r="H233" s="335">
        <v>0</v>
      </c>
      <c r="I233" s="336">
        <f t="shared" si="7"/>
        <v>990000</v>
      </c>
      <c r="J233" s="312"/>
    </row>
    <row r="234" spans="1:12" hidden="1" outlineLevel="1">
      <c r="A234" s="312"/>
      <c r="B234" s="569"/>
      <c r="C234" s="331" t="s">
        <v>39</v>
      </c>
      <c r="D234" s="337" t="s">
        <v>24</v>
      </c>
      <c r="E234" s="338" t="s">
        <v>1</v>
      </c>
      <c r="F234" s="339">
        <f>F233</f>
        <v>3</v>
      </c>
      <c r="G234" s="339">
        <f>F236</f>
        <v>1</v>
      </c>
      <c r="H234" s="340">
        <v>0</v>
      </c>
      <c r="I234" s="336">
        <f t="shared" si="7"/>
        <v>990000</v>
      </c>
      <c r="J234" s="312"/>
    </row>
    <row r="235" spans="1:12" hidden="1" outlineLevel="1">
      <c r="A235" s="312"/>
      <c r="B235" s="569"/>
      <c r="C235" s="331" t="s">
        <v>39</v>
      </c>
      <c r="D235" s="337" t="s">
        <v>23</v>
      </c>
      <c r="E235" s="338" t="s">
        <v>17</v>
      </c>
      <c r="F235" s="339">
        <v>1</v>
      </c>
      <c r="G235" s="339">
        <f>F233</f>
        <v>3</v>
      </c>
      <c r="H235" s="340">
        <v>10000</v>
      </c>
      <c r="I235" s="336">
        <f t="shared" si="7"/>
        <v>1000000</v>
      </c>
      <c r="J235" s="312"/>
    </row>
    <row r="236" spans="1:12" hidden="1" outlineLevel="1">
      <c r="A236" s="312"/>
      <c r="B236" s="569"/>
      <c r="C236" s="331" t="s">
        <v>39</v>
      </c>
      <c r="D236" s="337" t="s">
        <v>14</v>
      </c>
      <c r="E236" s="338" t="s">
        <v>17</v>
      </c>
      <c r="F236" s="341">
        <f>F235</f>
        <v>1</v>
      </c>
      <c r="G236" s="341">
        <f>F234</f>
        <v>3</v>
      </c>
      <c r="H236" s="340">
        <v>10000</v>
      </c>
      <c r="I236" s="336">
        <f t="shared" si="7"/>
        <v>1010000</v>
      </c>
      <c r="J236" s="312"/>
    </row>
    <row r="237" spans="1:12" hidden="1" outlineLevel="1">
      <c r="A237" s="312"/>
      <c r="B237" s="567" t="s">
        <v>10</v>
      </c>
      <c r="C237" s="331" t="s">
        <v>39</v>
      </c>
      <c r="D237" s="342" t="s">
        <v>25</v>
      </c>
      <c r="E237" s="343" t="str">
        <f>E233</f>
        <v>Thắng</v>
      </c>
      <c r="F237" s="344">
        <v>3</v>
      </c>
      <c r="G237" s="344">
        <f>F239</f>
        <v>0</v>
      </c>
      <c r="H237" s="345">
        <v>0</v>
      </c>
      <c r="I237" s="336">
        <f t="shared" si="7"/>
        <v>1010000</v>
      </c>
      <c r="J237" s="312"/>
    </row>
    <row r="238" spans="1:12" hidden="1" outlineLevel="1">
      <c r="A238" s="312"/>
      <c r="B238" s="567"/>
      <c r="C238" s="331" t="s">
        <v>39</v>
      </c>
      <c r="D238" s="342" t="s">
        <v>13</v>
      </c>
      <c r="E238" s="343" t="s">
        <v>1</v>
      </c>
      <c r="F238" s="346">
        <f>F237</f>
        <v>3</v>
      </c>
      <c r="G238" s="346">
        <f>F240</f>
        <v>0</v>
      </c>
      <c r="H238" s="345">
        <v>0</v>
      </c>
      <c r="I238" s="336">
        <f t="shared" si="7"/>
        <v>1010000</v>
      </c>
      <c r="J238" s="312"/>
    </row>
    <row r="239" spans="1:12" hidden="1" outlineLevel="1">
      <c r="A239" s="312"/>
      <c r="B239" s="567"/>
      <c r="C239" s="331" t="s">
        <v>39</v>
      </c>
      <c r="D239" s="342" t="s">
        <v>14</v>
      </c>
      <c r="E239" s="343" t="s">
        <v>17</v>
      </c>
      <c r="F239" s="346">
        <v>0</v>
      </c>
      <c r="G239" s="346">
        <f>F237</f>
        <v>3</v>
      </c>
      <c r="H239" s="345">
        <v>10000</v>
      </c>
      <c r="I239" s="336">
        <f t="shared" si="7"/>
        <v>1020000</v>
      </c>
      <c r="J239" s="312"/>
    </row>
    <row r="240" spans="1:12" hidden="1" outlineLevel="1">
      <c r="A240" s="312"/>
      <c r="B240" s="567"/>
      <c r="C240" s="331" t="s">
        <v>39</v>
      </c>
      <c r="D240" s="342" t="s">
        <v>24</v>
      </c>
      <c r="E240" s="343" t="s">
        <v>17</v>
      </c>
      <c r="F240" s="347">
        <f>F239</f>
        <v>0</v>
      </c>
      <c r="G240" s="347">
        <f>F238</f>
        <v>3</v>
      </c>
      <c r="H240" s="345">
        <v>10000</v>
      </c>
      <c r="I240" s="336">
        <f t="shared" si="7"/>
        <v>1030000</v>
      </c>
      <c r="J240" s="312"/>
    </row>
    <row r="241" spans="1:13" collapsed="1">
      <c r="A241" s="312"/>
      <c r="B241" s="325" t="s">
        <v>342</v>
      </c>
      <c r="C241" s="326"/>
      <c r="D241" s="327"/>
      <c r="E241" s="328"/>
      <c r="F241" s="328"/>
      <c r="G241" s="328"/>
      <c r="H241" s="329">
        <f>SUM(H242:H293)</f>
        <v>260000</v>
      </c>
      <c r="I241" s="330">
        <v>0</v>
      </c>
      <c r="J241" s="312"/>
      <c r="M241" s="317"/>
    </row>
    <row r="242" spans="1:13" hidden="1" outlineLevel="1">
      <c r="A242" s="312"/>
      <c r="B242" s="568" t="s">
        <v>2</v>
      </c>
      <c r="C242" s="331" t="s">
        <v>39</v>
      </c>
      <c r="D242" s="332" t="s">
        <v>4</v>
      </c>
      <c r="E242" s="333" t="s">
        <v>1</v>
      </c>
      <c r="F242" s="339">
        <v>3</v>
      </c>
      <c r="G242" s="339">
        <f>F244</f>
        <v>1</v>
      </c>
      <c r="H242" s="335">
        <v>0</v>
      </c>
      <c r="I242" s="336">
        <f>I240+H242</f>
        <v>1030000</v>
      </c>
      <c r="J242" s="312"/>
    </row>
    <row r="243" spans="1:13" hidden="1" outlineLevel="1">
      <c r="A243" s="312"/>
      <c r="B243" s="569"/>
      <c r="C243" s="331" t="s">
        <v>39</v>
      </c>
      <c r="D243" s="337" t="s">
        <v>0</v>
      </c>
      <c r="E243" s="338" t="s">
        <v>1</v>
      </c>
      <c r="F243" s="339">
        <f>F242</f>
        <v>3</v>
      </c>
      <c r="G243" s="339">
        <f>F245</f>
        <v>1</v>
      </c>
      <c r="H243" s="340">
        <v>0</v>
      </c>
      <c r="I243" s="336">
        <f t="shared" ref="I243:I265" si="8">I242+H243</f>
        <v>1030000</v>
      </c>
      <c r="J243" s="312"/>
    </row>
    <row r="244" spans="1:13" hidden="1" outlineLevel="1">
      <c r="A244" s="312"/>
      <c r="B244" s="569"/>
      <c r="C244" s="331" t="s">
        <v>39</v>
      </c>
      <c r="D244" s="337" t="s">
        <v>9</v>
      </c>
      <c r="E244" s="338" t="s">
        <v>17</v>
      </c>
      <c r="F244" s="339">
        <v>1</v>
      </c>
      <c r="G244" s="339">
        <f>F242</f>
        <v>3</v>
      </c>
      <c r="H244" s="340">
        <v>10000</v>
      </c>
      <c r="I244" s="336">
        <f t="shared" si="8"/>
        <v>1040000</v>
      </c>
      <c r="J244" s="312"/>
    </row>
    <row r="245" spans="1:13" hidden="1" outlineLevel="1">
      <c r="A245" s="312"/>
      <c r="B245" s="569"/>
      <c r="C245" s="331" t="s">
        <v>39</v>
      </c>
      <c r="D245" s="337" t="s">
        <v>15</v>
      </c>
      <c r="E245" s="338" t="s">
        <v>17</v>
      </c>
      <c r="F245" s="341">
        <f>F244</f>
        <v>1</v>
      </c>
      <c r="G245" s="341">
        <f>F243</f>
        <v>3</v>
      </c>
      <c r="H245" s="340">
        <v>10000</v>
      </c>
      <c r="I245" s="336">
        <f t="shared" si="8"/>
        <v>1050000</v>
      </c>
      <c r="J245" s="312"/>
    </row>
    <row r="246" spans="1:13" hidden="1" outlineLevel="1">
      <c r="A246" s="312"/>
      <c r="B246" s="567" t="s">
        <v>3</v>
      </c>
      <c r="C246" s="331" t="s">
        <v>39</v>
      </c>
      <c r="D246" s="342" t="s">
        <v>14</v>
      </c>
      <c r="E246" s="343" t="str">
        <f>E242</f>
        <v>Thắng</v>
      </c>
      <c r="F246" s="344">
        <v>3</v>
      </c>
      <c r="G246" s="344">
        <f>F248</f>
        <v>1</v>
      </c>
      <c r="H246" s="345">
        <v>0</v>
      </c>
      <c r="I246" s="336">
        <f t="shared" si="8"/>
        <v>1050000</v>
      </c>
      <c r="J246" s="312"/>
    </row>
    <row r="247" spans="1:13" hidden="1" outlineLevel="1">
      <c r="A247" s="312"/>
      <c r="B247" s="567"/>
      <c r="C247" s="331" t="s">
        <v>39</v>
      </c>
      <c r="D247" s="342" t="s">
        <v>23</v>
      </c>
      <c r="E247" s="343" t="s">
        <v>1</v>
      </c>
      <c r="F247" s="346">
        <f>F246</f>
        <v>3</v>
      </c>
      <c r="G247" s="346">
        <f>F249</f>
        <v>1</v>
      </c>
      <c r="H247" s="345">
        <v>0</v>
      </c>
      <c r="I247" s="336">
        <f t="shared" si="8"/>
        <v>1050000</v>
      </c>
      <c r="J247" s="312"/>
    </row>
    <row r="248" spans="1:13" hidden="1" outlineLevel="1">
      <c r="A248" s="312"/>
      <c r="B248" s="567"/>
      <c r="C248" s="331" t="s">
        <v>39</v>
      </c>
      <c r="D248" s="342" t="s">
        <v>4</v>
      </c>
      <c r="E248" s="343" t="s">
        <v>17</v>
      </c>
      <c r="F248" s="346">
        <v>1</v>
      </c>
      <c r="G248" s="346">
        <f>F246</f>
        <v>3</v>
      </c>
      <c r="H248" s="345">
        <v>10000</v>
      </c>
      <c r="I248" s="336">
        <f t="shared" si="8"/>
        <v>1060000</v>
      </c>
      <c r="J248" s="312"/>
    </row>
    <row r="249" spans="1:13" hidden="1" outlineLevel="1">
      <c r="A249" s="312"/>
      <c r="B249" s="567"/>
      <c r="C249" s="331" t="s">
        <v>39</v>
      </c>
      <c r="D249" s="342" t="s">
        <v>16</v>
      </c>
      <c r="E249" s="343" t="s">
        <v>17</v>
      </c>
      <c r="F249" s="347">
        <f>F248</f>
        <v>1</v>
      </c>
      <c r="G249" s="347">
        <f>F247</f>
        <v>3</v>
      </c>
      <c r="H249" s="345">
        <v>10000</v>
      </c>
      <c r="I249" s="336">
        <f t="shared" si="8"/>
        <v>1070000</v>
      </c>
      <c r="J249" s="312"/>
    </row>
    <row r="250" spans="1:13" hidden="1" outlineLevel="1">
      <c r="A250" s="312"/>
      <c r="B250" s="568" t="s">
        <v>6</v>
      </c>
      <c r="C250" s="331" t="s">
        <v>39</v>
      </c>
      <c r="D250" s="332" t="s">
        <v>14</v>
      </c>
      <c r="E250" s="333" t="s">
        <v>1</v>
      </c>
      <c r="F250" s="339">
        <v>3</v>
      </c>
      <c r="G250" s="339">
        <f>F252</f>
        <v>1</v>
      </c>
      <c r="H250" s="335">
        <v>0</v>
      </c>
      <c r="I250" s="336">
        <f t="shared" si="8"/>
        <v>1070000</v>
      </c>
      <c r="J250" s="312"/>
    </row>
    <row r="251" spans="1:13" hidden="1" outlineLevel="1">
      <c r="A251" s="312"/>
      <c r="B251" s="569"/>
      <c r="C251" s="331" t="s">
        <v>39</v>
      </c>
      <c r="D251" s="337" t="s">
        <v>15</v>
      </c>
      <c r="E251" s="338" t="s">
        <v>1</v>
      </c>
      <c r="F251" s="339">
        <f>F250</f>
        <v>3</v>
      </c>
      <c r="G251" s="339">
        <f>F253</f>
        <v>1</v>
      </c>
      <c r="H251" s="340">
        <v>0</v>
      </c>
      <c r="I251" s="336">
        <f t="shared" si="8"/>
        <v>1070000</v>
      </c>
      <c r="J251" s="312"/>
    </row>
    <row r="252" spans="1:13" hidden="1" outlineLevel="1">
      <c r="A252" s="312"/>
      <c r="B252" s="569"/>
      <c r="C252" s="331" t="s">
        <v>39</v>
      </c>
      <c r="D252" s="337" t="s">
        <v>9</v>
      </c>
      <c r="E252" s="338" t="s">
        <v>17</v>
      </c>
      <c r="F252" s="339">
        <v>1</v>
      </c>
      <c r="G252" s="339">
        <f>F250</f>
        <v>3</v>
      </c>
      <c r="H252" s="340">
        <v>10000</v>
      </c>
      <c r="I252" s="336">
        <f t="shared" si="8"/>
        <v>1080000</v>
      </c>
      <c r="J252" s="312"/>
    </row>
    <row r="253" spans="1:13" hidden="1" outlineLevel="1">
      <c r="A253" s="312"/>
      <c r="B253" s="569"/>
      <c r="C253" s="331" t="s">
        <v>39</v>
      </c>
      <c r="D253" s="337" t="s">
        <v>23</v>
      </c>
      <c r="E253" s="338" t="s">
        <v>17</v>
      </c>
      <c r="F253" s="341">
        <f>F252</f>
        <v>1</v>
      </c>
      <c r="G253" s="341">
        <f>F251</f>
        <v>3</v>
      </c>
      <c r="H253" s="340">
        <v>10000</v>
      </c>
      <c r="I253" s="336">
        <f t="shared" si="8"/>
        <v>1090000</v>
      </c>
      <c r="J253" s="312"/>
    </row>
    <row r="254" spans="1:13" hidden="1" outlineLevel="1">
      <c r="A254" s="312"/>
      <c r="B254" s="567" t="s">
        <v>7</v>
      </c>
      <c r="C254" s="331" t="s">
        <v>39</v>
      </c>
      <c r="D254" s="342" t="s">
        <v>9</v>
      </c>
      <c r="E254" s="343" t="str">
        <f>E250</f>
        <v>Thắng</v>
      </c>
      <c r="F254" s="344">
        <v>3</v>
      </c>
      <c r="G254" s="344">
        <f>F256</f>
        <v>1</v>
      </c>
      <c r="H254" s="345">
        <v>0</v>
      </c>
      <c r="I254" s="336">
        <f t="shared" si="8"/>
        <v>1090000</v>
      </c>
      <c r="J254" s="312"/>
    </row>
    <row r="255" spans="1:13" hidden="1" outlineLevel="1">
      <c r="A255" s="312"/>
      <c r="B255" s="567"/>
      <c r="C255" s="331" t="s">
        <v>39</v>
      </c>
      <c r="D255" s="342" t="s">
        <v>25</v>
      </c>
      <c r="E255" s="343" t="s">
        <v>1</v>
      </c>
      <c r="F255" s="346">
        <f>F254</f>
        <v>3</v>
      </c>
      <c r="G255" s="346">
        <f>F257</f>
        <v>1</v>
      </c>
      <c r="H255" s="345">
        <v>0</v>
      </c>
      <c r="I255" s="336">
        <f t="shared" si="8"/>
        <v>1090000</v>
      </c>
      <c r="J255" s="312"/>
    </row>
    <row r="256" spans="1:13" hidden="1" outlineLevel="1">
      <c r="A256" s="312"/>
      <c r="B256" s="567"/>
      <c r="C256" s="331" t="s">
        <v>39</v>
      </c>
      <c r="D256" s="342" t="s">
        <v>14</v>
      </c>
      <c r="E256" s="343" t="s">
        <v>17</v>
      </c>
      <c r="F256" s="346">
        <v>1</v>
      </c>
      <c r="G256" s="346">
        <f>F254</f>
        <v>3</v>
      </c>
      <c r="H256" s="345">
        <v>10000</v>
      </c>
      <c r="I256" s="336">
        <f t="shared" si="8"/>
        <v>1100000</v>
      </c>
      <c r="J256" s="312"/>
      <c r="L256" s="348"/>
    </row>
    <row r="257" spans="1:12" hidden="1" outlineLevel="1">
      <c r="A257" s="312"/>
      <c r="B257" s="567"/>
      <c r="C257" s="331" t="s">
        <v>39</v>
      </c>
      <c r="D257" s="342" t="s">
        <v>16</v>
      </c>
      <c r="E257" s="343" t="s">
        <v>17</v>
      </c>
      <c r="F257" s="347">
        <f>F256</f>
        <v>1</v>
      </c>
      <c r="G257" s="347">
        <f>F255</f>
        <v>3</v>
      </c>
      <c r="H257" s="345">
        <v>10000</v>
      </c>
      <c r="I257" s="336">
        <f t="shared" si="8"/>
        <v>1110000</v>
      </c>
      <c r="J257" s="312"/>
    </row>
    <row r="258" spans="1:12" hidden="1" outlineLevel="1">
      <c r="A258" s="312"/>
      <c r="B258" s="568" t="s">
        <v>8</v>
      </c>
      <c r="C258" s="331" t="s">
        <v>39</v>
      </c>
      <c r="D258" s="332" t="s">
        <v>0</v>
      </c>
      <c r="E258" s="333" t="s">
        <v>1</v>
      </c>
      <c r="F258" s="339">
        <v>3</v>
      </c>
      <c r="G258" s="339">
        <f>F260</f>
        <v>1</v>
      </c>
      <c r="H258" s="335">
        <v>0</v>
      </c>
      <c r="I258" s="336">
        <f t="shared" si="8"/>
        <v>1110000</v>
      </c>
      <c r="J258" s="312"/>
    </row>
    <row r="259" spans="1:12" hidden="1" outlineLevel="1">
      <c r="A259" s="312"/>
      <c r="B259" s="569"/>
      <c r="C259" s="331" t="s">
        <v>39</v>
      </c>
      <c r="D259" s="337" t="s">
        <v>9</v>
      </c>
      <c r="E259" s="338" t="s">
        <v>1</v>
      </c>
      <c r="F259" s="339">
        <f>F258</f>
        <v>3</v>
      </c>
      <c r="G259" s="339">
        <f>F261</f>
        <v>1</v>
      </c>
      <c r="H259" s="340">
        <v>0</v>
      </c>
      <c r="I259" s="336">
        <f t="shared" si="8"/>
        <v>1110000</v>
      </c>
      <c r="J259" s="312"/>
    </row>
    <row r="260" spans="1:12" hidden="1" outlineLevel="1">
      <c r="A260" s="312"/>
      <c r="B260" s="569"/>
      <c r="C260" s="331" t="s">
        <v>39</v>
      </c>
      <c r="D260" s="337" t="s">
        <v>23</v>
      </c>
      <c r="E260" s="338" t="s">
        <v>17</v>
      </c>
      <c r="F260" s="339">
        <v>1</v>
      </c>
      <c r="G260" s="339">
        <f>F258</f>
        <v>3</v>
      </c>
      <c r="H260" s="340">
        <v>10000</v>
      </c>
      <c r="I260" s="336">
        <f t="shared" si="8"/>
        <v>1120000</v>
      </c>
      <c r="J260" s="312"/>
    </row>
    <row r="261" spans="1:12" hidden="1" outlineLevel="1">
      <c r="A261" s="312"/>
      <c r="B261" s="569"/>
      <c r="C261" s="331" t="s">
        <v>39</v>
      </c>
      <c r="D261" s="337" t="s">
        <v>15</v>
      </c>
      <c r="E261" s="338" t="s">
        <v>17</v>
      </c>
      <c r="F261" s="341">
        <f>F260</f>
        <v>1</v>
      </c>
      <c r="G261" s="341">
        <f>F259</f>
        <v>3</v>
      </c>
      <c r="H261" s="340">
        <v>10000</v>
      </c>
      <c r="I261" s="336">
        <f t="shared" si="8"/>
        <v>1130000</v>
      </c>
      <c r="J261" s="312"/>
    </row>
    <row r="262" spans="1:12" hidden="1" outlineLevel="1">
      <c r="A262" s="312"/>
      <c r="B262" s="567" t="s">
        <v>10</v>
      </c>
      <c r="C262" s="331" t="s">
        <v>39</v>
      </c>
      <c r="D262" s="342" t="s">
        <v>0</v>
      </c>
      <c r="E262" s="343" t="str">
        <f>E258</f>
        <v>Thắng</v>
      </c>
      <c r="F262" s="344">
        <v>3</v>
      </c>
      <c r="G262" s="344">
        <f>F264</f>
        <v>0</v>
      </c>
      <c r="H262" s="345">
        <v>0</v>
      </c>
      <c r="I262" s="336">
        <f t="shared" si="8"/>
        <v>1130000</v>
      </c>
      <c r="J262" s="312"/>
    </row>
    <row r="263" spans="1:12" hidden="1" outlineLevel="1">
      <c r="A263" s="312"/>
      <c r="B263" s="567"/>
      <c r="C263" s="331" t="s">
        <v>39</v>
      </c>
      <c r="D263" s="342" t="s">
        <v>23</v>
      </c>
      <c r="E263" s="343" t="s">
        <v>1</v>
      </c>
      <c r="F263" s="346">
        <f>F262</f>
        <v>3</v>
      </c>
      <c r="G263" s="346">
        <f>F265</f>
        <v>0</v>
      </c>
      <c r="H263" s="345">
        <v>0</v>
      </c>
      <c r="I263" s="336">
        <f t="shared" si="8"/>
        <v>1130000</v>
      </c>
      <c r="J263" s="312"/>
    </row>
    <row r="264" spans="1:12" hidden="1" outlineLevel="1">
      <c r="A264" s="312"/>
      <c r="B264" s="567"/>
      <c r="C264" s="331" t="s">
        <v>39</v>
      </c>
      <c r="D264" s="342" t="s">
        <v>4</v>
      </c>
      <c r="E264" s="343" t="s">
        <v>17</v>
      </c>
      <c r="F264" s="346">
        <v>0</v>
      </c>
      <c r="G264" s="346">
        <f>F262</f>
        <v>3</v>
      </c>
      <c r="H264" s="345">
        <v>10000</v>
      </c>
      <c r="I264" s="336">
        <f t="shared" si="8"/>
        <v>1140000</v>
      </c>
      <c r="J264" s="312"/>
    </row>
    <row r="265" spans="1:12" hidden="1" outlineLevel="1">
      <c r="A265" s="312"/>
      <c r="B265" s="567"/>
      <c r="C265" s="331" t="s">
        <v>39</v>
      </c>
      <c r="D265" s="342" t="s">
        <v>5</v>
      </c>
      <c r="E265" s="343" t="s">
        <v>17</v>
      </c>
      <c r="F265" s="347">
        <f>F264</f>
        <v>0</v>
      </c>
      <c r="G265" s="347">
        <f>F263</f>
        <v>3</v>
      </c>
      <c r="H265" s="345">
        <v>10000</v>
      </c>
      <c r="I265" s="336">
        <f t="shared" si="8"/>
        <v>1150000</v>
      </c>
      <c r="J265" s="312"/>
    </row>
    <row r="266" spans="1:12" hidden="1" outlineLevel="1">
      <c r="A266" s="312"/>
      <c r="B266" s="568" t="s">
        <v>31</v>
      </c>
      <c r="C266" s="331" t="s">
        <v>39</v>
      </c>
      <c r="D266" s="332" t="s">
        <v>14</v>
      </c>
      <c r="E266" s="333" t="s">
        <v>1</v>
      </c>
      <c r="F266" s="339">
        <v>3</v>
      </c>
      <c r="G266" s="339">
        <f>F268</f>
        <v>0</v>
      </c>
      <c r="H266" s="335">
        <v>0</v>
      </c>
      <c r="I266" s="336">
        <f t="shared" ref="I266:I281" si="9">I265+H266</f>
        <v>1150000</v>
      </c>
      <c r="J266" s="312"/>
    </row>
    <row r="267" spans="1:12" hidden="1" outlineLevel="1">
      <c r="A267" s="312"/>
      <c r="B267" s="569"/>
      <c r="C267" s="331" t="s">
        <v>39</v>
      </c>
      <c r="D267" s="337" t="s">
        <v>5</v>
      </c>
      <c r="E267" s="338" t="s">
        <v>1</v>
      </c>
      <c r="F267" s="339">
        <f>F266</f>
        <v>3</v>
      </c>
      <c r="G267" s="339">
        <f>F269</f>
        <v>0</v>
      </c>
      <c r="H267" s="340">
        <v>0</v>
      </c>
      <c r="I267" s="336">
        <f t="shared" si="9"/>
        <v>1150000</v>
      </c>
      <c r="J267" s="312"/>
    </row>
    <row r="268" spans="1:12" hidden="1" outlineLevel="1">
      <c r="A268" s="312"/>
      <c r="B268" s="569"/>
      <c r="C268" s="331" t="s">
        <v>39</v>
      </c>
      <c r="D268" s="337" t="s">
        <v>9</v>
      </c>
      <c r="E268" s="338" t="s">
        <v>17</v>
      </c>
      <c r="F268" s="339">
        <v>0</v>
      </c>
      <c r="G268" s="339">
        <f>F266</f>
        <v>3</v>
      </c>
      <c r="H268" s="340">
        <v>10000</v>
      </c>
      <c r="I268" s="336">
        <f t="shared" si="9"/>
        <v>1160000</v>
      </c>
      <c r="J268" s="312"/>
    </row>
    <row r="269" spans="1:12" hidden="1" outlineLevel="1">
      <c r="A269" s="312"/>
      <c r="B269" s="569"/>
      <c r="C269" s="331" t="s">
        <v>39</v>
      </c>
      <c r="D269" s="337" t="s">
        <v>15</v>
      </c>
      <c r="E269" s="338" t="s">
        <v>17</v>
      </c>
      <c r="F269" s="341">
        <f>F268</f>
        <v>0</v>
      </c>
      <c r="G269" s="341">
        <f>F267</f>
        <v>3</v>
      </c>
      <c r="H269" s="340">
        <v>10000</v>
      </c>
      <c r="I269" s="336">
        <f t="shared" si="9"/>
        <v>1170000</v>
      </c>
      <c r="J269" s="312"/>
    </row>
    <row r="270" spans="1:12" hidden="1" outlineLevel="1">
      <c r="A270" s="312"/>
      <c r="B270" s="567" t="s">
        <v>36</v>
      </c>
      <c r="C270" s="331" t="s">
        <v>39</v>
      </c>
      <c r="D270" s="342" t="s">
        <v>4</v>
      </c>
      <c r="E270" s="343" t="str">
        <f>E266</f>
        <v>Thắng</v>
      </c>
      <c r="F270" s="344">
        <v>3</v>
      </c>
      <c r="G270" s="344">
        <f>F272</f>
        <v>2</v>
      </c>
      <c r="H270" s="345">
        <v>0</v>
      </c>
      <c r="I270" s="336">
        <f t="shared" si="9"/>
        <v>1170000</v>
      </c>
      <c r="J270" s="312"/>
    </row>
    <row r="271" spans="1:12" hidden="1" outlineLevel="1">
      <c r="A271" s="312"/>
      <c r="B271" s="567"/>
      <c r="C271" s="331" t="s">
        <v>39</v>
      </c>
      <c r="D271" s="342" t="s">
        <v>0</v>
      </c>
      <c r="E271" s="343" t="s">
        <v>1</v>
      </c>
      <c r="F271" s="346">
        <f>F270</f>
        <v>3</v>
      </c>
      <c r="G271" s="346">
        <f>F273</f>
        <v>2</v>
      </c>
      <c r="H271" s="345">
        <v>0</v>
      </c>
      <c r="I271" s="336">
        <f t="shared" si="9"/>
        <v>1170000</v>
      </c>
      <c r="J271" s="312"/>
    </row>
    <row r="272" spans="1:12" hidden="1" outlineLevel="1">
      <c r="A272" s="312"/>
      <c r="B272" s="567"/>
      <c r="C272" s="331" t="s">
        <v>39</v>
      </c>
      <c r="D272" s="342" t="s">
        <v>14</v>
      </c>
      <c r="E272" s="343" t="s">
        <v>17</v>
      </c>
      <c r="F272" s="346">
        <v>2</v>
      </c>
      <c r="G272" s="346">
        <f>F270</f>
        <v>3</v>
      </c>
      <c r="H272" s="345">
        <v>10000</v>
      </c>
      <c r="I272" s="336">
        <f t="shared" si="9"/>
        <v>1180000</v>
      </c>
      <c r="J272" s="312"/>
      <c r="L272" s="348"/>
    </row>
    <row r="273" spans="1:12" hidden="1" outlineLevel="1">
      <c r="A273" s="312"/>
      <c r="B273" s="567"/>
      <c r="C273" s="331" t="s">
        <v>39</v>
      </c>
      <c r="D273" s="342" t="s">
        <v>23</v>
      </c>
      <c r="E273" s="343" t="s">
        <v>17</v>
      </c>
      <c r="F273" s="347">
        <f>F272</f>
        <v>2</v>
      </c>
      <c r="G273" s="347">
        <f>F271</f>
        <v>3</v>
      </c>
      <c r="H273" s="345">
        <v>10000</v>
      </c>
      <c r="I273" s="336">
        <f t="shared" si="9"/>
        <v>1190000</v>
      </c>
      <c r="J273" s="312"/>
    </row>
    <row r="274" spans="1:12" hidden="1" outlineLevel="1">
      <c r="A274" s="312"/>
      <c r="B274" s="568" t="s">
        <v>37</v>
      </c>
      <c r="C274" s="331" t="s">
        <v>39</v>
      </c>
      <c r="D274" s="332" t="s">
        <v>15</v>
      </c>
      <c r="E274" s="333" t="s">
        <v>1</v>
      </c>
      <c r="F274" s="339">
        <v>3</v>
      </c>
      <c r="G274" s="339">
        <f>F276</f>
        <v>1</v>
      </c>
      <c r="H274" s="335">
        <v>0</v>
      </c>
      <c r="I274" s="336">
        <f t="shared" si="9"/>
        <v>1190000</v>
      </c>
      <c r="J274" s="312"/>
    </row>
    <row r="275" spans="1:12" hidden="1" outlineLevel="1">
      <c r="A275" s="312"/>
      <c r="B275" s="569"/>
      <c r="C275" s="331" t="s">
        <v>39</v>
      </c>
      <c r="D275" s="337" t="s">
        <v>9</v>
      </c>
      <c r="E275" s="338" t="s">
        <v>1</v>
      </c>
      <c r="F275" s="339">
        <f>F274</f>
        <v>3</v>
      </c>
      <c r="G275" s="339">
        <f>F277</f>
        <v>1</v>
      </c>
      <c r="H275" s="340">
        <v>0</v>
      </c>
      <c r="I275" s="336">
        <f t="shared" si="9"/>
        <v>1190000</v>
      </c>
      <c r="J275" s="312"/>
    </row>
    <row r="276" spans="1:12" hidden="1" outlineLevel="1">
      <c r="A276" s="312"/>
      <c r="B276" s="569"/>
      <c r="C276" s="331" t="s">
        <v>39</v>
      </c>
      <c r="D276" s="337" t="s">
        <v>0</v>
      </c>
      <c r="E276" s="338" t="s">
        <v>17</v>
      </c>
      <c r="F276" s="339">
        <v>1</v>
      </c>
      <c r="G276" s="339">
        <f>F274</f>
        <v>3</v>
      </c>
      <c r="H276" s="340">
        <v>10000</v>
      </c>
      <c r="I276" s="336">
        <f t="shared" si="9"/>
        <v>1200000</v>
      </c>
      <c r="J276" s="312"/>
    </row>
    <row r="277" spans="1:12" hidden="1" outlineLevel="1">
      <c r="A277" s="312"/>
      <c r="B277" s="569"/>
      <c r="C277" s="331" t="s">
        <v>39</v>
      </c>
      <c r="D277" s="337" t="s">
        <v>5</v>
      </c>
      <c r="E277" s="338" t="s">
        <v>17</v>
      </c>
      <c r="F277" s="341">
        <f>F276</f>
        <v>1</v>
      </c>
      <c r="G277" s="341">
        <f>F275</f>
        <v>3</v>
      </c>
      <c r="H277" s="340">
        <v>10000</v>
      </c>
      <c r="I277" s="336">
        <f t="shared" si="9"/>
        <v>1210000</v>
      </c>
      <c r="J277" s="312"/>
    </row>
    <row r="278" spans="1:12" hidden="1" outlineLevel="1">
      <c r="A278" s="312"/>
      <c r="B278" s="567" t="s">
        <v>41</v>
      </c>
      <c r="C278" s="331" t="s">
        <v>39</v>
      </c>
      <c r="D278" s="342" t="s">
        <v>4</v>
      </c>
      <c r="E278" s="343" t="str">
        <f>E274</f>
        <v>Thắng</v>
      </c>
      <c r="F278" s="344">
        <v>3</v>
      </c>
      <c r="G278" s="344">
        <f>F280</f>
        <v>2</v>
      </c>
      <c r="H278" s="345">
        <v>0</v>
      </c>
      <c r="I278" s="336">
        <f t="shared" si="9"/>
        <v>1210000</v>
      </c>
      <c r="J278" s="312"/>
    </row>
    <row r="279" spans="1:12" hidden="1" outlineLevel="1">
      <c r="A279" s="312"/>
      <c r="B279" s="567"/>
      <c r="C279" s="331" t="s">
        <v>39</v>
      </c>
      <c r="D279" s="342" t="s">
        <v>5</v>
      </c>
      <c r="E279" s="343" t="s">
        <v>1</v>
      </c>
      <c r="F279" s="346">
        <f>F278</f>
        <v>3</v>
      </c>
      <c r="G279" s="346">
        <f>F281</f>
        <v>2</v>
      </c>
      <c r="H279" s="345">
        <v>0</v>
      </c>
      <c r="I279" s="336">
        <f t="shared" si="9"/>
        <v>1210000</v>
      </c>
      <c r="J279" s="312"/>
    </row>
    <row r="280" spans="1:12" hidden="1" outlineLevel="1">
      <c r="A280" s="312"/>
      <c r="B280" s="567"/>
      <c r="C280" s="331" t="s">
        <v>39</v>
      </c>
      <c r="D280" s="342" t="s">
        <v>14</v>
      </c>
      <c r="E280" s="343" t="s">
        <v>17</v>
      </c>
      <c r="F280" s="346">
        <v>2</v>
      </c>
      <c r="G280" s="346">
        <f>F278</f>
        <v>3</v>
      </c>
      <c r="H280" s="345">
        <v>10000</v>
      </c>
      <c r="I280" s="336">
        <f t="shared" si="9"/>
        <v>1220000</v>
      </c>
      <c r="J280" s="312"/>
    </row>
    <row r="281" spans="1:12" hidden="1" outlineLevel="1">
      <c r="A281" s="312"/>
      <c r="B281" s="567"/>
      <c r="C281" s="331" t="s">
        <v>39</v>
      </c>
      <c r="D281" s="342" t="s">
        <v>23</v>
      </c>
      <c r="E281" s="343" t="s">
        <v>17</v>
      </c>
      <c r="F281" s="347">
        <f>F280</f>
        <v>2</v>
      </c>
      <c r="G281" s="347">
        <f>F279</f>
        <v>3</v>
      </c>
      <c r="H281" s="345">
        <v>10000</v>
      </c>
      <c r="I281" s="336">
        <f t="shared" si="9"/>
        <v>1230000</v>
      </c>
      <c r="J281" s="312"/>
    </row>
    <row r="282" spans="1:12" hidden="1" outlineLevel="1">
      <c r="A282" s="312"/>
      <c r="B282" s="568" t="s">
        <v>48</v>
      </c>
      <c r="C282" s="331" t="s">
        <v>39</v>
      </c>
      <c r="D282" s="332" t="s">
        <v>14</v>
      </c>
      <c r="E282" s="333" t="s">
        <v>1</v>
      </c>
      <c r="F282" s="339">
        <v>3</v>
      </c>
      <c r="G282" s="339">
        <f>F284</f>
        <v>0</v>
      </c>
      <c r="H282" s="335">
        <v>0</v>
      </c>
      <c r="I282" s="336">
        <f t="shared" ref="I282:I293" si="10">I281+H282</f>
        <v>1230000</v>
      </c>
      <c r="J282" s="312"/>
    </row>
    <row r="283" spans="1:12" hidden="1" outlineLevel="1">
      <c r="A283" s="312"/>
      <c r="B283" s="569"/>
      <c r="C283" s="331" t="s">
        <v>39</v>
      </c>
      <c r="D283" s="337" t="s">
        <v>5</v>
      </c>
      <c r="E283" s="338" t="s">
        <v>1</v>
      </c>
      <c r="F283" s="339">
        <f>F282</f>
        <v>3</v>
      </c>
      <c r="G283" s="339">
        <f>F285</f>
        <v>0</v>
      </c>
      <c r="H283" s="340">
        <v>0</v>
      </c>
      <c r="I283" s="336">
        <f t="shared" si="10"/>
        <v>1230000</v>
      </c>
      <c r="J283" s="312"/>
    </row>
    <row r="284" spans="1:12" hidden="1" outlineLevel="1">
      <c r="A284" s="312"/>
      <c r="B284" s="569"/>
      <c r="C284" s="331" t="s">
        <v>39</v>
      </c>
      <c r="D284" s="337" t="s">
        <v>9</v>
      </c>
      <c r="E284" s="338" t="s">
        <v>17</v>
      </c>
      <c r="F284" s="339">
        <v>0</v>
      </c>
      <c r="G284" s="339">
        <f>F282</f>
        <v>3</v>
      </c>
      <c r="H284" s="340">
        <v>10000</v>
      </c>
      <c r="I284" s="336">
        <f t="shared" si="10"/>
        <v>1240000</v>
      </c>
      <c r="J284" s="312"/>
    </row>
    <row r="285" spans="1:12" hidden="1" outlineLevel="1">
      <c r="A285" s="312"/>
      <c r="B285" s="569"/>
      <c r="C285" s="331" t="s">
        <v>39</v>
      </c>
      <c r="D285" s="337" t="s">
        <v>15</v>
      </c>
      <c r="E285" s="338" t="s">
        <v>17</v>
      </c>
      <c r="F285" s="341">
        <f>F284</f>
        <v>0</v>
      </c>
      <c r="G285" s="341">
        <f>F283</f>
        <v>3</v>
      </c>
      <c r="H285" s="340">
        <v>10000</v>
      </c>
      <c r="I285" s="336">
        <f t="shared" si="10"/>
        <v>1250000</v>
      </c>
      <c r="J285" s="312"/>
    </row>
    <row r="286" spans="1:12" hidden="1" outlineLevel="1">
      <c r="A286" s="312"/>
      <c r="B286" s="567" t="s">
        <v>92</v>
      </c>
      <c r="C286" s="331" t="s">
        <v>39</v>
      </c>
      <c r="D286" s="342" t="s">
        <v>4</v>
      </c>
      <c r="E286" s="343" t="str">
        <f>E282</f>
        <v>Thắng</v>
      </c>
      <c r="F286" s="344">
        <v>3</v>
      </c>
      <c r="G286" s="344">
        <f>F288</f>
        <v>1</v>
      </c>
      <c r="H286" s="345">
        <v>0</v>
      </c>
      <c r="I286" s="336">
        <f t="shared" si="10"/>
        <v>1250000</v>
      </c>
      <c r="J286" s="312"/>
    </row>
    <row r="287" spans="1:12" hidden="1" outlineLevel="1">
      <c r="A287" s="312"/>
      <c r="B287" s="567"/>
      <c r="C287" s="331" t="s">
        <v>39</v>
      </c>
      <c r="D287" s="342" t="s">
        <v>15</v>
      </c>
      <c r="E287" s="343" t="s">
        <v>1</v>
      </c>
      <c r="F287" s="346">
        <f>F286</f>
        <v>3</v>
      </c>
      <c r="G287" s="346">
        <f>F289</f>
        <v>1</v>
      </c>
      <c r="H287" s="345">
        <v>0</v>
      </c>
      <c r="I287" s="336">
        <f t="shared" si="10"/>
        <v>1250000</v>
      </c>
      <c r="J287" s="312"/>
    </row>
    <row r="288" spans="1:12" hidden="1" outlineLevel="1">
      <c r="A288" s="312"/>
      <c r="B288" s="567"/>
      <c r="C288" s="331" t="s">
        <v>39</v>
      </c>
      <c r="D288" s="342" t="s">
        <v>25</v>
      </c>
      <c r="E288" s="343" t="s">
        <v>17</v>
      </c>
      <c r="F288" s="346">
        <v>1</v>
      </c>
      <c r="G288" s="346">
        <f>F286</f>
        <v>3</v>
      </c>
      <c r="H288" s="345">
        <v>10000</v>
      </c>
      <c r="I288" s="336">
        <f t="shared" si="10"/>
        <v>1260000</v>
      </c>
      <c r="J288" s="312"/>
      <c r="L288" s="348"/>
    </row>
    <row r="289" spans="1:13" hidden="1" outlineLevel="1">
      <c r="A289" s="312"/>
      <c r="B289" s="567"/>
      <c r="C289" s="331" t="s">
        <v>39</v>
      </c>
      <c r="D289" s="342" t="s">
        <v>23</v>
      </c>
      <c r="E289" s="343" t="s">
        <v>17</v>
      </c>
      <c r="F289" s="347">
        <f>F288</f>
        <v>1</v>
      </c>
      <c r="G289" s="347">
        <f>F287</f>
        <v>3</v>
      </c>
      <c r="H289" s="345">
        <v>10000</v>
      </c>
      <c r="I289" s="336">
        <f t="shared" si="10"/>
        <v>1270000</v>
      </c>
      <c r="J289" s="312"/>
    </row>
    <row r="290" spans="1:13" hidden="1" outlineLevel="1">
      <c r="A290" s="312"/>
      <c r="B290" s="568" t="s">
        <v>93</v>
      </c>
      <c r="C290" s="331" t="s">
        <v>39</v>
      </c>
      <c r="D290" s="332" t="s">
        <v>4</v>
      </c>
      <c r="E290" s="333" t="s">
        <v>1</v>
      </c>
      <c r="F290" s="339">
        <v>3</v>
      </c>
      <c r="G290" s="339">
        <f>F292</f>
        <v>0</v>
      </c>
      <c r="H290" s="335">
        <v>0</v>
      </c>
      <c r="I290" s="336">
        <f t="shared" si="10"/>
        <v>1270000</v>
      </c>
      <c r="J290" s="312"/>
    </row>
    <row r="291" spans="1:13" hidden="1" outlineLevel="1">
      <c r="A291" s="312"/>
      <c r="B291" s="569"/>
      <c r="C291" s="331" t="s">
        <v>39</v>
      </c>
      <c r="D291" s="337" t="s">
        <v>9</v>
      </c>
      <c r="E291" s="338" t="s">
        <v>1</v>
      </c>
      <c r="F291" s="339">
        <f>F290</f>
        <v>3</v>
      </c>
      <c r="G291" s="339">
        <f>F293</f>
        <v>0</v>
      </c>
      <c r="H291" s="340">
        <v>0</v>
      </c>
      <c r="I291" s="336">
        <f t="shared" si="10"/>
        <v>1270000</v>
      </c>
      <c r="J291" s="312"/>
    </row>
    <row r="292" spans="1:13" hidden="1" outlineLevel="1">
      <c r="A292" s="312"/>
      <c r="B292" s="569"/>
      <c r="C292" s="331" t="s">
        <v>39</v>
      </c>
      <c r="D292" s="337" t="s">
        <v>16</v>
      </c>
      <c r="E292" s="338" t="s">
        <v>17</v>
      </c>
      <c r="F292" s="339">
        <v>0</v>
      </c>
      <c r="G292" s="339">
        <f>F290</f>
        <v>3</v>
      </c>
      <c r="H292" s="340">
        <v>10000</v>
      </c>
      <c r="I292" s="336">
        <f t="shared" si="10"/>
        <v>1280000</v>
      </c>
      <c r="J292" s="312"/>
    </row>
    <row r="293" spans="1:13" hidden="1" outlineLevel="1">
      <c r="A293" s="312"/>
      <c r="B293" s="569"/>
      <c r="C293" s="331" t="s">
        <v>39</v>
      </c>
      <c r="D293" s="337" t="s">
        <v>25</v>
      </c>
      <c r="E293" s="338" t="s">
        <v>17</v>
      </c>
      <c r="F293" s="341">
        <f>F292</f>
        <v>0</v>
      </c>
      <c r="G293" s="341">
        <f>F291</f>
        <v>3</v>
      </c>
      <c r="H293" s="340">
        <v>10000</v>
      </c>
      <c r="I293" s="336">
        <f t="shared" si="10"/>
        <v>1290000</v>
      </c>
      <c r="J293" s="312"/>
    </row>
    <row r="294" spans="1:13" collapsed="1">
      <c r="A294" s="312"/>
      <c r="B294" s="325" t="s">
        <v>343</v>
      </c>
      <c r="C294" s="326"/>
      <c r="D294" s="327"/>
      <c r="E294" s="328"/>
      <c r="F294" s="328"/>
      <c r="G294" s="328"/>
      <c r="H294" s="329">
        <f>SUM(H295:H318)</f>
        <v>120000</v>
      </c>
      <c r="I294" s="330">
        <v>0</v>
      </c>
      <c r="J294" s="312"/>
      <c r="M294" s="317"/>
    </row>
    <row r="295" spans="1:13" hidden="1" outlineLevel="1">
      <c r="A295" s="312"/>
      <c r="B295" s="568" t="s">
        <v>2</v>
      </c>
      <c r="C295" s="331" t="s">
        <v>39</v>
      </c>
      <c r="D295" s="332" t="s">
        <v>23</v>
      </c>
      <c r="E295" s="333" t="s">
        <v>1</v>
      </c>
      <c r="F295" s="339">
        <v>3</v>
      </c>
      <c r="G295" s="339">
        <f>F297</f>
        <v>2</v>
      </c>
      <c r="H295" s="335">
        <v>0</v>
      </c>
      <c r="I295" s="336">
        <f>I293+H295</f>
        <v>1290000</v>
      </c>
      <c r="J295" s="312"/>
    </row>
    <row r="296" spans="1:13" hidden="1" outlineLevel="1">
      <c r="A296" s="312"/>
      <c r="B296" s="569"/>
      <c r="C296" s="331" t="s">
        <v>39</v>
      </c>
      <c r="D296" s="337" t="s">
        <v>24</v>
      </c>
      <c r="E296" s="338" t="s">
        <v>1</v>
      </c>
      <c r="F296" s="339">
        <f>F295</f>
        <v>3</v>
      </c>
      <c r="G296" s="339">
        <f>F298</f>
        <v>2</v>
      </c>
      <c r="H296" s="340">
        <v>0</v>
      </c>
      <c r="I296" s="336">
        <f t="shared" ref="I296:I347" si="11">I295+H296</f>
        <v>1290000</v>
      </c>
      <c r="J296" s="312"/>
    </row>
    <row r="297" spans="1:13" hidden="1" outlineLevel="1">
      <c r="A297" s="312"/>
      <c r="B297" s="569"/>
      <c r="C297" s="331" t="s">
        <v>39</v>
      </c>
      <c r="D297" s="337" t="s">
        <v>14</v>
      </c>
      <c r="E297" s="338" t="s">
        <v>17</v>
      </c>
      <c r="F297" s="339">
        <v>2</v>
      </c>
      <c r="G297" s="339">
        <f>F295</f>
        <v>3</v>
      </c>
      <c r="H297" s="340">
        <v>10000</v>
      </c>
      <c r="I297" s="336">
        <f t="shared" si="11"/>
        <v>1300000</v>
      </c>
      <c r="J297" s="312"/>
    </row>
    <row r="298" spans="1:13" hidden="1" outlineLevel="1">
      <c r="A298" s="312"/>
      <c r="B298" s="569"/>
      <c r="C298" s="331" t="s">
        <v>39</v>
      </c>
      <c r="D298" s="337" t="s">
        <v>16</v>
      </c>
      <c r="E298" s="338" t="s">
        <v>17</v>
      </c>
      <c r="F298" s="341">
        <f>F297</f>
        <v>2</v>
      </c>
      <c r="G298" s="341">
        <f>F296</f>
        <v>3</v>
      </c>
      <c r="H298" s="340">
        <v>10000</v>
      </c>
      <c r="I298" s="336">
        <f t="shared" si="11"/>
        <v>1310000</v>
      </c>
      <c r="J298" s="312"/>
    </row>
    <row r="299" spans="1:13" hidden="1" outlineLevel="1">
      <c r="A299" s="312"/>
      <c r="B299" s="567" t="s">
        <v>3</v>
      </c>
      <c r="C299" s="331" t="s">
        <v>39</v>
      </c>
      <c r="D299" s="342" t="s">
        <v>0</v>
      </c>
      <c r="E299" s="343" t="str">
        <f>E295</f>
        <v>Thắng</v>
      </c>
      <c r="F299" s="344">
        <v>3</v>
      </c>
      <c r="G299" s="344">
        <f>F301</f>
        <v>2</v>
      </c>
      <c r="H299" s="345">
        <v>0</v>
      </c>
      <c r="I299" s="336">
        <f t="shared" si="11"/>
        <v>1310000</v>
      </c>
      <c r="J299" s="312"/>
    </row>
    <row r="300" spans="1:13" hidden="1" outlineLevel="1">
      <c r="A300" s="312"/>
      <c r="B300" s="567"/>
      <c r="C300" s="331" t="s">
        <v>39</v>
      </c>
      <c r="D300" s="342" t="s">
        <v>13</v>
      </c>
      <c r="E300" s="343" t="s">
        <v>1</v>
      </c>
      <c r="F300" s="346">
        <f>F299</f>
        <v>3</v>
      </c>
      <c r="G300" s="346">
        <f>F302</f>
        <v>2</v>
      </c>
      <c r="H300" s="345">
        <v>0</v>
      </c>
      <c r="I300" s="336">
        <f t="shared" si="11"/>
        <v>1310000</v>
      </c>
      <c r="J300" s="312"/>
    </row>
    <row r="301" spans="1:13" hidden="1" outlineLevel="1">
      <c r="A301" s="312"/>
      <c r="B301" s="567"/>
      <c r="C301" s="331" t="s">
        <v>39</v>
      </c>
      <c r="D301" s="342" t="s">
        <v>23</v>
      </c>
      <c r="E301" s="343" t="s">
        <v>17</v>
      </c>
      <c r="F301" s="346">
        <v>2</v>
      </c>
      <c r="G301" s="346">
        <f>F299</f>
        <v>3</v>
      </c>
      <c r="H301" s="345">
        <v>10000</v>
      </c>
      <c r="I301" s="336">
        <f t="shared" si="11"/>
        <v>1320000</v>
      </c>
      <c r="J301" s="312"/>
    </row>
    <row r="302" spans="1:13" hidden="1" outlineLevel="1">
      <c r="A302" s="312"/>
      <c r="B302" s="567"/>
      <c r="C302" s="331" t="s">
        <v>39</v>
      </c>
      <c r="D302" s="342" t="s">
        <v>24</v>
      </c>
      <c r="E302" s="343" t="s">
        <v>17</v>
      </c>
      <c r="F302" s="347">
        <f>F301</f>
        <v>2</v>
      </c>
      <c r="G302" s="347">
        <f>F300</f>
        <v>3</v>
      </c>
      <c r="H302" s="345">
        <v>10000</v>
      </c>
      <c r="I302" s="336">
        <f t="shared" si="11"/>
        <v>1330000</v>
      </c>
      <c r="J302" s="312"/>
    </row>
    <row r="303" spans="1:13" hidden="1" outlineLevel="1">
      <c r="A303" s="312"/>
      <c r="B303" s="568" t="s">
        <v>6</v>
      </c>
      <c r="C303" s="331" t="s">
        <v>39</v>
      </c>
      <c r="D303" s="332" t="s">
        <v>4</v>
      </c>
      <c r="E303" s="333" t="s">
        <v>1</v>
      </c>
      <c r="F303" s="339">
        <v>3</v>
      </c>
      <c r="G303" s="339">
        <f>F305</f>
        <v>1</v>
      </c>
      <c r="H303" s="335">
        <v>0</v>
      </c>
      <c r="I303" s="336">
        <f t="shared" si="11"/>
        <v>1330000</v>
      </c>
      <c r="J303" s="312"/>
    </row>
    <row r="304" spans="1:13" hidden="1" outlineLevel="1">
      <c r="A304" s="312"/>
      <c r="B304" s="569"/>
      <c r="C304" s="331" t="s">
        <v>39</v>
      </c>
      <c r="D304" s="337" t="s">
        <v>16</v>
      </c>
      <c r="E304" s="338" t="s">
        <v>1</v>
      </c>
      <c r="F304" s="339">
        <f>F303</f>
        <v>3</v>
      </c>
      <c r="G304" s="339">
        <f>F306</f>
        <v>1</v>
      </c>
      <c r="H304" s="340">
        <v>0</v>
      </c>
      <c r="I304" s="336">
        <f t="shared" si="11"/>
        <v>1330000</v>
      </c>
      <c r="J304" s="312"/>
    </row>
    <row r="305" spans="1:13" hidden="1" outlineLevel="1">
      <c r="A305" s="312"/>
      <c r="B305" s="569"/>
      <c r="C305" s="331" t="s">
        <v>39</v>
      </c>
      <c r="D305" s="337" t="s">
        <v>14</v>
      </c>
      <c r="E305" s="338" t="s">
        <v>17</v>
      </c>
      <c r="F305" s="339">
        <v>1</v>
      </c>
      <c r="G305" s="339">
        <f>F303</f>
        <v>3</v>
      </c>
      <c r="H305" s="340">
        <v>10000</v>
      </c>
      <c r="I305" s="336">
        <f t="shared" si="11"/>
        <v>1340000</v>
      </c>
      <c r="J305" s="312"/>
    </row>
    <row r="306" spans="1:13" hidden="1" outlineLevel="1">
      <c r="A306" s="312"/>
      <c r="B306" s="569"/>
      <c r="C306" s="331" t="s">
        <v>39</v>
      </c>
      <c r="D306" s="337" t="s">
        <v>0</v>
      </c>
      <c r="E306" s="338" t="s">
        <v>17</v>
      </c>
      <c r="F306" s="341">
        <f>F305</f>
        <v>1</v>
      </c>
      <c r="G306" s="341">
        <f>F304</f>
        <v>3</v>
      </c>
      <c r="H306" s="340">
        <v>10000</v>
      </c>
      <c r="I306" s="336">
        <f t="shared" si="11"/>
        <v>1350000</v>
      </c>
      <c r="J306" s="312"/>
    </row>
    <row r="307" spans="1:13" hidden="1" outlineLevel="1">
      <c r="A307" s="312"/>
      <c r="B307" s="567" t="s">
        <v>7</v>
      </c>
      <c r="C307" s="331" t="s">
        <v>39</v>
      </c>
      <c r="D307" s="342" t="s">
        <v>23</v>
      </c>
      <c r="E307" s="343" t="str">
        <f>E303</f>
        <v>Thắng</v>
      </c>
      <c r="F307" s="344">
        <v>3</v>
      </c>
      <c r="G307" s="344">
        <f>F309</f>
        <v>1</v>
      </c>
      <c r="H307" s="345">
        <v>0</v>
      </c>
      <c r="I307" s="336">
        <f t="shared" si="11"/>
        <v>1350000</v>
      </c>
      <c r="J307" s="312"/>
    </row>
    <row r="308" spans="1:13" hidden="1" outlineLevel="1">
      <c r="A308" s="312"/>
      <c r="B308" s="567"/>
      <c r="C308" s="331" t="s">
        <v>39</v>
      </c>
      <c r="D308" s="342" t="s">
        <v>24</v>
      </c>
      <c r="E308" s="343" t="s">
        <v>1</v>
      </c>
      <c r="F308" s="346">
        <f>F307</f>
        <v>3</v>
      </c>
      <c r="G308" s="346">
        <f>F310</f>
        <v>1</v>
      </c>
      <c r="H308" s="345">
        <v>0</v>
      </c>
      <c r="I308" s="336">
        <f t="shared" si="11"/>
        <v>1350000</v>
      </c>
      <c r="J308" s="312"/>
    </row>
    <row r="309" spans="1:13" hidden="1" outlineLevel="1">
      <c r="A309" s="312"/>
      <c r="B309" s="567"/>
      <c r="C309" s="331" t="s">
        <v>39</v>
      </c>
      <c r="D309" s="342" t="s">
        <v>13</v>
      </c>
      <c r="E309" s="343" t="s">
        <v>17</v>
      </c>
      <c r="F309" s="346">
        <v>1</v>
      </c>
      <c r="G309" s="346">
        <f>F307</f>
        <v>3</v>
      </c>
      <c r="H309" s="345">
        <v>10000</v>
      </c>
      <c r="I309" s="336">
        <f t="shared" si="11"/>
        <v>1360000</v>
      </c>
      <c r="J309" s="312"/>
      <c r="L309" s="348"/>
    </row>
    <row r="310" spans="1:13" hidden="1" outlineLevel="1">
      <c r="A310" s="312"/>
      <c r="B310" s="567"/>
      <c r="C310" s="331" t="s">
        <v>39</v>
      </c>
      <c r="D310" s="342" t="s">
        <v>0</v>
      </c>
      <c r="E310" s="343" t="s">
        <v>17</v>
      </c>
      <c r="F310" s="347">
        <f>F309</f>
        <v>1</v>
      </c>
      <c r="G310" s="347">
        <f>F308</f>
        <v>3</v>
      </c>
      <c r="H310" s="345">
        <v>10000</v>
      </c>
      <c r="I310" s="336">
        <f t="shared" si="11"/>
        <v>1370000</v>
      </c>
      <c r="J310" s="312"/>
    </row>
    <row r="311" spans="1:13" hidden="1" outlineLevel="1">
      <c r="A311" s="312"/>
      <c r="B311" s="568" t="s">
        <v>8</v>
      </c>
      <c r="C311" s="331" t="s">
        <v>39</v>
      </c>
      <c r="D311" s="332" t="s">
        <v>14</v>
      </c>
      <c r="E311" s="333" t="s">
        <v>1</v>
      </c>
      <c r="F311" s="339">
        <v>3</v>
      </c>
      <c r="G311" s="339">
        <f>F313</f>
        <v>0</v>
      </c>
      <c r="H311" s="335">
        <v>0</v>
      </c>
      <c r="I311" s="336">
        <f t="shared" si="11"/>
        <v>1370000</v>
      </c>
      <c r="J311" s="312"/>
    </row>
    <row r="312" spans="1:13" hidden="1" outlineLevel="1">
      <c r="A312" s="312"/>
      <c r="B312" s="569"/>
      <c r="C312" s="331" t="s">
        <v>39</v>
      </c>
      <c r="D312" s="337" t="s">
        <v>23</v>
      </c>
      <c r="E312" s="338" t="s">
        <v>1</v>
      </c>
      <c r="F312" s="339">
        <f>F311</f>
        <v>3</v>
      </c>
      <c r="G312" s="339">
        <f>F314</f>
        <v>0</v>
      </c>
      <c r="H312" s="340">
        <v>0</v>
      </c>
      <c r="I312" s="336">
        <f t="shared" si="11"/>
        <v>1370000</v>
      </c>
      <c r="J312" s="312"/>
    </row>
    <row r="313" spans="1:13" hidden="1" outlineLevel="1">
      <c r="A313" s="312"/>
      <c r="B313" s="569"/>
      <c r="C313" s="331" t="s">
        <v>39</v>
      </c>
      <c r="D313" s="337" t="s">
        <v>16</v>
      </c>
      <c r="E313" s="338" t="s">
        <v>17</v>
      </c>
      <c r="F313" s="339">
        <v>0</v>
      </c>
      <c r="G313" s="339">
        <f>F311</f>
        <v>3</v>
      </c>
      <c r="H313" s="340">
        <v>10000</v>
      </c>
      <c r="I313" s="336">
        <f t="shared" si="11"/>
        <v>1380000</v>
      </c>
      <c r="J313" s="312"/>
    </row>
    <row r="314" spans="1:13" hidden="1" outlineLevel="1">
      <c r="A314" s="312"/>
      <c r="B314" s="569"/>
      <c r="C314" s="331" t="s">
        <v>39</v>
      </c>
      <c r="D314" s="337" t="s">
        <v>25</v>
      </c>
      <c r="E314" s="338" t="s">
        <v>17</v>
      </c>
      <c r="F314" s="341">
        <f>F313</f>
        <v>0</v>
      </c>
      <c r="G314" s="341">
        <f>F312</f>
        <v>3</v>
      </c>
      <c r="H314" s="340">
        <v>10000</v>
      </c>
      <c r="I314" s="336">
        <f t="shared" si="11"/>
        <v>1390000</v>
      </c>
      <c r="J314" s="312"/>
    </row>
    <row r="315" spans="1:13" hidden="1" outlineLevel="1">
      <c r="A315" s="312"/>
      <c r="B315" s="567" t="s">
        <v>10</v>
      </c>
      <c r="C315" s="331" t="s">
        <v>39</v>
      </c>
      <c r="D315" s="342" t="s">
        <v>13</v>
      </c>
      <c r="E315" s="343" t="str">
        <f>E311</f>
        <v>Thắng</v>
      </c>
      <c r="F315" s="344">
        <v>3</v>
      </c>
      <c r="G315" s="344">
        <f>F317</f>
        <v>0</v>
      </c>
      <c r="H315" s="345">
        <v>0</v>
      </c>
      <c r="I315" s="336">
        <f t="shared" si="11"/>
        <v>1390000</v>
      </c>
      <c r="J315" s="312"/>
    </row>
    <row r="316" spans="1:13" hidden="1" outlineLevel="1">
      <c r="A316" s="312"/>
      <c r="B316" s="567"/>
      <c r="C316" s="331" t="s">
        <v>39</v>
      </c>
      <c r="D316" s="342" t="s">
        <v>4</v>
      </c>
      <c r="E316" s="343" t="s">
        <v>1</v>
      </c>
      <c r="F316" s="346">
        <f>F315</f>
        <v>3</v>
      </c>
      <c r="G316" s="346">
        <f>F318</f>
        <v>0</v>
      </c>
      <c r="H316" s="345">
        <v>0</v>
      </c>
      <c r="I316" s="336">
        <f t="shared" si="11"/>
        <v>1390000</v>
      </c>
      <c r="J316" s="312"/>
    </row>
    <row r="317" spans="1:13" hidden="1" outlineLevel="1">
      <c r="A317" s="312"/>
      <c r="B317" s="567"/>
      <c r="C317" s="331" t="s">
        <v>39</v>
      </c>
      <c r="D317" s="342" t="s">
        <v>25</v>
      </c>
      <c r="E317" s="343" t="s">
        <v>17</v>
      </c>
      <c r="F317" s="346">
        <v>0</v>
      </c>
      <c r="G317" s="346">
        <f>F315</f>
        <v>3</v>
      </c>
      <c r="H317" s="345">
        <v>10000</v>
      </c>
      <c r="I317" s="336">
        <f t="shared" si="11"/>
        <v>1400000</v>
      </c>
      <c r="J317" s="312"/>
    </row>
    <row r="318" spans="1:13" hidden="1" outlineLevel="1">
      <c r="A318" s="312"/>
      <c r="B318" s="567"/>
      <c r="C318" s="331" t="s">
        <v>39</v>
      </c>
      <c r="D318" s="342" t="s">
        <v>24</v>
      </c>
      <c r="E318" s="343" t="s">
        <v>17</v>
      </c>
      <c r="F318" s="347">
        <f>F317</f>
        <v>0</v>
      </c>
      <c r="G318" s="347">
        <f>F316</f>
        <v>3</v>
      </c>
      <c r="H318" s="345">
        <v>10000</v>
      </c>
      <c r="I318" s="336">
        <f t="shared" si="11"/>
        <v>1410000</v>
      </c>
      <c r="J318" s="312"/>
    </row>
    <row r="319" spans="1:13" collapsed="1">
      <c r="A319" s="312"/>
      <c r="B319" s="325" t="s">
        <v>344</v>
      </c>
      <c r="C319" s="326"/>
      <c r="D319" s="327"/>
      <c r="E319" s="328"/>
      <c r="F319" s="328"/>
      <c r="G319" s="328"/>
      <c r="H319" s="329">
        <f>SUM(H320:H371)</f>
        <v>250000</v>
      </c>
      <c r="I319" s="330">
        <v>0</v>
      </c>
      <c r="J319" s="312"/>
      <c r="M319" s="317"/>
    </row>
    <row r="320" spans="1:13" hidden="1" outlineLevel="1">
      <c r="A320" s="312"/>
      <c r="B320" s="568" t="s">
        <v>2</v>
      </c>
      <c r="C320" s="331" t="s">
        <v>39</v>
      </c>
      <c r="D320" s="332" t="s">
        <v>14</v>
      </c>
      <c r="E320" s="333" t="s">
        <v>1</v>
      </c>
      <c r="F320" s="339">
        <v>3</v>
      </c>
      <c r="G320" s="339">
        <f>F322</f>
        <v>2</v>
      </c>
      <c r="H320" s="335">
        <v>0</v>
      </c>
      <c r="I320" s="336">
        <f>I318+H320</f>
        <v>1410000</v>
      </c>
      <c r="J320" s="312"/>
    </row>
    <row r="321" spans="1:12" hidden="1" outlineLevel="1">
      <c r="A321" s="312"/>
      <c r="B321" s="569"/>
      <c r="C321" s="331" t="s">
        <v>39</v>
      </c>
      <c r="D321" s="337" t="s">
        <v>16</v>
      </c>
      <c r="E321" s="338" t="s">
        <v>1</v>
      </c>
      <c r="F321" s="339">
        <f>F320</f>
        <v>3</v>
      </c>
      <c r="G321" s="339">
        <f>F323</f>
        <v>2</v>
      </c>
      <c r="H321" s="340">
        <v>0</v>
      </c>
      <c r="I321" s="336">
        <f t="shared" si="11"/>
        <v>1410000</v>
      </c>
      <c r="J321" s="312"/>
    </row>
    <row r="322" spans="1:12" hidden="1" outlineLevel="1">
      <c r="A322" s="312"/>
      <c r="B322" s="569"/>
      <c r="C322" s="331" t="s">
        <v>39</v>
      </c>
      <c r="D322" s="337" t="s">
        <v>13</v>
      </c>
      <c r="E322" s="338" t="s">
        <v>17</v>
      </c>
      <c r="F322" s="339">
        <v>2</v>
      </c>
      <c r="G322" s="339">
        <f>F320</f>
        <v>3</v>
      </c>
      <c r="H322" s="340">
        <v>10000</v>
      </c>
      <c r="I322" s="336">
        <f t="shared" si="11"/>
        <v>1420000</v>
      </c>
      <c r="J322" s="312"/>
    </row>
    <row r="323" spans="1:12" hidden="1" outlineLevel="1">
      <c r="A323" s="312"/>
      <c r="B323" s="569"/>
      <c r="C323" s="331" t="s">
        <v>39</v>
      </c>
      <c r="D323" s="337" t="s">
        <v>23</v>
      </c>
      <c r="E323" s="338" t="s">
        <v>17</v>
      </c>
      <c r="F323" s="341">
        <f>F322</f>
        <v>2</v>
      </c>
      <c r="G323" s="341">
        <f>F321</f>
        <v>3</v>
      </c>
      <c r="H323" s="340">
        <v>10000</v>
      </c>
      <c r="I323" s="336">
        <f t="shared" si="11"/>
        <v>1430000</v>
      </c>
      <c r="J323" s="312"/>
    </row>
    <row r="324" spans="1:12" hidden="1" outlineLevel="1">
      <c r="A324" s="312"/>
      <c r="B324" s="567" t="s">
        <v>3</v>
      </c>
      <c r="C324" s="331" t="s">
        <v>39</v>
      </c>
      <c r="D324" s="342" t="s">
        <v>9</v>
      </c>
      <c r="E324" s="343" t="str">
        <f>E320</f>
        <v>Thắng</v>
      </c>
      <c r="F324" s="344">
        <v>3</v>
      </c>
      <c r="G324" s="344">
        <f>F326</f>
        <v>1</v>
      </c>
      <c r="H324" s="345">
        <v>0</v>
      </c>
      <c r="I324" s="336">
        <f t="shared" si="11"/>
        <v>1430000</v>
      </c>
      <c r="J324" s="312"/>
    </row>
    <row r="325" spans="1:12" hidden="1" outlineLevel="1">
      <c r="A325" s="312"/>
      <c r="B325" s="567"/>
      <c r="C325" s="331" t="s">
        <v>39</v>
      </c>
      <c r="D325" s="342" t="s">
        <v>111</v>
      </c>
      <c r="E325" s="343" t="s">
        <v>1</v>
      </c>
      <c r="F325" s="346">
        <f>F324</f>
        <v>3</v>
      </c>
      <c r="G325" s="346">
        <f>F327</f>
        <v>1</v>
      </c>
      <c r="H325" s="345">
        <v>0</v>
      </c>
      <c r="I325" s="336">
        <f t="shared" si="11"/>
        <v>1430000</v>
      </c>
      <c r="J325" s="312"/>
    </row>
    <row r="326" spans="1:12" hidden="1" outlineLevel="1">
      <c r="A326" s="312"/>
      <c r="B326" s="567"/>
      <c r="C326" s="331" t="s">
        <v>39</v>
      </c>
      <c r="D326" s="342" t="s">
        <v>25</v>
      </c>
      <c r="E326" s="343" t="s">
        <v>17</v>
      </c>
      <c r="F326" s="346">
        <v>1</v>
      </c>
      <c r="G326" s="346">
        <f>F324</f>
        <v>3</v>
      </c>
      <c r="H326" s="345">
        <v>10000</v>
      </c>
      <c r="I326" s="336">
        <f t="shared" si="11"/>
        <v>1440000</v>
      </c>
      <c r="J326" s="312"/>
      <c r="L326" s="348"/>
    </row>
    <row r="327" spans="1:12" hidden="1" outlineLevel="1">
      <c r="A327" s="312"/>
      <c r="B327" s="567"/>
      <c r="C327" s="331" t="s">
        <v>39</v>
      </c>
      <c r="D327" s="342" t="s">
        <v>5</v>
      </c>
      <c r="E327" s="343" t="s">
        <v>17</v>
      </c>
      <c r="F327" s="347">
        <f>F326</f>
        <v>1</v>
      </c>
      <c r="G327" s="347">
        <f>F325</f>
        <v>3</v>
      </c>
      <c r="H327" s="345">
        <v>10000</v>
      </c>
      <c r="I327" s="336">
        <f t="shared" si="11"/>
        <v>1450000</v>
      </c>
      <c r="J327" s="312"/>
    </row>
    <row r="328" spans="1:12" hidden="1" outlineLevel="1">
      <c r="A328" s="312"/>
      <c r="B328" s="568" t="s">
        <v>6</v>
      </c>
      <c r="C328" s="331" t="s">
        <v>39</v>
      </c>
      <c r="D328" s="332" t="s">
        <v>13</v>
      </c>
      <c r="E328" s="333" t="s">
        <v>1</v>
      </c>
      <c r="F328" s="339">
        <v>3</v>
      </c>
      <c r="G328" s="339">
        <f>F330</f>
        <v>1</v>
      </c>
      <c r="H328" s="335">
        <v>0</v>
      </c>
      <c r="I328" s="336">
        <f t="shared" si="11"/>
        <v>1450000</v>
      </c>
      <c r="J328" s="312"/>
    </row>
    <row r="329" spans="1:12" hidden="1" outlineLevel="1">
      <c r="A329" s="312"/>
      <c r="B329" s="569"/>
      <c r="C329" s="331" t="s">
        <v>39</v>
      </c>
      <c r="D329" s="337" t="s">
        <v>24</v>
      </c>
      <c r="E329" s="338" t="s">
        <v>1</v>
      </c>
      <c r="F329" s="339">
        <f>F328</f>
        <v>3</v>
      </c>
      <c r="G329" s="339">
        <f>F331</f>
        <v>1</v>
      </c>
      <c r="H329" s="340">
        <v>0</v>
      </c>
      <c r="I329" s="336">
        <f t="shared" si="11"/>
        <v>1450000</v>
      </c>
      <c r="J329" s="312"/>
    </row>
    <row r="330" spans="1:12" hidden="1" outlineLevel="1">
      <c r="A330" s="312"/>
      <c r="B330" s="569"/>
      <c r="C330" s="331" t="s">
        <v>39</v>
      </c>
      <c r="D330" s="337" t="s">
        <v>14</v>
      </c>
      <c r="E330" s="338" t="s">
        <v>17</v>
      </c>
      <c r="F330" s="339">
        <v>1</v>
      </c>
      <c r="G330" s="339">
        <f>F328</f>
        <v>3</v>
      </c>
      <c r="H330" s="340">
        <v>10000</v>
      </c>
      <c r="I330" s="336">
        <f t="shared" si="11"/>
        <v>1460000</v>
      </c>
      <c r="J330" s="312"/>
    </row>
    <row r="331" spans="1:12" hidden="1" outlineLevel="1">
      <c r="A331" s="312"/>
      <c r="B331" s="569"/>
      <c r="C331" s="331" t="s">
        <v>39</v>
      </c>
      <c r="D331" s="337" t="s">
        <v>15</v>
      </c>
      <c r="E331" s="338" t="s">
        <v>17</v>
      </c>
      <c r="F331" s="341">
        <f>F330</f>
        <v>1</v>
      </c>
      <c r="G331" s="341">
        <f>F329</f>
        <v>3</v>
      </c>
      <c r="H331" s="340">
        <v>10000</v>
      </c>
      <c r="I331" s="336">
        <f t="shared" si="11"/>
        <v>1470000</v>
      </c>
      <c r="J331" s="312"/>
    </row>
    <row r="332" spans="1:12" hidden="1" outlineLevel="1">
      <c r="A332" s="312"/>
      <c r="B332" s="567" t="s">
        <v>7</v>
      </c>
      <c r="C332" s="331" t="s">
        <v>39</v>
      </c>
      <c r="D332" s="342" t="s">
        <v>0</v>
      </c>
      <c r="E332" s="343" t="str">
        <f>E328</f>
        <v>Thắng</v>
      </c>
      <c r="F332" s="344">
        <v>3</v>
      </c>
      <c r="G332" s="344">
        <f>F334</f>
        <v>0</v>
      </c>
      <c r="H332" s="345">
        <v>0</v>
      </c>
      <c r="I332" s="336">
        <f t="shared" si="11"/>
        <v>1470000</v>
      </c>
      <c r="J332" s="312"/>
    </row>
    <row r="333" spans="1:12" hidden="1" outlineLevel="1">
      <c r="A333" s="312"/>
      <c r="B333" s="567"/>
      <c r="C333" s="331" t="s">
        <v>39</v>
      </c>
      <c r="D333" s="342" t="s">
        <v>9</v>
      </c>
      <c r="E333" s="343" t="s">
        <v>1</v>
      </c>
      <c r="F333" s="346">
        <f>F332</f>
        <v>3</v>
      </c>
      <c r="G333" s="346">
        <f>F335</f>
        <v>0</v>
      </c>
      <c r="H333" s="345">
        <v>0</v>
      </c>
      <c r="I333" s="336">
        <f t="shared" si="11"/>
        <v>1470000</v>
      </c>
      <c r="J333" s="312"/>
    </row>
    <row r="334" spans="1:12" hidden="1" outlineLevel="1">
      <c r="A334" s="312"/>
      <c r="B334" s="567"/>
      <c r="C334" s="331" t="s">
        <v>39</v>
      </c>
      <c r="D334" s="342" t="s">
        <v>23</v>
      </c>
      <c r="E334" s="343" t="s">
        <v>17</v>
      </c>
      <c r="F334" s="346">
        <v>0</v>
      </c>
      <c r="G334" s="346">
        <f>F332</f>
        <v>3</v>
      </c>
      <c r="H334" s="345">
        <v>10000</v>
      </c>
      <c r="I334" s="336">
        <f t="shared" si="11"/>
        <v>1480000</v>
      </c>
      <c r="J334" s="312"/>
    </row>
    <row r="335" spans="1:12" hidden="1" outlineLevel="1">
      <c r="A335" s="312"/>
      <c r="B335" s="567"/>
      <c r="C335" s="331" t="s">
        <v>39</v>
      </c>
      <c r="D335" s="342" t="s">
        <v>16</v>
      </c>
      <c r="E335" s="343" t="s">
        <v>17</v>
      </c>
      <c r="F335" s="347">
        <f>F334</f>
        <v>0</v>
      </c>
      <c r="G335" s="347">
        <f>F333</f>
        <v>3</v>
      </c>
      <c r="H335" s="345">
        <v>10000</v>
      </c>
      <c r="I335" s="336">
        <f t="shared" si="11"/>
        <v>1490000</v>
      </c>
      <c r="J335" s="312"/>
    </row>
    <row r="336" spans="1:12" hidden="1" outlineLevel="1">
      <c r="A336" s="312"/>
      <c r="B336" s="568" t="s">
        <v>8</v>
      </c>
      <c r="C336" s="331" t="s">
        <v>39</v>
      </c>
      <c r="D336" s="332" t="s">
        <v>9</v>
      </c>
      <c r="E336" s="333" t="s">
        <v>1</v>
      </c>
      <c r="F336" s="339">
        <v>3</v>
      </c>
      <c r="G336" s="339">
        <f>F338</f>
        <v>2</v>
      </c>
      <c r="H336" s="335">
        <v>0</v>
      </c>
      <c r="I336" s="336">
        <f t="shared" si="11"/>
        <v>1490000</v>
      </c>
      <c r="J336" s="312"/>
    </row>
    <row r="337" spans="1:12" hidden="1" outlineLevel="1">
      <c r="A337" s="312"/>
      <c r="B337" s="569"/>
      <c r="C337" s="331" t="s">
        <v>39</v>
      </c>
      <c r="D337" s="337" t="s">
        <v>118</v>
      </c>
      <c r="E337" s="338" t="s">
        <v>1</v>
      </c>
      <c r="F337" s="339">
        <f>F336</f>
        <v>3</v>
      </c>
      <c r="G337" s="339">
        <f>F339</f>
        <v>2</v>
      </c>
      <c r="H337" s="340">
        <v>0</v>
      </c>
      <c r="I337" s="336">
        <f t="shared" si="11"/>
        <v>1490000</v>
      </c>
      <c r="J337" s="312"/>
    </row>
    <row r="338" spans="1:12" hidden="1" outlineLevel="1">
      <c r="A338" s="312"/>
      <c r="B338" s="569"/>
      <c r="C338" s="331" t="s">
        <v>39</v>
      </c>
      <c r="D338" s="337" t="s">
        <v>5</v>
      </c>
      <c r="E338" s="338" t="s">
        <v>17</v>
      </c>
      <c r="F338" s="339">
        <v>2</v>
      </c>
      <c r="G338" s="339">
        <f>F336</f>
        <v>3</v>
      </c>
      <c r="H338" s="340">
        <v>10000</v>
      </c>
      <c r="I338" s="336">
        <f t="shared" si="11"/>
        <v>1500000</v>
      </c>
      <c r="J338" s="312"/>
    </row>
    <row r="339" spans="1:12" hidden="1" outlineLevel="1">
      <c r="A339" s="312"/>
      <c r="B339" s="569"/>
      <c r="C339" s="331" t="s">
        <v>39</v>
      </c>
      <c r="D339" s="337" t="s">
        <v>24</v>
      </c>
      <c r="E339" s="338" t="s">
        <v>17</v>
      </c>
      <c r="F339" s="341">
        <f>F338</f>
        <v>2</v>
      </c>
      <c r="G339" s="341">
        <f>F337</f>
        <v>3</v>
      </c>
      <c r="H339" s="340">
        <v>10000</v>
      </c>
      <c r="I339" s="336">
        <f t="shared" si="11"/>
        <v>1510000</v>
      </c>
      <c r="J339" s="312"/>
    </row>
    <row r="340" spans="1:12" hidden="1" outlineLevel="1">
      <c r="A340" s="312"/>
      <c r="B340" s="567" t="s">
        <v>10</v>
      </c>
      <c r="C340" s="331" t="s">
        <v>39</v>
      </c>
      <c r="D340" s="342" t="s">
        <v>14</v>
      </c>
      <c r="E340" s="343" t="str">
        <f>E336</f>
        <v>Thắng</v>
      </c>
      <c r="F340" s="344">
        <v>3</v>
      </c>
      <c r="G340" s="344">
        <f>F342</f>
        <v>0</v>
      </c>
      <c r="H340" s="345">
        <v>0</v>
      </c>
      <c r="I340" s="336">
        <f t="shared" si="11"/>
        <v>1510000</v>
      </c>
      <c r="J340" s="312"/>
    </row>
    <row r="341" spans="1:12" hidden="1" outlineLevel="1">
      <c r="A341" s="312"/>
      <c r="B341" s="567"/>
      <c r="C341" s="331" t="s">
        <v>39</v>
      </c>
      <c r="D341" s="342" t="s">
        <v>118</v>
      </c>
      <c r="E341" s="343" t="s">
        <v>1</v>
      </c>
      <c r="F341" s="346">
        <f>F340</f>
        <v>3</v>
      </c>
      <c r="G341" s="346">
        <f>F343</f>
        <v>0</v>
      </c>
      <c r="H341" s="345">
        <v>0</v>
      </c>
      <c r="I341" s="336">
        <f t="shared" si="11"/>
        <v>1510000</v>
      </c>
      <c r="J341" s="312"/>
    </row>
    <row r="342" spans="1:12" hidden="1" outlineLevel="1">
      <c r="A342" s="312"/>
      <c r="B342" s="567"/>
      <c r="C342" s="331" t="s">
        <v>39</v>
      </c>
      <c r="D342" s="342" t="s">
        <v>9</v>
      </c>
      <c r="E342" s="343" t="s">
        <v>17</v>
      </c>
      <c r="F342" s="346">
        <v>0</v>
      </c>
      <c r="G342" s="346">
        <f>F340</f>
        <v>3</v>
      </c>
      <c r="H342" s="345">
        <v>10000</v>
      </c>
      <c r="I342" s="336">
        <f t="shared" si="11"/>
        <v>1520000</v>
      </c>
      <c r="J342" s="312"/>
      <c r="L342" s="348"/>
    </row>
    <row r="343" spans="1:12" hidden="1" outlineLevel="1">
      <c r="A343" s="312"/>
      <c r="B343" s="567"/>
      <c r="C343" s="331" t="s">
        <v>39</v>
      </c>
      <c r="D343" s="342" t="s">
        <v>24</v>
      </c>
      <c r="E343" s="343" t="s">
        <v>17</v>
      </c>
      <c r="F343" s="347">
        <f>F342</f>
        <v>0</v>
      </c>
      <c r="G343" s="347">
        <f>F341</f>
        <v>3</v>
      </c>
      <c r="H343" s="345">
        <v>10000</v>
      </c>
      <c r="I343" s="336">
        <f t="shared" si="11"/>
        <v>1530000</v>
      </c>
      <c r="J343" s="312"/>
    </row>
    <row r="344" spans="1:12" hidden="1" outlineLevel="1">
      <c r="A344" s="312"/>
      <c r="B344" s="568" t="s">
        <v>31</v>
      </c>
      <c r="C344" s="331" t="s">
        <v>39</v>
      </c>
      <c r="D344" s="332" t="s">
        <v>25</v>
      </c>
      <c r="E344" s="333" t="s">
        <v>1</v>
      </c>
      <c r="F344" s="339">
        <v>3</v>
      </c>
      <c r="G344" s="339">
        <f>F346</f>
        <v>2</v>
      </c>
      <c r="H344" s="335">
        <v>0</v>
      </c>
      <c r="I344" s="336">
        <f t="shared" si="11"/>
        <v>1530000</v>
      </c>
      <c r="J344" s="312"/>
    </row>
    <row r="345" spans="1:12" hidden="1" outlineLevel="1">
      <c r="A345" s="312"/>
      <c r="B345" s="569"/>
      <c r="C345" s="331" t="s">
        <v>39</v>
      </c>
      <c r="D345" s="337" t="s">
        <v>15</v>
      </c>
      <c r="E345" s="338" t="s">
        <v>1</v>
      </c>
      <c r="F345" s="339">
        <f>F344</f>
        <v>3</v>
      </c>
      <c r="G345" s="339">
        <f>F347</f>
        <v>2</v>
      </c>
      <c r="H345" s="340">
        <v>0</v>
      </c>
      <c r="I345" s="336">
        <f t="shared" si="11"/>
        <v>1530000</v>
      </c>
      <c r="J345" s="312"/>
    </row>
    <row r="346" spans="1:12" hidden="1" outlineLevel="1">
      <c r="A346" s="312"/>
      <c r="B346" s="569"/>
      <c r="C346" s="331" t="s">
        <v>39</v>
      </c>
      <c r="D346" s="337" t="s">
        <v>13</v>
      </c>
      <c r="E346" s="338" t="s">
        <v>17</v>
      </c>
      <c r="F346" s="339">
        <v>2</v>
      </c>
      <c r="G346" s="339">
        <f>F344</f>
        <v>3</v>
      </c>
      <c r="H346" s="340">
        <v>10000</v>
      </c>
      <c r="I346" s="336">
        <f t="shared" si="11"/>
        <v>1540000</v>
      </c>
      <c r="J346" s="312"/>
    </row>
    <row r="347" spans="1:12" hidden="1" outlineLevel="1">
      <c r="A347" s="312"/>
      <c r="B347" s="569"/>
      <c r="C347" s="331" t="s">
        <v>39</v>
      </c>
      <c r="D347" s="337" t="s">
        <v>0</v>
      </c>
      <c r="E347" s="338" t="s">
        <v>17</v>
      </c>
      <c r="F347" s="341">
        <f>F346</f>
        <v>2</v>
      </c>
      <c r="G347" s="341">
        <f>F345</f>
        <v>3</v>
      </c>
      <c r="H347" s="340">
        <v>10000</v>
      </c>
      <c r="I347" s="336">
        <f t="shared" si="11"/>
        <v>1550000</v>
      </c>
      <c r="J347" s="312"/>
    </row>
    <row r="348" spans="1:12" hidden="1" outlineLevel="1">
      <c r="A348" s="312"/>
      <c r="B348" s="567" t="s">
        <v>36</v>
      </c>
      <c r="C348" s="331" t="s">
        <v>39</v>
      </c>
      <c r="D348" s="332" t="s">
        <v>25</v>
      </c>
      <c r="E348" s="333" t="s">
        <v>1</v>
      </c>
      <c r="F348" s="339">
        <v>3</v>
      </c>
      <c r="G348" s="339">
        <f>F350</f>
        <v>0</v>
      </c>
      <c r="H348" s="335">
        <v>0</v>
      </c>
      <c r="I348" s="336">
        <f t="shared" ref="I348:I367" si="12">I347+H348</f>
        <v>1550000</v>
      </c>
      <c r="J348" s="312"/>
    </row>
    <row r="349" spans="1:12" hidden="1" outlineLevel="1">
      <c r="A349" s="312"/>
      <c r="B349" s="567"/>
      <c r="C349" s="331" t="s">
        <v>39</v>
      </c>
      <c r="D349" s="337" t="s">
        <v>9</v>
      </c>
      <c r="E349" s="338" t="s">
        <v>1</v>
      </c>
      <c r="F349" s="339">
        <f>F348</f>
        <v>3</v>
      </c>
      <c r="G349" s="339">
        <f>F351</f>
        <v>0</v>
      </c>
      <c r="H349" s="340">
        <v>0</v>
      </c>
      <c r="I349" s="336">
        <f t="shared" si="12"/>
        <v>1550000</v>
      </c>
      <c r="J349" s="312"/>
    </row>
    <row r="350" spans="1:12" hidden="1" outlineLevel="1">
      <c r="A350" s="312"/>
      <c r="B350" s="567"/>
      <c r="C350" s="331" t="s">
        <v>39</v>
      </c>
      <c r="D350" s="337" t="s">
        <v>23</v>
      </c>
      <c r="E350" s="338" t="s">
        <v>17</v>
      </c>
      <c r="F350" s="339">
        <v>0</v>
      </c>
      <c r="G350" s="339">
        <f>F348</f>
        <v>3</v>
      </c>
      <c r="H350" s="340">
        <v>10000</v>
      </c>
      <c r="I350" s="336">
        <f t="shared" si="12"/>
        <v>1560000</v>
      </c>
      <c r="J350" s="312"/>
    </row>
    <row r="351" spans="1:12" hidden="1" outlineLevel="1">
      <c r="A351" s="312"/>
      <c r="B351" s="567"/>
      <c r="C351" s="331" t="s">
        <v>39</v>
      </c>
      <c r="D351" s="337" t="s">
        <v>111</v>
      </c>
      <c r="E351" s="338" t="s">
        <v>17</v>
      </c>
      <c r="F351" s="341">
        <f>F350</f>
        <v>0</v>
      </c>
      <c r="G351" s="341">
        <f>F349</f>
        <v>3</v>
      </c>
      <c r="H351" s="340">
        <v>0</v>
      </c>
      <c r="I351" s="336">
        <f t="shared" si="12"/>
        <v>1560000</v>
      </c>
      <c r="J351" s="312"/>
    </row>
    <row r="352" spans="1:12" hidden="1" outlineLevel="1">
      <c r="A352" s="312"/>
      <c r="B352" s="568" t="s">
        <v>37</v>
      </c>
      <c r="C352" s="331" t="s">
        <v>39</v>
      </c>
      <c r="D352" s="342" t="s">
        <v>14</v>
      </c>
      <c r="E352" s="343" t="str">
        <f>E348</f>
        <v>Thắng</v>
      </c>
      <c r="F352" s="344">
        <v>3</v>
      </c>
      <c r="G352" s="344">
        <f>F354</f>
        <v>1</v>
      </c>
      <c r="H352" s="345">
        <v>0</v>
      </c>
      <c r="I352" s="336">
        <f t="shared" si="12"/>
        <v>1560000</v>
      </c>
      <c r="J352" s="312"/>
    </row>
    <row r="353" spans="1:12" hidden="1" outlineLevel="1">
      <c r="A353" s="312"/>
      <c r="B353" s="569"/>
      <c r="C353" s="331" t="s">
        <v>39</v>
      </c>
      <c r="D353" s="342" t="s">
        <v>118</v>
      </c>
      <c r="E353" s="343" t="s">
        <v>1</v>
      </c>
      <c r="F353" s="346">
        <f>F352</f>
        <v>3</v>
      </c>
      <c r="G353" s="346">
        <f>F355</f>
        <v>1</v>
      </c>
      <c r="H353" s="345">
        <v>0</v>
      </c>
      <c r="I353" s="336">
        <f t="shared" si="12"/>
        <v>1560000</v>
      </c>
      <c r="J353" s="312"/>
    </row>
    <row r="354" spans="1:12" hidden="1" outlineLevel="1">
      <c r="A354" s="312"/>
      <c r="B354" s="569"/>
      <c r="C354" s="331" t="s">
        <v>39</v>
      </c>
      <c r="D354" s="342" t="s">
        <v>9</v>
      </c>
      <c r="E354" s="343" t="s">
        <v>17</v>
      </c>
      <c r="F354" s="346">
        <v>1</v>
      </c>
      <c r="G354" s="346">
        <f>F352</f>
        <v>3</v>
      </c>
      <c r="H354" s="345">
        <v>10000</v>
      </c>
      <c r="I354" s="336">
        <f t="shared" si="12"/>
        <v>1570000</v>
      </c>
      <c r="J354" s="312"/>
    </row>
    <row r="355" spans="1:12" hidden="1" outlineLevel="1">
      <c r="A355" s="312"/>
      <c r="B355" s="569"/>
      <c r="C355" s="331" t="s">
        <v>39</v>
      </c>
      <c r="D355" s="342" t="s">
        <v>25</v>
      </c>
      <c r="E355" s="343" t="s">
        <v>17</v>
      </c>
      <c r="F355" s="347">
        <f>F354</f>
        <v>1</v>
      </c>
      <c r="G355" s="347">
        <f>F353</f>
        <v>3</v>
      </c>
      <c r="H355" s="345">
        <v>10000</v>
      </c>
      <c r="I355" s="336">
        <f t="shared" si="12"/>
        <v>1580000</v>
      </c>
      <c r="J355" s="312"/>
    </row>
    <row r="356" spans="1:12" hidden="1" outlineLevel="1">
      <c r="A356" s="312"/>
      <c r="B356" s="567" t="s">
        <v>41</v>
      </c>
      <c r="C356" s="331" t="s">
        <v>39</v>
      </c>
      <c r="D356" s="332" t="s">
        <v>13</v>
      </c>
      <c r="E356" s="333" t="s">
        <v>1</v>
      </c>
      <c r="F356" s="339">
        <v>3</v>
      </c>
      <c r="G356" s="339">
        <f>F358</f>
        <v>2</v>
      </c>
      <c r="H356" s="335">
        <v>0</v>
      </c>
      <c r="I356" s="336">
        <f t="shared" si="12"/>
        <v>1580000</v>
      </c>
      <c r="J356" s="312"/>
    </row>
    <row r="357" spans="1:12" hidden="1" outlineLevel="1">
      <c r="A357" s="312"/>
      <c r="B357" s="567"/>
      <c r="C357" s="331" t="s">
        <v>39</v>
      </c>
      <c r="D357" s="337" t="s">
        <v>15</v>
      </c>
      <c r="E357" s="338" t="s">
        <v>1</v>
      </c>
      <c r="F357" s="339">
        <f>F356</f>
        <v>3</v>
      </c>
      <c r="G357" s="339">
        <f>F359</f>
        <v>2</v>
      </c>
      <c r="H357" s="340">
        <v>0</v>
      </c>
      <c r="I357" s="336">
        <f t="shared" si="12"/>
        <v>1580000</v>
      </c>
      <c r="J357" s="312"/>
    </row>
    <row r="358" spans="1:12" hidden="1" outlineLevel="1">
      <c r="A358" s="312"/>
      <c r="B358" s="567"/>
      <c r="C358" s="331" t="s">
        <v>39</v>
      </c>
      <c r="D358" s="337" t="s">
        <v>5</v>
      </c>
      <c r="E358" s="338" t="s">
        <v>17</v>
      </c>
      <c r="F358" s="339">
        <v>2</v>
      </c>
      <c r="G358" s="339">
        <f>F356</f>
        <v>3</v>
      </c>
      <c r="H358" s="340">
        <v>10000</v>
      </c>
      <c r="I358" s="336">
        <f t="shared" si="12"/>
        <v>1590000</v>
      </c>
      <c r="J358" s="312"/>
    </row>
    <row r="359" spans="1:12" hidden="1" outlineLevel="1">
      <c r="A359" s="312"/>
      <c r="B359" s="567"/>
      <c r="C359" s="331" t="s">
        <v>39</v>
      </c>
      <c r="D359" s="337" t="s">
        <v>0</v>
      </c>
      <c r="E359" s="338" t="s">
        <v>17</v>
      </c>
      <c r="F359" s="341">
        <f>F358</f>
        <v>2</v>
      </c>
      <c r="G359" s="341">
        <f>F357</f>
        <v>3</v>
      </c>
      <c r="H359" s="340">
        <v>10000</v>
      </c>
      <c r="I359" s="336">
        <f t="shared" si="12"/>
        <v>1600000</v>
      </c>
      <c r="J359" s="312"/>
    </row>
    <row r="360" spans="1:12" hidden="1" outlineLevel="1">
      <c r="A360" s="312"/>
      <c r="B360" s="568" t="s">
        <v>48</v>
      </c>
      <c r="C360" s="331" t="s">
        <v>39</v>
      </c>
      <c r="D360" s="342" t="s">
        <v>23</v>
      </c>
      <c r="E360" s="343" t="str">
        <f>E356</f>
        <v>Thắng</v>
      </c>
      <c r="F360" s="344">
        <v>3</v>
      </c>
      <c r="G360" s="344">
        <f>F362</f>
        <v>1</v>
      </c>
      <c r="H360" s="345">
        <v>0</v>
      </c>
      <c r="I360" s="336">
        <f t="shared" si="12"/>
        <v>1600000</v>
      </c>
      <c r="J360" s="312"/>
    </row>
    <row r="361" spans="1:12" hidden="1" outlineLevel="1">
      <c r="A361" s="312"/>
      <c r="B361" s="569"/>
      <c r="C361" s="331" t="s">
        <v>39</v>
      </c>
      <c r="D361" s="342" t="s">
        <v>111</v>
      </c>
      <c r="E361" s="343" t="s">
        <v>1</v>
      </c>
      <c r="F361" s="346">
        <f>F360</f>
        <v>3</v>
      </c>
      <c r="G361" s="346">
        <f>F363</f>
        <v>1</v>
      </c>
      <c r="H361" s="345">
        <v>0</v>
      </c>
      <c r="I361" s="336">
        <f t="shared" si="12"/>
        <v>1600000</v>
      </c>
      <c r="J361" s="312"/>
    </row>
    <row r="362" spans="1:12" hidden="1" outlineLevel="1">
      <c r="A362" s="312"/>
      <c r="B362" s="569"/>
      <c r="C362" s="331" t="s">
        <v>39</v>
      </c>
      <c r="D362" s="342" t="s">
        <v>0</v>
      </c>
      <c r="E362" s="343" t="s">
        <v>17</v>
      </c>
      <c r="F362" s="346">
        <v>1</v>
      </c>
      <c r="G362" s="346">
        <f>F360</f>
        <v>3</v>
      </c>
      <c r="H362" s="345">
        <v>10000</v>
      </c>
      <c r="I362" s="336">
        <f t="shared" si="12"/>
        <v>1610000</v>
      </c>
      <c r="J362" s="312"/>
      <c r="L362" s="348"/>
    </row>
    <row r="363" spans="1:12" hidden="1" outlineLevel="1">
      <c r="A363" s="312"/>
      <c r="B363" s="569"/>
      <c r="C363" s="331" t="s">
        <v>39</v>
      </c>
      <c r="D363" s="342" t="s">
        <v>15</v>
      </c>
      <c r="E363" s="343" t="s">
        <v>17</v>
      </c>
      <c r="F363" s="347">
        <f>F362</f>
        <v>1</v>
      </c>
      <c r="G363" s="347">
        <f>F361</f>
        <v>3</v>
      </c>
      <c r="H363" s="345">
        <v>10000</v>
      </c>
      <c r="I363" s="336">
        <f t="shared" si="12"/>
        <v>1620000</v>
      </c>
      <c r="J363" s="312"/>
    </row>
    <row r="364" spans="1:12" hidden="1" outlineLevel="1">
      <c r="A364" s="312"/>
      <c r="B364" s="567" t="s">
        <v>92</v>
      </c>
      <c r="C364" s="331" t="s">
        <v>39</v>
      </c>
      <c r="D364" s="332" t="s">
        <v>14</v>
      </c>
      <c r="E364" s="333" t="s">
        <v>1</v>
      </c>
      <c r="F364" s="339">
        <v>3</v>
      </c>
      <c r="G364" s="339">
        <f>F366</f>
        <v>2</v>
      </c>
      <c r="H364" s="335">
        <v>0</v>
      </c>
      <c r="I364" s="336">
        <f t="shared" si="12"/>
        <v>1620000</v>
      </c>
      <c r="J364" s="312"/>
    </row>
    <row r="365" spans="1:12" hidden="1" outlineLevel="1">
      <c r="A365" s="312"/>
      <c r="B365" s="567"/>
      <c r="C365" s="331" t="s">
        <v>39</v>
      </c>
      <c r="D365" s="337" t="s">
        <v>5</v>
      </c>
      <c r="E365" s="338" t="s">
        <v>1</v>
      </c>
      <c r="F365" s="339">
        <f>F364</f>
        <v>3</v>
      </c>
      <c r="G365" s="339">
        <f>F367</f>
        <v>2</v>
      </c>
      <c r="H365" s="340">
        <v>0</v>
      </c>
      <c r="I365" s="336">
        <f t="shared" si="12"/>
        <v>1620000</v>
      </c>
      <c r="J365" s="312"/>
    </row>
    <row r="366" spans="1:12" hidden="1" outlineLevel="1">
      <c r="A366" s="312"/>
      <c r="B366" s="567"/>
      <c r="C366" s="331" t="s">
        <v>39</v>
      </c>
      <c r="D366" s="337" t="s">
        <v>13</v>
      </c>
      <c r="E366" s="338" t="s">
        <v>17</v>
      </c>
      <c r="F366" s="339">
        <v>2</v>
      </c>
      <c r="G366" s="339">
        <f>F364</f>
        <v>3</v>
      </c>
      <c r="H366" s="340">
        <v>10000</v>
      </c>
      <c r="I366" s="336">
        <f t="shared" si="12"/>
        <v>1630000</v>
      </c>
      <c r="J366" s="312"/>
    </row>
    <row r="367" spans="1:12" hidden="1" outlineLevel="1">
      <c r="A367" s="312"/>
      <c r="B367" s="567"/>
      <c r="C367" s="331" t="s">
        <v>39</v>
      </c>
      <c r="D367" s="337" t="s">
        <v>9</v>
      </c>
      <c r="E367" s="338" t="s">
        <v>17</v>
      </c>
      <c r="F367" s="341">
        <f>F366</f>
        <v>2</v>
      </c>
      <c r="G367" s="341">
        <f>F365</f>
        <v>3</v>
      </c>
      <c r="H367" s="340">
        <v>10000</v>
      </c>
      <c r="I367" s="336">
        <f t="shared" si="12"/>
        <v>1640000</v>
      </c>
      <c r="J367" s="312"/>
    </row>
    <row r="368" spans="1:12" hidden="1" outlineLevel="1">
      <c r="A368" s="312"/>
      <c r="B368" s="568" t="s">
        <v>93</v>
      </c>
      <c r="C368" s="331" t="s">
        <v>39</v>
      </c>
      <c r="D368" s="342" t="s">
        <v>15</v>
      </c>
      <c r="E368" s="343" t="str">
        <f>E364</f>
        <v>Thắng</v>
      </c>
      <c r="F368" s="344">
        <v>3</v>
      </c>
      <c r="G368" s="344">
        <f>F370</f>
        <v>1</v>
      </c>
      <c r="H368" s="345">
        <v>0</v>
      </c>
      <c r="I368" s="336">
        <f>I367+H368</f>
        <v>1640000</v>
      </c>
      <c r="J368" s="312"/>
    </row>
    <row r="369" spans="1:13" hidden="1" outlineLevel="1">
      <c r="A369" s="312"/>
      <c r="B369" s="569"/>
      <c r="C369" s="331" t="s">
        <v>39</v>
      </c>
      <c r="D369" s="342" t="s">
        <v>0</v>
      </c>
      <c r="E369" s="343" t="s">
        <v>1</v>
      </c>
      <c r="F369" s="346">
        <f>F368</f>
        <v>3</v>
      </c>
      <c r="G369" s="346">
        <f>F371</f>
        <v>1</v>
      </c>
      <c r="H369" s="345">
        <v>0</v>
      </c>
      <c r="I369" s="336">
        <f>I368+H369</f>
        <v>1640000</v>
      </c>
      <c r="J369" s="312"/>
    </row>
    <row r="370" spans="1:13" hidden="1" outlineLevel="1">
      <c r="A370" s="312"/>
      <c r="B370" s="569"/>
      <c r="C370" s="331" t="s">
        <v>39</v>
      </c>
      <c r="D370" s="342" t="s">
        <v>13</v>
      </c>
      <c r="E370" s="343" t="s">
        <v>17</v>
      </c>
      <c r="F370" s="346">
        <v>1</v>
      </c>
      <c r="G370" s="346">
        <f>F368</f>
        <v>3</v>
      </c>
      <c r="H370" s="345">
        <v>10000</v>
      </c>
      <c r="I370" s="336">
        <f>I369+H370</f>
        <v>1650000</v>
      </c>
      <c r="J370" s="312"/>
      <c r="L370" s="348"/>
    </row>
    <row r="371" spans="1:13" hidden="1" outlineLevel="1">
      <c r="A371" s="312"/>
      <c r="B371" s="569"/>
      <c r="C371" s="331" t="s">
        <v>39</v>
      </c>
      <c r="D371" s="342" t="s">
        <v>14</v>
      </c>
      <c r="E371" s="343" t="s">
        <v>17</v>
      </c>
      <c r="F371" s="347">
        <f>F370</f>
        <v>1</v>
      </c>
      <c r="G371" s="347">
        <f>F369</f>
        <v>3</v>
      </c>
      <c r="H371" s="345">
        <v>10000</v>
      </c>
      <c r="I371" s="336">
        <f>I370+H371</f>
        <v>1660000</v>
      </c>
      <c r="J371" s="312"/>
    </row>
    <row r="372" spans="1:13" collapsed="1">
      <c r="A372" s="312"/>
      <c r="B372" s="325" t="s">
        <v>345</v>
      </c>
      <c r="C372" s="326"/>
      <c r="D372" s="327"/>
      <c r="E372" s="328"/>
      <c r="F372" s="328"/>
      <c r="G372" s="328"/>
      <c r="H372" s="329">
        <f>SUM(H373:H406)</f>
        <v>130000</v>
      </c>
      <c r="I372" s="330">
        <v>0</v>
      </c>
      <c r="J372" s="312"/>
      <c r="M372" s="317"/>
    </row>
    <row r="373" spans="1:13" hidden="1" outlineLevel="1">
      <c r="A373" s="312"/>
      <c r="B373" s="568" t="s">
        <v>2</v>
      </c>
      <c r="C373" s="331" t="s">
        <v>39</v>
      </c>
      <c r="D373" s="332" t="s">
        <v>0</v>
      </c>
      <c r="E373" s="333" t="s">
        <v>1</v>
      </c>
      <c r="F373" s="339">
        <v>3</v>
      </c>
      <c r="G373" s="339">
        <f>F375</f>
        <v>2</v>
      </c>
      <c r="H373" s="335">
        <v>0</v>
      </c>
      <c r="I373" s="336">
        <f>I371+H373</f>
        <v>1660000</v>
      </c>
      <c r="J373" s="312"/>
    </row>
    <row r="374" spans="1:13" hidden="1" outlineLevel="1">
      <c r="A374" s="312"/>
      <c r="B374" s="569"/>
      <c r="C374" s="331" t="s">
        <v>39</v>
      </c>
      <c r="D374" s="337" t="s">
        <v>25</v>
      </c>
      <c r="E374" s="338" t="s">
        <v>1</v>
      </c>
      <c r="F374" s="339">
        <f>F373</f>
        <v>3</v>
      </c>
      <c r="G374" s="339">
        <f>F376</f>
        <v>2</v>
      </c>
      <c r="H374" s="340">
        <v>0</v>
      </c>
      <c r="I374" s="336">
        <f t="shared" ref="I374:I406" si="13">I373+H374</f>
        <v>1660000</v>
      </c>
      <c r="J374" s="312"/>
    </row>
    <row r="375" spans="1:13" hidden="1" outlineLevel="1">
      <c r="A375" s="312"/>
      <c r="B375" s="569"/>
      <c r="C375" s="331" t="s">
        <v>39</v>
      </c>
      <c r="D375" s="337" t="s">
        <v>111</v>
      </c>
      <c r="E375" s="338" t="s">
        <v>17</v>
      </c>
      <c r="F375" s="339">
        <v>2</v>
      </c>
      <c r="G375" s="339">
        <f>F373</f>
        <v>3</v>
      </c>
      <c r="H375" s="340">
        <v>0</v>
      </c>
      <c r="I375" s="336">
        <f t="shared" si="13"/>
        <v>1660000</v>
      </c>
      <c r="J375" s="312"/>
    </row>
    <row r="376" spans="1:13" hidden="1" outlineLevel="1">
      <c r="A376" s="312"/>
      <c r="B376" s="569"/>
      <c r="C376" s="331" t="s">
        <v>39</v>
      </c>
      <c r="D376" s="337" t="s">
        <v>23</v>
      </c>
      <c r="E376" s="338" t="s">
        <v>17</v>
      </c>
      <c r="F376" s="341">
        <f>F375</f>
        <v>2</v>
      </c>
      <c r="G376" s="341">
        <f>F374</f>
        <v>3</v>
      </c>
      <c r="H376" s="340">
        <v>10000</v>
      </c>
      <c r="I376" s="336">
        <f t="shared" si="13"/>
        <v>1670000</v>
      </c>
      <c r="J376" s="312"/>
    </row>
    <row r="377" spans="1:13" hidden="1" outlineLevel="1">
      <c r="A377" s="312"/>
      <c r="B377" s="567" t="s">
        <v>3</v>
      </c>
      <c r="C377" s="331" t="s">
        <v>39</v>
      </c>
      <c r="D377" s="342" t="s">
        <v>0</v>
      </c>
      <c r="E377" s="343" t="str">
        <f>E373</f>
        <v>Thắng</v>
      </c>
      <c r="F377" s="344">
        <v>3</v>
      </c>
      <c r="G377" s="344">
        <f>F379</f>
        <v>1</v>
      </c>
      <c r="H377" s="345">
        <v>0</v>
      </c>
      <c r="I377" s="336">
        <f t="shared" si="13"/>
        <v>1670000</v>
      </c>
      <c r="J377" s="312"/>
    </row>
    <row r="378" spans="1:13" hidden="1" outlineLevel="1">
      <c r="A378" s="312"/>
      <c r="B378" s="567"/>
      <c r="C378" s="331" t="s">
        <v>39</v>
      </c>
      <c r="D378" s="342" t="s">
        <v>15</v>
      </c>
      <c r="E378" s="343" t="s">
        <v>1</v>
      </c>
      <c r="F378" s="346">
        <f>F377</f>
        <v>3</v>
      </c>
      <c r="G378" s="346">
        <f>F380</f>
        <v>1</v>
      </c>
      <c r="H378" s="345">
        <v>0</v>
      </c>
      <c r="I378" s="336">
        <f t="shared" si="13"/>
        <v>1670000</v>
      </c>
      <c r="J378" s="312"/>
    </row>
    <row r="379" spans="1:13" hidden="1" outlineLevel="1">
      <c r="A379" s="312"/>
      <c r="B379" s="567"/>
      <c r="C379" s="331" t="s">
        <v>39</v>
      </c>
      <c r="D379" s="342" t="s">
        <v>23</v>
      </c>
      <c r="E379" s="343" t="s">
        <v>17</v>
      </c>
      <c r="F379" s="346">
        <v>1</v>
      </c>
      <c r="G379" s="346">
        <f>F377</f>
        <v>3</v>
      </c>
      <c r="H379" s="345">
        <v>10000</v>
      </c>
      <c r="I379" s="336">
        <f t="shared" si="13"/>
        <v>1680000</v>
      </c>
      <c r="J379" s="312"/>
      <c r="L379" s="348"/>
    </row>
    <row r="380" spans="1:13" hidden="1" outlineLevel="1">
      <c r="A380" s="312"/>
      <c r="B380" s="567"/>
      <c r="C380" s="331" t="s">
        <v>39</v>
      </c>
      <c r="D380" s="342" t="s">
        <v>5</v>
      </c>
      <c r="E380" s="343" t="s">
        <v>17</v>
      </c>
      <c r="F380" s="347">
        <f>F379</f>
        <v>1</v>
      </c>
      <c r="G380" s="347">
        <f>F378</f>
        <v>3</v>
      </c>
      <c r="H380" s="345">
        <v>10000</v>
      </c>
      <c r="I380" s="336">
        <f t="shared" si="13"/>
        <v>1690000</v>
      </c>
      <c r="J380" s="312"/>
    </row>
    <row r="381" spans="1:13" hidden="1" outlineLevel="1">
      <c r="A381" s="312"/>
      <c r="B381" s="568" t="s">
        <v>6</v>
      </c>
      <c r="C381" s="331" t="s">
        <v>39</v>
      </c>
      <c r="D381" s="332" t="s">
        <v>13</v>
      </c>
      <c r="E381" s="333" t="s">
        <v>1</v>
      </c>
      <c r="F381" s="339">
        <v>3</v>
      </c>
      <c r="G381" s="339">
        <f>F383</f>
        <v>2</v>
      </c>
      <c r="H381" s="335">
        <v>0</v>
      </c>
      <c r="I381" s="336">
        <f t="shared" si="13"/>
        <v>1690000</v>
      </c>
      <c r="J381" s="312"/>
    </row>
    <row r="382" spans="1:13" hidden="1" outlineLevel="1">
      <c r="A382" s="312"/>
      <c r="B382" s="569"/>
      <c r="C382" s="331" t="s">
        <v>39</v>
      </c>
      <c r="D382" s="337" t="s">
        <v>0</v>
      </c>
      <c r="E382" s="338" t="s">
        <v>1</v>
      </c>
      <c r="F382" s="339">
        <f>F381</f>
        <v>3</v>
      </c>
      <c r="G382" s="339">
        <f>F384</f>
        <v>2</v>
      </c>
      <c r="H382" s="340">
        <v>0</v>
      </c>
      <c r="I382" s="336">
        <f t="shared" si="13"/>
        <v>1690000</v>
      </c>
      <c r="J382" s="312"/>
    </row>
    <row r="383" spans="1:13" hidden="1" outlineLevel="1">
      <c r="A383" s="312"/>
      <c r="B383" s="569"/>
      <c r="C383" s="331" t="s">
        <v>39</v>
      </c>
      <c r="D383" s="337" t="s">
        <v>25</v>
      </c>
      <c r="E383" s="338" t="s">
        <v>17</v>
      </c>
      <c r="F383" s="339">
        <v>2</v>
      </c>
      <c r="G383" s="339">
        <f>F381</f>
        <v>3</v>
      </c>
      <c r="H383" s="340">
        <v>10000</v>
      </c>
      <c r="I383" s="336">
        <f t="shared" si="13"/>
        <v>1700000</v>
      </c>
      <c r="J383" s="312"/>
    </row>
    <row r="384" spans="1:13" hidden="1" outlineLevel="1">
      <c r="A384" s="312"/>
      <c r="B384" s="569"/>
      <c r="C384" s="331" t="s">
        <v>39</v>
      </c>
      <c r="D384" s="337" t="s">
        <v>5</v>
      </c>
      <c r="E384" s="338" t="s">
        <v>17</v>
      </c>
      <c r="F384" s="341">
        <f>F383</f>
        <v>2</v>
      </c>
      <c r="G384" s="341">
        <f>F382</f>
        <v>3</v>
      </c>
      <c r="H384" s="340">
        <v>10000</v>
      </c>
      <c r="I384" s="336">
        <f t="shared" si="13"/>
        <v>1710000</v>
      </c>
      <c r="J384" s="312"/>
    </row>
    <row r="385" spans="1:12" hidden="1" outlineLevel="1">
      <c r="A385" s="312"/>
      <c r="B385" s="567" t="s">
        <v>7</v>
      </c>
      <c r="C385" s="331" t="s">
        <v>40</v>
      </c>
      <c r="D385" s="342" t="s">
        <v>0</v>
      </c>
      <c r="E385" s="343" t="str">
        <f>E381</f>
        <v>Thắng</v>
      </c>
      <c r="F385" s="344">
        <v>3</v>
      </c>
      <c r="G385" s="344">
        <f>F386</f>
        <v>1</v>
      </c>
      <c r="H385" s="345">
        <v>0</v>
      </c>
      <c r="I385" s="336">
        <f t="shared" si="13"/>
        <v>1710000</v>
      </c>
      <c r="J385" s="312"/>
    </row>
    <row r="386" spans="1:12" hidden="1" outlineLevel="1">
      <c r="A386" s="312"/>
      <c r="B386" s="567"/>
      <c r="C386" s="331" t="s">
        <v>40</v>
      </c>
      <c r="D386" s="342" t="s">
        <v>5</v>
      </c>
      <c r="E386" s="343" t="s">
        <v>17</v>
      </c>
      <c r="F386" s="346">
        <v>1</v>
      </c>
      <c r="G386" s="346">
        <f>F385</f>
        <v>3</v>
      </c>
      <c r="H386" s="345">
        <v>10000</v>
      </c>
      <c r="I386" s="336">
        <f t="shared" si="13"/>
        <v>1720000</v>
      </c>
      <c r="J386" s="312"/>
    </row>
    <row r="387" spans="1:12" hidden="1" outlineLevel="1">
      <c r="A387" s="312"/>
      <c r="B387" s="568" t="s">
        <v>8</v>
      </c>
      <c r="C387" s="331" t="s">
        <v>39</v>
      </c>
      <c r="D387" s="332" t="s">
        <v>23</v>
      </c>
      <c r="E387" s="333" t="s">
        <v>1</v>
      </c>
      <c r="F387" s="339">
        <v>3</v>
      </c>
      <c r="G387" s="339">
        <f>F389</f>
        <v>1</v>
      </c>
      <c r="H387" s="335">
        <v>0</v>
      </c>
      <c r="I387" s="336">
        <f t="shared" si="13"/>
        <v>1720000</v>
      </c>
      <c r="J387" s="312"/>
    </row>
    <row r="388" spans="1:12" hidden="1" outlineLevel="1">
      <c r="A388" s="312"/>
      <c r="B388" s="569"/>
      <c r="C388" s="331" t="s">
        <v>39</v>
      </c>
      <c r="D388" s="337" t="s">
        <v>24</v>
      </c>
      <c r="E388" s="338" t="s">
        <v>1</v>
      </c>
      <c r="F388" s="339">
        <f>F387</f>
        <v>3</v>
      </c>
      <c r="G388" s="339">
        <f>F390</f>
        <v>1</v>
      </c>
      <c r="H388" s="340">
        <v>0</v>
      </c>
      <c r="I388" s="336">
        <f t="shared" si="13"/>
        <v>1720000</v>
      </c>
      <c r="J388" s="312"/>
    </row>
    <row r="389" spans="1:12" hidden="1" outlineLevel="1">
      <c r="A389" s="312"/>
      <c r="B389" s="569"/>
      <c r="C389" s="331" t="s">
        <v>39</v>
      </c>
      <c r="D389" s="337" t="s">
        <v>15</v>
      </c>
      <c r="E389" s="338" t="s">
        <v>17</v>
      </c>
      <c r="F389" s="339">
        <v>1</v>
      </c>
      <c r="G389" s="339">
        <f>F387</f>
        <v>3</v>
      </c>
      <c r="H389" s="340">
        <v>10000</v>
      </c>
      <c r="I389" s="336">
        <f t="shared" si="13"/>
        <v>1730000</v>
      </c>
      <c r="J389" s="312"/>
    </row>
    <row r="390" spans="1:12" hidden="1" outlineLevel="1">
      <c r="A390" s="312"/>
      <c r="B390" s="569"/>
      <c r="C390" s="331" t="s">
        <v>39</v>
      </c>
      <c r="D390" s="337" t="s">
        <v>111</v>
      </c>
      <c r="E390" s="338" t="s">
        <v>17</v>
      </c>
      <c r="F390" s="341">
        <f>F389</f>
        <v>1</v>
      </c>
      <c r="G390" s="341">
        <f>F388</f>
        <v>3</v>
      </c>
      <c r="H390" s="340">
        <v>0</v>
      </c>
      <c r="I390" s="336">
        <f t="shared" si="13"/>
        <v>1730000</v>
      </c>
      <c r="J390" s="312"/>
    </row>
    <row r="391" spans="1:12" hidden="1" outlineLevel="1">
      <c r="A391" s="312"/>
      <c r="B391" s="567" t="s">
        <v>10</v>
      </c>
      <c r="C391" s="331" t="s">
        <v>39</v>
      </c>
      <c r="D391" s="342" t="s">
        <v>15</v>
      </c>
      <c r="E391" s="343" t="str">
        <f>E387</f>
        <v>Thắng</v>
      </c>
      <c r="F391" s="344">
        <v>3</v>
      </c>
      <c r="G391" s="344">
        <f>F393</f>
        <v>1</v>
      </c>
      <c r="H391" s="345">
        <v>0</v>
      </c>
      <c r="I391" s="336">
        <f t="shared" si="13"/>
        <v>1730000</v>
      </c>
      <c r="J391" s="312"/>
    </row>
    <row r="392" spans="1:12" hidden="1" outlineLevel="1">
      <c r="A392" s="312"/>
      <c r="B392" s="567"/>
      <c r="C392" s="331" t="s">
        <v>39</v>
      </c>
      <c r="D392" s="342" t="s">
        <v>111</v>
      </c>
      <c r="E392" s="343" t="s">
        <v>1</v>
      </c>
      <c r="F392" s="346">
        <f>F391</f>
        <v>3</v>
      </c>
      <c r="G392" s="346">
        <f>F394</f>
        <v>1</v>
      </c>
      <c r="H392" s="345">
        <v>0</v>
      </c>
      <c r="I392" s="336">
        <f t="shared" si="13"/>
        <v>1730000</v>
      </c>
      <c r="J392" s="312"/>
    </row>
    <row r="393" spans="1:12" hidden="1" outlineLevel="1">
      <c r="A393" s="312"/>
      <c r="B393" s="567"/>
      <c r="C393" s="331" t="s">
        <v>39</v>
      </c>
      <c r="D393" s="342" t="s">
        <v>23</v>
      </c>
      <c r="E393" s="343" t="s">
        <v>17</v>
      </c>
      <c r="F393" s="346">
        <v>1</v>
      </c>
      <c r="G393" s="346">
        <f>F391</f>
        <v>3</v>
      </c>
      <c r="H393" s="345">
        <v>10000</v>
      </c>
      <c r="I393" s="336">
        <f t="shared" si="13"/>
        <v>1740000</v>
      </c>
      <c r="J393" s="312"/>
      <c r="L393" s="348"/>
    </row>
    <row r="394" spans="1:12" hidden="1" outlineLevel="1">
      <c r="A394" s="312"/>
      <c r="B394" s="567"/>
      <c r="C394" s="331" t="s">
        <v>39</v>
      </c>
      <c r="D394" s="342" t="s">
        <v>24</v>
      </c>
      <c r="E394" s="343" t="s">
        <v>17</v>
      </c>
      <c r="F394" s="347">
        <f>F393</f>
        <v>1</v>
      </c>
      <c r="G394" s="347">
        <f>F392</f>
        <v>3</v>
      </c>
      <c r="H394" s="345">
        <v>10000</v>
      </c>
      <c r="I394" s="336">
        <f t="shared" si="13"/>
        <v>1750000</v>
      </c>
      <c r="J394" s="312"/>
    </row>
    <row r="395" spans="1:12" hidden="1" outlineLevel="1">
      <c r="A395" s="312"/>
      <c r="B395" s="568" t="s">
        <v>31</v>
      </c>
      <c r="C395" s="331" t="s">
        <v>39</v>
      </c>
      <c r="D395" s="332" t="s">
        <v>0</v>
      </c>
      <c r="E395" s="333" t="s">
        <v>1</v>
      </c>
      <c r="F395" s="339">
        <v>3</v>
      </c>
      <c r="G395" s="339">
        <f>F397</f>
        <v>0</v>
      </c>
      <c r="H395" s="335">
        <v>0</v>
      </c>
      <c r="I395" s="336">
        <f t="shared" si="13"/>
        <v>1750000</v>
      </c>
      <c r="J395" s="312"/>
    </row>
    <row r="396" spans="1:12" hidden="1" outlineLevel="1">
      <c r="A396" s="312"/>
      <c r="B396" s="569"/>
      <c r="C396" s="331" t="s">
        <v>39</v>
      </c>
      <c r="D396" s="337" t="s">
        <v>13</v>
      </c>
      <c r="E396" s="338" t="s">
        <v>1</v>
      </c>
      <c r="F396" s="339">
        <f>F395</f>
        <v>3</v>
      </c>
      <c r="G396" s="339">
        <f>F398</f>
        <v>0</v>
      </c>
      <c r="H396" s="340">
        <v>0</v>
      </c>
      <c r="I396" s="336">
        <f t="shared" si="13"/>
        <v>1750000</v>
      </c>
      <c r="J396" s="312"/>
    </row>
    <row r="397" spans="1:12" hidden="1" outlineLevel="1">
      <c r="A397" s="312"/>
      <c r="B397" s="569"/>
      <c r="C397" s="331" t="s">
        <v>39</v>
      </c>
      <c r="D397" s="337" t="s">
        <v>24</v>
      </c>
      <c r="E397" s="338" t="s">
        <v>17</v>
      </c>
      <c r="F397" s="339">
        <v>0</v>
      </c>
      <c r="G397" s="339">
        <f>F395</f>
        <v>3</v>
      </c>
      <c r="H397" s="340">
        <v>10000</v>
      </c>
      <c r="I397" s="336">
        <f t="shared" si="13"/>
        <v>1760000</v>
      </c>
      <c r="J397" s="312"/>
    </row>
    <row r="398" spans="1:12" hidden="1" outlineLevel="1">
      <c r="A398" s="312"/>
      <c r="B398" s="569"/>
      <c r="C398" s="331" t="s">
        <v>39</v>
      </c>
      <c r="D398" s="337" t="s">
        <v>111</v>
      </c>
      <c r="E398" s="338" t="s">
        <v>17</v>
      </c>
      <c r="F398" s="341">
        <f>F397</f>
        <v>0</v>
      </c>
      <c r="G398" s="341">
        <f>F396</f>
        <v>3</v>
      </c>
      <c r="H398" s="340">
        <v>0</v>
      </c>
      <c r="I398" s="336">
        <f t="shared" si="13"/>
        <v>1760000</v>
      </c>
      <c r="J398" s="312"/>
    </row>
    <row r="399" spans="1:12" hidden="1" outlineLevel="1">
      <c r="A399" s="312"/>
      <c r="B399" s="567" t="s">
        <v>36</v>
      </c>
      <c r="C399" s="331" t="s">
        <v>39</v>
      </c>
      <c r="D399" s="332" t="s">
        <v>5</v>
      </c>
      <c r="E399" s="333" t="s">
        <v>1</v>
      </c>
      <c r="F399" s="339">
        <v>3</v>
      </c>
      <c r="G399" s="339">
        <f>F401</f>
        <v>1</v>
      </c>
      <c r="H399" s="335">
        <v>0</v>
      </c>
      <c r="I399" s="336">
        <f t="shared" si="13"/>
        <v>1760000</v>
      </c>
      <c r="J399" s="312"/>
    </row>
    <row r="400" spans="1:12" hidden="1" outlineLevel="1">
      <c r="A400" s="312"/>
      <c r="B400" s="567"/>
      <c r="C400" s="331" t="s">
        <v>39</v>
      </c>
      <c r="D400" s="337" t="s">
        <v>23</v>
      </c>
      <c r="E400" s="338" t="s">
        <v>1</v>
      </c>
      <c r="F400" s="339">
        <f>F399</f>
        <v>3</v>
      </c>
      <c r="G400" s="339">
        <f>F402</f>
        <v>1</v>
      </c>
      <c r="H400" s="340">
        <v>0</v>
      </c>
      <c r="I400" s="336">
        <f t="shared" si="13"/>
        <v>1760000</v>
      </c>
      <c r="J400" s="312"/>
    </row>
    <row r="401" spans="1:13" hidden="1" outlineLevel="1">
      <c r="A401" s="312"/>
      <c r="B401" s="567"/>
      <c r="C401" s="331" t="s">
        <v>39</v>
      </c>
      <c r="D401" s="337" t="s">
        <v>13</v>
      </c>
      <c r="E401" s="338" t="s">
        <v>17</v>
      </c>
      <c r="F401" s="339">
        <v>1</v>
      </c>
      <c r="G401" s="339">
        <f>F399</f>
        <v>3</v>
      </c>
      <c r="H401" s="340">
        <v>10000</v>
      </c>
      <c r="I401" s="336">
        <f t="shared" si="13"/>
        <v>1770000</v>
      </c>
      <c r="J401" s="312"/>
    </row>
    <row r="402" spans="1:13" hidden="1" outlineLevel="1">
      <c r="A402" s="312"/>
      <c r="B402" s="567"/>
      <c r="C402" s="331" t="s">
        <v>39</v>
      </c>
      <c r="D402" s="337" t="s">
        <v>15</v>
      </c>
      <c r="E402" s="338" t="s">
        <v>17</v>
      </c>
      <c r="F402" s="341">
        <f>F401</f>
        <v>1</v>
      </c>
      <c r="G402" s="341">
        <f>F400</f>
        <v>3</v>
      </c>
      <c r="H402" s="340">
        <v>10000</v>
      </c>
      <c r="I402" s="336">
        <f t="shared" si="13"/>
        <v>1780000</v>
      </c>
      <c r="J402" s="312"/>
    </row>
    <row r="403" spans="1:13" hidden="1" outlineLevel="1">
      <c r="A403" s="312"/>
      <c r="B403" s="568" t="s">
        <v>37</v>
      </c>
      <c r="C403" s="331" t="s">
        <v>39</v>
      </c>
      <c r="D403" s="342" t="s">
        <v>5</v>
      </c>
      <c r="E403" s="343" t="str">
        <f>E399</f>
        <v>Thắng</v>
      </c>
      <c r="F403" s="344">
        <v>3</v>
      </c>
      <c r="G403" s="344">
        <f>F405</f>
        <v>0</v>
      </c>
      <c r="H403" s="345">
        <v>0</v>
      </c>
      <c r="I403" s="336">
        <f t="shared" si="13"/>
        <v>1780000</v>
      </c>
      <c r="J403" s="312"/>
    </row>
    <row r="404" spans="1:13" hidden="1" outlineLevel="1">
      <c r="A404" s="312"/>
      <c r="B404" s="569"/>
      <c r="C404" s="331" t="s">
        <v>39</v>
      </c>
      <c r="D404" s="342" t="s">
        <v>23</v>
      </c>
      <c r="E404" s="343" t="s">
        <v>1</v>
      </c>
      <c r="F404" s="346">
        <f>F403</f>
        <v>3</v>
      </c>
      <c r="G404" s="346">
        <f>F406</f>
        <v>0</v>
      </c>
      <c r="H404" s="345">
        <v>0</v>
      </c>
      <c r="I404" s="336">
        <f t="shared" si="13"/>
        <v>1780000</v>
      </c>
      <c r="J404" s="312"/>
    </row>
    <row r="405" spans="1:13" hidden="1" outlineLevel="1">
      <c r="A405" s="312"/>
      <c r="B405" s="569"/>
      <c r="C405" s="331" t="s">
        <v>39</v>
      </c>
      <c r="D405" s="342" t="s">
        <v>0</v>
      </c>
      <c r="E405" s="343" t="s">
        <v>17</v>
      </c>
      <c r="F405" s="346">
        <v>0</v>
      </c>
      <c r="G405" s="346">
        <f>F403</f>
        <v>3</v>
      </c>
      <c r="H405" s="345">
        <v>10000</v>
      </c>
      <c r="I405" s="336">
        <f t="shared" si="13"/>
        <v>1790000</v>
      </c>
      <c r="J405" s="312"/>
    </row>
    <row r="406" spans="1:13" hidden="1" outlineLevel="1">
      <c r="A406" s="312"/>
      <c r="B406" s="569"/>
      <c r="C406" s="331" t="s">
        <v>39</v>
      </c>
      <c r="D406" s="342" t="s">
        <v>111</v>
      </c>
      <c r="E406" s="343" t="s">
        <v>17</v>
      </c>
      <c r="F406" s="347">
        <f>F405</f>
        <v>0</v>
      </c>
      <c r="G406" s="347">
        <f>F404</f>
        <v>3</v>
      </c>
      <c r="H406" s="345">
        <v>0</v>
      </c>
      <c r="I406" s="336">
        <f t="shared" si="13"/>
        <v>1790000</v>
      </c>
      <c r="J406" s="312"/>
    </row>
    <row r="407" spans="1:13" collapsed="1">
      <c r="A407" s="312"/>
      <c r="B407" s="325" t="s">
        <v>346</v>
      </c>
      <c r="C407" s="326"/>
      <c r="D407" s="327"/>
      <c r="E407" s="328"/>
      <c r="F407" s="328"/>
      <c r="G407" s="328"/>
      <c r="H407" s="329">
        <f>SUM(H408:H427)</f>
        <v>100000</v>
      </c>
      <c r="I407" s="330">
        <v>0</v>
      </c>
      <c r="J407" s="312"/>
      <c r="M407" s="317"/>
    </row>
    <row r="408" spans="1:13" hidden="1" outlineLevel="1">
      <c r="A408" s="312"/>
      <c r="B408" s="568" t="s">
        <v>2</v>
      </c>
      <c r="C408" s="331" t="s">
        <v>39</v>
      </c>
      <c r="D408" s="332" t="s">
        <v>0</v>
      </c>
      <c r="E408" s="333" t="s">
        <v>1</v>
      </c>
      <c r="F408" s="339">
        <v>3</v>
      </c>
      <c r="G408" s="339">
        <f>F410</f>
        <v>2</v>
      </c>
      <c r="H408" s="335">
        <v>0</v>
      </c>
      <c r="I408" s="336">
        <f>I406+H408</f>
        <v>1790000</v>
      </c>
      <c r="J408" s="312"/>
    </row>
    <row r="409" spans="1:13" hidden="1" outlineLevel="1">
      <c r="A409" s="312"/>
      <c r="B409" s="569"/>
      <c r="C409" s="331" t="s">
        <v>39</v>
      </c>
      <c r="D409" s="337" t="s">
        <v>15</v>
      </c>
      <c r="E409" s="338" t="s">
        <v>1</v>
      </c>
      <c r="F409" s="339">
        <f>F408</f>
        <v>3</v>
      </c>
      <c r="G409" s="339">
        <f>F411</f>
        <v>2</v>
      </c>
      <c r="H409" s="340">
        <v>0</v>
      </c>
      <c r="I409" s="336">
        <f t="shared" ref="I409:I427" si="14">I408+H409</f>
        <v>1790000</v>
      </c>
      <c r="J409" s="312"/>
    </row>
    <row r="410" spans="1:13" hidden="1" outlineLevel="1">
      <c r="A410" s="312"/>
      <c r="B410" s="569"/>
      <c r="C410" s="331" t="s">
        <v>39</v>
      </c>
      <c r="D410" s="337" t="s">
        <v>5</v>
      </c>
      <c r="E410" s="338" t="s">
        <v>17</v>
      </c>
      <c r="F410" s="339">
        <v>2</v>
      </c>
      <c r="G410" s="339">
        <f>F408</f>
        <v>3</v>
      </c>
      <c r="H410" s="340">
        <v>10000</v>
      </c>
      <c r="I410" s="336">
        <f t="shared" si="14"/>
        <v>1800000</v>
      </c>
      <c r="J410" s="312"/>
    </row>
    <row r="411" spans="1:13" hidden="1" outlineLevel="1">
      <c r="A411" s="312"/>
      <c r="B411" s="569"/>
      <c r="C411" s="331" t="s">
        <v>39</v>
      </c>
      <c r="D411" s="337" t="s">
        <v>14</v>
      </c>
      <c r="E411" s="338" t="s">
        <v>17</v>
      </c>
      <c r="F411" s="341">
        <f>F410</f>
        <v>2</v>
      </c>
      <c r="G411" s="341">
        <f>F409</f>
        <v>3</v>
      </c>
      <c r="H411" s="340">
        <v>10000</v>
      </c>
      <c r="I411" s="336">
        <f t="shared" si="14"/>
        <v>1810000</v>
      </c>
      <c r="J411" s="312"/>
    </row>
    <row r="412" spans="1:13" hidden="1" outlineLevel="1">
      <c r="A412" s="312"/>
      <c r="B412" s="567" t="s">
        <v>3</v>
      </c>
      <c r="C412" s="331" t="s">
        <v>39</v>
      </c>
      <c r="D412" s="342" t="s">
        <v>23</v>
      </c>
      <c r="E412" s="343" t="str">
        <f>E408</f>
        <v>Thắng</v>
      </c>
      <c r="F412" s="344">
        <v>3</v>
      </c>
      <c r="G412" s="344">
        <f>F414</f>
        <v>1</v>
      </c>
      <c r="H412" s="345">
        <v>0</v>
      </c>
      <c r="I412" s="336">
        <f t="shared" si="14"/>
        <v>1810000</v>
      </c>
      <c r="J412" s="312"/>
    </row>
    <row r="413" spans="1:13" hidden="1" outlineLevel="1">
      <c r="A413" s="312"/>
      <c r="B413" s="567"/>
      <c r="C413" s="331" t="s">
        <v>39</v>
      </c>
      <c r="D413" s="342" t="s">
        <v>9</v>
      </c>
      <c r="E413" s="343" t="s">
        <v>1</v>
      </c>
      <c r="F413" s="346">
        <f>F412</f>
        <v>3</v>
      </c>
      <c r="G413" s="346">
        <f>F415</f>
        <v>1</v>
      </c>
      <c r="H413" s="345">
        <v>0</v>
      </c>
      <c r="I413" s="336">
        <f t="shared" si="14"/>
        <v>1810000</v>
      </c>
      <c r="J413" s="312"/>
    </row>
    <row r="414" spans="1:13" hidden="1" outlineLevel="1">
      <c r="A414" s="312"/>
      <c r="B414" s="567"/>
      <c r="C414" s="331" t="s">
        <v>39</v>
      </c>
      <c r="D414" s="342" t="s">
        <v>14</v>
      </c>
      <c r="E414" s="343" t="s">
        <v>17</v>
      </c>
      <c r="F414" s="346">
        <v>1</v>
      </c>
      <c r="G414" s="346">
        <f>F412</f>
        <v>3</v>
      </c>
      <c r="H414" s="345">
        <v>10000</v>
      </c>
      <c r="I414" s="336">
        <f t="shared" si="14"/>
        <v>1820000</v>
      </c>
      <c r="J414" s="312"/>
      <c r="L414" s="348"/>
    </row>
    <row r="415" spans="1:13" hidden="1" outlineLevel="1">
      <c r="A415" s="312"/>
      <c r="B415" s="567"/>
      <c r="C415" s="331" t="s">
        <v>39</v>
      </c>
      <c r="D415" s="342" t="s">
        <v>24</v>
      </c>
      <c r="E415" s="343" t="s">
        <v>17</v>
      </c>
      <c r="F415" s="347">
        <f>F414</f>
        <v>1</v>
      </c>
      <c r="G415" s="347">
        <f>F413</f>
        <v>3</v>
      </c>
      <c r="H415" s="345">
        <v>10000</v>
      </c>
      <c r="I415" s="336">
        <f t="shared" si="14"/>
        <v>1830000</v>
      </c>
      <c r="J415" s="312"/>
    </row>
    <row r="416" spans="1:13" hidden="1" outlineLevel="1">
      <c r="A416" s="312"/>
      <c r="B416" s="568" t="s">
        <v>6</v>
      </c>
      <c r="C416" s="331" t="s">
        <v>39</v>
      </c>
      <c r="D416" s="332" t="s">
        <v>15</v>
      </c>
      <c r="E416" s="333" t="s">
        <v>1</v>
      </c>
      <c r="F416" s="339">
        <v>3</v>
      </c>
      <c r="G416" s="339">
        <f>F418</f>
        <v>1</v>
      </c>
      <c r="H416" s="335">
        <v>0</v>
      </c>
      <c r="I416" s="336">
        <f t="shared" si="14"/>
        <v>1830000</v>
      </c>
      <c r="J416" s="312"/>
    </row>
    <row r="417" spans="1:13" hidden="1" outlineLevel="1">
      <c r="A417" s="312"/>
      <c r="B417" s="569"/>
      <c r="C417" s="331" t="s">
        <v>39</v>
      </c>
      <c r="D417" s="337" t="s">
        <v>0</v>
      </c>
      <c r="E417" s="338" t="s">
        <v>1</v>
      </c>
      <c r="F417" s="339">
        <f>F416</f>
        <v>3</v>
      </c>
      <c r="G417" s="339">
        <f>F419</f>
        <v>1</v>
      </c>
      <c r="H417" s="340">
        <v>0</v>
      </c>
      <c r="I417" s="336">
        <f t="shared" si="14"/>
        <v>1830000</v>
      </c>
      <c r="J417" s="312"/>
    </row>
    <row r="418" spans="1:13" hidden="1" outlineLevel="1">
      <c r="A418" s="312"/>
      <c r="B418" s="569"/>
      <c r="C418" s="331" t="s">
        <v>39</v>
      </c>
      <c r="D418" s="337" t="s">
        <v>24</v>
      </c>
      <c r="E418" s="338" t="s">
        <v>17</v>
      </c>
      <c r="F418" s="339">
        <v>1</v>
      </c>
      <c r="G418" s="339">
        <f>F416</f>
        <v>3</v>
      </c>
      <c r="H418" s="340">
        <v>10000</v>
      </c>
      <c r="I418" s="336">
        <f t="shared" si="14"/>
        <v>1840000</v>
      </c>
      <c r="J418" s="312"/>
    </row>
    <row r="419" spans="1:13" hidden="1" outlineLevel="1">
      <c r="A419" s="312"/>
      <c r="B419" s="569"/>
      <c r="C419" s="331" t="s">
        <v>39</v>
      </c>
      <c r="D419" s="337" t="s">
        <v>5</v>
      </c>
      <c r="E419" s="338" t="s">
        <v>17</v>
      </c>
      <c r="F419" s="341">
        <f>F418</f>
        <v>1</v>
      </c>
      <c r="G419" s="341">
        <f>F417</f>
        <v>3</v>
      </c>
      <c r="H419" s="340">
        <v>10000</v>
      </c>
      <c r="I419" s="336">
        <f t="shared" si="14"/>
        <v>1850000</v>
      </c>
      <c r="J419" s="312"/>
    </row>
    <row r="420" spans="1:13" hidden="1" outlineLevel="1">
      <c r="A420" s="312"/>
      <c r="B420" s="567" t="s">
        <v>7</v>
      </c>
      <c r="C420" s="331" t="s">
        <v>39</v>
      </c>
      <c r="D420" s="342" t="s">
        <v>15</v>
      </c>
      <c r="E420" s="343" t="s">
        <v>1</v>
      </c>
      <c r="F420" s="344">
        <v>3</v>
      </c>
      <c r="G420" s="344">
        <f>F422</f>
        <v>1</v>
      </c>
      <c r="H420" s="345">
        <v>0</v>
      </c>
      <c r="I420" s="336">
        <f t="shared" si="14"/>
        <v>1850000</v>
      </c>
      <c r="J420" s="312"/>
    </row>
    <row r="421" spans="1:13" hidden="1" outlineLevel="1">
      <c r="A421" s="312"/>
      <c r="B421" s="567"/>
      <c r="C421" s="331" t="s">
        <v>39</v>
      </c>
      <c r="D421" s="342" t="s">
        <v>0</v>
      </c>
      <c r="E421" s="343" t="s">
        <v>1</v>
      </c>
      <c r="F421" s="346">
        <f>F420</f>
        <v>3</v>
      </c>
      <c r="G421" s="346">
        <f>F423</f>
        <v>1</v>
      </c>
      <c r="H421" s="345">
        <v>0</v>
      </c>
      <c r="I421" s="336">
        <f t="shared" si="14"/>
        <v>1850000</v>
      </c>
      <c r="J421" s="312"/>
    </row>
    <row r="422" spans="1:13" hidden="1" outlineLevel="1">
      <c r="A422" s="312"/>
      <c r="B422" s="567"/>
      <c r="C422" s="331" t="s">
        <v>39</v>
      </c>
      <c r="D422" s="342" t="s">
        <v>23</v>
      </c>
      <c r="E422" s="343" t="s">
        <v>17</v>
      </c>
      <c r="F422" s="346">
        <v>1</v>
      </c>
      <c r="G422" s="346">
        <f>F420</f>
        <v>3</v>
      </c>
      <c r="H422" s="345">
        <v>10000</v>
      </c>
      <c r="I422" s="336">
        <f t="shared" si="14"/>
        <v>1860000</v>
      </c>
      <c r="J422" s="312"/>
      <c r="L422" s="348"/>
    </row>
    <row r="423" spans="1:13" hidden="1" outlineLevel="1">
      <c r="A423" s="312"/>
      <c r="B423" s="567"/>
      <c r="C423" s="331" t="s">
        <v>39</v>
      </c>
      <c r="D423" s="342" t="s">
        <v>14</v>
      </c>
      <c r="E423" s="343" t="s">
        <v>17</v>
      </c>
      <c r="F423" s="347">
        <f>F422</f>
        <v>1</v>
      </c>
      <c r="G423" s="347">
        <f>F421</f>
        <v>3</v>
      </c>
      <c r="H423" s="345">
        <v>10000</v>
      </c>
      <c r="I423" s="336">
        <f t="shared" si="14"/>
        <v>1870000</v>
      </c>
      <c r="J423" s="312"/>
    </row>
    <row r="424" spans="1:13" hidden="1" outlineLevel="1">
      <c r="A424" s="312"/>
      <c r="B424" s="568" t="s">
        <v>8</v>
      </c>
      <c r="C424" s="331" t="s">
        <v>39</v>
      </c>
      <c r="D424" s="332" t="s">
        <v>5</v>
      </c>
      <c r="E424" s="333" t="s">
        <v>1</v>
      </c>
      <c r="F424" s="339">
        <v>3</v>
      </c>
      <c r="G424" s="339">
        <f>F426</f>
        <v>1</v>
      </c>
      <c r="H424" s="335">
        <v>0</v>
      </c>
      <c r="I424" s="336">
        <f t="shared" si="14"/>
        <v>1870000</v>
      </c>
      <c r="J424" s="312"/>
    </row>
    <row r="425" spans="1:13" hidden="1" outlineLevel="1">
      <c r="A425" s="312"/>
      <c r="B425" s="569"/>
      <c r="C425" s="331" t="s">
        <v>39</v>
      </c>
      <c r="D425" s="337" t="s">
        <v>14</v>
      </c>
      <c r="E425" s="338" t="s">
        <v>1</v>
      </c>
      <c r="F425" s="339">
        <f>F424</f>
        <v>3</v>
      </c>
      <c r="G425" s="339">
        <f>F427</f>
        <v>1</v>
      </c>
      <c r="H425" s="340">
        <v>0</v>
      </c>
      <c r="I425" s="336">
        <f t="shared" si="14"/>
        <v>1870000</v>
      </c>
      <c r="J425" s="312"/>
    </row>
    <row r="426" spans="1:13" hidden="1" outlineLevel="1">
      <c r="A426" s="312"/>
      <c r="B426" s="569"/>
      <c r="C426" s="331" t="s">
        <v>39</v>
      </c>
      <c r="D426" s="337" t="s">
        <v>23</v>
      </c>
      <c r="E426" s="338" t="s">
        <v>17</v>
      </c>
      <c r="F426" s="339">
        <v>1</v>
      </c>
      <c r="G426" s="339">
        <f>F424</f>
        <v>3</v>
      </c>
      <c r="H426" s="340">
        <v>10000</v>
      </c>
      <c r="I426" s="336">
        <f t="shared" si="14"/>
        <v>1880000</v>
      </c>
      <c r="J426" s="312"/>
    </row>
    <row r="427" spans="1:13" hidden="1" outlineLevel="1">
      <c r="A427" s="312"/>
      <c r="B427" s="569"/>
      <c r="C427" s="331" t="s">
        <v>39</v>
      </c>
      <c r="D427" s="337" t="s">
        <v>24</v>
      </c>
      <c r="E427" s="338" t="s">
        <v>17</v>
      </c>
      <c r="F427" s="341">
        <f>F426</f>
        <v>1</v>
      </c>
      <c r="G427" s="341">
        <f>F425</f>
        <v>3</v>
      </c>
      <c r="H427" s="340">
        <v>10000</v>
      </c>
      <c r="I427" s="336">
        <f t="shared" si="14"/>
        <v>1890000</v>
      </c>
      <c r="J427" s="312"/>
    </row>
    <row r="428" spans="1:13" collapsed="1">
      <c r="A428" s="312"/>
      <c r="B428" s="325" t="s">
        <v>347</v>
      </c>
      <c r="C428" s="326"/>
      <c r="D428" s="327"/>
      <c r="E428" s="328"/>
      <c r="F428" s="328"/>
      <c r="G428" s="328"/>
      <c r="H428" s="329">
        <f>SUM(H429:H448)</f>
        <v>100000</v>
      </c>
      <c r="I428" s="330">
        <v>0</v>
      </c>
      <c r="J428" s="312"/>
      <c r="M428" s="317"/>
    </row>
    <row r="429" spans="1:13" hidden="1" outlineLevel="1">
      <c r="A429" s="312"/>
      <c r="B429" s="568" t="s">
        <v>2</v>
      </c>
      <c r="C429" s="331" t="s">
        <v>39</v>
      </c>
      <c r="D429" s="332" t="s">
        <v>14</v>
      </c>
      <c r="E429" s="333" t="s">
        <v>1</v>
      </c>
      <c r="F429" s="339">
        <v>3</v>
      </c>
      <c r="G429" s="339">
        <f>F431</f>
        <v>0</v>
      </c>
      <c r="H429" s="335">
        <v>0</v>
      </c>
      <c r="I429" s="336">
        <f>I427+H429</f>
        <v>1890000</v>
      </c>
      <c r="J429" s="312"/>
    </row>
    <row r="430" spans="1:13" hidden="1" outlineLevel="1">
      <c r="A430" s="312"/>
      <c r="B430" s="569"/>
      <c r="C430" s="331" t="s">
        <v>39</v>
      </c>
      <c r="D430" s="337" t="s">
        <v>16</v>
      </c>
      <c r="E430" s="338" t="s">
        <v>1</v>
      </c>
      <c r="F430" s="339">
        <f>F429</f>
        <v>3</v>
      </c>
      <c r="G430" s="339">
        <f>F432</f>
        <v>0</v>
      </c>
      <c r="H430" s="340">
        <v>0</v>
      </c>
      <c r="I430" s="336">
        <f t="shared" ref="I430:I448" si="15">I429+H430</f>
        <v>1890000</v>
      </c>
      <c r="J430" s="312"/>
    </row>
    <row r="431" spans="1:13" hidden="1" outlineLevel="1">
      <c r="A431" s="312"/>
      <c r="B431" s="569"/>
      <c r="C431" s="331" t="s">
        <v>39</v>
      </c>
      <c r="D431" s="337" t="s">
        <v>23</v>
      </c>
      <c r="E431" s="338" t="s">
        <v>17</v>
      </c>
      <c r="F431" s="339">
        <v>0</v>
      </c>
      <c r="G431" s="339">
        <f>F429</f>
        <v>3</v>
      </c>
      <c r="H431" s="340">
        <v>10000</v>
      </c>
      <c r="I431" s="336">
        <f t="shared" si="15"/>
        <v>1900000</v>
      </c>
      <c r="J431" s="312"/>
    </row>
    <row r="432" spans="1:13" hidden="1" outlineLevel="1">
      <c r="A432" s="312"/>
      <c r="B432" s="569"/>
      <c r="C432" s="331" t="s">
        <v>39</v>
      </c>
      <c r="D432" s="337" t="s">
        <v>13</v>
      </c>
      <c r="E432" s="338" t="s">
        <v>17</v>
      </c>
      <c r="F432" s="341">
        <f>F431</f>
        <v>0</v>
      </c>
      <c r="G432" s="341">
        <f>F430</f>
        <v>3</v>
      </c>
      <c r="H432" s="340">
        <v>10000</v>
      </c>
      <c r="I432" s="336">
        <f t="shared" si="15"/>
        <v>1910000</v>
      </c>
      <c r="J432" s="312"/>
    </row>
    <row r="433" spans="1:12" hidden="1" outlineLevel="1">
      <c r="A433" s="312"/>
      <c r="B433" s="567" t="s">
        <v>3</v>
      </c>
      <c r="C433" s="331" t="s">
        <v>39</v>
      </c>
      <c r="D433" s="342" t="s">
        <v>23</v>
      </c>
      <c r="E433" s="343" t="str">
        <f>E429</f>
        <v>Thắng</v>
      </c>
      <c r="F433" s="344">
        <v>3</v>
      </c>
      <c r="G433" s="344">
        <f>F435</f>
        <v>0</v>
      </c>
      <c r="H433" s="345">
        <v>0</v>
      </c>
      <c r="I433" s="336">
        <f t="shared" si="15"/>
        <v>1910000</v>
      </c>
      <c r="J433" s="312"/>
    </row>
    <row r="434" spans="1:12" hidden="1" outlineLevel="1">
      <c r="A434" s="312"/>
      <c r="B434" s="567"/>
      <c r="C434" s="331" t="s">
        <v>39</v>
      </c>
      <c r="D434" s="342" t="s">
        <v>13</v>
      </c>
      <c r="E434" s="343" t="s">
        <v>1</v>
      </c>
      <c r="F434" s="346">
        <f>F433</f>
        <v>3</v>
      </c>
      <c r="G434" s="346">
        <f>F436</f>
        <v>0</v>
      </c>
      <c r="H434" s="345">
        <v>0</v>
      </c>
      <c r="I434" s="336">
        <f t="shared" si="15"/>
        <v>1910000</v>
      </c>
      <c r="J434" s="312"/>
    </row>
    <row r="435" spans="1:12" hidden="1" outlineLevel="1">
      <c r="A435" s="312"/>
      <c r="B435" s="567"/>
      <c r="C435" s="331" t="s">
        <v>39</v>
      </c>
      <c r="D435" s="342" t="s">
        <v>14</v>
      </c>
      <c r="E435" s="343" t="s">
        <v>17</v>
      </c>
      <c r="F435" s="346">
        <v>0</v>
      </c>
      <c r="G435" s="346">
        <f>F433</f>
        <v>3</v>
      </c>
      <c r="H435" s="345">
        <v>10000</v>
      </c>
      <c r="I435" s="336">
        <f t="shared" si="15"/>
        <v>1920000</v>
      </c>
      <c r="J435" s="312"/>
      <c r="L435" s="348"/>
    </row>
    <row r="436" spans="1:12" hidden="1" outlineLevel="1">
      <c r="A436" s="312"/>
      <c r="B436" s="567"/>
      <c r="C436" s="331" t="s">
        <v>39</v>
      </c>
      <c r="D436" s="342" t="s">
        <v>16</v>
      </c>
      <c r="E436" s="343" t="s">
        <v>17</v>
      </c>
      <c r="F436" s="347">
        <f>F435</f>
        <v>0</v>
      </c>
      <c r="G436" s="347">
        <f>F434</f>
        <v>3</v>
      </c>
      <c r="H436" s="345">
        <v>10000</v>
      </c>
      <c r="I436" s="336">
        <f t="shared" si="15"/>
        <v>1930000</v>
      </c>
      <c r="J436" s="312"/>
    </row>
    <row r="437" spans="1:12" hidden="1" outlineLevel="1">
      <c r="A437" s="312"/>
      <c r="B437" s="568" t="s">
        <v>6</v>
      </c>
      <c r="C437" s="331" t="s">
        <v>39</v>
      </c>
      <c r="D437" s="332" t="s">
        <v>9</v>
      </c>
      <c r="E437" s="333" t="s">
        <v>1</v>
      </c>
      <c r="F437" s="339">
        <v>3</v>
      </c>
      <c r="G437" s="339">
        <f>F439</f>
        <v>2</v>
      </c>
      <c r="H437" s="335">
        <v>0</v>
      </c>
      <c r="I437" s="336">
        <f t="shared" si="15"/>
        <v>1930000</v>
      </c>
      <c r="J437" s="312"/>
    </row>
    <row r="438" spans="1:12" hidden="1" outlineLevel="1">
      <c r="A438" s="312"/>
      <c r="B438" s="569"/>
      <c r="C438" s="331" t="s">
        <v>39</v>
      </c>
      <c r="D438" s="337" t="s">
        <v>15</v>
      </c>
      <c r="E438" s="338" t="s">
        <v>1</v>
      </c>
      <c r="F438" s="339">
        <f>F437</f>
        <v>3</v>
      </c>
      <c r="G438" s="339">
        <f>F440</f>
        <v>2</v>
      </c>
      <c r="H438" s="340">
        <v>0</v>
      </c>
      <c r="I438" s="336">
        <f t="shared" si="15"/>
        <v>1930000</v>
      </c>
      <c r="J438" s="312"/>
    </row>
    <row r="439" spans="1:12" hidden="1" outlineLevel="1">
      <c r="A439" s="312"/>
      <c r="B439" s="569"/>
      <c r="C439" s="331" t="s">
        <v>39</v>
      </c>
      <c r="D439" s="337" t="s">
        <v>24</v>
      </c>
      <c r="E439" s="338" t="s">
        <v>17</v>
      </c>
      <c r="F439" s="339">
        <v>2</v>
      </c>
      <c r="G439" s="339">
        <f>F437</f>
        <v>3</v>
      </c>
      <c r="H439" s="340">
        <v>10000</v>
      </c>
      <c r="I439" s="336">
        <f t="shared" si="15"/>
        <v>1940000</v>
      </c>
      <c r="J439" s="312"/>
    </row>
    <row r="440" spans="1:12" hidden="1" outlineLevel="1">
      <c r="A440" s="312"/>
      <c r="B440" s="569"/>
      <c r="C440" s="331" t="s">
        <v>39</v>
      </c>
      <c r="D440" s="337" t="s">
        <v>25</v>
      </c>
      <c r="E440" s="338" t="s">
        <v>17</v>
      </c>
      <c r="F440" s="341">
        <f>F439</f>
        <v>2</v>
      </c>
      <c r="G440" s="341">
        <f>F438</f>
        <v>3</v>
      </c>
      <c r="H440" s="340">
        <v>10000</v>
      </c>
      <c r="I440" s="336">
        <f t="shared" si="15"/>
        <v>1950000</v>
      </c>
      <c r="J440" s="312"/>
    </row>
    <row r="441" spans="1:12" hidden="1" outlineLevel="1">
      <c r="A441" s="312"/>
      <c r="B441" s="567" t="s">
        <v>7</v>
      </c>
      <c r="C441" s="331" t="s">
        <v>39</v>
      </c>
      <c r="D441" s="342" t="s">
        <v>23</v>
      </c>
      <c r="E441" s="343" t="s">
        <v>1</v>
      </c>
      <c r="F441" s="344">
        <v>3</v>
      </c>
      <c r="G441" s="344">
        <f>F443</f>
        <v>1</v>
      </c>
      <c r="H441" s="345">
        <v>0</v>
      </c>
      <c r="I441" s="336">
        <f t="shared" si="15"/>
        <v>1950000</v>
      </c>
      <c r="J441" s="312"/>
    </row>
    <row r="442" spans="1:12" hidden="1" outlineLevel="1">
      <c r="A442" s="312"/>
      <c r="B442" s="567"/>
      <c r="C442" s="331" t="s">
        <v>39</v>
      </c>
      <c r="D442" s="342" t="s">
        <v>14</v>
      </c>
      <c r="E442" s="343" t="s">
        <v>1</v>
      </c>
      <c r="F442" s="346">
        <f>F441</f>
        <v>3</v>
      </c>
      <c r="G442" s="346">
        <f>F444</f>
        <v>1</v>
      </c>
      <c r="H442" s="345">
        <v>0</v>
      </c>
      <c r="I442" s="336">
        <f t="shared" si="15"/>
        <v>1950000</v>
      </c>
      <c r="J442" s="312"/>
    </row>
    <row r="443" spans="1:12" hidden="1" outlineLevel="1">
      <c r="A443" s="312"/>
      <c r="B443" s="567"/>
      <c r="C443" s="331" t="s">
        <v>39</v>
      </c>
      <c r="D443" s="342" t="s">
        <v>0</v>
      </c>
      <c r="E443" s="343" t="s">
        <v>17</v>
      </c>
      <c r="F443" s="346">
        <v>1</v>
      </c>
      <c r="G443" s="346">
        <f>F441</f>
        <v>3</v>
      </c>
      <c r="H443" s="345">
        <v>10000</v>
      </c>
      <c r="I443" s="336">
        <f t="shared" si="15"/>
        <v>1960000</v>
      </c>
      <c r="J443" s="312"/>
      <c r="L443" s="348"/>
    </row>
    <row r="444" spans="1:12" hidden="1" outlineLevel="1">
      <c r="A444" s="312"/>
      <c r="B444" s="567"/>
      <c r="C444" s="331" t="s">
        <v>39</v>
      </c>
      <c r="D444" s="342" t="s">
        <v>15</v>
      </c>
      <c r="E444" s="343" t="s">
        <v>17</v>
      </c>
      <c r="F444" s="347">
        <f>F443</f>
        <v>1</v>
      </c>
      <c r="G444" s="347">
        <f>F442</f>
        <v>3</v>
      </c>
      <c r="H444" s="345">
        <v>10000</v>
      </c>
      <c r="I444" s="336">
        <f t="shared" si="15"/>
        <v>1970000</v>
      </c>
      <c r="J444" s="312"/>
    </row>
    <row r="445" spans="1:12" hidden="1" outlineLevel="1">
      <c r="A445" s="312"/>
      <c r="B445" s="568" t="s">
        <v>8</v>
      </c>
      <c r="C445" s="331" t="s">
        <v>39</v>
      </c>
      <c r="D445" s="332" t="s">
        <v>25</v>
      </c>
      <c r="E445" s="333" t="s">
        <v>1</v>
      </c>
      <c r="F445" s="339">
        <v>3</v>
      </c>
      <c r="G445" s="339">
        <f>F447</f>
        <v>0</v>
      </c>
      <c r="H445" s="335">
        <v>0</v>
      </c>
      <c r="I445" s="336">
        <f t="shared" si="15"/>
        <v>1970000</v>
      </c>
      <c r="J445" s="312"/>
    </row>
    <row r="446" spans="1:12" hidden="1" outlineLevel="1">
      <c r="A446" s="312"/>
      <c r="B446" s="569"/>
      <c r="C446" s="331" t="s">
        <v>39</v>
      </c>
      <c r="D446" s="337" t="s">
        <v>24</v>
      </c>
      <c r="E446" s="338" t="s">
        <v>1</v>
      </c>
      <c r="F446" s="339">
        <f>F445</f>
        <v>3</v>
      </c>
      <c r="G446" s="339">
        <f>F448</f>
        <v>0</v>
      </c>
      <c r="H446" s="340">
        <v>0</v>
      </c>
      <c r="I446" s="336">
        <f t="shared" si="15"/>
        <v>1970000</v>
      </c>
      <c r="J446" s="312"/>
    </row>
    <row r="447" spans="1:12" hidden="1" outlineLevel="1">
      <c r="A447" s="312"/>
      <c r="B447" s="569"/>
      <c r="C447" s="331" t="s">
        <v>39</v>
      </c>
      <c r="D447" s="337" t="s">
        <v>0</v>
      </c>
      <c r="E447" s="338" t="s">
        <v>17</v>
      </c>
      <c r="F447" s="339">
        <v>0</v>
      </c>
      <c r="G447" s="339">
        <f>F445</f>
        <v>3</v>
      </c>
      <c r="H447" s="340">
        <v>10000</v>
      </c>
      <c r="I447" s="336">
        <f t="shared" si="15"/>
        <v>1980000</v>
      </c>
      <c r="J447" s="312"/>
    </row>
    <row r="448" spans="1:12" hidden="1" outlineLevel="1">
      <c r="A448" s="312"/>
      <c r="B448" s="569"/>
      <c r="C448" s="331" t="s">
        <v>39</v>
      </c>
      <c r="D448" s="337" t="s">
        <v>9</v>
      </c>
      <c r="E448" s="338" t="s">
        <v>17</v>
      </c>
      <c r="F448" s="341">
        <f>F447</f>
        <v>0</v>
      </c>
      <c r="G448" s="341">
        <f>F446</f>
        <v>3</v>
      </c>
      <c r="H448" s="340">
        <v>10000</v>
      </c>
      <c r="I448" s="336">
        <f t="shared" si="15"/>
        <v>1990000</v>
      </c>
      <c r="J448" s="312"/>
    </row>
    <row r="449" spans="1:12" hidden="1" outlineLevel="1">
      <c r="A449" s="312"/>
      <c r="B449" s="567" t="s">
        <v>10</v>
      </c>
      <c r="C449" s="331" t="s">
        <v>39</v>
      </c>
      <c r="D449" s="342" t="s">
        <v>23</v>
      </c>
      <c r="E449" s="343" t="str">
        <f>E445</f>
        <v>Thắng</v>
      </c>
      <c r="F449" s="344">
        <v>3</v>
      </c>
      <c r="G449" s="344">
        <f>F451</f>
        <v>0</v>
      </c>
      <c r="H449" s="345">
        <v>0</v>
      </c>
      <c r="I449" s="336">
        <f t="shared" ref="I449:I464" si="16">I448+H449</f>
        <v>1990000</v>
      </c>
      <c r="J449" s="312"/>
    </row>
    <row r="450" spans="1:12" hidden="1" outlineLevel="1">
      <c r="A450" s="312"/>
      <c r="B450" s="567"/>
      <c r="C450" s="331" t="s">
        <v>39</v>
      </c>
      <c r="D450" s="342" t="s">
        <v>15</v>
      </c>
      <c r="E450" s="343" t="s">
        <v>1</v>
      </c>
      <c r="F450" s="346">
        <f>F449</f>
        <v>3</v>
      </c>
      <c r="G450" s="346">
        <f>F452</f>
        <v>0</v>
      </c>
      <c r="H450" s="345">
        <v>0</v>
      </c>
      <c r="I450" s="336">
        <f t="shared" si="16"/>
        <v>1990000</v>
      </c>
      <c r="J450" s="312"/>
    </row>
    <row r="451" spans="1:12" hidden="1" outlineLevel="1">
      <c r="A451" s="312"/>
      <c r="B451" s="567"/>
      <c r="C451" s="331" t="s">
        <v>39</v>
      </c>
      <c r="D451" s="342" t="s">
        <v>14</v>
      </c>
      <c r="E451" s="343" t="s">
        <v>17</v>
      </c>
      <c r="F451" s="346">
        <v>0</v>
      </c>
      <c r="G451" s="346">
        <f>F449</f>
        <v>3</v>
      </c>
      <c r="H451" s="345">
        <v>10000</v>
      </c>
      <c r="I451" s="336">
        <f t="shared" si="16"/>
        <v>2000000</v>
      </c>
      <c r="J451" s="312"/>
      <c r="L451" s="348"/>
    </row>
    <row r="452" spans="1:12" hidden="1" outlineLevel="1">
      <c r="A452" s="312"/>
      <c r="B452" s="567"/>
      <c r="C452" s="331" t="s">
        <v>39</v>
      </c>
      <c r="D452" s="342" t="s">
        <v>5</v>
      </c>
      <c r="E452" s="343" t="s">
        <v>17</v>
      </c>
      <c r="F452" s="347">
        <f>F451</f>
        <v>0</v>
      </c>
      <c r="G452" s="347">
        <f>F450</f>
        <v>3</v>
      </c>
      <c r="H452" s="345">
        <v>10000</v>
      </c>
      <c r="I452" s="336">
        <f t="shared" si="16"/>
        <v>2010000</v>
      </c>
      <c r="J452" s="312"/>
    </row>
    <row r="453" spans="1:12" hidden="1" outlineLevel="1">
      <c r="A453" s="312"/>
      <c r="B453" s="568" t="s">
        <v>31</v>
      </c>
      <c r="C453" s="331" t="s">
        <v>39</v>
      </c>
      <c r="D453" s="332" t="s">
        <v>9</v>
      </c>
      <c r="E453" s="333" t="s">
        <v>1</v>
      </c>
      <c r="F453" s="339">
        <v>3</v>
      </c>
      <c r="G453" s="339">
        <f>F455</f>
        <v>0</v>
      </c>
      <c r="H453" s="335">
        <v>0</v>
      </c>
      <c r="I453" s="336">
        <f t="shared" si="16"/>
        <v>2010000</v>
      </c>
      <c r="J453" s="312"/>
    </row>
    <row r="454" spans="1:12" hidden="1" outlineLevel="1">
      <c r="A454" s="312"/>
      <c r="B454" s="569"/>
      <c r="C454" s="331" t="s">
        <v>39</v>
      </c>
      <c r="D454" s="337" t="s">
        <v>0</v>
      </c>
      <c r="E454" s="338" t="s">
        <v>1</v>
      </c>
      <c r="F454" s="339">
        <f>F453</f>
        <v>3</v>
      </c>
      <c r="G454" s="339">
        <f>F456</f>
        <v>0</v>
      </c>
      <c r="H454" s="340">
        <v>0</v>
      </c>
      <c r="I454" s="336">
        <f t="shared" si="16"/>
        <v>2010000</v>
      </c>
      <c r="J454" s="312"/>
    </row>
    <row r="455" spans="1:12" hidden="1" outlineLevel="1">
      <c r="A455" s="312"/>
      <c r="B455" s="569"/>
      <c r="C455" s="331" t="s">
        <v>39</v>
      </c>
      <c r="D455" s="337" t="s">
        <v>24</v>
      </c>
      <c r="E455" s="338" t="s">
        <v>17</v>
      </c>
      <c r="F455" s="339">
        <v>0</v>
      </c>
      <c r="G455" s="339">
        <f>F453</f>
        <v>3</v>
      </c>
      <c r="H455" s="340">
        <v>10000</v>
      </c>
      <c r="I455" s="336">
        <f t="shared" si="16"/>
        <v>2020000</v>
      </c>
      <c r="J455" s="312"/>
    </row>
    <row r="456" spans="1:12" hidden="1" outlineLevel="1">
      <c r="A456" s="312"/>
      <c r="B456" s="569"/>
      <c r="C456" s="331" t="s">
        <v>39</v>
      </c>
      <c r="D456" s="337" t="s">
        <v>25</v>
      </c>
      <c r="E456" s="338" t="s">
        <v>17</v>
      </c>
      <c r="F456" s="341">
        <f>F455</f>
        <v>0</v>
      </c>
      <c r="G456" s="341">
        <f>F454</f>
        <v>3</v>
      </c>
      <c r="H456" s="340">
        <v>10000</v>
      </c>
      <c r="I456" s="336">
        <f t="shared" si="16"/>
        <v>2030000</v>
      </c>
      <c r="J456" s="312"/>
    </row>
    <row r="457" spans="1:12" hidden="1" outlineLevel="1">
      <c r="A457" s="312"/>
      <c r="B457" s="567" t="s">
        <v>36</v>
      </c>
      <c r="C457" s="331" t="s">
        <v>39</v>
      </c>
      <c r="D457" s="342" t="s">
        <v>15</v>
      </c>
      <c r="E457" s="343" t="s">
        <v>1</v>
      </c>
      <c r="F457" s="344">
        <v>3</v>
      </c>
      <c r="G457" s="344">
        <f>F459</f>
        <v>1</v>
      </c>
      <c r="H457" s="345">
        <v>0</v>
      </c>
      <c r="I457" s="336">
        <f t="shared" si="16"/>
        <v>2030000</v>
      </c>
      <c r="J457" s="312"/>
    </row>
    <row r="458" spans="1:12" hidden="1" outlineLevel="1">
      <c r="A458" s="312"/>
      <c r="B458" s="567"/>
      <c r="C458" s="331" t="s">
        <v>39</v>
      </c>
      <c r="D458" s="342" t="s">
        <v>23</v>
      </c>
      <c r="E458" s="343" t="s">
        <v>1</v>
      </c>
      <c r="F458" s="346">
        <f>F457</f>
        <v>3</v>
      </c>
      <c r="G458" s="346">
        <f>F460</f>
        <v>1</v>
      </c>
      <c r="H458" s="345">
        <v>0</v>
      </c>
      <c r="I458" s="336">
        <f t="shared" si="16"/>
        <v>2030000</v>
      </c>
      <c r="J458" s="312"/>
    </row>
    <row r="459" spans="1:12" hidden="1" outlineLevel="1">
      <c r="A459" s="312"/>
      <c r="B459" s="567"/>
      <c r="C459" s="331" t="s">
        <v>39</v>
      </c>
      <c r="D459" s="342" t="s">
        <v>14</v>
      </c>
      <c r="E459" s="343" t="s">
        <v>17</v>
      </c>
      <c r="F459" s="346">
        <v>1</v>
      </c>
      <c r="G459" s="346">
        <f>F457</f>
        <v>3</v>
      </c>
      <c r="H459" s="345">
        <v>10000</v>
      </c>
      <c r="I459" s="336">
        <f t="shared" si="16"/>
        <v>2040000</v>
      </c>
      <c r="J459" s="312"/>
      <c r="L459" s="348"/>
    </row>
    <row r="460" spans="1:12" hidden="1" outlineLevel="1">
      <c r="A460" s="312"/>
      <c r="B460" s="567"/>
      <c r="C460" s="331" t="s">
        <v>39</v>
      </c>
      <c r="D460" s="342" t="s">
        <v>24</v>
      </c>
      <c r="E460" s="343" t="s">
        <v>17</v>
      </c>
      <c r="F460" s="347">
        <f>F459</f>
        <v>1</v>
      </c>
      <c r="G460" s="347">
        <f>F458</f>
        <v>3</v>
      </c>
      <c r="H460" s="345">
        <v>10000</v>
      </c>
      <c r="I460" s="336">
        <f t="shared" si="16"/>
        <v>2050000</v>
      </c>
      <c r="J460" s="312"/>
    </row>
    <row r="461" spans="1:12" hidden="1" outlineLevel="1">
      <c r="A461" s="312"/>
      <c r="B461" s="568" t="s">
        <v>37</v>
      </c>
      <c r="C461" s="331" t="s">
        <v>39</v>
      </c>
      <c r="D461" s="332" t="s">
        <v>14</v>
      </c>
      <c r="E461" s="333" t="s">
        <v>1</v>
      </c>
      <c r="F461" s="339">
        <v>3</v>
      </c>
      <c r="G461" s="339">
        <f>F463</f>
        <v>1</v>
      </c>
      <c r="H461" s="335">
        <v>0</v>
      </c>
      <c r="I461" s="336">
        <f t="shared" si="16"/>
        <v>2050000</v>
      </c>
      <c r="J461" s="312"/>
    </row>
    <row r="462" spans="1:12" hidden="1" outlineLevel="1">
      <c r="A462" s="312"/>
      <c r="B462" s="569"/>
      <c r="C462" s="331" t="s">
        <v>39</v>
      </c>
      <c r="D462" s="337" t="s">
        <v>5</v>
      </c>
      <c r="E462" s="338" t="s">
        <v>1</v>
      </c>
      <c r="F462" s="339">
        <f>F461</f>
        <v>3</v>
      </c>
      <c r="G462" s="339">
        <f>F464</f>
        <v>1</v>
      </c>
      <c r="H462" s="340">
        <v>0</v>
      </c>
      <c r="I462" s="336">
        <f t="shared" si="16"/>
        <v>2050000</v>
      </c>
      <c r="J462" s="312"/>
    </row>
    <row r="463" spans="1:12" hidden="1" outlineLevel="1">
      <c r="A463" s="312"/>
      <c r="B463" s="569"/>
      <c r="C463" s="331" t="s">
        <v>39</v>
      </c>
      <c r="D463" s="337" t="s">
        <v>0</v>
      </c>
      <c r="E463" s="338" t="s">
        <v>17</v>
      </c>
      <c r="F463" s="339">
        <v>1</v>
      </c>
      <c r="G463" s="339">
        <f>F461</f>
        <v>3</v>
      </c>
      <c r="H463" s="340">
        <v>10000</v>
      </c>
      <c r="I463" s="336">
        <f t="shared" si="16"/>
        <v>2060000</v>
      </c>
      <c r="J463" s="312"/>
    </row>
    <row r="464" spans="1:12" hidden="1" outlineLevel="1">
      <c r="A464" s="312"/>
      <c r="B464" s="569"/>
      <c r="C464" s="331" t="s">
        <v>39</v>
      </c>
      <c r="D464" s="337" t="s">
        <v>9</v>
      </c>
      <c r="E464" s="338" t="s">
        <v>17</v>
      </c>
      <c r="F464" s="341">
        <f>F463</f>
        <v>1</v>
      </c>
      <c r="G464" s="341">
        <f>F462</f>
        <v>3</v>
      </c>
      <c r="H464" s="340">
        <v>10000</v>
      </c>
      <c r="I464" s="336">
        <f t="shared" si="16"/>
        <v>2070000</v>
      </c>
      <c r="J464" s="312"/>
    </row>
    <row r="465" spans="1:13" hidden="1" outlineLevel="1">
      <c r="A465" s="312"/>
      <c r="B465" s="567" t="s">
        <v>41</v>
      </c>
      <c r="C465" s="331" t="s">
        <v>39</v>
      </c>
      <c r="D465" s="342" t="s">
        <v>15</v>
      </c>
      <c r="E465" s="343" t="s">
        <v>1</v>
      </c>
      <c r="F465" s="344">
        <v>3</v>
      </c>
      <c r="G465" s="344">
        <f>F467</f>
        <v>0</v>
      </c>
      <c r="H465" s="345">
        <v>0</v>
      </c>
      <c r="I465" s="336">
        <f t="shared" ref="I465:I472" si="17">I464+H465</f>
        <v>2070000</v>
      </c>
      <c r="J465" s="312"/>
    </row>
    <row r="466" spans="1:13" hidden="1" outlineLevel="1">
      <c r="A466" s="312"/>
      <c r="B466" s="567"/>
      <c r="C466" s="331" t="s">
        <v>39</v>
      </c>
      <c r="D466" s="342" t="s">
        <v>23</v>
      </c>
      <c r="E466" s="343" t="s">
        <v>1</v>
      </c>
      <c r="F466" s="346">
        <f>F465</f>
        <v>3</v>
      </c>
      <c r="G466" s="346">
        <f>F468</f>
        <v>0</v>
      </c>
      <c r="H466" s="345">
        <v>0</v>
      </c>
      <c r="I466" s="336">
        <f t="shared" si="17"/>
        <v>2070000</v>
      </c>
      <c r="J466" s="312"/>
    </row>
    <row r="467" spans="1:13" hidden="1" outlineLevel="1">
      <c r="A467" s="312"/>
      <c r="B467" s="567"/>
      <c r="C467" s="331" t="s">
        <v>39</v>
      </c>
      <c r="D467" s="342" t="s">
        <v>14</v>
      </c>
      <c r="E467" s="343" t="s">
        <v>17</v>
      </c>
      <c r="F467" s="346">
        <v>0</v>
      </c>
      <c r="G467" s="346">
        <f>F465</f>
        <v>3</v>
      </c>
      <c r="H467" s="345">
        <v>10000</v>
      </c>
      <c r="I467" s="336">
        <f t="shared" si="17"/>
        <v>2080000</v>
      </c>
      <c r="J467" s="312"/>
      <c r="L467" s="348"/>
    </row>
    <row r="468" spans="1:13" hidden="1" outlineLevel="1">
      <c r="A468" s="312"/>
      <c r="B468" s="567"/>
      <c r="C468" s="331" t="s">
        <v>39</v>
      </c>
      <c r="D468" s="342" t="s">
        <v>5</v>
      </c>
      <c r="E468" s="343" t="s">
        <v>17</v>
      </c>
      <c r="F468" s="347">
        <f>F467</f>
        <v>0</v>
      </c>
      <c r="G468" s="347">
        <f>F466</f>
        <v>3</v>
      </c>
      <c r="H468" s="345">
        <v>10000</v>
      </c>
      <c r="I468" s="336">
        <f t="shared" si="17"/>
        <v>2090000</v>
      </c>
      <c r="J468" s="312"/>
    </row>
    <row r="469" spans="1:13" hidden="1" outlineLevel="1">
      <c r="A469" s="312"/>
      <c r="B469" s="568" t="s">
        <v>48</v>
      </c>
      <c r="C469" s="331" t="s">
        <v>39</v>
      </c>
      <c r="D469" s="332" t="s">
        <v>23</v>
      </c>
      <c r="E469" s="333" t="s">
        <v>1</v>
      </c>
      <c r="F469" s="339">
        <v>3</v>
      </c>
      <c r="G469" s="339">
        <f>F471</f>
        <v>1</v>
      </c>
      <c r="H469" s="335">
        <v>0</v>
      </c>
      <c r="I469" s="336">
        <f t="shared" si="17"/>
        <v>2090000</v>
      </c>
      <c r="J469" s="312"/>
    </row>
    <row r="470" spans="1:13" hidden="1" outlineLevel="1">
      <c r="A470" s="312"/>
      <c r="B470" s="569"/>
      <c r="C470" s="331" t="s">
        <v>39</v>
      </c>
      <c r="D470" s="337" t="s">
        <v>15</v>
      </c>
      <c r="E470" s="338" t="s">
        <v>1</v>
      </c>
      <c r="F470" s="339">
        <f>F469</f>
        <v>3</v>
      </c>
      <c r="G470" s="339">
        <f>F472</f>
        <v>1</v>
      </c>
      <c r="H470" s="340">
        <v>0</v>
      </c>
      <c r="I470" s="336">
        <f t="shared" si="17"/>
        <v>2090000</v>
      </c>
      <c r="J470" s="312"/>
    </row>
    <row r="471" spans="1:13" hidden="1" outlineLevel="1">
      <c r="A471" s="312"/>
      <c r="B471" s="569"/>
      <c r="C471" s="331" t="s">
        <v>39</v>
      </c>
      <c r="D471" s="337" t="s">
        <v>14</v>
      </c>
      <c r="E471" s="338" t="s">
        <v>17</v>
      </c>
      <c r="F471" s="339">
        <v>1</v>
      </c>
      <c r="G471" s="339">
        <f>F469</f>
        <v>3</v>
      </c>
      <c r="H471" s="340">
        <v>10000</v>
      </c>
      <c r="I471" s="336">
        <f t="shared" si="17"/>
        <v>2100000</v>
      </c>
      <c r="J471" s="312"/>
    </row>
    <row r="472" spans="1:13" hidden="1" outlineLevel="1">
      <c r="A472" s="312"/>
      <c r="B472" s="569"/>
      <c r="C472" s="331" t="s">
        <v>39</v>
      </c>
      <c r="D472" s="337" t="s">
        <v>5</v>
      </c>
      <c r="E472" s="338" t="s">
        <v>17</v>
      </c>
      <c r="F472" s="341">
        <f>F471</f>
        <v>1</v>
      </c>
      <c r="G472" s="341">
        <f>F470</f>
        <v>3</v>
      </c>
      <c r="H472" s="340">
        <v>10000</v>
      </c>
      <c r="I472" s="336">
        <f t="shared" si="17"/>
        <v>2110000</v>
      </c>
      <c r="J472" s="312"/>
    </row>
    <row r="473" spans="1:13" collapsed="1">
      <c r="A473" s="312"/>
      <c r="B473" s="325" t="s">
        <v>348</v>
      </c>
      <c r="C473" s="326"/>
      <c r="D473" s="327"/>
      <c r="E473" s="328"/>
      <c r="F473" s="328"/>
      <c r="G473" s="328"/>
      <c r="H473" s="329">
        <f>SUM(H474:H501)</f>
        <v>140000</v>
      </c>
      <c r="I473" s="330">
        <v>0</v>
      </c>
      <c r="J473" s="312"/>
      <c r="M473" s="317"/>
    </row>
    <row r="474" spans="1:13" hidden="1" outlineLevel="1">
      <c r="A474" s="312"/>
      <c r="B474" s="568" t="s">
        <v>2</v>
      </c>
      <c r="C474" s="331" t="s">
        <v>39</v>
      </c>
      <c r="D474" s="332" t="s">
        <v>13</v>
      </c>
      <c r="E474" s="333" t="s">
        <v>1</v>
      </c>
      <c r="F474" s="339">
        <v>3</v>
      </c>
      <c r="G474" s="339">
        <f>F476</f>
        <v>0</v>
      </c>
      <c r="H474" s="335">
        <v>0</v>
      </c>
      <c r="I474" s="336">
        <f>I472+H474</f>
        <v>2110000</v>
      </c>
      <c r="J474" s="312"/>
    </row>
    <row r="475" spans="1:13" hidden="1" outlineLevel="1">
      <c r="A475" s="312"/>
      <c r="B475" s="569"/>
      <c r="C475" s="331" t="s">
        <v>39</v>
      </c>
      <c r="D475" s="337" t="s">
        <v>25</v>
      </c>
      <c r="E475" s="338" t="s">
        <v>1</v>
      </c>
      <c r="F475" s="339">
        <f>F474</f>
        <v>3</v>
      </c>
      <c r="G475" s="339">
        <f>F477</f>
        <v>0</v>
      </c>
      <c r="H475" s="340">
        <v>0</v>
      </c>
      <c r="I475" s="336">
        <f t="shared" ref="I475:I501" si="18">I474+H475</f>
        <v>2110000</v>
      </c>
      <c r="J475" s="312"/>
    </row>
    <row r="476" spans="1:13" hidden="1" outlineLevel="1">
      <c r="A476" s="312"/>
      <c r="B476" s="569"/>
      <c r="C476" s="331" t="s">
        <v>39</v>
      </c>
      <c r="D476" s="337" t="s">
        <v>14</v>
      </c>
      <c r="E476" s="338" t="s">
        <v>17</v>
      </c>
      <c r="F476" s="339">
        <v>0</v>
      </c>
      <c r="G476" s="339">
        <f>F474</f>
        <v>3</v>
      </c>
      <c r="H476" s="340">
        <v>10000</v>
      </c>
      <c r="I476" s="336">
        <f t="shared" si="18"/>
        <v>2120000</v>
      </c>
      <c r="J476" s="312"/>
    </row>
    <row r="477" spans="1:13" hidden="1" outlineLevel="1">
      <c r="A477" s="312"/>
      <c r="B477" s="569"/>
      <c r="C477" s="331" t="s">
        <v>39</v>
      </c>
      <c r="D477" s="337" t="s">
        <v>16</v>
      </c>
      <c r="E477" s="338" t="s">
        <v>17</v>
      </c>
      <c r="F477" s="341">
        <f>F476</f>
        <v>0</v>
      </c>
      <c r="G477" s="341">
        <f>F475</f>
        <v>3</v>
      </c>
      <c r="H477" s="340">
        <v>10000</v>
      </c>
      <c r="I477" s="336">
        <f t="shared" si="18"/>
        <v>2130000</v>
      </c>
      <c r="J477" s="312"/>
    </row>
    <row r="478" spans="1:13" hidden="1" outlineLevel="1">
      <c r="A478" s="312"/>
      <c r="B478" s="567" t="s">
        <v>3</v>
      </c>
      <c r="C478" s="331" t="s">
        <v>39</v>
      </c>
      <c r="D478" s="342" t="s">
        <v>9</v>
      </c>
      <c r="E478" s="343" t="str">
        <f>E474</f>
        <v>Thắng</v>
      </c>
      <c r="F478" s="344">
        <v>3</v>
      </c>
      <c r="G478" s="344">
        <f>F480</f>
        <v>2</v>
      </c>
      <c r="H478" s="345">
        <v>0</v>
      </c>
      <c r="I478" s="336">
        <f t="shared" si="18"/>
        <v>2130000</v>
      </c>
      <c r="J478" s="312"/>
    </row>
    <row r="479" spans="1:13" hidden="1" outlineLevel="1">
      <c r="A479" s="312"/>
      <c r="B479" s="567"/>
      <c r="C479" s="331" t="s">
        <v>39</v>
      </c>
      <c r="D479" s="342" t="s">
        <v>15</v>
      </c>
      <c r="E479" s="343" t="s">
        <v>1</v>
      </c>
      <c r="F479" s="346">
        <f>F478</f>
        <v>3</v>
      </c>
      <c r="G479" s="346">
        <f>F481</f>
        <v>2</v>
      </c>
      <c r="H479" s="345">
        <v>0</v>
      </c>
      <c r="I479" s="336">
        <f t="shared" si="18"/>
        <v>2130000</v>
      </c>
      <c r="J479" s="312"/>
    </row>
    <row r="480" spans="1:13" hidden="1" outlineLevel="1">
      <c r="A480" s="312"/>
      <c r="B480" s="567"/>
      <c r="C480" s="331" t="s">
        <v>39</v>
      </c>
      <c r="D480" s="342" t="s">
        <v>24</v>
      </c>
      <c r="E480" s="343" t="s">
        <v>17</v>
      </c>
      <c r="F480" s="346">
        <v>2</v>
      </c>
      <c r="G480" s="346">
        <f>F478</f>
        <v>3</v>
      </c>
      <c r="H480" s="345">
        <v>10000</v>
      </c>
      <c r="I480" s="336">
        <f t="shared" si="18"/>
        <v>2140000</v>
      </c>
      <c r="J480" s="312"/>
      <c r="L480" s="348"/>
    </row>
    <row r="481" spans="1:12" hidden="1" outlineLevel="1">
      <c r="A481" s="312"/>
      <c r="B481" s="567"/>
      <c r="C481" s="331" t="s">
        <v>39</v>
      </c>
      <c r="D481" s="342" t="s">
        <v>0</v>
      </c>
      <c r="E481" s="343" t="s">
        <v>17</v>
      </c>
      <c r="F481" s="347">
        <f>F480</f>
        <v>2</v>
      </c>
      <c r="G481" s="347">
        <f>F479</f>
        <v>3</v>
      </c>
      <c r="H481" s="345">
        <v>10000</v>
      </c>
      <c r="I481" s="336">
        <f t="shared" si="18"/>
        <v>2150000</v>
      </c>
      <c r="J481" s="312"/>
    </row>
    <row r="482" spans="1:12" hidden="1" outlineLevel="1">
      <c r="A482" s="312"/>
      <c r="B482" s="568" t="s">
        <v>6</v>
      </c>
      <c r="C482" s="331" t="s">
        <v>39</v>
      </c>
      <c r="D482" s="332" t="s">
        <v>13</v>
      </c>
      <c r="E482" s="333" t="s">
        <v>1</v>
      </c>
      <c r="F482" s="339">
        <v>3</v>
      </c>
      <c r="G482" s="339">
        <f>F484</f>
        <v>2</v>
      </c>
      <c r="H482" s="335">
        <v>0</v>
      </c>
      <c r="I482" s="336">
        <f t="shared" si="18"/>
        <v>2150000</v>
      </c>
      <c r="J482" s="312"/>
    </row>
    <row r="483" spans="1:12" hidden="1" outlineLevel="1">
      <c r="A483" s="312"/>
      <c r="B483" s="569"/>
      <c r="C483" s="331" t="s">
        <v>39</v>
      </c>
      <c r="D483" s="337" t="s">
        <v>25</v>
      </c>
      <c r="E483" s="338" t="s">
        <v>1</v>
      </c>
      <c r="F483" s="339">
        <f>F482</f>
        <v>3</v>
      </c>
      <c r="G483" s="339">
        <f>F485</f>
        <v>2</v>
      </c>
      <c r="H483" s="340">
        <v>0</v>
      </c>
      <c r="I483" s="336">
        <f t="shared" si="18"/>
        <v>2150000</v>
      </c>
      <c r="J483" s="312"/>
    </row>
    <row r="484" spans="1:12" hidden="1" outlineLevel="1">
      <c r="A484" s="312"/>
      <c r="B484" s="569"/>
      <c r="C484" s="331" t="s">
        <v>39</v>
      </c>
      <c r="D484" s="337" t="s">
        <v>14</v>
      </c>
      <c r="E484" s="338" t="s">
        <v>17</v>
      </c>
      <c r="F484" s="339">
        <v>2</v>
      </c>
      <c r="G484" s="339">
        <f>F482</f>
        <v>3</v>
      </c>
      <c r="H484" s="340">
        <v>10000</v>
      </c>
      <c r="I484" s="336">
        <f t="shared" si="18"/>
        <v>2160000</v>
      </c>
      <c r="J484" s="312"/>
    </row>
    <row r="485" spans="1:12" hidden="1" outlineLevel="1">
      <c r="A485" s="312"/>
      <c r="B485" s="569"/>
      <c r="C485" s="331" t="s">
        <v>39</v>
      </c>
      <c r="D485" s="337" t="s">
        <v>16</v>
      </c>
      <c r="E485" s="338" t="s">
        <v>17</v>
      </c>
      <c r="F485" s="341">
        <f>F484</f>
        <v>2</v>
      </c>
      <c r="G485" s="341">
        <f>F483</f>
        <v>3</v>
      </c>
      <c r="H485" s="340">
        <v>10000</v>
      </c>
      <c r="I485" s="336">
        <f t="shared" si="18"/>
        <v>2170000</v>
      </c>
      <c r="J485" s="312"/>
    </row>
    <row r="486" spans="1:12" hidden="1" outlineLevel="1">
      <c r="A486" s="312"/>
      <c r="B486" s="567" t="s">
        <v>7</v>
      </c>
      <c r="C486" s="331" t="s">
        <v>39</v>
      </c>
      <c r="D486" s="342" t="s">
        <v>0</v>
      </c>
      <c r="E486" s="343" t="s">
        <v>1</v>
      </c>
      <c r="F486" s="344">
        <v>3</v>
      </c>
      <c r="G486" s="344">
        <f>F488</f>
        <v>2</v>
      </c>
      <c r="H486" s="345">
        <v>0</v>
      </c>
      <c r="I486" s="336">
        <f t="shared" si="18"/>
        <v>2170000</v>
      </c>
      <c r="J486" s="312"/>
    </row>
    <row r="487" spans="1:12" hidden="1" outlineLevel="1">
      <c r="A487" s="312"/>
      <c r="B487" s="567"/>
      <c r="C487" s="331" t="s">
        <v>39</v>
      </c>
      <c r="D487" s="342" t="s">
        <v>24</v>
      </c>
      <c r="E487" s="343" t="s">
        <v>1</v>
      </c>
      <c r="F487" s="346">
        <f>F486</f>
        <v>3</v>
      </c>
      <c r="G487" s="346">
        <f>F489</f>
        <v>2</v>
      </c>
      <c r="H487" s="345">
        <v>0</v>
      </c>
      <c r="I487" s="336">
        <f t="shared" si="18"/>
        <v>2170000</v>
      </c>
      <c r="J487" s="312"/>
    </row>
    <row r="488" spans="1:12" hidden="1" outlineLevel="1">
      <c r="A488" s="312"/>
      <c r="B488" s="567"/>
      <c r="C488" s="331" t="s">
        <v>39</v>
      </c>
      <c r="D488" s="342" t="s">
        <v>9</v>
      </c>
      <c r="E488" s="343" t="s">
        <v>17</v>
      </c>
      <c r="F488" s="346">
        <v>2</v>
      </c>
      <c r="G488" s="346">
        <f>F486</f>
        <v>3</v>
      </c>
      <c r="H488" s="345">
        <v>10000</v>
      </c>
      <c r="I488" s="336">
        <f t="shared" si="18"/>
        <v>2180000</v>
      </c>
      <c r="J488" s="312"/>
      <c r="L488" s="348"/>
    </row>
    <row r="489" spans="1:12" hidden="1" outlineLevel="1">
      <c r="A489" s="312"/>
      <c r="B489" s="567"/>
      <c r="C489" s="331" t="s">
        <v>39</v>
      </c>
      <c r="D489" s="342" t="s">
        <v>15</v>
      </c>
      <c r="E489" s="343" t="s">
        <v>17</v>
      </c>
      <c r="F489" s="347">
        <f>F488</f>
        <v>2</v>
      </c>
      <c r="G489" s="347">
        <f>F487</f>
        <v>3</v>
      </c>
      <c r="H489" s="345">
        <v>10000</v>
      </c>
      <c r="I489" s="336">
        <f t="shared" si="18"/>
        <v>2190000</v>
      </c>
      <c r="J489" s="312"/>
    </row>
    <row r="490" spans="1:12" hidden="1" outlineLevel="1">
      <c r="A490" s="312"/>
      <c r="B490" s="568" t="s">
        <v>8</v>
      </c>
      <c r="C490" s="331" t="s">
        <v>39</v>
      </c>
      <c r="D490" s="332" t="s">
        <v>14</v>
      </c>
      <c r="E490" s="333" t="s">
        <v>1</v>
      </c>
      <c r="F490" s="339">
        <v>3</v>
      </c>
      <c r="G490" s="339">
        <f>F492</f>
        <v>1</v>
      </c>
      <c r="H490" s="335">
        <v>0</v>
      </c>
      <c r="I490" s="336">
        <f t="shared" si="18"/>
        <v>2190000</v>
      </c>
      <c r="J490" s="312"/>
    </row>
    <row r="491" spans="1:12" hidden="1" outlineLevel="1">
      <c r="A491" s="312"/>
      <c r="B491" s="569"/>
      <c r="C491" s="331" t="s">
        <v>39</v>
      </c>
      <c r="D491" s="337" t="s">
        <v>16</v>
      </c>
      <c r="E491" s="338" t="s">
        <v>1</v>
      </c>
      <c r="F491" s="339">
        <f>F490</f>
        <v>3</v>
      </c>
      <c r="G491" s="339">
        <f>F493</f>
        <v>1</v>
      </c>
      <c r="H491" s="340">
        <v>0</v>
      </c>
      <c r="I491" s="336">
        <f t="shared" si="18"/>
        <v>2190000</v>
      </c>
      <c r="J491" s="312"/>
    </row>
    <row r="492" spans="1:12" hidden="1" outlineLevel="1">
      <c r="A492" s="312"/>
      <c r="B492" s="569"/>
      <c r="C492" s="331" t="s">
        <v>39</v>
      </c>
      <c r="D492" s="337" t="s">
        <v>13</v>
      </c>
      <c r="E492" s="338" t="s">
        <v>17</v>
      </c>
      <c r="F492" s="339">
        <v>1</v>
      </c>
      <c r="G492" s="339">
        <f>F490</f>
        <v>3</v>
      </c>
      <c r="H492" s="340">
        <v>10000</v>
      </c>
      <c r="I492" s="336">
        <f t="shared" si="18"/>
        <v>2200000</v>
      </c>
      <c r="J492" s="312"/>
    </row>
    <row r="493" spans="1:12" hidden="1" outlineLevel="1">
      <c r="A493" s="312"/>
      <c r="B493" s="569"/>
      <c r="C493" s="331" t="s">
        <v>39</v>
      </c>
      <c r="D493" s="337" t="s">
        <v>25</v>
      </c>
      <c r="E493" s="338" t="s">
        <v>17</v>
      </c>
      <c r="F493" s="341">
        <f>F492</f>
        <v>1</v>
      </c>
      <c r="G493" s="341">
        <f>F491</f>
        <v>3</v>
      </c>
      <c r="H493" s="340">
        <v>10000</v>
      </c>
      <c r="I493" s="336">
        <f t="shared" si="18"/>
        <v>2210000</v>
      </c>
      <c r="J493" s="312"/>
    </row>
    <row r="494" spans="1:12" hidden="1" outlineLevel="1">
      <c r="A494" s="312"/>
      <c r="B494" s="567" t="s">
        <v>10</v>
      </c>
      <c r="C494" s="331" t="s">
        <v>39</v>
      </c>
      <c r="D494" s="342" t="s">
        <v>14</v>
      </c>
      <c r="E494" s="343" t="str">
        <f>E490</f>
        <v>Thắng</v>
      </c>
      <c r="F494" s="344">
        <v>3</v>
      </c>
      <c r="G494" s="344">
        <f>F496</f>
        <v>0</v>
      </c>
      <c r="H494" s="345">
        <v>0</v>
      </c>
      <c r="I494" s="336">
        <f t="shared" si="18"/>
        <v>2210000</v>
      </c>
      <c r="J494" s="312"/>
    </row>
    <row r="495" spans="1:12" hidden="1" outlineLevel="1">
      <c r="A495" s="312"/>
      <c r="B495" s="567"/>
      <c r="C495" s="331" t="s">
        <v>39</v>
      </c>
      <c r="D495" s="342" t="s">
        <v>5</v>
      </c>
      <c r="E495" s="343" t="s">
        <v>1</v>
      </c>
      <c r="F495" s="346">
        <f>F494</f>
        <v>3</v>
      </c>
      <c r="G495" s="346">
        <f>F497</f>
        <v>0</v>
      </c>
      <c r="H495" s="345">
        <v>0</v>
      </c>
      <c r="I495" s="336">
        <f t="shared" si="18"/>
        <v>2210000</v>
      </c>
      <c r="J495" s="312"/>
    </row>
    <row r="496" spans="1:12" hidden="1" outlineLevel="1">
      <c r="A496" s="312"/>
      <c r="B496" s="567"/>
      <c r="C496" s="331" t="s">
        <v>39</v>
      </c>
      <c r="D496" s="342" t="s">
        <v>13</v>
      </c>
      <c r="E496" s="343" t="s">
        <v>17</v>
      </c>
      <c r="F496" s="346">
        <v>0</v>
      </c>
      <c r="G496" s="346">
        <f>F494</f>
        <v>3</v>
      </c>
      <c r="H496" s="345">
        <v>10000</v>
      </c>
      <c r="I496" s="336">
        <f t="shared" si="18"/>
        <v>2220000</v>
      </c>
      <c r="J496" s="312"/>
      <c r="L496" s="348"/>
    </row>
    <row r="497" spans="1:13" hidden="1" outlineLevel="1">
      <c r="A497" s="312"/>
      <c r="B497" s="567"/>
      <c r="C497" s="331" t="s">
        <v>39</v>
      </c>
      <c r="D497" s="342" t="s">
        <v>16</v>
      </c>
      <c r="E497" s="343" t="s">
        <v>17</v>
      </c>
      <c r="F497" s="347">
        <f>F496</f>
        <v>0</v>
      </c>
      <c r="G497" s="347">
        <f>F495</f>
        <v>3</v>
      </c>
      <c r="H497" s="345">
        <v>10000</v>
      </c>
      <c r="I497" s="336">
        <f t="shared" si="18"/>
        <v>2230000</v>
      </c>
      <c r="J497" s="312"/>
    </row>
    <row r="498" spans="1:13" hidden="1" outlineLevel="1">
      <c r="A498" s="312"/>
      <c r="B498" s="568" t="s">
        <v>31</v>
      </c>
      <c r="C498" s="331" t="s">
        <v>39</v>
      </c>
      <c r="D498" s="332" t="s">
        <v>15</v>
      </c>
      <c r="E498" s="333" t="s">
        <v>1</v>
      </c>
      <c r="F498" s="339">
        <v>3</v>
      </c>
      <c r="G498" s="339">
        <f>F500</f>
        <v>1</v>
      </c>
      <c r="H498" s="335">
        <v>0</v>
      </c>
      <c r="I498" s="336">
        <f t="shared" si="18"/>
        <v>2230000</v>
      </c>
      <c r="J498" s="312"/>
    </row>
    <row r="499" spans="1:13" hidden="1" outlineLevel="1">
      <c r="A499" s="312"/>
      <c r="B499" s="569"/>
      <c r="C499" s="331" t="s">
        <v>39</v>
      </c>
      <c r="D499" s="337" t="s">
        <v>0</v>
      </c>
      <c r="E499" s="338" t="s">
        <v>1</v>
      </c>
      <c r="F499" s="339">
        <f>F498</f>
        <v>3</v>
      </c>
      <c r="G499" s="339">
        <f>F501</f>
        <v>1</v>
      </c>
      <c r="H499" s="340">
        <v>0</v>
      </c>
      <c r="I499" s="336">
        <f t="shared" si="18"/>
        <v>2230000</v>
      </c>
      <c r="J499" s="312"/>
    </row>
    <row r="500" spans="1:13" hidden="1" outlineLevel="1">
      <c r="A500" s="312"/>
      <c r="B500" s="569"/>
      <c r="C500" s="331" t="s">
        <v>39</v>
      </c>
      <c r="D500" s="337" t="s">
        <v>24</v>
      </c>
      <c r="E500" s="338" t="s">
        <v>17</v>
      </c>
      <c r="F500" s="339">
        <v>1</v>
      </c>
      <c r="G500" s="339">
        <f>F498</f>
        <v>3</v>
      </c>
      <c r="H500" s="340">
        <v>10000</v>
      </c>
      <c r="I500" s="336">
        <f t="shared" si="18"/>
        <v>2240000</v>
      </c>
      <c r="J500" s="312"/>
    </row>
    <row r="501" spans="1:13" hidden="1" outlineLevel="1">
      <c r="A501" s="312"/>
      <c r="B501" s="569"/>
      <c r="C501" s="331" t="s">
        <v>39</v>
      </c>
      <c r="D501" s="337" t="s">
        <v>9</v>
      </c>
      <c r="E501" s="338" t="s">
        <v>17</v>
      </c>
      <c r="F501" s="341">
        <f>F500</f>
        <v>1</v>
      </c>
      <c r="G501" s="341">
        <f>F499</f>
        <v>3</v>
      </c>
      <c r="H501" s="340">
        <v>10000</v>
      </c>
      <c r="I501" s="336">
        <f t="shared" si="18"/>
        <v>2250000</v>
      </c>
      <c r="J501" s="312"/>
    </row>
    <row r="502" spans="1:13" collapsed="1">
      <c r="A502" s="312"/>
      <c r="B502" s="325" t="s">
        <v>349</v>
      </c>
      <c r="C502" s="326"/>
      <c r="D502" s="327"/>
      <c r="E502" s="328"/>
      <c r="F502" s="328"/>
      <c r="G502" s="328"/>
      <c r="H502" s="329">
        <f>SUM(H503:H554)</f>
        <v>260000</v>
      </c>
      <c r="I502" s="330">
        <v>0</v>
      </c>
      <c r="J502" s="312"/>
      <c r="M502" s="317"/>
    </row>
    <row r="503" spans="1:13" hidden="1" outlineLevel="1">
      <c r="A503" s="312"/>
      <c r="B503" s="568" t="s">
        <v>2</v>
      </c>
      <c r="C503" s="331" t="s">
        <v>39</v>
      </c>
      <c r="D503" s="332" t="s">
        <v>0</v>
      </c>
      <c r="E503" s="333" t="s">
        <v>1</v>
      </c>
      <c r="F503" s="339">
        <v>3</v>
      </c>
      <c r="G503" s="339">
        <f>F505</f>
        <v>0</v>
      </c>
      <c r="H503" s="335">
        <v>0</v>
      </c>
      <c r="I503" s="336">
        <f>I501+H503</f>
        <v>2250000</v>
      </c>
      <c r="J503" s="312"/>
    </row>
    <row r="504" spans="1:13" hidden="1" outlineLevel="1">
      <c r="A504" s="312"/>
      <c r="B504" s="569"/>
      <c r="C504" s="331" t="s">
        <v>39</v>
      </c>
      <c r="D504" s="337" t="s">
        <v>9</v>
      </c>
      <c r="E504" s="338" t="s">
        <v>1</v>
      </c>
      <c r="F504" s="339">
        <f>F503</f>
        <v>3</v>
      </c>
      <c r="G504" s="339">
        <f>F506</f>
        <v>0</v>
      </c>
      <c r="H504" s="340">
        <v>0</v>
      </c>
      <c r="I504" s="336">
        <f t="shared" ref="I504:I530" si="19">I503+H504</f>
        <v>2250000</v>
      </c>
      <c r="J504" s="312"/>
    </row>
    <row r="505" spans="1:13" hidden="1" outlineLevel="1">
      <c r="A505" s="312"/>
      <c r="B505" s="569"/>
      <c r="C505" s="331" t="s">
        <v>39</v>
      </c>
      <c r="D505" s="337" t="s">
        <v>23</v>
      </c>
      <c r="E505" s="338" t="s">
        <v>17</v>
      </c>
      <c r="F505" s="339">
        <v>0</v>
      </c>
      <c r="G505" s="339">
        <f>F503</f>
        <v>3</v>
      </c>
      <c r="H505" s="340">
        <v>10000</v>
      </c>
      <c r="I505" s="336">
        <f t="shared" si="19"/>
        <v>2260000</v>
      </c>
      <c r="J505" s="312"/>
    </row>
    <row r="506" spans="1:13" hidden="1" outlineLevel="1">
      <c r="A506" s="312"/>
      <c r="B506" s="569"/>
      <c r="C506" s="331" t="s">
        <v>39</v>
      </c>
      <c r="D506" s="337" t="s">
        <v>14</v>
      </c>
      <c r="E506" s="338" t="s">
        <v>17</v>
      </c>
      <c r="F506" s="341">
        <f>F505</f>
        <v>0</v>
      </c>
      <c r="G506" s="341">
        <f>F504</f>
        <v>3</v>
      </c>
      <c r="H506" s="340">
        <v>10000</v>
      </c>
      <c r="I506" s="336">
        <f t="shared" si="19"/>
        <v>2270000</v>
      </c>
      <c r="J506" s="312"/>
    </row>
    <row r="507" spans="1:13" hidden="1" outlineLevel="1">
      <c r="A507" s="312"/>
      <c r="B507" s="567" t="s">
        <v>3</v>
      </c>
      <c r="C507" s="331" t="s">
        <v>39</v>
      </c>
      <c r="D507" s="342" t="s">
        <v>4</v>
      </c>
      <c r="E507" s="343" t="str">
        <f>E503</f>
        <v>Thắng</v>
      </c>
      <c r="F507" s="344">
        <v>3</v>
      </c>
      <c r="G507" s="344">
        <f>F509</f>
        <v>1</v>
      </c>
      <c r="H507" s="345">
        <v>0</v>
      </c>
      <c r="I507" s="336">
        <f t="shared" si="19"/>
        <v>2270000</v>
      </c>
      <c r="J507" s="312"/>
    </row>
    <row r="508" spans="1:13" hidden="1" outlineLevel="1">
      <c r="A508" s="312"/>
      <c r="B508" s="567"/>
      <c r="C508" s="331" t="s">
        <v>39</v>
      </c>
      <c r="D508" s="342" t="s">
        <v>15</v>
      </c>
      <c r="E508" s="343" t="s">
        <v>1</v>
      </c>
      <c r="F508" s="346">
        <f>F507</f>
        <v>3</v>
      </c>
      <c r="G508" s="346">
        <f>F510</f>
        <v>1</v>
      </c>
      <c r="H508" s="345">
        <v>0</v>
      </c>
      <c r="I508" s="336">
        <f t="shared" si="19"/>
        <v>2270000</v>
      </c>
      <c r="J508" s="312"/>
    </row>
    <row r="509" spans="1:13" hidden="1" outlineLevel="1">
      <c r="A509" s="312"/>
      <c r="B509" s="567"/>
      <c r="C509" s="331" t="s">
        <v>39</v>
      </c>
      <c r="D509" s="342" t="s">
        <v>13</v>
      </c>
      <c r="E509" s="343" t="s">
        <v>17</v>
      </c>
      <c r="F509" s="346">
        <v>1</v>
      </c>
      <c r="G509" s="346">
        <f>F507</f>
        <v>3</v>
      </c>
      <c r="H509" s="345">
        <v>10000</v>
      </c>
      <c r="I509" s="336">
        <f t="shared" si="19"/>
        <v>2280000</v>
      </c>
      <c r="J509" s="312"/>
      <c r="L509" s="348"/>
    </row>
    <row r="510" spans="1:13" hidden="1" outlineLevel="1">
      <c r="A510" s="312"/>
      <c r="B510" s="567"/>
      <c r="C510" s="331" t="s">
        <v>39</v>
      </c>
      <c r="D510" s="342" t="s">
        <v>9</v>
      </c>
      <c r="E510" s="343" t="s">
        <v>17</v>
      </c>
      <c r="F510" s="347">
        <f>F509</f>
        <v>1</v>
      </c>
      <c r="G510" s="347">
        <f>F508</f>
        <v>3</v>
      </c>
      <c r="H510" s="345">
        <v>10000</v>
      </c>
      <c r="I510" s="336">
        <f t="shared" si="19"/>
        <v>2290000</v>
      </c>
      <c r="J510" s="312"/>
    </row>
    <row r="511" spans="1:13" hidden="1" outlineLevel="1">
      <c r="A511" s="312"/>
      <c r="B511" s="568" t="s">
        <v>6</v>
      </c>
      <c r="C511" s="331" t="s">
        <v>39</v>
      </c>
      <c r="D511" s="332" t="s">
        <v>13</v>
      </c>
      <c r="E511" s="333" t="s">
        <v>1</v>
      </c>
      <c r="F511" s="339">
        <v>3</v>
      </c>
      <c r="G511" s="339">
        <f>F513</f>
        <v>0</v>
      </c>
      <c r="H511" s="335">
        <v>0</v>
      </c>
      <c r="I511" s="336">
        <f t="shared" si="19"/>
        <v>2290000</v>
      </c>
      <c r="J511" s="312"/>
    </row>
    <row r="512" spans="1:13" hidden="1" outlineLevel="1">
      <c r="A512" s="312"/>
      <c r="B512" s="569"/>
      <c r="C512" s="331" t="s">
        <v>39</v>
      </c>
      <c r="D512" s="337" t="s">
        <v>24</v>
      </c>
      <c r="E512" s="338" t="s">
        <v>1</v>
      </c>
      <c r="F512" s="339">
        <f>F511</f>
        <v>3</v>
      </c>
      <c r="G512" s="339">
        <f>F514</f>
        <v>0</v>
      </c>
      <c r="H512" s="340">
        <v>0</v>
      </c>
      <c r="I512" s="336">
        <f t="shared" si="19"/>
        <v>2290000</v>
      </c>
      <c r="J512" s="312"/>
    </row>
    <row r="513" spans="1:12" hidden="1" outlineLevel="1">
      <c r="A513" s="312"/>
      <c r="B513" s="569"/>
      <c r="C513" s="331" t="s">
        <v>39</v>
      </c>
      <c r="D513" s="337" t="s">
        <v>9</v>
      </c>
      <c r="E513" s="338" t="s">
        <v>17</v>
      </c>
      <c r="F513" s="339">
        <v>0</v>
      </c>
      <c r="G513" s="339">
        <f>F511</f>
        <v>3</v>
      </c>
      <c r="H513" s="340">
        <v>10000</v>
      </c>
      <c r="I513" s="336">
        <f t="shared" si="19"/>
        <v>2300000</v>
      </c>
      <c r="J513" s="312"/>
    </row>
    <row r="514" spans="1:12" hidden="1" outlineLevel="1">
      <c r="A514" s="312"/>
      <c r="B514" s="569"/>
      <c r="C514" s="331" t="s">
        <v>39</v>
      </c>
      <c r="D514" s="337" t="s">
        <v>15</v>
      </c>
      <c r="E514" s="338" t="s">
        <v>17</v>
      </c>
      <c r="F514" s="341">
        <f>F513</f>
        <v>0</v>
      </c>
      <c r="G514" s="341">
        <f>F512</f>
        <v>3</v>
      </c>
      <c r="H514" s="340">
        <v>10000</v>
      </c>
      <c r="I514" s="336">
        <f t="shared" si="19"/>
        <v>2310000</v>
      </c>
      <c r="J514" s="312"/>
    </row>
    <row r="515" spans="1:12" hidden="1" outlineLevel="1">
      <c r="A515" s="312"/>
      <c r="B515" s="567" t="s">
        <v>7</v>
      </c>
      <c r="C515" s="331" t="s">
        <v>39</v>
      </c>
      <c r="D515" s="342" t="s">
        <v>23</v>
      </c>
      <c r="E515" s="343" t="s">
        <v>1</v>
      </c>
      <c r="F515" s="344">
        <v>3</v>
      </c>
      <c r="G515" s="344">
        <f>F517</f>
        <v>2</v>
      </c>
      <c r="H515" s="345">
        <v>0</v>
      </c>
      <c r="I515" s="336">
        <f t="shared" si="19"/>
        <v>2310000</v>
      </c>
      <c r="J515" s="312"/>
    </row>
    <row r="516" spans="1:12" hidden="1" outlineLevel="1">
      <c r="A516" s="312"/>
      <c r="B516" s="567"/>
      <c r="C516" s="331" t="s">
        <v>39</v>
      </c>
      <c r="D516" s="342" t="s">
        <v>14</v>
      </c>
      <c r="E516" s="343" t="s">
        <v>1</v>
      </c>
      <c r="F516" s="346">
        <f>F515</f>
        <v>3</v>
      </c>
      <c r="G516" s="346">
        <f>F518</f>
        <v>2</v>
      </c>
      <c r="H516" s="345">
        <v>0</v>
      </c>
      <c r="I516" s="336">
        <f t="shared" si="19"/>
        <v>2310000</v>
      </c>
      <c r="J516" s="312"/>
    </row>
    <row r="517" spans="1:12" hidden="1" outlineLevel="1">
      <c r="A517" s="312"/>
      <c r="B517" s="567"/>
      <c r="C517" s="331" t="s">
        <v>39</v>
      </c>
      <c r="D517" s="342" t="s">
        <v>0</v>
      </c>
      <c r="E517" s="343" t="s">
        <v>17</v>
      </c>
      <c r="F517" s="346">
        <v>2</v>
      </c>
      <c r="G517" s="346">
        <f>F515</f>
        <v>3</v>
      </c>
      <c r="H517" s="345">
        <v>10000</v>
      </c>
      <c r="I517" s="336">
        <f t="shared" si="19"/>
        <v>2320000</v>
      </c>
      <c r="J517" s="312"/>
      <c r="L517" s="348"/>
    </row>
    <row r="518" spans="1:12" hidden="1" outlineLevel="1">
      <c r="A518" s="312"/>
      <c r="B518" s="567"/>
      <c r="C518" s="331" t="s">
        <v>39</v>
      </c>
      <c r="D518" s="342" t="s">
        <v>4</v>
      </c>
      <c r="E518" s="343" t="s">
        <v>17</v>
      </c>
      <c r="F518" s="347">
        <f>F517</f>
        <v>2</v>
      </c>
      <c r="G518" s="347">
        <f>F516</f>
        <v>3</v>
      </c>
      <c r="H518" s="345">
        <v>10000</v>
      </c>
      <c r="I518" s="336">
        <f t="shared" si="19"/>
        <v>2330000</v>
      </c>
      <c r="J518" s="312"/>
    </row>
    <row r="519" spans="1:12" hidden="1" outlineLevel="1">
      <c r="A519" s="312"/>
      <c r="B519" s="568" t="s">
        <v>8</v>
      </c>
      <c r="C519" s="331" t="s">
        <v>39</v>
      </c>
      <c r="D519" s="332" t="s">
        <v>0</v>
      </c>
      <c r="E519" s="333" t="s">
        <v>1</v>
      </c>
      <c r="F519" s="339">
        <v>3</v>
      </c>
      <c r="G519" s="339">
        <f>F521</f>
        <v>0</v>
      </c>
      <c r="H519" s="335">
        <v>0</v>
      </c>
      <c r="I519" s="336">
        <f t="shared" si="19"/>
        <v>2330000</v>
      </c>
      <c r="J519" s="312"/>
    </row>
    <row r="520" spans="1:12" hidden="1" outlineLevel="1">
      <c r="A520" s="312"/>
      <c r="B520" s="569"/>
      <c r="C520" s="331" t="s">
        <v>39</v>
      </c>
      <c r="D520" s="337" t="s">
        <v>14</v>
      </c>
      <c r="E520" s="338" t="s">
        <v>1</v>
      </c>
      <c r="F520" s="339">
        <f>F519</f>
        <v>3</v>
      </c>
      <c r="G520" s="339">
        <f>F522</f>
        <v>0</v>
      </c>
      <c r="H520" s="340">
        <v>0</v>
      </c>
      <c r="I520" s="336">
        <f t="shared" si="19"/>
        <v>2330000</v>
      </c>
      <c r="J520" s="312"/>
    </row>
    <row r="521" spans="1:12" hidden="1" outlineLevel="1">
      <c r="A521" s="312"/>
      <c r="B521" s="569"/>
      <c r="C521" s="331" t="s">
        <v>39</v>
      </c>
      <c r="D521" s="337" t="s">
        <v>23</v>
      </c>
      <c r="E521" s="338" t="s">
        <v>17</v>
      </c>
      <c r="F521" s="339">
        <v>0</v>
      </c>
      <c r="G521" s="339">
        <f>F519</f>
        <v>3</v>
      </c>
      <c r="H521" s="340">
        <v>10000</v>
      </c>
      <c r="I521" s="336">
        <f t="shared" si="19"/>
        <v>2340000</v>
      </c>
      <c r="J521" s="312"/>
    </row>
    <row r="522" spans="1:12" hidden="1" outlineLevel="1">
      <c r="A522" s="312"/>
      <c r="B522" s="569"/>
      <c r="C522" s="331" t="s">
        <v>39</v>
      </c>
      <c r="D522" s="337" t="s">
        <v>24</v>
      </c>
      <c r="E522" s="338" t="s">
        <v>17</v>
      </c>
      <c r="F522" s="341">
        <f>F521</f>
        <v>0</v>
      </c>
      <c r="G522" s="341">
        <f>F520</f>
        <v>3</v>
      </c>
      <c r="H522" s="340">
        <v>10000</v>
      </c>
      <c r="I522" s="336">
        <f t="shared" si="19"/>
        <v>2350000</v>
      </c>
      <c r="J522" s="312"/>
    </row>
    <row r="523" spans="1:12" hidden="1" outlineLevel="1">
      <c r="A523" s="312"/>
      <c r="B523" s="567" t="s">
        <v>10</v>
      </c>
      <c r="C523" s="331" t="s">
        <v>39</v>
      </c>
      <c r="D523" s="342" t="s">
        <v>14</v>
      </c>
      <c r="E523" s="343" t="str">
        <f>E519</f>
        <v>Thắng</v>
      </c>
      <c r="F523" s="344">
        <v>3</v>
      </c>
      <c r="G523" s="344">
        <f>F525</f>
        <v>1</v>
      </c>
      <c r="H523" s="345">
        <v>0</v>
      </c>
      <c r="I523" s="336">
        <f t="shared" si="19"/>
        <v>2350000</v>
      </c>
      <c r="J523" s="312"/>
    </row>
    <row r="524" spans="1:12" hidden="1" outlineLevel="1">
      <c r="A524" s="312"/>
      <c r="B524" s="567"/>
      <c r="C524" s="331" t="s">
        <v>39</v>
      </c>
      <c r="D524" s="342" t="s">
        <v>15</v>
      </c>
      <c r="E524" s="343" t="s">
        <v>1</v>
      </c>
      <c r="F524" s="346">
        <f>F523</f>
        <v>3</v>
      </c>
      <c r="G524" s="346">
        <f>F526</f>
        <v>1</v>
      </c>
      <c r="H524" s="345">
        <v>0</v>
      </c>
      <c r="I524" s="336">
        <f t="shared" si="19"/>
        <v>2350000</v>
      </c>
      <c r="J524" s="312"/>
    </row>
    <row r="525" spans="1:12" hidden="1" outlineLevel="1">
      <c r="A525" s="312"/>
      <c r="B525" s="567"/>
      <c r="C525" s="331" t="s">
        <v>39</v>
      </c>
      <c r="D525" s="342" t="s">
        <v>4</v>
      </c>
      <c r="E525" s="343" t="s">
        <v>17</v>
      </c>
      <c r="F525" s="346">
        <v>1</v>
      </c>
      <c r="G525" s="346">
        <f>F523</f>
        <v>3</v>
      </c>
      <c r="H525" s="345">
        <v>10000</v>
      </c>
      <c r="I525" s="336">
        <f t="shared" si="19"/>
        <v>2360000</v>
      </c>
      <c r="J525" s="312"/>
      <c r="L525" s="348"/>
    </row>
    <row r="526" spans="1:12" hidden="1" outlineLevel="1">
      <c r="A526" s="312"/>
      <c r="B526" s="567"/>
      <c r="C526" s="331" t="s">
        <v>39</v>
      </c>
      <c r="D526" s="342" t="s">
        <v>5</v>
      </c>
      <c r="E526" s="343" t="s">
        <v>17</v>
      </c>
      <c r="F526" s="347">
        <f>F525</f>
        <v>1</v>
      </c>
      <c r="G526" s="347">
        <f>F524</f>
        <v>3</v>
      </c>
      <c r="H526" s="345">
        <v>10000</v>
      </c>
      <c r="I526" s="336">
        <f t="shared" si="19"/>
        <v>2370000</v>
      </c>
      <c r="J526" s="312"/>
    </row>
    <row r="527" spans="1:12" hidden="1" outlineLevel="1">
      <c r="A527" s="312"/>
      <c r="B527" s="568" t="s">
        <v>31</v>
      </c>
      <c r="C527" s="331" t="s">
        <v>39</v>
      </c>
      <c r="D527" s="332" t="s">
        <v>25</v>
      </c>
      <c r="E527" s="333" t="s">
        <v>1</v>
      </c>
      <c r="F527" s="339">
        <v>3</v>
      </c>
      <c r="G527" s="339">
        <f>F529</f>
        <v>1</v>
      </c>
      <c r="H527" s="335">
        <v>0</v>
      </c>
      <c r="I527" s="336">
        <f t="shared" si="19"/>
        <v>2370000</v>
      </c>
      <c r="J527" s="312"/>
    </row>
    <row r="528" spans="1:12" hidden="1" outlineLevel="1">
      <c r="A528" s="312"/>
      <c r="B528" s="569"/>
      <c r="C528" s="331" t="s">
        <v>39</v>
      </c>
      <c r="D528" s="337" t="s">
        <v>9</v>
      </c>
      <c r="E528" s="338" t="s">
        <v>1</v>
      </c>
      <c r="F528" s="339">
        <f>F527</f>
        <v>3</v>
      </c>
      <c r="G528" s="339">
        <f>F530</f>
        <v>1</v>
      </c>
      <c r="H528" s="340">
        <v>0</v>
      </c>
      <c r="I528" s="336">
        <f t="shared" si="19"/>
        <v>2370000</v>
      </c>
      <c r="J528" s="312"/>
    </row>
    <row r="529" spans="1:12" hidden="1" outlineLevel="1">
      <c r="A529" s="312"/>
      <c r="B529" s="569"/>
      <c r="C529" s="331" t="s">
        <v>39</v>
      </c>
      <c r="D529" s="337" t="s">
        <v>13</v>
      </c>
      <c r="E529" s="338" t="s">
        <v>17</v>
      </c>
      <c r="F529" s="339">
        <v>1</v>
      </c>
      <c r="G529" s="339">
        <f>F527</f>
        <v>3</v>
      </c>
      <c r="H529" s="340">
        <v>10000</v>
      </c>
      <c r="I529" s="336">
        <f t="shared" si="19"/>
        <v>2380000</v>
      </c>
      <c r="J529" s="312"/>
    </row>
    <row r="530" spans="1:12" hidden="1" outlineLevel="1">
      <c r="A530" s="312"/>
      <c r="B530" s="569"/>
      <c r="C530" s="331" t="s">
        <v>39</v>
      </c>
      <c r="D530" s="337" t="s">
        <v>23</v>
      </c>
      <c r="E530" s="338" t="s">
        <v>17</v>
      </c>
      <c r="F530" s="341">
        <f>F529</f>
        <v>1</v>
      </c>
      <c r="G530" s="341">
        <f>F528</f>
        <v>3</v>
      </c>
      <c r="H530" s="340">
        <v>10000</v>
      </c>
      <c r="I530" s="336">
        <f t="shared" si="19"/>
        <v>2390000</v>
      </c>
      <c r="J530" s="312"/>
    </row>
    <row r="531" spans="1:12" hidden="1" outlineLevel="1">
      <c r="A531" s="312"/>
      <c r="B531" s="567" t="s">
        <v>36</v>
      </c>
      <c r="C531" s="331" t="s">
        <v>39</v>
      </c>
      <c r="D531" s="342" t="s">
        <v>0</v>
      </c>
      <c r="E531" s="343" t="str">
        <f>E527</f>
        <v>Thắng</v>
      </c>
      <c r="F531" s="344">
        <v>3</v>
      </c>
      <c r="G531" s="344">
        <f>F533</f>
        <v>0</v>
      </c>
      <c r="H531" s="345">
        <v>0</v>
      </c>
      <c r="I531" s="336">
        <f t="shared" ref="I531:I554" si="20">I530+H531</f>
        <v>2390000</v>
      </c>
      <c r="J531" s="312"/>
    </row>
    <row r="532" spans="1:12" hidden="1" outlineLevel="1">
      <c r="A532" s="312"/>
      <c r="B532" s="567"/>
      <c r="C532" s="331" t="s">
        <v>39</v>
      </c>
      <c r="D532" s="342" t="s">
        <v>15</v>
      </c>
      <c r="E532" s="343" t="s">
        <v>1</v>
      </c>
      <c r="F532" s="346">
        <f>F531</f>
        <v>3</v>
      </c>
      <c r="G532" s="346">
        <f>F534</f>
        <v>0</v>
      </c>
      <c r="H532" s="345">
        <v>0</v>
      </c>
      <c r="I532" s="336">
        <f t="shared" si="20"/>
        <v>2390000</v>
      </c>
      <c r="J532" s="312"/>
    </row>
    <row r="533" spans="1:12" hidden="1" outlineLevel="1">
      <c r="A533" s="312"/>
      <c r="B533" s="567"/>
      <c r="C533" s="331" t="s">
        <v>39</v>
      </c>
      <c r="D533" s="342" t="s">
        <v>4</v>
      </c>
      <c r="E533" s="343" t="s">
        <v>17</v>
      </c>
      <c r="F533" s="346">
        <v>0</v>
      </c>
      <c r="G533" s="346">
        <f>F531</f>
        <v>3</v>
      </c>
      <c r="H533" s="345">
        <v>10000</v>
      </c>
      <c r="I533" s="336">
        <f t="shared" si="20"/>
        <v>2400000</v>
      </c>
      <c r="J533" s="312"/>
      <c r="L533" s="348"/>
    </row>
    <row r="534" spans="1:12" hidden="1" outlineLevel="1">
      <c r="A534" s="312"/>
      <c r="B534" s="567"/>
      <c r="C534" s="331" t="s">
        <v>39</v>
      </c>
      <c r="D534" s="342" t="s">
        <v>5</v>
      </c>
      <c r="E534" s="343" t="s">
        <v>17</v>
      </c>
      <c r="F534" s="347">
        <f>F533</f>
        <v>0</v>
      </c>
      <c r="G534" s="347">
        <f>F532</f>
        <v>3</v>
      </c>
      <c r="H534" s="345">
        <v>10000</v>
      </c>
      <c r="I534" s="336">
        <f t="shared" si="20"/>
        <v>2410000</v>
      </c>
      <c r="J534" s="312"/>
    </row>
    <row r="535" spans="1:12" hidden="1" outlineLevel="1">
      <c r="A535" s="312"/>
      <c r="B535" s="568" t="s">
        <v>37</v>
      </c>
      <c r="C535" s="331" t="s">
        <v>39</v>
      </c>
      <c r="D535" s="332" t="s">
        <v>23</v>
      </c>
      <c r="E535" s="333" t="s">
        <v>1</v>
      </c>
      <c r="F535" s="339">
        <v>3</v>
      </c>
      <c r="G535" s="339">
        <f>F537</f>
        <v>2</v>
      </c>
      <c r="H535" s="335">
        <v>0</v>
      </c>
      <c r="I535" s="336">
        <f t="shared" si="20"/>
        <v>2410000</v>
      </c>
      <c r="J535" s="312"/>
    </row>
    <row r="536" spans="1:12" hidden="1" outlineLevel="1">
      <c r="A536" s="312"/>
      <c r="B536" s="569"/>
      <c r="C536" s="331" t="s">
        <v>39</v>
      </c>
      <c r="D536" s="337" t="s">
        <v>14</v>
      </c>
      <c r="E536" s="338" t="s">
        <v>1</v>
      </c>
      <c r="F536" s="339">
        <f>F535</f>
        <v>3</v>
      </c>
      <c r="G536" s="339">
        <f>F538</f>
        <v>2</v>
      </c>
      <c r="H536" s="340">
        <v>0</v>
      </c>
      <c r="I536" s="336">
        <f t="shared" si="20"/>
        <v>2410000</v>
      </c>
      <c r="J536" s="312"/>
    </row>
    <row r="537" spans="1:12" hidden="1" outlineLevel="1">
      <c r="A537" s="312"/>
      <c r="B537" s="569"/>
      <c r="C537" s="331" t="s">
        <v>39</v>
      </c>
      <c r="D537" s="337" t="s">
        <v>0</v>
      </c>
      <c r="E537" s="338" t="s">
        <v>17</v>
      </c>
      <c r="F537" s="339">
        <v>2</v>
      </c>
      <c r="G537" s="339">
        <f>F535</f>
        <v>3</v>
      </c>
      <c r="H537" s="340">
        <v>10000</v>
      </c>
      <c r="I537" s="336">
        <f t="shared" si="20"/>
        <v>2420000</v>
      </c>
      <c r="J537" s="312"/>
    </row>
    <row r="538" spans="1:12" hidden="1" outlineLevel="1">
      <c r="A538" s="312"/>
      <c r="B538" s="569"/>
      <c r="C538" s="331" t="s">
        <v>39</v>
      </c>
      <c r="D538" s="337" t="s">
        <v>9</v>
      </c>
      <c r="E538" s="338" t="s">
        <v>17</v>
      </c>
      <c r="F538" s="341">
        <f>F537</f>
        <v>2</v>
      </c>
      <c r="G538" s="341">
        <f>F536</f>
        <v>3</v>
      </c>
      <c r="H538" s="340">
        <v>10000</v>
      </c>
      <c r="I538" s="336">
        <f t="shared" si="20"/>
        <v>2430000</v>
      </c>
      <c r="J538" s="312"/>
    </row>
    <row r="539" spans="1:12" hidden="1" outlineLevel="1">
      <c r="A539" s="312"/>
      <c r="B539" s="567" t="s">
        <v>41</v>
      </c>
      <c r="C539" s="331" t="s">
        <v>39</v>
      </c>
      <c r="D539" s="342" t="s">
        <v>5</v>
      </c>
      <c r="E539" s="343" t="s">
        <v>1</v>
      </c>
      <c r="F539" s="344">
        <v>3</v>
      </c>
      <c r="G539" s="344">
        <f>F541</f>
        <v>1</v>
      </c>
      <c r="H539" s="345">
        <v>0</v>
      </c>
      <c r="I539" s="336">
        <f t="shared" si="20"/>
        <v>2430000</v>
      </c>
      <c r="J539" s="312"/>
    </row>
    <row r="540" spans="1:12" hidden="1" outlineLevel="1">
      <c r="A540" s="312"/>
      <c r="B540" s="567"/>
      <c r="C540" s="331" t="s">
        <v>39</v>
      </c>
      <c r="D540" s="342" t="s">
        <v>14</v>
      </c>
      <c r="E540" s="343" t="s">
        <v>1</v>
      </c>
      <c r="F540" s="346">
        <f>F539</f>
        <v>3</v>
      </c>
      <c r="G540" s="346">
        <f>F542</f>
        <v>1</v>
      </c>
      <c r="H540" s="345">
        <v>0</v>
      </c>
      <c r="I540" s="336">
        <f t="shared" si="20"/>
        <v>2430000</v>
      </c>
      <c r="J540" s="312"/>
    </row>
    <row r="541" spans="1:12" hidden="1" outlineLevel="1">
      <c r="A541" s="312"/>
      <c r="B541" s="567"/>
      <c r="C541" s="331" t="s">
        <v>39</v>
      </c>
      <c r="D541" s="342" t="s">
        <v>13</v>
      </c>
      <c r="E541" s="343" t="s">
        <v>17</v>
      </c>
      <c r="F541" s="346">
        <v>1</v>
      </c>
      <c r="G541" s="346">
        <f>F539</f>
        <v>3</v>
      </c>
      <c r="H541" s="345">
        <v>10000</v>
      </c>
      <c r="I541" s="336">
        <f t="shared" si="20"/>
        <v>2440000</v>
      </c>
      <c r="J541" s="312"/>
      <c r="L541" s="348"/>
    </row>
    <row r="542" spans="1:12" hidden="1" outlineLevel="1">
      <c r="A542" s="312"/>
      <c r="B542" s="567"/>
      <c r="C542" s="331" t="s">
        <v>39</v>
      </c>
      <c r="D542" s="342" t="s">
        <v>15</v>
      </c>
      <c r="E542" s="343" t="s">
        <v>17</v>
      </c>
      <c r="F542" s="347">
        <f>F541</f>
        <v>1</v>
      </c>
      <c r="G542" s="347">
        <f>F540</f>
        <v>3</v>
      </c>
      <c r="H542" s="345">
        <v>10000</v>
      </c>
      <c r="I542" s="336">
        <f t="shared" si="20"/>
        <v>2450000</v>
      </c>
      <c r="J542" s="312"/>
    </row>
    <row r="543" spans="1:12" hidden="1" outlineLevel="1">
      <c r="A543" s="312"/>
      <c r="B543" s="568" t="s">
        <v>48</v>
      </c>
      <c r="C543" s="331" t="s">
        <v>39</v>
      </c>
      <c r="D543" s="332" t="s">
        <v>0</v>
      </c>
      <c r="E543" s="333" t="s">
        <v>1</v>
      </c>
      <c r="F543" s="339">
        <v>3</v>
      </c>
      <c r="G543" s="339">
        <f>F545</f>
        <v>0</v>
      </c>
      <c r="H543" s="335">
        <v>0</v>
      </c>
      <c r="I543" s="336">
        <f t="shared" si="20"/>
        <v>2450000</v>
      </c>
      <c r="J543" s="312"/>
    </row>
    <row r="544" spans="1:12" hidden="1" outlineLevel="1">
      <c r="A544" s="312"/>
      <c r="B544" s="569"/>
      <c r="C544" s="331" t="s">
        <v>39</v>
      </c>
      <c r="D544" s="337" t="s">
        <v>5</v>
      </c>
      <c r="E544" s="338" t="s">
        <v>1</v>
      </c>
      <c r="F544" s="339">
        <f>F543</f>
        <v>3</v>
      </c>
      <c r="G544" s="339">
        <f>F546</f>
        <v>0</v>
      </c>
      <c r="H544" s="340">
        <v>0</v>
      </c>
      <c r="I544" s="336">
        <f t="shared" si="20"/>
        <v>2450000</v>
      </c>
      <c r="J544" s="312"/>
    </row>
    <row r="545" spans="1:13" hidden="1" outlineLevel="1">
      <c r="A545" s="312"/>
      <c r="B545" s="569"/>
      <c r="C545" s="331" t="s">
        <v>39</v>
      </c>
      <c r="D545" s="337" t="s">
        <v>23</v>
      </c>
      <c r="E545" s="338" t="s">
        <v>17</v>
      </c>
      <c r="F545" s="339">
        <v>0</v>
      </c>
      <c r="G545" s="339">
        <f>F543</f>
        <v>3</v>
      </c>
      <c r="H545" s="340">
        <v>10000</v>
      </c>
      <c r="I545" s="336">
        <f t="shared" si="20"/>
        <v>2460000</v>
      </c>
      <c r="J545" s="312"/>
    </row>
    <row r="546" spans="1:13" hidden="1" outlineLevel="1">
      <c r="A546" s="312"/>
      <c r="B546" s="569"/>
      <c r="C546" s="331" t="s">
        <v>39</v>
      </c>
      <c r="D546" s="337" t="s">
        <v>9</v>
      </c>
      <c r="E546" s="338" t="s">
        <v>17</v>
      </c>
      <c r="F546" s="341">
        <f>F545</f>
        <v>0</v>
      </c>
      <c r="G546" s="341">
        <f>F544</f>
        <v>3</v>
      </c>
      <c r="H546" s="340">
        <v>10000</v>
      </c>
      <c r="I546" s="336">
        <f t="shared" si="20"/>
        <v>2470000</v>
      </c>
      <c r="J546" s="312"/>
    </row>
    <row r="547" spans="1:13" hidden="1" outlineLevel="1">
      <c r="A547" s="312"/>
      <c r="B547" s="567" t="s">
        <v>92</v>
      </c>
      <c r="C547" s="331" t="s">
        <v>39</v>
      </c>
      <c r="D547" s="342" t="s">
        <v>13</v>
      </c>
      <c r="E547" s="343" t="str">
        <f>E543</f>
        <v>Thắng</v>
      </c>
      <c r="F547" s="344">
        <v>3</v>
      </c>
      <c r="G547" s="344">
        <f>F549</f>
        <v>0</v>
      </c>
      <c r="H547" s="345">
        <v>0</v>
      </c>
      <c r="I547" s="336">
        <f t="shared" si="20"/>
        <v>2470000</v>
      </c>
      <c r="J547" s="312"/>
    </row>
    <row r="548" spans="1:13" hidden="1" outlineLevel="1">
      <c r="A548" s="312"/>
      <c r="B548" s="567"/>
      <c r="C548" s="331" t="s">
        <v>39</v>
      </c>
      <c r="D548" s="342" t="s">
        <v>0</v>
      </c>
      <c r="E548" s="343" t="s">
        <v>1</v>
      </c>
      <c r="F548" s="346">
        <f>F547</f>
        <v>3</v>
      </c>
      <c r="G548" s="346">
        <f>F550</f>
        <v>0</v>
      </c>
      <c r="H548" s="345">
        <v>0</v>
      </c>
      <c r="I548" s="336">
        <f t="shared" si="20"/>
        <v>2470000</v>
      </c>
      <c r="J548" s="312"/>
    </row>
    <row r="549" spans="1:13" hidden="1" outlineLevel="1">
      <c r="A549" s="312"/>
      <c r="B549" s="567"/>
      <c r="C549" s="331" t="s">
        <v>39</v>
      </c>
      <c r="D549" s="342" t="s">
        <v>14</v>
      </c>
      <c r="E549" s="343" t="s">
        <v>17</v>
      </c>
      <c r="F549" s="346">
        <v>0</v>
      </c>
      <c r="G549" s="346">
        <f>F547</f>
        <v>3</v>
      </c>
      <c r="H549" s="345">
        <v>10000</v>
      </c>
      <c r="I549" s="336">
        <f t="shared" si="20"/>
        <v>2480000</v>
      </c>
      <c r="J549" s="312"/>
      <c r="L549" s="348"/>
    </row>
    <row r="550" spans="1:13" hidden="1" outlineLevel="1">
      <c r="A550" s="312"/>
      <c r="B550" s="567"/>
      <c r="C550" s="331" t="s">
        <v>39</v>
      </c>
      <c r="D550" s="342" t="s">
        <v>5</v>
      </c>
      <c r="E550" s="343" t="s">
        <v>17</v>
      </c>
      <c r="F550" s="347">
        <f>F549</f>
        <v>0</v>
      </c>
      <c r="G550" s="347">
        <f>F548</f>
        <v>3</v>
      </c>
      <c r="H550" s="345">
        <v>10000</v>
      </c>
      <c r="I550" s="336">
        <f t="shared" si="20"/>
        <v>2490000</v>
      </c>
      <c r="J550" s="312"/>
    </row>
    <row r="551" spans="1:13" hidden="1" outlineLevel="1">
      <c r="A551" s="312"/>
      <c r="B551" s="568" t="s">
        <v>93</v>
      </c>
      <c r="C551" s="331" t="s">
        <v>39</v>
      </c>
      <c r="D551" s="332" t="s">
        <v>5</v>
      </c>
      <c r="E551" s="333" t="s">
        <v>1</v>
      </c>
      <c r="F551" s="339">
        <v>3</v>
      </c>
      <c r="G551" s="339">
        <f>F553</f>
        <v>1</v>
      </c>
      <c r="H551" s="335">
        <v>0</v>
      </c>
      <c r="I551" s="336">
        <f t="shared" si="20"/>
        <v>2490000</v>
      </c>
      <c r="J551" s="312"/>
    </row>
    <row r="552" spans="1:13" hidden="1" outlineLevel="1">
      <c r="A552" s="312"/>
      <c r="B552" s="569"/>
      <c r="C552" s="331" t="s">
        <v>39</v>
      </c>
      <c r="D552" s="337" t="s">
        <v>14</v>
      </c>
      <c r="E552" s="338" t="s">
        <v>1</v>
      </c>
      <c r="F552" s="339">
        <f>F551</f>
        <v>3</v>
      </c>
      <c r="G552" s="339">
        <f>F554</f>
        <v>1</v>
      </c>
      <c r="H552" s="340">
        <v>0</v>
      </c>
      <c r="I552" s="336">
        <f t="shared" si="20"/>
        <v>2490000</v>
      </c>
      <c r="J552" s="312"/>
    </row>
    <row r="553" spans="1:13" hidden="1" outlineLevel="1">
      <c r="A553" s="312"/>
      <c r="B553" s="569"/>
      <c r="C553" s="331" t="s">
        <v>39</v>
      </c>
      <c r="D553" s="337" t="s">
        <v>9</v>
      </c>
      <c r="E553" s="338" t="s">
        <v>17</v>
      </c>
      <c r="F553" s="339">
        <v>1</v>
      </c>
      <c r="G553" s="339">
        <f>F551</f>
        <v>3</v>
      </c>
      <c r="H553" s="340">
        <v>10000</v>
      </c>
      <c r="I553" s="336">
        <f t="shared" si="20"/>
        <v>2500000</v>
      </c>
      <c r="J553" s="312"/>
    </row>
    <row r="554" spans="1:13" hidden="1" outlineLevel="1">
      <c r="A554" s="312"/>
      <c r="B554" s="569"/>
      <c r="C554" s="331" t="s">
        <v>39</v>
      </c>
      <c r="D554" s="337" t="s">
        <v>23</v>
      </c>
      <c r="E554" s="338" t="s">
        <v>17</v>
      </c>
      <c r="F554" s="341">
        <f>F553</f>
        <v>1</v>
      </c>
      <c r="G554" s="341">
        <f>F552</f>
        <v>3</v>
      </c>
      <c r="H554" s="340">
        <v>10000</v>
      </c>
      <c r="I554" s="336">
        <f t="shared" si="20"/>
        <v>2510000</v>
      </c>
      <c r="J554" s="312"/>
    </row>
    <row r="555" spans="1:13" collapsed="1">
      <c r="A555" s="312"/>
      <c r="B555" s="325" t="s">
        <v>350</v>
      </c>
      <c r="C555" s="326"/>
      <c r="D555" s="327"/>
      <c r="E555" s="328"/>
      <c r="F555" s="328"/>
      <c r="G555" s="328"/>
      <c r="H555" s="329">
        <f>SUM(H556:H575)</f>
        <v>100000</v>
      </c>
      <c r="I555" s="330">
        <v>0</v>
      </c>
      <c r="J555" s="312"/>
      <c r="M555" s="317"/>
    </row>
    <row r="556" spans="1:13" hidden="1" outlineLevel="1">
      <c r="A556" s="312"/>
      <c r="B556" s="568" t="s">
        <v>2</v>
      </c>
      <c r="C556" s="331" t="s">
        <v>39</v>
      </c>
      <c r="D556" s="332" t="s">
        <v>14</v>
      </c>
      <c r="E556" s="333" t="s">
        <v>1</v>
      </c>
      <c r="F556" s="339">
        <v>3</v>
      </c>
      <c r="G556" s="339">
        <f>F558</f>
        <v>0</v>
      </c>
      <c r="H556" s="335">
        <v>0</v>
      </c>
      <c r="I556" s="336">
        <f>I554+H556</f>
        <v>2510000</v>
      </c>
      <c r="J556" s="312"/>
    </row>
    <row r="557" spans="1:13" hidden="1" outlineLevel="1">
      <c r="A557" s="312"/>
      <c r="B557" s="569"/>
      <c r="C557" s="331" t="s">
        <v>39</v>
      </c>
      <c r="D557" s="337" t="s">
        <v>23</v>
      </c>
      <c r="E557" s="338" t="s">
        <v>1</v>
      </c>
      <c r="F557" s="339">
        <f>F556</f>
        <v>3</v>
      </c>
      <c r="G557" s="339">
        <f>F559</f>
        <v>0</v>
      </c>
      <c r="H557" s="340">
        <v>0</v>
      </c>
      <c r="I557" s="336">
        <f t="shared" ref="I557:I575" si="21">I556+H557</f>
        <v>2510000</v>
      </c>
      <c r="J557" s="312"/>
    </row>
    <row r="558" spans="1:13" hidden="1" outlineLevel="1">
      <c r="A558" s="312"/>
      <c r="B558" s="569"/>
      <c r="C558" s="331" t="s">
        <v>39</v>
      </c>
      <c r="D558" s="337" t="s">
        <v>0</v>
      </c>
      <c r="E558" s="338" t="s">
        <v>17</v>
      </c>
      <c r="F558" s="339">
        <v>0</v>
      </c>
      <c r="G558" s="339">
        <f>F556</f>
        <v>3</v>
      </c>
      <c r="H558" s="340">
        <v>10000</v>
      </c>
      <c r="I558" s="336">
        <f t="shared" si="21"/>
        <v>2520000</v>
      </c>
      <c r="J558" s="312"/>
    </row>
    <row r="559" spans="1:13" hidden="1" outlineLevel="1">
      <c r="A559" s="312"/>
      <c r="B559" s="569"/>
      <c r="C559" s="331" t="s">
        <v>39</v>
      </c>
      <c r="D559" s="337" t="s">
        <v>25</v>
      </c>
      <c r="E559" s="338" t="s">
        <v>17</v>
      </c>
      <c r="F559" s="341">
        <f>F558</f>
        <v>0</v>
      </c>
      <c r="G559" s="341">
        <f>F557</f>
        <v>3</v>
      </c>
      <c r="H559" s="340">
        <v>10000</v>
      </c>
      <c r="I559" s="336">
        <f t="shared" si="21"/>
        <v>2530000</v>
      </c>
      <c r="J559" s="312"/>
    </row>
    <row r="560" spans="1:13" hidden="1" outlineLevel="1">
      <c r="A560" s="312"/>
      <c r="B560" s="567" t="s">
        <v>3</v>
      </c>
      <c r="C560" s="331" t="s">
        <v>39</v>
      </c>
      <c r="D560" s="342" t="s">
        <v>14</v>
      </c>
      <c r="E560" s="343" t="str">
        <f>E556</f>
        <v>Thắng</v>
      </c>
      <c r="F560" s="344">
        <v>3</v>
      </c>
      <c r="G560" s="344">
        <f>F562</f>
        <v>1</v>
      </c>
      <c r="H560" s="345">
        <v>0</v>
      </c>
      <c r="I560" s="336">
        <f t="shared" si="21"/>
        <v>2530000</v>
      </c>
      <c r="J560" s="312"/>
    </row>
    <row r="561" spans="1:13" hidden="1" outlineLevel="1">
      <c r="A561" s="312"/>
      <c r="B561" s="567"/>
      <c r="C561" s="331" t="s">
        <v>39</v>
      </c>
      <c r="D561" s="342" t="s">
        <v>25</v>
      </c>
      <c r="E561" s="343" t="s">
        <v>1</v>
      </c>
      <c r="F561" s="346">
        <f>F560</f>
        <v>3</v>
      </c>
      <c r="G561" s="346">
        <f>F563</f>
        <v>1</v>
      </c>
      <c r="H561" s="345">
        <v>0</v>
      </c>
      <c r="I561" s="336">
        <f t="shared" si="21"/>
        <v>2530000</v>
      </c>
      <c r="J561" s="312"/>
    </row>
    <row r="562" spans="1:13" hidden="1" outlineLevel="1">
      <c r="A562" s="312"/>
      <c r="B562" s="567"/>
      <c r="C562" s="331" t="s">
        <v>39</v>
      </c>
      <c r="D562" s="342" t="s">
        <v>15</v>
      </c>
      <c r="E562" s="343" t="s">
        <v>17</v>
      </c>
      <c r="F562" s="346">
        <v>1</v>
      </c>
      <c r="G562" s="346">
        <f>F560</f>
        <v>3</v>
      </c>
      <c r="H562" s="345">
        <v>10000</v>
      </c>
      <c r="I562" s="336">
        <f t="shared" si="21"/>
        <v>2540000</v>
      </c>
      <c r="J562" s="312"/>
      <c r="L562" s="348"/>
    </row>
    <row r="563" spans="1:13" hidden="1" outlineLevel="1">
      <c r="A563" s="312"/>
      <c r="B563" s="567"/>
      <c r="C563" s="331" t="s">
        <v>39</v>
      </c>
      <c r="D563" s="342" t="s">
        <v>0</v>
      </c>
      <c r="E563" s="343" t="s">
        <v>17</v>
      </c>
      <c r="F563" s="347">
        <f>F562</f>
        <v>1</v>
      </c>
      <c r="G563" s="347">
        <f>F561</f>
        <v>3</v>
      </c>
      <c r="H563" s="345">
        <v>10000</v>
      </c>
      <c r="I563" s="336">
        <f t="shared" si="21"/>
        <v>2550000</v>
      </c>
      <c r="J563" s="312"/>
    </row>
    <row r="564" spans="1:13" hidden="1" outlineLevel="1">
      <c r="A564" s="312"/>
      <c r="B564" s="568" t="s">
        <v>6</v>
      </c>
      <c r="C564" s="331" t="s">
        <v>39</v>
      </c>
      <c r="D564" s="332" t="s">
        <v>0</v>
      </c>
      <c r="E564" s="333" t="s">
        <v>1</v>
      </c>
      <c r="F564" s="339">
        <v>3</v>
      </c>
      <c r="G564" s="339">
        <f>F566</f>
        <v>1</v>
      </c>
      <c r="H564" s="335">
        <v>0</v>
      </c>
      <c r="I564" s="336">
        <f t="shared" si="21"/>
        <v>2550000</v>
      </c>
      <c r="J564" s="312"/>
    </row>
    <row r="565" spans="1:13" hidden="1" outlineLevel="1">
      <c r="A565" s="312"/>
      <c r="B565" s="569"/>
      <c r="C565" s="331" t="s">
        <v>39</v>
      </c>
      <c r="D565" s="337" t="s">
        <v>23</v>
      </c>
      <c r="E565" s="338" t="s">
        <v>1</v>
      </c>
      <c r="F565" s="339">
        <f>F564</f>
        <v>3</v>
      </c>
      <c r="G565" s="339">
        <f>F567</f>
        <v>1</v>
      </c>
      <c r="H565" s="340">
        <v>0</v>
      </c>
      <c r="I565" s="336">
        <f t="shared" si="21"/>
        <v>2550000</v>
      </c>
      <c r="J565" s="312"/>
    </row>
    <row r="566" spans="1:13" hidden="1" outlineLevel="1">
      <c r="A566" s="312"/>
      <c r="B566" s="569"/>
      <c r="C566" s="331" t="s">
        <v>39</v>
      </c>
      <c r="D566" s="337" t="s">
        <v>14</v>
      </c>
      <c r="E566" s="338" t="s">
        <v>17</v>
      </c>
      <c r="F566" s="339">
        <v>1</v>
      </c>
      <c r="G566" s="339">
        <f>F564</f>
        <v>3</v>
      </c>
      <c r="H566" s="340">
        <v>10000</v>
      </c>
      <c r="I566" s="336">
        <f t="shared" si="21"/>
        <v>2560000</v>
      </c>
      <c r="J566" s="312"/>
    </row>
    <row r="567" spans="1:13" hidden="1" outlineLevel="1">
      <c r="A567" s="312"/>
      <c r="B567" s="569"/>
      <c r="C567" s="331" t="s">
        <v>39</v>
      </c>
      <c r="D567" s="337" t="s">
        <v>24</v>
      </c>
      <c r="E567" s="338" t="s">
        <v>17</v>
      </c>
      <c r="F567" s="341">
        <f>F566</f>
        <v>1</v>
      </c>
      <c r="G567" s="341">
        <f>F565</f>
        <v>3</v>
      </c>
      <c r="H567" s="340">
        <v>10000</v>
      </c>
      <c r="I567" s="336">
        <f t="shared" si="21"/>
        <v>2570000</v>
      </c>
      <c r="J567" s="312"/>
    </row>
    <row r="568" spans="1:13" hidden="1" outlineLevel="1">
      <c r="A568" s="312"/>
      <c r="B568" s="567" t="s">
        <v>7</v>
      </c>
      <c r="C568" s="331" t="s">
        <v>39</v>
      </c>
      <c r="D568" s="342" t="s">
        <v>25</v>
      </c>
      <c r="E568" s="343" t="s">
        <v>1</v>
      </c>
      <c r="F568" s="344">
        <v>3</v>
      </c>
      <c r="G568" s="344">
        <f>F570</f>
        <v>0</v>
      </c>
      <c r="H568" s="345">
        <v>0</v>
      </c>
      <c r="I568" s="336">
        <f t="shared" si="21"/>
        <v>2570000</v>
      </c>
      <c r="J568" s="312"/>
    </row>
    <row r="569" spans="1:13" hidden="1" outlineLevel="1">
      <c r="A569" s="312"/>
      <c r="B569" s="567"/>
      <c r="C569" s="331" t="s">
        <v>39</v>
      </c>
      <c r="D569" s="342" t="s">
        <v>24</v>
      </c>
      <c r="E569" s="343" t="s">
        <v>1</v>
      </c>
      <c r="F569" s="346">
        <f>F568</f>
        <v>3</v>
      </c>
      <c r="G569" s="346">
        <f>F571</f>
        <v>0</v>
      </c>
      <c r="H569" s="345">
        <v>0</v>
      </c>
      <c r="I569" s="336">
        <f t="shared" si="21"/>
        <v>2570000</v>
      </c>
      <c r="J569" s="312"/>
    </row>
    <row r="570" spans="1:13" hidden="1" outlineLevel="1">
      <c r="A570" s="312"/>
      <c r="B570" s="567"/>
      <c r="C570" s="331" t="s">
        <v>39</v>
      </c>
      <c r="D570" s="342" t="s">
        <v>15</v>
      </c>
      <c r="E570" s="343" t="s">
        <v>17</v>
      </c>
      <c r="F570" s="346">
        <v>0</v>
      </c>
      <c r="G570" s="346">
        <f>F568</f>
        <v>3</v>
      </c>
      <c r="H570" s="345">
        <v>10000</v>
      </c>
      <c r="I570" s="336">
        <f t="shared" si="21"/>
        <v>2580000</v>
      </c>
      <c r="J570" s="312"/>
      <c r="L570" s="348"/>
    </row>
    <row r="571" spans="1:13" hidden="1" outlineLevel="1">
      <c r="A571" s="312"/>
      <c r="B571" s="567"/>
      <c r="C571" s="331" t="s">
        <v>39</v>
      </c>
      <c r="D571" s="342" t="s">
        <v>23</v>
      </c>
      <c r="E571" s="343" t="s">
        <v>17</v>
      </c>
      <c r="F571" s="347">
        <f>F570</f>
        <v>0</v>
      </c>
      <c r="G571" s="347">
        <f>F569</f>
        <v>3</v>
      </c>
      <c r="H571" s="345">
        <v>10000</v>
      </c>
      <c r="I571" s="336">
        <f t="shared" si="21"/>
        <v>2590000</v>
      </c>
      <c r="J571" s="312"/>
    </row>
    <row r="572" spans="1:13" hidden="1" outlineLevel="1">
      <c r="A572" s="312"/>
      <c r="B572" s="568" t="s">
        <v>8</v>
      </c>
      <c r="C572" s="331" t="s">
        <v>39</v>
      </c>
      <c r="D572" s="332" t="s">
        <v>0</v>
      </c>
      <c r="E572" s="333" t="s">
        <v>1</v>
      </c>
      <c r="F572" s="339">
        <v>3</v>
      </c>
      <c r="G572" s="339">
        <f>F574</f>
        <v>1</v>
      </c>
      <c r="H572" s="335">
        <v>0</v>
      </c>
      <c r="I572" s="336">
        <f t="shared" si="21"/>
        <v>2590000</v>
      </c>
      <c r="J572" s="312"/>
    </row>
    <row r="573" spans="1:13" hidden="1" outlineLevel="1">
      <c r="A573" s="312"/>
      <c r="B573" s="569"/>
      <c r="C573" s="331" t="s">
        <v>39</v>
      </c>
      <c r="D573" s="337" t="s">
        <v>15</v>
      </c>
      <c r="E573" s="338" t="s">
        <v>1</v>
      </c>
      <c r="F573" s="339">
        <f>F572</f>
        <v>3</v>
      </c>
      <c r="G573" s="339">
        <f>F575</f>
        <v>1</v>
      </c>
      <c r="H573" s="340">
        <v>0</v>
      </c>
      <c r="I573" s="336">
        <f t="shared" si="21"/>
        <v>2590000</v>
      </c>
      <c r="J573" s="312"/>
    </row>
    <row r="574" spans="1:13" hidden="1" outlineLevel="1">
      <c r="A574" s="312"/>
      <c r="B574" s="569"/>
      <c r="C574" s="331" t="s">
        <v>39</v>
      </c>
      <c r="D574" s="337" t="s">
        <v>23</v>
      </c>
      <c r="E574" s="338" t="s">
        <v>17</v>
      </c>
      <c r="F574" s="339">
        <v>1</v>
      </c>
      <c r="G574" s="339">
        <f>F572</f>
        <v>3</v>
      </c>
      <c r="H574" s="340">
        <v>10000</v>
      </c>
      <c r="I574" s="336">
        <f t="shared" si="21"/>
        <v>2600000</v>
      </c>
      <c r="J574" s="312"/>
    </row>
    <row r="575" spans="1:13" hidden="1" outlineLevel="1">
      <c r="A575" s="312"/>
      <c r="B575" s="569"/>
      <c r="C575" s="331" t="s">
        <v>39</v>
      </c>
      <c r="D575" s="337" t="s">
        <v>24</v>
      </c>
      <c r="E575" s="338" t="s">
        <v>17</v>
      </c>
      <c r="F575" s="341">
        <f>F574</f>
        <v>1</v>
      </c>
      <c r="G575" s="341">
        <f>F573</f>
        <v>3</v>
      </c>
      <c r="H575" s="340">
        <v>10000</v>
      </c>
      <c r="I575" s="336">
        <f t="shared" si="21"/>
        <v>2610000</v>
      </c>
      <c r="J575" s="312"/>
    </row>
    <row r="576" spans="1:13" collapsed="1">
      <c r="A576" s="312"/>
      <c r="B576" s="325" t="s">
        <v>351</v>
      </c>
      <c r="C576" s="326"/>
      <c r="D576" s="327"/>
      <c r="E576" s="328"/>
      <c r="F576" s="328"/>
      <c r="G576" s="328"/>
      <c r="H576" s="329">
        <f>SUM(H577:H648)</f>
        <v>330000</v>
      </c>
      <c r="I576" s="330">
        <v>0</v>
      </c>
      <c r="J576" s="312"/>
      <c r="M576" s="317"/>
    </row>
    <row r="577" spans="1:12" hidden="1" outlineLevel="1">
      <c r="A577" s="312"/>
      <c r="B577" s="568" t="s">
        <v>2</v>
      </c>
      <c r="C577" s="331" t="s">
        <v>39</v>
      </c>
      <c r="D577" s="332" t="s">
        <v>9</v>
      </c>
      <c r="E577" s="333" t="s">
        <v>1</v>
      </c>
      <c r="F577" s="339">
        <v>3</v>
      </c>
      <c r="G577" s="339">
        <f>F579</f>
        <v>1</v>
      </c>
      <c r="H577" s="335">
        <v>0</v>
      </c>
      <c r="I577" s="336">
        <f>I575+H577</f>
        <v>2610000</v>
      </c>
      <c r="J577" s="312"/>
    </row>
    <row r="578" spans="1:12" hidden="1" outlineLevel="1">
      <c r="A578" s="312"/>
      <c r="B578" s="569"/>
      <c r="C578" s="331" t="s">
        <v>39</v>
      </c>
      <c r="D578" s="337" t="s">
        <v>25</v>
      </c>
      <c r="E578" s="338" t="s">
        <v>1</v>
      </c>
      <c r="F578" s="339">
        <f>F577</f>
        <v>3</v>
      </c>
      <c r="G578" s="339">
        <f>F580</f>
        <v>1</v>
      </c>
      <c r="H578" s="340">
        <v>0</v>
      </c>
      <c r="I578" s="336">
        <f t="shared" ref="I578:I596" si="22">I577+H578</f>
        <v>2610000</v>
      </c>
      <c r="J578" s="312"/>
    </row>
    <row r="579" spans="1:12" hidden="1" outlineLevel="1">
      <c r="A579" s="312"/>
      <c r="B579" s="569"/>
      <c r="C579" s="331" t="s">
        <v>39</v>
      </c>
      <c r="D579" s="337" t="s">
        <v>14</v>
      </c>
      <c r="E579" s="338" t="s">
        <v>17</v>
      </c>
      <c r="F579" s="339">
        <v>1</v>
      </c>
      <c r="G579" s="339">
        <f>F577</f>
        <v>3</v>
      </c>
      <c r="H579" s="340">
        <v>10000</v>
      </c>
      <c r="I579" s="336">
        <f t="shared" si="22"/>
        <v>2620000</v>
      </c>
      <c r="J579" s="312"/>
    </row>
    <row r="580" spans="1:12" hidden="1" outlineLevel="1">
      <c r="A580" s="312"/>
      <c r="B580" s="569"/>
      <c r="C580" s="331" t="s">
        <v>39</v>
      </c>
      <c r="D580" s="337" t="s">
        <v>16</v>
      </c>
      <c r="E580" s="338" t="s">
        <v>17</v>
      </c>
      <c r="F580" s="341">
        <f>F579</f>
        <v>1</v>
      </c>
      <c r="G580" s="341">
        <f>F578</f>
        <v>3</v>
      </c>
      <c r="H580" s="340">
        <v>10000</v>
      </c>
      <c r="I580" s="336">
        <f t="shared" si="22"/>
        <v>2630000</v>
      </c>
      <c r="J580" s="312"/>
    </row>
    <row r="581" spans="1:12" hidden="1" outlineLevel="1">
      <c r="A581" s="312"/>
      <c r="B581" s="567" t="s">
        <v>3</v>
      </c>
      <c r="C581" s="331" t="s">
        <v>39</v>
      </c>
      <c r="D581" s="342" t="s">
        <v>14</v>
      </c>
      <c r="E581" s="343" t="str">
        <f>E577</f>
        <v>Thắng</v>
      </c>
      <c r="F581" s="344">
        <v>3</v>
      </c>
      <c r="G581" s="344">
        <f>F583</f>
        <v>2</v>
      </c>
      <c r="H581" s="345">
        <v>0</v>
      </c>
      <c r="I581" s="336">
        <f t="shared" si="22"/>
        <v>2630000</v>
      </c>
      <c r="J581" s="312"/>
    </row>
    <row r="582" spans="1:12" hidden="1" outlineLevel="1">
      <c r="A582" s="312"/>
      <c r="B582" s="567"/>
      <c r="C582" s="331" t="s">
        <v>39</v>
      </c>
      <c r="D582" s="342" t="s">
        <v>9</v>
      </c>
      <c r="E582" s="343" t="s">
        <v>1</v>
      </c>
      <c r="F582" s="346">
        <f>F581</f>
        <v>3</v>
      </c>
      <c r="G582" s="346">
        <f>F584</f>
        <v>2</v>
      </c>
      <c r="H582" s="345">
        <v>0</v>
      </c>
      <c r="I582" s="336">
        <f t="shared" si="22"/>
        <v>2630000</v>
      </c>
      <c r="J582" s="312"/>
    </row>
    <row r="583" spans="1:12" hidden="1" outlineLevel="1">
      <c r="A583" s="312"/>
      <c r="B583" s="567"/>
      <c r="C583" s="331" t="s">
        <v>39</v>
      </c>
      <c r="D583" s="342" t="s">
        <v>25</v>
      </c>
      <c r="E583" s="343" t="s">
        <v>17</v>
      </c>
      <c r="F583" s="346">
        <v>2</v>
      </c>
      <c r="G583" s="346">
        <f>F581</f>
        <v>3</v>
      </c>
      <c r="H583" s="345">
        <v>10000</v>
      </c>
      <c r="I583" s="336">
        <f t="shared" si="22"/>
        <v>2640000</v>
      </c>
      <c r="J583" s="312"/>
      <c r="L583" s="348"/>
    </row>
    <row r="584" spans="1:12" hidden="1" outlineLevel="1">
      <c r="A584" s="312"/>
      <c r="B584" s="567"/>
      <c r="C584" s="331" t="s">
        <v>39</v>
      </c>
      <c r="D584" s="342" t="s">
        <v>16</v>
      </c>
      <c r="E584" s="343" t="s">
        <v>17</v>
      </c>
      <c r="F584" s="347">
        <f>F583</f>
        <v>2</v>
      </c>
      <c r="G584" s="347">
        <f>F582</f>
        <v>3</v>
      </c>
      <c r="H584" s="345">
        <v>10000</v>
      </c>
      <c r="I584" s="336">
        <f t="shared" si="22"/>
        <v>2650000</v>
      </c>
      <c r="J584" s="312"/>
    </row>
    <row r="585" spans="1:12" hidden="1" outlineLevel="1">
      <c r="A585" s="312"/>
      <c r="B585" s="568" t="s">
        <v>6</v>
      </c>
      <c r="C585" s="331" t="s">
        <v>39</v>
      </c>
      <c r="D585" s="332" t="s">
        <v>9</v>
      </c>
      <c r="E585" s="333" t="s">
        <v>1</v>
      </c>
      <c r="F585" s="339">
        <v>3</v>
      </c>
      <c r="G585" s="339">
        <f>F587</f>
        <v>2</v>
      </c>
      <c r="H585" s="335">
        <v>0</v>
      </c>
      <c r="I585" s="336">
        <f t="shared" si="22"/>
        <v>2650000</v>
      </c>
      <c r="J585" s="312"/>
    </row>
    <row r="586" spans="1:12" hidden="1" outlineLevel="1">
      <c r="A586" s="312"/>
      <c r="B586" s="569"/>
      <c r="C586" s="331" t="s">
        <v>39</v>
      </c>
      <c r="D586" s="337" t="s">
        <v>25</v>
      </c>
      <c r="E586" s="338" t="s">
        <v>1</v>
      </c>
      <c r="F586" s="339">
        <f>F585</f>
        <v>3</v>
      </c>
      <c r="G586" s="339">
        <f>F588</f>
        <v>2</v>
      </c>
      <c r="H586" s="340">
        <v>0</v>
      </c>
      <c r="I586" s="336">
        <f t="shared" si="22"/>
        <v>2650000</v>
      </c>
      <c r="J586" s="312"/>
    </row>
    <row r="587" spans="1:12" hidden="1" outlineLevel="1">
      <c r="A587" s="312"/>
      <c r="B587" s="569"/>
      <c r="C587" s="331" t="s">
        <v>39</v>
      </c>
      <c r="D587" s="337" t="s">
        <v>14</v>
      </c>
      <c r="E587" s="338" t="s">
        <v>17</v>
      </c>
      <c r="F587" s="339">
        <v>2</v>
      </c>
      <c r="G587" s="339">
        <f>F585</f>
        <v>3</v>
      </c>
      <c r="H587" s="340">
        <v>10000</v>
      </c>
      <c r="I587" s="336">
        <f t="shared" si="22"/>
        <v>2660000</v>
      </c>
      <c r="J587" s="312"/>
    </row>
    <row r="588" spans="1:12" hidden="1" outlineLevel="1">
      <c r="A588" s="312"/>
      <c r="B588" s="569"/>
      <c r="C588" s="331" t="s">
        <v>39</v>
      </c>
      <c r="D588" s="337" t="s">
        <v>16</v>
      </c>
      <c r="E588" s="338" t="s">
        <v>17</v>
      </c>
      <c r="F588" s="341">
        <f>F587</f>
        <v>2</v>
      </c>
      <c r="G588" s="341">
        <f>F586</f>
        <v>3</v>
      </c>
      <c r="H588" s="340">
        <v>10000</v>
      </c>
      <c r="I588" s="336">
        <f t="shared" si="22"/>
        <v>2670000</v>
      </c>
      <c r="J588" s="312"/>
    </row>
    <row r="589" spans="1:12" hidden="1" outlineLevel="1">
      <c r="A589" s="312"/>
      <c r="B589" s="567" t="s">
        <v>7</v>
      </c>
      <c r="C589" s="331" t="s">
        <v>39</v>
      </c>
      <c r="D589" s="342" t="s">
        <v>9</v>
      </c>
      <c r="E589" s="343" t="s">
        <v>1</v>
      </c>
      <c r="F589" s="344">
        <v>3</v>
      </c>
      <c r="G589" s="344">
        <f>F591</f>
        <v>1</v>
      </c>
      <c r="H589" s="345">
        <v>0</v>
      </c>
      <c r="I589" s="336">
        <f t="shared" si="22"/>
        <v>2670000</v>
      </c>
      <c r="J589" s="312"/>
    </row>
    <row r="590" spans="1:12" hidden="1" outlineLevel="1">
      <c r="A590" s="312"/>
      <c r="B590" s="567"/>
      <c r="C590" s="331" t="s">
        <v>39</v>
      </c>
      <c r="D590" s="342" t="s">
        <v>13</v>
      </c>
      <c r="E590" s="343" t="s">
        <v>1</v>
      </c>
      <c r="F590" s="346">
        <f>F589</f>
        <v>3</v>
      </c>
      <c r="G590" s="346">
        <f>F592</f>
        <v>1</v>
      </c>
      <c r="H590" s="345">
        <v>0</v>
      </c>
      <c r="I590" s="336">
        <f t="shared" si="22"/>
        <v>2670000</v>
      </c>
      <c r="J590" s="312"/>
    </row>
    <row r="591" spans="1:12" hidden="1" outlineLevel="1">
      <c r="A591" s="312"/>
      <c r="B591" s="567"/>
      <c r="C591" s="331" t="s">
        <v>39</v>
      </c>
      <c r="D591" s="342" t="s">
        <v>16</v>
      </c>
      <c r="E591" s="343" t="s">
        <v>17</v>
      </c>
      <c r="F591" s="346">
        <v>1</v>
      </c>
      <c r="G591" s="346">
        <f>F589</f>
        <v>3</v>
      </c>
      <c r="H591" s="345">
        <v>10000</v>
      </c>
      <c r="I591" s="336">
        <f t="shared" si="22"/>
        <v>2680000</v>
      </c>
      <c r="J591" s="312"/>
      <c r="L591" s="348"/>
    </row>
    <row r="592" spans="1:12" hidden="1" outlineLevel="1">
      <c r="A592" s="312"/>
      <c r="B592" s="567"/>
      <c r="C592" s="331" t="s">
        <v>39</v>
      </c>
      <c r="D592" s="342" t="s">
        <v>23</v>
      </c>
      <c r="E592" s="343" t="s">
        <v>17</v>
      </c>
      <c r="F592" s="347">
        <f>F591</f>
        <v>1</v>
      </c>
      <c r="G592" s="347">
        <f>F590</f>
        <v>3</v>
      </c>
      <c r="H592" s="345">
        <v>10000</v>
      </c>
      <c r="I592" s="336">
        <f t="shared" si="22"/>
        <v>2690000</v>
      </c>
      <c r="J592" s="312"/>
    </row>
    <row r="593" spans="1:12" hidden="1" outlineLevel="1">
      <c r="A593" s="312"/>
      <c r="B593" s="568" t="s">
        <v>8</v>
      </c>
      <c r="C593" s="331" t="s">
        <v>39</v>
      </c>
      <c r="D593" s="332" t="s">
        <v>14</v>
      </c>
      <c r="E593" s="333" t="s">
        <v>1</v>
      </c>
      <c r="F593" s="339">
        <v>3</v>
      </c>
      <c r="G593" s="339">
        <f>F595</f>
        <v>0</v>
      </c>
      <c r="H593" s="335">
        <v>0</v>
      </c>
      <c r="I593" s="336">
        <f t="shared" si="22"/>
        <v>2690000</v>
      </c>
      <c r="J593" s="312"/>
    </row>
    <row r="594" spans="1:12" hidden="1" outlineLevel="1">
      <c r="A594" s="312"/>
      <c r="B594" s="569"/>
      <c r="C594" s="331" t="s">
        <v>39</v>
      </c>
      <c r="D594" s="337" t="s">
        <v>23</v>
      </c>
      <c r="E594" s="338" t="s">
        <v>1</v>
      </c>
      <c r="F594" s="339">
        <f>F593</f>
        <v>3</v>
      </c>
      <c r="G594" s="339">
        <f>F596</f>
        <v>0</v>
      </c>
      <c r="H594" s="340">
        <v>0</v>
      </c>
      <c r="I594" s="336">
        <f t="shared" si="22"/>
        <v>2690000</v>
      </c>
      <c r="J594" s="312"/>
    </row>
    <row r="595" spans="1:12" hidden="1" outlineLevel="1">
      <c r="A595" s="312"/>
      <c r="B595" s="569"/>
      <c r="C595" s="331" t="s">
        <v>39</v>
      </c>
      <c r="D595" s="337" t="s">
        <v>25</v>
      </c>
      <c r="E595" s="338" t="s">
        <v>17</v>
      </c>
      <c r="F595" s="339">
        <v>0</v>
      </c>
      <c r="G595" s="339">
        <f>F593</f>
        <v>3</v>
      </c>
      <c r="H595" s="340">
        <v>10000</v>
      </c>
      <c r="I595" s="336">
        <f t="shared" si="22"/>
        <v>2700000</v>
      </c>
      <c r="J595" s="312"/>
    </row>
    <row r="596" spans="1:12" hidden="1" outlineLevel="1">
      <c r="A596" s="312"/>
      <c r="B596" s="569"/>
      <c r="C596" s="331" t="s">
        <v>39</v>
      </c>
      <c r="D596" s="337" t="s">
        <v>13</v>
      </c>
      <c r="E596" s="338" t="s">
        <v>17</v>
      </c>
      <c r="F596" s="341">
        <f>F595</f>
        <v>0</v>
      </c>
      <c r="G596" s="341">
        <f>F594</f>
        <v>3</v>
      </c>
      <c r="H596" s="340">
        <v>10000</v>
      </c>
      <c r="I596" s="336">
        <f t="shared" si="22"/>
        <v>2710000</v>
      </c>
      <c r="J596" s="312"/>
    </row>
    <row r="597" spans="1:12" hidden="1" outlineLevel="1">
      <c r="A597" s="312"/>
      <c r="B597" s="567" t="s">
        <v>10</v>
      </c>
      <c r="C597" s="331" t="s">
        <v>39</v>
      </c>
      <c r="D597" s="342" t="s">
        <v>25</v>
      </c>
      <c r="E597" s="343" t="str">
        <f>E593</f>
        <v>Thắng</v>
      </c>
      <c r="F597" s="344">
        <v>3</v>
      </c>
      <c r="G597" s="344">
        <f>F599</f>
        <v>2</v>
      </c>
      <c r="H597" s="345">
        <v>0</v>
      </c>
      <c r="I597" s="336">
        <f t="shared" ref="I597:I628" si="23">I596+H597</f>
        <v>2710000</v>
      </c>
      <c r="J597" s="312"/>
    </row>
    <row r="598" spans="1:12" hidden="1" outlineLevel="1">
      <c r="A598" s="312"/>
      <c r="B598" s="567"/>
      <c r="C598" s="331" t="s">
        <v>39</v>
      </c>
      <c r="D598" s="342" t="s">
        <v>16</v>
      </c>
      <c r="E598" s="343" t="s">
        <v>1</v>
      </c>
      <c r="F598" s="346">
        <f>F597</f>
        <v>3</v>
      </c>
      <c r="G598" s="346">
        <f>F600</f>
        <v>2</v>
      </c>
      <c r="H598" s="345">
        <v>0</v>
      </c>
      <c r="I598" s="336">
        <f t="shared" si="23"/>
        <v>2710000</v>
      </c>
      <c r="J598" s="312"/>
    </row>
    <row r="599" spans="1:12" hidden="1" outlineLevel="1">
      <c r="A599" s="312"/>
      <c r="B599" s="567"/>
      <c r="C599" s="331" t="s">
        <v>39</v>
      </c>
      <c r="D599" s="342" t="s">
        <v>9</v>
      </c>
      <c r="E599" s="343" t="s">
        <v>17</v>
      </c>
      <c r="F599" s="346">
        <v>2</v>
      </c>
      <c r="G599" s="346">
        <f>F597</f>
        <v>3</v>
      </c>
      <c r="H599" s="345">
        <v>10000</v>
      </c>
      <c r="I599" s="336">
        <f t="shared" si="23"/>
        <v>2720000</v>
      </c>
      <c r="J599" s="312"/>
      <c r="L599" s="348"/>
    </row>
    <row r="600" spans="1:12" hidden="1" outlineLevel="1">
      <c r="A600" s="312"/>
      <c r="B600" s="567"/>
      <c r="C600" s="331" t="s">
        <v>39</v>
      </c>
      <c r="D600" s="342" t="s">
        <v>14</v>
      </c>
      <c r="E600" s="343" t="s">
        <v>17</v>
      </c>
      <c r="F600" s="347">
        <f>F599</f>
        <v>2</v>
      </c>
      <c r="G600" s="347">
        <f>F598</f>
        <v>3</v>
      </c>
      <c r="H600" s="345">
        <v>10000</v>
      </c>
      <c r="I600" s="336">
        <f t="shared" si="23"/>
        <v>2730000</v>
      </c>
      <c r="J600" s="312"/>
    </row>
    <row r="601" spans="1:12" hidden="1" outlineLevel="1">
      <c r="A601" s="312"/>
      <c r="B601" s="568" t="s">
        <v>31</v>
      </c>
      <c r="C601" s="331" t="s">
        <v>39</v>
      </c>
      <c r="D601" s="332" t="s">
        <v>9</v>
      </c>
      <c r="E601" s="333" t="s">
        <v>1</v>
      </c>
      <c r="F601" s="339">
        <v>3</v>
      </c>
      <c r="G601" s="339">
        <f>F603</f>
        <v>0</v>
      </c>
      <c r="H601" s="335">
        <v>0</v>
      </c>
      <c r="I601" s="336">
        <f t="shared" si="23"/>
        <v>2730000</v>
      </c>
      <c r="J601" s="312"/>
    </row>
    <row r="602" spans="1:12" hidden="1" outlineLevel="1">
      <c r="A602" s="312"/>
      <c r="B602" s="569"/>
      <c r="C602" s="331" t="s">
        <v>39</v>
      </c>
      <c r="D602" s="337" t="s">
        <v>13</v>
      </c>
      <c r="E602" s="338" t="s">
        <v>1</v>
      </c>
      <c r="F602" s="339">
        <f>F601</f>
        <v>3</v>
      </c>
      <c r="G602" s="339">
        <f>F604</f>
        <v>0</v>
      </c>
      <c r="H602" s="340">
        <v>0</v>
      </c>
      <c r="I602" s="336">
        <f t="shared" si="23"/>
        <v>2730000</v>
      </c>
      <c r="J602" s="312"/>
    </row>
    <row r="603" spans="1:12" hidden="1" outlineLevel="1">
      <c r="A603" s="312"/>
      <c r="B603" s="569"/>
      <c r="C603" s="331" t="s">
        <v>39</v>
      </c>
      <c r="D603" s="337" t="s">
        <v>14</v>
      </c>
      <c r="E603" s="338" t="s">
        <v>17</v>
      </c>
      <c r="F603" s="339">
        <v>0</v>
      </c>
      <c r="G603" s="339">
        <f>F601</f>
        <v>3</v>
      </c>
      <c r="H603" s="340">
        <v>10000</v>
      </c>
      <c r="I603" s="336">
        <f t="shared" si="23"/>
        <v>2740000</v>
      </c>
      <c r="J603" s="312"/>
    </row>
    <row r="604" spans="1:12" hidden="1" outlineLevel="1">
      <c r="A604" s="312"/>
      <c r="B604" s="569"/>
      <c r="C604" s="331" t="s">
        <v>39</v>
      </c>
      <c r="D604" s="337" t="s">
        <v>23</v>
      </c>
      <c r="E604" s="338" t="s">
        <v>17</v>
      </c>
      <c r="F604" s="341">
        <f>F603</f>
        <v>0</v>
      </c>
      <c r="G604" s="341">
        <f>F602</f>
        <v>3</v>
      </c>
      <c r="H604" s="340">
        <v>10000</v>
      </c>
      <c r="I604" s="336">
        <f t="shared" si="23"/>
        <v>2750000</v>
      </c>
      <c r="J604" s="312"/>
    </row>
    <row r="605" spans="1:12" hidden="1" outlineLevel="1">
      <c r="A605" s="312"/>
      <c r="B605" s="567" t="s">
        <v>36</v>
      </c>
      <c r="C605" s="331" t="s">
        <v>39</v>
      </c>
      <c r="D605" s="342" t="s">
        <v>5</v>
      </c>
      <c r="E605" s="343" t="s">
        <v>1</v>
      </c>
      <c r="F605" s="344">
        <v>3</v>
      </c>
      <c r="G605" s="344">
        <f>F607</f>
        <v>0</v>
      </c>
      <c r="H605" s="345">
        <v>0</v>
      </c>
      <c r="I605" s="336">
        <f t="shared" si="23"/>
        <v>2750000</v>
      </c>
      <c r="J605" s="312"/>
    </row>
    <row r="606" spans="1:12" hidden="1" outlineLevel="1">
      <c r="A606" s="312"/>
      <c r="B606" s="567"/>
      <c r="C606" s="331" t="s">
        <v>39</v>
      </c>
      <c r="D606" s="342" t="s">
        <v>25</v>
      </c>
      <c r="E606" s="343" t="s">
        <v>1</v>
      </c>
      <c r="F606" s="346">
        <f>F605</f>
        <v>3</v>
      </c>
      <c r="G606" s="346">
        <f>F608</f>
        <v>0</v>
      </c>
      <c r="H606" s="345">
        <v>0</v>
      </c>
      <c r="I606" s="336">
        <f t="shared" si="23"/>
        <v>2750000</v>
      </c>
      <c r="J606" s="312"/>
    </row>
    <row r="607" spans="1:12" hidden="1" outlineLevel="1">
      <c r="A607" s="312"/>
      <c r="B607" s="567"/>
      <c r="C607" s="331" t="s">
        <v>39</v>
      </c>
      <c r="D607" s="342" t="s">
        <v>16</v>
      </c>
      <c r="E607" s="343" t="s">
        <v>17</v>
      </c>
      <c r="F607" s="346">
        <v>0</v>
      </c>
      <c r="G607" s="346">
        <f>F605</f>
        <v>3</v>
      </c>
      <c r="H607" s="345">
        <v>10000</v>
      </c>
      <c r="I607" s="336">
        <f t="shared" si="23"/>
        <v>2760000</v>
      </c>
      <c r="J607" s="312"/>
      <c r="L607" s="348"/>
    </row>
    <row r="608" spans="1:12" hidden="1" outlineLevel="1">
      <c r="A608" s="312"/>
      <c r="B608" s="567"/>
      <c r="C608" s="331" t="s">
        <v>39</v>
      </c>
      <c r="D608" s="342" t="s">
        <v>14</v>
      </c>
      <c r="E608" s="343" t="s">
        <v>17</v>
      </c>
      <c r="F608" s="347">
        <f>F607</f>
        <v>0</v>
      </c>
      <c r="G608" s="347">
        <f>F606</f>
        <v>3</v>
      </c>
      <c r="H608" s="345">
        <v>10000</v>
      </c>
      <c r="I608" s="336">
        <f t="shared" si="23"/>
        <v>2770000</v>
      </c>
      <c r="J608" s="312"/>
    </row>
    <row r="609" spans="1:12" hidden="1" outlineLevel="1">
      <c r="A609" s="312"/>
      <c r="B609" s="568" t="s">
        <v>37</v>
      </c>
      <c r="C609" s="331" t="s">
        <v>39</v>
      </c>
      <c r="D609" s="332" t="s">
        <v>5</v>
      </c>
      <c r="E609" s="333" t="s">
        <v>1</v>
      </c>
      <c r="F609" s="339">
        <v>3</v>
      </c>
      <c r="G609" s="339">
        <f>F611</f>
        <v>2</v>
      </c>
      <c r="H609" s="335">
        <v>0</v>
      </c>
      <c r="I609" s="336">
        <f t="shared" si="23"/>
        <v>2770000</v>
      </c>
      <c r="J609" s="312"/>
    </row>
    <row r="610" spans="1:12" hidden="1" outlineLevel="1">
      <c r="A610" s="312"/>
      <c r="B610" s="569"/>
      <c r="C610" s="331" t="s">
        <v>39</v>
      </c>
      <c r="D610" s="337" t="s">
        <v>25</v>
      </c>
      <c r="E610" s="338" t="s">
        <v>1</v>
      </c>
      <c r="F610" s="339">
        <f>F609</f>
        <v>3</v>
      </c>
      <c r="G610" s="339">
        <f>F612</f>
        <v>2</v>
      </c>
      <c r="H610" s="340">
        <v>0</v>
      </c>
      <c r="I610" s="336">
        <f t="shared" si="23"/>
        <v>2770000</v>
      </c>
      <c r="J610" s="312"/>
    </row>
    <row r="611" spans="1:12" hidden="1" outlineLevel="1">
      <c r="A611" s="312"/>
      <c r="B611" s="569"/>
      <c r="C611" s="331" t="s">
        <v>39</v>
      </c>
      <c r="D611" s="337" t="s">
        <v>23</v>
      </c>
      <c r="E611" s="338" t="s">
        <v>17</v>
      </c>
      <c r="F611" s="339">
        <v>2</v>
      </c>
      <c r="G611" s="339">
        <f>F609</f>
        <v>3</v>
      </c>
      <c r="H611" s="340">
        <v>10000</v>
      </c>
      <c r="I611" s="336">
        <f t="shared" si="23"/>
        <v>2780000</v>
      </c>
      <c r="J611" s="312"/>
    </row>
    <row r="612" spans="1:12" hidden="1" outlineLevel="1">
      <c r="A612" s="312"/>
      <c r="B612" s="569"/>
      <c r="C612" s="331" t="s">
        <v>39</v>
      </c>
      <c r="D612" s="337" t="s">
        <v>13</v>
      </c>
      <c r="E612" s="338" t="s">
        <v>17</v>
      </c>
      <c r="F612" s="341">
        <f>F611</f>
        <v>2</v>
      </c>
      <c r="G612" s="341">
        <f>F610</f>
        <v>3</v>
      </c>
      <c r="H612" s="340">
        <v>10000</v>
      </c>
      <c r="I612" s="336">
        <f t="shared" si="23"/>
        <v>2790000</v>
      </c>
      <c r="J612" s="312"/>
    </row>
    <row r="613" spans="1:12" hidden="1" outlineLevel="1">
      <c r="A613" s="312"/>
      <c r="B613" s="567" t="s">
        <v>41</v>
      </c>
      <c r="C613" s="331" t="s">
        <v>39</v>
      </c>
      <c r="D613" s="342" t="s">
        <v>14</v>
      </c>
      <c r="E613" s="343" t="str">
        <f>E609</f>
        <v>Thắng</v>
      </c>
      <c r="F613" s="344">
        <v>3</v>
      </c>
      <c r="G613" s="344">
        <f>F615</f>
        <v>1</v>
      </c>
      <c r="H613" s="345">
        <v>0</v>
      </c>
      <c r="I613" s="336">
        <f t="shared" si="23"/>
        <v>2790000</v>
      </c>
      <c r="J613" s="312"/>
    </row>
    <row r="614" spans="1:12" hidden="1" outlineLevel="1">
      <c r="A614" s="312"/>
      <c r="B614" s="567"/>
      <c r="C614" s="331" t="s">
        <v>39</v>
      </c>
      <c r="D614" s="342" t="s">
        <v>118</v>
      </c>
      <c r="E614" s="343" t="s">
        <v>1</v>
      </c>
      <c r="F614" s="346">
        <f>F613</f>
        <v>3</v>
      </c>
      <c r="G614" s="346">
        <f>F616</f>
        <v>1</v>
      </c>
      <c r="H614" s="345">
        <v>0</v>
      </c>
      <c r="I614" s="336">
        <f t="shared" si="23"/>
        <v>2790000</v>
      </c>
      <c r="J614" s="312"/>
    </row>
    <row r="615" spans="1:12" hidden="1" outlineLevel="1">
      <c r="A615" s="312"/>
      <c r="B615" s="567"/>
      <c r="C615" s="331" t="s">
        <v>39</v>
      </c>
      <c r="D615" s="342" t="s">
        <v>15</v>
      </c>
      <c r="E615" s="343" t="s">
        <v>17</v>
      </c>
      <c r="F615" s="346">
        <v>1</v>
      </c>
      <c r="G615" s="346">
        <f>F613</f>
        <v>3</v>
      </c>
      <c r="H615" s="345">
        <v>10000</v>
      </c>
      <c r="I615" s="336">
        <f t="shared" si="23"/>
        <v>2800000</v>
      </c>
      <c r="J615" s="312"/>
      <c r="L615" s="348"/>
    </row>
    <row r="616" spans="1:12" hidden="1" outlineLevel="1">
      <c r="A616" s="312"/>
      <c r="B616" s="567"/>
      <c r="C616" s="331" t="s">
        <v>39</v>
      </c>
      <c r="D616" s="342" t="s">
        <v>5</v>
      </c>
      <c r="E616" s="343" t="s">
        <v>17</v>
      </c>
      <c r="F616" s="347">
        <f>F615</f>
        <v>1</v>
      </c>
      <c r="G616" s="347">
        <f>F614</f>
        <v>3</v>
      </c>
      <c r="H616" s="345">
        <v>10000</v>
      </c>
      <c r="I616" s="336">
        <f t="shared" si="23"/>
        <v>2810000</v>
      </c>
      <c r="J616" s="312"/>
    </row>
    <row r="617" spans="1:12" hidden="1" outlineLevel="1">
      <c r="A617" s="312"/>
      <c r="B617" s="568" t="s">
        <v>48</v>
      </c>
      <c r="C617" s="331" t="s">
        <v>39</v>
      </c>
      <c r="D617" s="332" t="s">
        <v>13</v>
      </c>
      <c r="E617" s="333" t="s">
        <v>1</v>
      </c>
      <c r="F617" s="339">
        <v>3</v>
      </c>
      <c r="G617" s="339">
        <f>F619</f>
        <v>2</v>
      </c>
      <c r="H617" s="335">
        <v>0</v>
      </c>
      <c r="I617" s="336">
        <f t="shared" si="23"/>
        <v>2810000</v>
      </c>
      <c r="J617" s="312"/>
    </row>
    <row r="618" spans="1:12" hidden="1" outlineLevel="1">
      <c r="A618" s="312"/>
      <c r="B618" s="569"/>
      <c r="C618" s="331" t="s">
        <v>39</v>
      </c>
      <c r="D618" s="337" t="s">
        <v>15</v>
      </c>
      <c r="E618" s="338" t="s">
        <v>1</v>
      </c>
      <c r="F618" s="339">
        <f>F617</f>
        <v>3</v>
      </c>
      <c r="G618" s="339">
        <f>F620</f>
        <v>2</v>
      </c>
      <c r="H618" s="340">
        <v>0</v>
      </c>
      <c r="I618" s="336">
        <f t="shared" si="23"/>
        <v>2810000</v>
      </c>
      <c r="J618" s="312"/>
    </row>
    <row r="619" spans="1:12" hidden="1" outlineLevel="1">
      <c r="A619" s="312"/>
      <c r="B619" s="569"/>
      <c r="C619" s="331" t="s">
        <v>39</v>
      </c>
      <c r="D619" s="337" t="s">
        <v>23</v>
      </c>
      <c r="E619" s="338" t="s">
        <v>17</v>
      </c>
      <c r="F619" s="339">
        <v>2</v>
      </c>
      <c r="G619" s="339">
        <f>F617</f>
        <v>3</v>
      </c>
      <c r="H619" s="340">
        <v>10000</v>
      </c>
      <c r="I619" s="336">
        <f t="shared" si="23"/>
        <v>2820000</v>
      </c>
      <c r="J619" s="312"/>
    </row>
    <row r="620" spans="1:12" hidden="1" outlineLevel="1">
      <c r="A620" s="312"/>
      <c r="B620" s="569"/>
      <c r="C620" s="331" t="s">
        <v>39</v>
      </c>
      <c r="D620" s="337" t="s">
        <v>118</v>
      </c>
      <c r="E620" s="338" t="s">
        <v>17</v>
      </c>
      <c r="F620" s="341">
        <f>F619</f>
        <v>2</v>
      </c>
      <c r="G620" s="341">
        <f>F618</f>
        <v>3</v>
      </c>
      <c r="H620" s="340">
        <v>10000</v>
      </c>
      <c r="I620" s="336">
        <f t="shared" si="23"/>
        <v>2830000</v>
      </c>
      <c r="J620" s="312"/>
    </row>
    <row r="621" spans="1:12" hidden="1" outlineLevel="1">
      <c r="A621" s="312"/>
      <c r="B621" s="567" t="s">
        <v>92</v>
      </c>
      <c r="C621" s="331" t="s">
        <v>39</v>
      </c>
      <c r="D621" s="342" t="s">
        <v>23</v>
      </c>
      <c r="E621" s="343" t="s">
        <v>1</v>
      </c>
      <c r="F621" s="344">
        <v>3</v>
      </c>
      <c r="G621" s="344">
        <f>F623</f>
        <v>2</v>
      </c>
      <c r="H621" s="345">
        <v>0</v>
      </c>
      <c r="I621" s="336">
        <f t="shared" si="23"/>
        <v>2830000</v>
      </c>
      <c r="J621" s="312"/>
    </row>
    <row r="622" spans="1:12" hidden="1" outlineLevel="1">
      <c r="A622" s="312"/>
      <c r="B622" s="567"/>
      <c r="C622" s="331" t="s">
        <v>39</v>
      </c>
      <c r="D622" s="342" t="s">
        <v>15</v>
      </c>
      <c r="E622" s="343" t="s">
        <v>1</v>
      </c>
      <c r="F622" s="346">
        <f>F621</f>
        <v>3</v>
      </c>
      <c r="G622" s="346">
        <f>F624</f>
        <v>2</v>
      </c>
      <c r="H622" s="345">
        <v>0</v>
      </c>
      <c r="I622" s="336">
        <f t="shared" si="23"/>
        <v>2830000</v>
      </c>
      <c r="J622" s="312"/>
    </row>
    <row r="623" spans="1:12" hidden="1" outlineLevel="1">
      <c r="A623" s="312"/>
      <c r="B623" s="567"/>
      <c r="C623" s="331" t="s">
        <v>39</v>
      </c>
      <c r="D623" s="342" t="s">
        <v>13</v>
      </c>
      <c r="E623" s="343" t="s">
        <v>17</v>
      </c>
      <c r="F623" s="346">
        <v>2</v>
      </c>
      <c r="G623" s="346">
        <f>F621</f>
        <v>3</v>
      </c>
      <c r="H623" s="345">
        <v>10000</v>
      </c>
      <c r="I623" s="336">
        <f t="shared" si="23"/>
        <v>2840000</v>
      </c>
      <c r="J623" s="312"/>
      <c r="L623" s="348"/>
    </row>
    <row r="624" spans="1:12" hidden="1" outlineLevel="1">
      <c r="A624" s="312"/>
      <c r="B624" s="567"/>
      <c r="C624" s="331" t="s">
        <v>39</v>
      </c>
      <c r="D624" s="342" t="s">
        <v>24</v>
      </c>
      <c r="E624" s="343" t="s">
        <v>17</v>
      </c>
      <c r="F624" s="347">
        <f>F623</f>
        <v>2</v>
      </c>
      <c r="G624" s="347">
        <f>F622</f>
        <v>3</v>
      </c>
      <c r="H624" s="345">
        <v>10000</v>
      </c>
      <c r="I624" s="336">
        <f t="shared" si="23"/>
        <v>2850000</v>
      </c>
      <c r="J624" s="312"/>
    </row>
    <row r="625" spans="1:12" hidden="1" outlineLevel="1">
      <c r="A625" s="312"/>
      <c r="B625" s="568" t="s">
        <v>93</v>
      </c>
      <c r="C625" s="331" t="s">
        <v>39</v>
      </c>
      <c r="D625" s="332" t="s">
        <v>118</v>
      </c>
      <c r="E625" s="333" t="s">
        <v>1</v>
      </c>
      <c r="F625" s="339">
        <v>3</v>
      </c>
      <c r="G625" s="339">
        <f>F627</f>
        <v>2</v>
      </c>
      <c r="H625" s="335">
        <v>0</v>
      </c>
      <c r="I625" s="336">
        <f t="shared" si="23"/>
        <v>2850000</v>
      </c>
      <c r="J625" s="312"/>
    </row>
    <row r="626" spans="1:12" hidden="1" outlineLevel="1">
      <c r="A626" s="312"/>
      <c r="B626" s="569"/>
      <c r="C626" s="331" t="s">
        <v>39</v>
      </c>
      <c r="D626" s="337" t="s">
        <v>111</v>
      </c>
      <c r="E626" s="338" t="s">
        <v>1</v>
      </c>
      <c r="F626" s="339">
        <f>F625</f>
        <v>3</v>
      </c>
      <c r="G626" s="339">
        <f>F628</f>
        <v>2</v>
      </c>
      <c r="H626" s="340">
        <v>0</v>
      </c>
      <c r="I626" s="336">
        <f t="shared" si="23"/>
        <v>2850000</v>
      </c>
      <c r="J626" s="312"/>
    </row>
    <row r="627" spans="1:12" hidden="1" outlineLevel="1">
      <c r="A627" s="312"/>
      <c r="B627" s="569"/>
      <c r="C627" s="331" t="s">
        <v>39</v>
      </c>
      <c r="D627" s="337" t="s">
        <v>5</v>
      </c>
      <c r="E627" s="338" t="s">
        <v>17</v>
      </c>
      <c r="F627" s="339">
        <v>2</v>
      </c>
      <c r="G627" s="339">
        <f>F625</f>
        <v>3</v>
      </c>
      <c r="H627" s="340">
        <v>10000</v>
      </c>
      <c r="I627" s="336">
        <f t="shared" si="23"/>
        <v>2860000</v>
      </c>
      <c r="J627" s="312"/>
    </row>
    <row r="628" spans="1:12" hidden="1" outlineLevel="1">
      <c r="A628" s="312"/>
      <c r="B628" s="569"/>
      <c r="C628" s="331" t="s">
        <v>39</v>
      </c>
      <c r="D628" s="337" t="s">
        <v>24</v>
      </c>
      <c r="E628" s="338" t="s">
        <v>17</v>
      </c>
      <c r="F628" s="341">
        <f>F627</f>
        <v>2</v>
      </c>
      <c r="G628" s="341">
        <f>F626</f>
        <v>3</v>
      </c>
      <c r="H628" s="340">
        <v>10000</v>
      </c>
      <c r="I628" s="336">
        <f t="shared" si="23"/>
        <v>2870000</v>
      </c>
      <c r="J628" s="312"/>
    </row>
    <row r="629" spans="1:12" hidden="1" outlineLevel="1">
      <c r="A629" s="312"/>
      <c r="B629" s="567" t="s">
        <v>122</v>
      </c>
      <c r="C629" s="331" t="s">
        <v>39</v>
      </c>
      <c r="D629" s="342" t="s">
        <v>23</v>
      </c>
      <c r="E629" s="343" t="str">
        <f>E625</f>
        <v>Thắng</v>
      </c>
      <c r="F629" s="344">
        <v>3</v>
      </c>
      <c r="G629" s="344">
        <f>F631</f>
        <v>2</v>
      </c>
      <c r="H629" s="345">
        <v>0</v>
      </c>
      <c r="I629" s="336">
        <f t="shared" ref="I629:I644" si="24">I628+H629</f>
        <v>2870000</v>
      </c>
      <c r="J629" s="312"/>
    </row>
    <row r="630" spans="1:12" hidden="1" outlineLevel="1">
      <c r="A630" s="312"/>
      <c r="B630" s="567"/>
      <c r="C630" s="331" t="s">
        <v>39</v>
      </c>
      <c r="D630" s="342" t="s">
        <v>24</v>
      </c>
      <c r="E630" s="343" t="s">
        <v>1</v>
      </c>
      <c r="F630" s="346">
        <f>F629</f>
        <v>3</v>
      </c>
      <c r="G630" s="346">
        <f>F632</f>
        <v>2</v>
      </c>
      <c r="H630" s="345">
        <v>0</v>
      </c>
      <c r="I630" s="336">
        <f t="shared" si="24"/>
        <v>2870000</v>
      </c>
      <c r="J630" s="312"/>
    </row>
    <row r="631" spans="1:12" hidden="1" outlineLevel="1">
      <c r="A631" s="312"/>
      <c r="B631" s="567"/>
      <c r="C631" s="331" t="s">
        <v>39</v>
      </c>
      <c r="D631" s="342" t="s">
        <v>13</v>
      </c>
      <c r="E631" s="343" t="s">
        <v>17</v>
      </c>
      <c r="F631" s="346">
        <v>2</v>
      </c>
      <c r="G631" s="346">
        <f>F629</f>
        <v>3</v>
      </c>
      <c r="H631" s="345">
        <v>10000</v>
      </c>
      <c r="I631" s="336">
        <f t="shared" si="24"/>
        <v>2880000</v>
      </c>
      <c r="J631" s="312"/>
      <c r="L631" s="348"/>
    </row>
    <row r="632" spans="1:12" hidden="1" outlineLevel="1">
      <c r="A632" s="312"/>
      <c r="B632" s="567"/>
      <c r="C632" s="331" t="s">
        <v>39</v>
      </c>
      <c r="D632" s="342" t="s">
        <v>15</v>
      </c>
      <c r="E632" s="343" t="s">
        <v>17</v>
      </c>
      <c r="F632" s="347">
        <f>F631</f>
        <v>2</v>
      </c>
      <c r="G632" s="347">
        <f>F630</f>
        <v>3</v>
      </c>
      <c r="H632" s="345">
        <v>10000</v>
      </c>
      <c r="I632" s="336">
        <f t="shared" si="24"/>
        <v>2890000</v>
      </c>
      <c r="J632" s="312"/>
    </row>
    <row r="633" spans="1:12" hidden="1" outlineLevel="1">
      <c r="A633" s="312"/>
      <c r="B633" s="568" t="s">
        <v>123</v>
      </c>
      <c r="C633" s="331" t="s">
        <v>39</v>
      </c>
      <c r="D633" s="332" t="s">
        <v>24</v>
      </c>
      <c r="E633" s="333" t="s">
        <v>1</v>
      </c>
      <c r="F633" s="339">
        <v>3</v>
      </c>
      <c r="G633" s="339">
        <f>F635</f>
        <v>2</v>
      </c>
      <c r="H633" s="335">
        <v>0</v>
      </c>
      <c r="I633" s="336">
        <f t="shared" si="24"/>
        <v>2890000</v>
      </c>
      <c r="J633" s="312"/>
    </row>
    <row r="634" spans="1:12" hidden="1" outlineLevel="1">
      <c r="A634" s="312"/>
      <c r="B634" s="569"/>
      <c r="C634" s="331" t="s">
        <v>39</v>
      </c>
      <c r="D634" s="337" t="s">
        <v>5</v>
      </c>
      <c r="E634" s="338" t="s">
        <v>1</v>
      </c>
      <c r="F634" s="339">
        <f>F633</f>
        <v>3</v>
      </c>
      <c r="G634" s="339">
        <f>F636</f>
        <v>2</v>
      </c>
      <c r="H634" s="340">
        <v>0</v>
      </c>
      <c r="I634" s="336">
        <f t="shared" si="24"/>
        <v>2890000</v>
      </c>
      <c r="J634" s="312"/>
    </row>
    <row r="635" spans="1:12" hidden="1" outlineLevel="1">
      <c r="A635" s="312"/>
      <c r="B635" s="569"/>
      <c r="C635" s="331" t="s">
        <v>39</v>
      </c>
      <c r="D635" s="337" t="s">
        <v>111</v>
      </c>
      <c r="E635" s="338" t="s">
        <v>17</v>
      </c>
      <c r="F635" s="339">
        <v>2</v>
      </c>
      <c r="G635" s="339">
        <f>F633</f>
        <v>3</v>
      </c>
      <c r="H635" s="340">
        <v>0</v>
      </c>
      <c r="I635" s="336">
        <f t="shared" si="24"/>
        <v>2890000</v>
      </c>
      <c r="J635" s="312"/>
    </row>
    <row r="636" spans="1:12" hidden="1" outlineLevel="1">
      <c r="A636" s="312"/>
      <c r="B636" s="569"/>
      <c r="C636" s="331" t="s">
        <v>39</v>
      </c>
      <c r="D636" s="337" t="s">
        <v>118</v>
      </c>
      <c r="E636" s="338" t="s">
        <v>17</v>
      </c>
      <c r="F636" s="341">
        <f>F635</f>
        <v>2</v>
      </c>
      <c r="G636" s="341">
        <f>F634</f>
        <v>3</v>
      </c>
      <c r="H636" s="340">
        <v>10000</v>
      </c>
      <c r="I636" s="336">
        <f t="shared" si="24"/>
        <v>2900000</v>
      </c>
      <c r="J636" s="312"/>
    </row>
    <row r="637" spans="1:12" hidden="1" outlineLevel="1">
      <c r="A637" s="312"/>
      <c r="B637" s="567" t="s">
        <v>125</v>
      </c>
      <c r="C637" s="331" t="s">
        <v>39</v>
      </c>
      <c r="D637" s="342" t="s">
        <v>23</v>
      </c>
      <c r="E637" s="343" t="s">
        <v>1</v>
      </c>
      <c r="F637" s="344">
        <v>3</v>
      </c>
      <c r="G637" s="344">
        <f>F639</f>
        <v>2</v>
      </c>
      <c r="H637" s="345">
        <v>0</v>
      </c>
      <c r="I637" s="336">
        <f t="shared" si="24"/>
        <v>2900000</v>
      </c>
      <c r="J637" s="312"/>
    </row>
    <row r="638" spans="1:12" hidden="1" outlineLevel="1">
      <c r="A638" s="312"/>
      <c r="B638" s="567"/>
      <c r="C638" s="331" t="s">
        <v>39</v>
      </c>
      <c r="D638" s="342" t="s">
        <v>15</v>
      </c>
      <c r="E638" s="343" t="s">
        <v>1</v>
      </c>
      <c r="F638" s="346">
        <f>F637</f>
        <v>3</v>
      </c>
      <c r="G638" s="346">
        <f>F640</f>
        <v>2</v>
      </c>
      <c r="H638" s="345">
        <v>0</v>
      </c>
      <c r="I638" s="336">
        <f t="shared" si="24"/>
        <v>2900000</v>
      </c>
      <c r="J638" s="312"/>
    </row>
    <row r="639" spans="1:12" hidden="1" outlineLevel="1">
      <c r="A639" s="312"/>
      <c r="B639" s="567"/>
      <c r="C639" s="331" t="s">
        <v>39</v>
      </c>
      <c r="D639" s="342" t="s">
        <v>5</v>
      </c>
      <c r="E639" s="343" t="s">
        <v>17</v>
      </c>
      <c r="F639" s="346">
        <v>2</v>
      </c>
      <c r="G639" s="346">
        <f>F637</f>
        <v>3</v>
      </c>
      <c r="H639" s="345">
        <v>10000</v>
      </c>
      <c r="I639" s="336">
        <f t="shared" si="24"/>
        <v>2910000</v>
      </c>
      <c r="J639" s="312"/>
      <c r="L639" s="348"/>
    </row>
    <row r="640" spans="1:12" hidden="1" outlineLevel="1">
      <c r="A640" s="312"/>
      <c r="B640" s="567"/>
      <c r="C640" s="331" t="s">
        <v>39</v>
      </c>
      <c r="D640" s="342" t="s">
        <v>111</v>
      </c>
      <c r="E640" s="343" t="s">
        <v>17</v>
      </c>
      <c r="F640" s="347">
        <f>F639</f>
        <v>2</v>
      </c>
      <c r="G640" s="347">
        <f>F638</f>
        <v>3</v>
      </c>
      <c r="H640" s="345">
        <v>0</v>
      </c>
      <c r="I640" s="336">
        <f t="shared" si="24"/>
        <v>2910000</v>
      </c>
      <c r="J640" s="312"/>
    </row>
    <row r="641" spans="1:13" hidden="1" outlineLevel="1">
      <c r="A641" s="312"/>
      <c r="B641" s="568" t="s">
        <v>126</v>
      </c>
      <c r="C641" s="331" t="s">
        <v>39</v>
      </c>
      <c r="D641" s="332" t="s">
        <v>5</v>
      </c>
      <c r="E641" s="333" t="s">
        <v>1</v>
      </c>
      <c r="F641" s="339">
        <v>3</v>
      </c>
      <c r="G641" s="339">
        <f>F643</f>
        <v>2</v>
      </c>
      <c r="H641" s="335">
        <v>0</v>
      </c>
      <c r="I641" s="336">
        <f t="shared" si="24"/>
        <v>2910000</v>
      </c>
      <c r="J641" s="312"/>
    </row>
    <row r="642" spans="1:13" hidden="1" outlineLevel="1">
      <c r="A642" s="312"/>
      <c r="B642" s="569"/>
      <c r="C642" s="331" t="s">
        <v>39</v>
      </c>
      <c r="D642" s="337" t="s">
        <v>24</v>
      </c>
      <c r="E642" s="338" t="s">
        <v>1</v>
      </c>
      <c r="F642" s="339">
        <f>F641</f>
        <v>3</v>
      </c>
      <c r="G642" s="339">
        <f>F644</f>
        <v>2</v>
      </c>
      <c r="H642" s="340">
        <v>0</v>
      </c>
      <c r="I642" s="336">
        <f t="shared" si="24"/>
        <v>2910000</v>
      </c>
      <c r="J642" s="312"/>
    </row>
    <row r="643" spans="1:13" hidden="1" outlineLevel="1">
      <c r="A643" s="312"/>
      <c r="B643" s="569"/>
      <c r="C643" s="331" t="s">
        <v>39</v>
      </c>
      <c r="D643" s="337" t="s">
        <v>111</v>
      </c>
      <c r="E643" s="338" t="s">
        <v>17</v>
      </c>
      <c r="F643" s="339">
        <v>2</v>
      </c>
      <c r="G643" s="339">
        <f>F641</f>
        <v>3</v>
      </c>
      <c r="H643" s="340">
        <v>0</v>
      </c>
      <c r="I643" s="336">
        <f t="shared" si="24"/>
        <v>2910000</v>
      </c>
      <c r="J643" s="312"/>
    </row>
    <row r="644" spans="1:13" hidden="1" outlineLevel="1">
      <c r="A644" s="312"/>
      <c r="B644" s="569"/>
      <c r="C644" s="331" t="s">
        <v>39</v>
      </c>
      <c r="D644" s="337" t="s">
        <v>118</v>
      </c>
      <c r="E644" s="338" t="s">
        <v>17</v>
      </c>
      <c r="F644" s="341">
        <f>F643</f>
        <v>2</v>
      </c>
      <c r="G644" s="341">
        <f>F642</f>
        <v>3</v>
      </c>
      <c r="H644" s="340">
        <v>10000</v>
      </c>
      <c r="I644" s="336">
        <f t="shared" si="24"/>
        <v>2920000</v>
      </c>
      <c r="J644" s="312"/>
    </row>
    <row r="645" spans="1:13" hidden="1" outlineLevel="1">
      <c r="A645" s="312"/>
      <c r="B645" s="567" t="s">
        <v>352</v>
      </c>
      <c r="C645" s="331" t="s">
        <v>39</v>
      </c>
      <c r="D645" s="342" t="s">
        <v>15</v>
      </c>
      <c r="E645" s="343" t="s">
        <v>1</v>
      </c>
      <c r="F645" s="344">
        <v>3</v>
      </c>
      <c r="G645" s="344">
        <f>F647</f>
        <v>2</v>
      </c>
      <c r="H645" s="345">
        <v>0</v>
      </c>
      <c r="I645" s="336">
        <f>I644+H645</f>
        <v>2920000</v>
      </c>
      <c r="J645" s="312"/>
    </row>
    <row r="646" spans="1:13" hidden="1" outlineLevel="1">
      <c r="A646" s="312"/>
      <c r="B646" s="567"/>
      <c r="C646" s="331" t="s">
        <v>39</v>
      </c>
      <c r="D646" s="342" t="s">
        <v>5</v>
      </c>
      <c r="E646" s="343" t="s">
        <v>1</v>
      </c>
      <c r="F646" s="346">
        <f>F645</f>
        <v>3</v>
      </c>
      <c r="G646" s="346">
        <f>F648</f>
        <v>2</v>
      </c>
      <c r="H646" s="345">
        <v>0</v>
      </c>
      <c r="I646" s="336">
        <f>I645+H646</f>
        <v>2920000</v>
      </c>
      <c r="J646" s="312"/>
    </row>
    <row r="647" spans="1:13" hidden="1" outlineLevel="1">
      <c r="A647" s="312"/>
      <c r="B647" s="567"/>
      <c r="C647" s="331" t="s">
        <v>39</v>
      </c>
      <c r="D647" s="342" t="s">
        <v>23</v>
      </c>
      <c r="E647" s="343" t="s">
        <v>17</v>
      </c>
      <c r="F647" s="346">
        <v>2</v>
      </c>
      <c r="G647" s="346">
        <f>F645</f>
        <v>3</v>
      </c>
      <c r="H647" s="345">
        <v>10000</v>
      </c>
      <c r="I647" s="336">
        <f>I646+H647</f>
        <v>2930000</v>
      </c>
      <c r="J647" s="312"/>
      <c r="L647" s="348"/>
    </row>
    <row r="648" spans="1:13" hidden="1" outlineLevel="1">
      <c r="A648" s="312"/>
      <c r="B648" s="567"/>
      <c r="C648" s="331" t="s">
        <v>39</v>
      </c>
      <c r="D648" s="342" t="s">
        <v>118</v>
      </c>
      <c r="E648" s="343" t="s">
        <v>17</v>
      </c>
      <c r="F648" s="347">
        <f>F647</f>
        <v>2</v>
      </c>
      <c r="G648" s="347">
        <f>F646</f>
        <v>3</v>
      </c>
      <c r="H648" s="345">
        <v>10000</v>
      </c>
      <c r="I648" s="336">
        <f>I647+H648</f>
        <v>2940000</v>
      </c>
      <c r="J648" s="312"/>
    </row>
    <row r="649" spans="1:13" collapsed="1">
      <c r="A649" s="312"/>
      <c r="B649" s="325" t="s">
        <v>353</v>
      </c>
      <c r="C649" s="326"/>
      <c r="D649" s="327"/>
      <c r="E649" s="328"/>
      <c r="F649" s="328"/>
      <c r="G649" s="328"/>
      <c r="H649" s="329">
        <f>SUM(H650:H673)</f>
        <v>110000</v>
      </c>
      <c r="I649" s="330">
        <v>0</v>
      </c>
      <c r="J649" s="312"/>
      <c r="M649" s="317"/>
    </row>
    <row r="650" spans="1:13" hidden="1" outlineLevel="1">
      <c r="A650" s="312"/>
      <c r="B650" s="568" t="s">
        <v>2</v>
      </c>
      <c r="C650" s="331" t="s">
        <v>39</v>
      </c>
      <c r="D650" s="332" t="s">
        <v>16</v>
      </c>
      <c r="E650" s="333" t="s">
        <v>1</v>
      </c>
      <c r="F650" s="339">
        <v>3</v>
      </c>
      <c r="G650" s="339">
        <f>F652</f>
        <v>1</v>
      </c>
      <c r="H650" s="335">
        <v>0</v>
      </c>
      <c r="I650" s="336">
        <f>I648+H650</f>
        <v>2940000</v>
      </c>
      <c r="J650" s="312"/>
    </row>
    <row r="651" spans="1:13" hidden="1" outlineLevel="1">
      <c r="A651" s="312"/>
      <c r="B651" s="569"/>
      <c r="C651" s="331" t="s">
        <v>39</v>
      </c>
      <c r="D651" s="337" t="s">
        <v>24</v>
      </c>
      <c r="E651" s="338" t="s">
        <v>1</v>
      </c>
      <c r="F651" s="339">
        <f>F650</f>
        <v>3</v>
      </c>
      <c r="G651" s="339">
        <f>F653</f>
        <v>1</v>
      </c>
      <c r="H651" s="340">
        <v>0</v>
      </c>
      <c r="I651" s="336">
        <f t="shared" ref="I651:I673" si="25">I650+H651</f>
        <v>2940000</v>
      </c>
      <c r="J651" s="312"/>
    </row>
    <row r="652" spans="1:13" hidden="1" outlineLevel="1">
      <c r="A652" s="312"/>
      <c r="B652" s="569"/>
      <c r="C652" s="331" t="s">
        <v>39</v>
      </c>
      <c r="D652" s="337" t="s">
        <v>14</v>
      </c>
      <c r="E652" s="338" t="s">
        <v>17</v>
      </c>
      <c r="F652" s="339">
        <v>1</v>
      </c>
      <c r="G652" s="339">
        <f>F650</f>
        <v>3</v>
      </c>
      <c r="H652" s="340">
        <v>10000</v>
      </c>
      <c r="I652" s="336">
        <f t="shared" si="25"/>
        <v>2950000</v>
      </c>
      <c r="J652" s="312"/>
    </row>
    <row r="653" spans="1:13" hidden="1" outlineLevel="1">
      <c r="A653" s="312"/>
      <c r="B653" s="569"/>
      <c r="C653" s="331" t="s">
        <v>39</v>
      </c>
      <c r="D653" s="337" t="s">
        <v>354</v>
      </c>
      <c r="E653" s="338" t="s">
        <v>17</v>
      </c>
      <c r="F653" s="341">
        <f>F652</f>
        <v>1</v>
      </c>
      <c r="G653" s="341">
        <f>F651</f>
        <v>3</v>
      </c>
      <c r="H653" s="340">
        <v>0</v>
      </c>
      <c r="I653" s="336">
        <f t="shared" si="25"/>
        <v>2950000</v>
      </c>
      <c r="J653" s="312"/>
    </row>
    <row r="654" spans="1:13" hidden="1" outlineLevel="1">
      <c r="A654" s="312"/>
      <c r="B654" s="567" t="s">
        <v>3</v>
      </c>
      <c r="C654" s="331" t="s">
        <v>39</v>
      </c>
      <c r="D654" s="342" t="s">
        <v>13</v>
      </c>
      <c r="E654" s="343" t="str">
        <f>E650</f>
        <v>Thắng</v>
      </c>
      <c r="F654" s="344">
        <v>3</v>
      </c>
      <c r="G654" s="344">
        <f>F656</f>
        <v>0</v>
      </c>
      <c r="H654" s="345">
        <v>0</v>
      </c>
      <c r="I654" s="336">
        <f t="shared" si="25"/>
        <v>2950000</v>
      </c>
      <c r="J654" s="312"/>
    </row>
    <row r="655" spans="1:13" hidden="1" outlineLevel="1">
      <c r="A655" s="312"/>
      <c r="B655" s="567"/>
      <c r="C655" s="331" t="s">
        <v>39</v>
      </c>
      <c r="D655" s="342" t="s">
        <v>15</v>
      </c>
      <c r="E655" s="343" t="s">
        <v>1</v>
      </c>
      <c r="F655" s="346">
        <f>F654</f>
        <v>3</v>
      </c>
      <c r="G655" s="346">
        <f>F657</f>
        <v>0</v>
      </c>
      <c r="H655" s="345">
        <v>0</v>
      </c>
      <c r="I655" s="336">
        <f t="shared" si="25"/>
        <v>2950000</v>
      </c>
      <c r="J655" s="312"/>
    </row>
    <row r="656" spans="1:13" hidden="1" outlineLevel="1">
      <c r="A656" s="312"/>
      <c r="B656" s="567"/>
      <c r="C656" s="331" t="s">
        <v>39</v>
      </c>
      <c r="D656" s="342" t="s">
        <v>24</v>
      </c>
      <c r="E656" s="343" t="s">
        <v>17</v>
      </c>
      <c r="F656" s="346">
        <v>0</v>
      </c>
      <c r="G656" s="346">
        <f>F654</f>
        <v>3</v>
      </c>
      <c r="H656" s="345">
        <v>10000</v>
      </c>
      <c r="I656" s="336">
        <f t="shared" si="25"/>
        <v>2960000</v>
      </c>
      <c r="J656" s="312"/>
      <c r="L656" s="348"/>
    </row>
    <row r="657" spans="1:12" hidden="1" outlineLevel="1">
      <c r="A657" s="312"/>
      <c r="B657" s="567"/>
      <c r="C657" s="331" t="s">
        <v>39</v>
      </c>
      <c r="D657" s="342" t="s">
        <v>16</v>
      </c>
      <c r="E657" s="343" t="s">
        <v>17</v>
      </c>
      <c r="F657" s="347">
        <f>F656</f>
        <v>0</v>
      </c>
      <c r="G657" s="347">
        <f>F655</f>
        <v>3</v>
      </c>
      <c r="H657" s="345">
        <v>10000</v>
      </c>
      <c r="I657" s="336">
        <f t="shared" si="25"/>
        <v>2970000</v>
      </c>
      <c r="J657" s="312"/>
    </row>
    <row r="658" spans="1:12" hidden="1" outlineLevel="1">
      <c r="A658" s="312"/>
      <c r="B658" s="568" t="s">
        <v>6</v>
      </c>
      <c r="C658" s="331" t="s">
        <v>39</v>
      </c>
      <c r="D658" s="332" t="s">
        <v>14</v>
      </c>
      <c r="E658" s="333" t="s">
        <v>1</v>
      </c>
      <c r="F658" s="339">
        <v>3</v>
      </c>
      <c r="G658" s="339">
        <f>F660</f>
        <v>1</v>
      </c>
      <c r="H658" s="335">
        <v>0</v>
      </c>
      <c r="I658" s="336">
        <f t="shared" si="25"/>
        <v>2970000</v>
      </c>
      <c r="J658" s="312"/>
    </row>
    <row r="659" spans="1:12" hidden="1" outlineLevel="1">
      <c r="A659" s="312"/>
      <c r="B659" s="569"/>
      <c r="C659" s="331" t="s">
        <v>39</v>
      </c>
      <c r="D659" s="337" t="s">
        <v>16</v>
      </c>
      <c r="E659" s="338" t="s">
        <v>1</v>
      </c>
      <c r="F659" s="339">
        <f>F658</f>
        <v>3</v>
      </c>
      <c r="G659" s="339">
        <f>F661</f>
        <v>1</v>
      </c>
      <c r="H659" s="340">
        <v>0</v>
      </c>
      <c r="I659" s="336">
        <f t="shared" si="25"/>
        <v>2970000</v>
      </c>
      <c r="J659" s="312"/>
    </row>
    <row r="660" spans="1:12" hidden="1" outlineLevel="1">
      <c r="A660" s="312"/>
      <c r="B660" s="569"/>
      <c r="C660" s="331" t="s">
        <v>39</v>
      </c>
      <c r="D660" s="337" t="s">
        <v>13</v>
      </c>
      <c r="E660" s="338" t="s">
        <v>17</v>
      </c>
      <c r="F660" s="339">
        <v>1</v>
      </c>
      <c r="G660" s="339">
        <f>F658</f>
        <v>3</v>
      </c>
      <c r="H660" s="340">
        <v>10000</v>
      </c>
      <c r="I660" s="336">
        <f t="shared" si="25"/>
        <v>2980000</v>
      </c>
      <c r="J660" s="312"/>
    </row>
    <row r="661" spans="1:12" hidden="1" outlineLevel="1">
      <c r="A661" s="312"/>
      <c r="B661" s="569"/>
      <c r="C661" s="331" t="s">
        <v>39</v>
      </c>
      <c r="D661" s="337" t="s">
        <v>15</v>
      </c>
      <c r="E661" s="338" t="s">
        <v>17</v>
      </c>
      <c r="F661" s="341">
        <f>F660</f>
        <v>1</v>
      </c>
      <c r="G661" s="341">
        <f>F659</f>
        <v>3</v>
      </c>
      <c r="H661" s="340">
        <v>10000</v>
      </c>
      <c r="I661" s="336">
        <f t="shared" si="25"/>
        <v>2990000</v>
      </c>
      <c r="J661" s="312"/>
    </row>
    <row r="662" spans="1:12" hidden="1" outlineLevel="1">
      <c r="A662" s="312"/>
      <c r="B662" s="567" t="s">
        <v>7</v>
      </c>
      <c r="C662" s="331" t="s">
        <v>39</v>
      </c>
      <c r="D662" s="342" t="s">
        <v>25</v>
      </c>
      <c r="E662" s="343" t="s">
        <v>1</v>
      </c>
      <c r="F662" s="344">
        <v>3</v>
      </c>
      <c r="G662" s="344">
        <f>F664</f>
        <v>0</v>
      </c>
      <c r="H662" s="345">
        <v>0</v>
      </c>
      <c r="I662" s="336">
        <f t="shared" si="25"/>
        <v>2990000</v>
      </c>
      <c r="J662" s="312"/>
    </row>
    <row r="663" spans="1:12" hidden="1" outlineLevel="1">
      <c r="A663" s="312"/>
      <c r="B663" s="567"/>
      <c r="C663" s="331" t="s">
        <v>39</v>
      </c>
      <c r="D663" s="342" t="s">
        <v>13</v>
      </c>
      <c r="E663" s="343" t="s">
        <v>1</v>
      </c>
      <c r="F663" s="346">
        <f>F662</f>
        <v>3</v>
      </c>
      <c r="G663" s="346">
        <f>F665</f>
        <v>0</v>
      </c>
      <c r="H663" s="345">
        <v>0</v>
      </c>
      <c r="I663" s="336">
        <f t="shared" si="25"/>
        <v>2990000</v>
      </c>
      <c r="J663" s="312"/>
    </row>
    <row r="664" spans="1:12" hidden="1" outlineLevel="1">
      <c r="A664" s="312"/>
      <c r="B664" s="567"/>
      <c r="C664" s="331" t="s">
        <v>39</v>
      </c>
      <c r="D664" s="342" t="s">
        <v>5</v>
      </c>
      <c r="E664" s="343" t="s">
        <v>17</v>
      </c>
      <c r="F664" s="346">
        <v>0</v>
      </c>
      <c r="G664" s="346">
        <f>F662</f>
        <v>3</v>
      </c>
      <c r="H664" s="345">
        <v>10000</v>
      </c>
      <c r="I664" s="336">
        <f t="shared" si="25"/>
        <v>3000000</v>
      </c>
      <c r="J664" s="312"/>
      <c r="L664" s="348"/>
    </row>
    <row r="665" spans="1:12" hidden="1" outlineLevel="1">
      <c r="A665" s="312"/>
      <c r="B665" s="567"/>
      <c r="C665" s="331" t="s">
        <v>39</v>
      </c>
      <c r="D665" s="342" t="s">
        <v>24</v>
      </c>
      <c r="E665" s="343" t="s">
        <v>17</v>
      </c>
      <c r="F665" s="347">
        <f>F664</f>
        <v>0</v>
      </c>
      <c r="G665" s="347">
        <f>F663</f>
        <v>3</v>
      </c>
      <c r="H665" s="345">
        <v>10000</v>
      </c>
      <c r="I665" s="336">
        <f t="shared" si="25"/>
        <v>3010000</v>
      </c>
      <c r="J665" s="312"/>
    </row>
    <row r="666" spans="1:12" hidden="1" outlineLevel="1">
      <c r="A666" s="312"/>
      <c r="B666" s="568" t="s">
        <v>8</v>
      </c>
      <c r="C666" s="331" t="s">
        <v>39</v>
      </c>
      <c r="D666" s="332" t="s">
        <v>14</v>
      </c>
      <c r="E666" s="333" t="s">
        <v>1</v>
      </c>
      <c r="F666" s="339">
        <v>3</v>
      </c>
      <c r="G666" s="339">
        <f>F668</f>
        <v>2</v>
      </c>
      <c r="H666" s="335">
        <v>0</v>
      </c>
      <c r="I666" s="336">
        <f t="shared" si="25"/>
        <v>3010000</v>
      </c>
      <c r="J666" s="312"/>
    </row>
    <row r="667" spans="1:12" hidden="1" outlineLevel="1">
      <c r="A667" s="312"/>
      <c r="B667" s="569"/>
      <c r="C667" s="331" t="s">
        <v>39</v>
      </c>
      <c r="D667" s="337" t="s">
        <v>16</v>
      </c>
      <c r="E667" s="338" t="s">
        <v>1</v>
      </c>
      <c r="F667" s="339">
        <f>F666</f>
        <v>3</v>
      </c>
      <c r="G667" s="339">
        <f>F669</f>
        <v>2</v>
      </c>
      <c r="H667" s="340">
        <v>0</v>
      </c>
      <c r="I667" s="336">
        <f t="shared" si="25"/>
        <v>3010000</v>
      </c>
      <c r="J667" s="312"/>
    </row>
    <row r="668" spans="1:12" hidden="1" outlineLevel="1">
      <c r="A668" s="312"/>
      <c r="B668" s="569"/>
      <c r="C668" s="331" t="s">
        <v>39</v>
      </c>
      <c r="D668" s="337" t="s">
        <v>25</v>
      </c>
      <c r="E668" s="338" t="s">
        <v>17</v>
      </c>
      <c r="F668" s="339">
        <v>2</v>
      </c>
      <c r="G668" s="339">
        <f>F666</f>
        <v>3</v>
      </c>
      <c r="H668" s="340">
        <v>10000</v>
      </c>
      <c r="I668" s="336">
        <f t="shared" si="25"/>
        <v>3020000</v>
      </c>
      <c r="J668" s="312"/>
    </row>
    <row r="669" spans="1:12" hidden="1" outlineLevel="1">
      <c r="A669" s="312"/>
      <c r="B669" s="569"/>
      <c r="C669" s="331" t="s">
        <v>39</v>
      </c>
      <c r="D669" s="337" t="s">
        <v>15</v>
      </c>
      <c r="E669" s="338" t="s">
        <v>17</v>
      </c>
      <c r="F669" s="341">
        <f>F668</f>
        <v>2</v>
      </c>
      <c r="G669" s="341">
        <f>F667</f>
        <v>3</v>
      </c>
      <c r="H669" s="340">
        <v>10000</v>
      </c>
      <c r="I669" s="336">
        <f t="shared" si="25"/>
        <v>3030000</v>
      </c>
      <c r="J669" s="312"/>
    </row>
    <row r="670" spans="1:12" hidden="1" outlineLevel="1">
      <c r="A670" s="312"/>
      <c r="B670" s="567" t="s">
        <v>10</v>
      </c>
      <c r="C670" s="331" t="s">
        <v>39</v>
      </c>
      <c r="D670" s="342" t="s">
        <v>25</v>
      </c>
      <c r="E670" s="343" t="str">
        <f>E666</f>
        <v>Thắng</v>
      </c>
      <c r="F670" s="344">
        <v>3</v>
      </c>
      <c r="G670" s="344">
        <f>F672</f>
        <v>2</v>
      </c>
      <c r="H670" s="345">
        <v>0</v>
      </c>
      <c r="I670" s="336">
        <f t="shared" si="25"/>
        <v>3030000</v>
      </c>
      <c r="J670" s="312"/>
    </row>
    <row r="671" spans="1:12" hidden="1" outlineLevel="1">
      <c r="A671" s="312"/>
      <c r="B671" s="567"/>
      <c r="C671" s="331" t="s">
        <v>39</v>
      </c>
      <c r="D671" s="342" t="s">
        <v>24</v>
      </c>
      <c r="E671" s="343" t="s">
        <v>1</v>
      </c>
      <c r="F671" s="346">
        <f>F670</f>
        <v>3</v>
      </c>
      <c r="G671" s="346">
        <f>F673</f>
        <v>2</v>
      </c>
      <c r="H671" s="345">
        <v>0</v>
      </c>
      <c r="I671" s="336">
        <f t="shared" si="25"/>
        <v>3030000</v>
      </c>
      <c r="J671" s="312"/>
    </row>
    <row r="672" spans="1:12" hidden="1" outlineLevel="1">
      <c r="A672" s="312"/>
      <c r="B672" s="567"/>
      <c r="C672" s="331" t="s">
        <v>39</v>
      </c>
      <c r="D672" s="342" t="s">
        <v>13</v>
      </c>
      <c r="E672" s="343" t="s">
        <v>17</v>
      </c>
      <c r="F672" s="346">
        <v>2</v>
      </c>
      <c r="G672" s="346">
        <f>F670</f>
        <v>3</v>
      </c>
      <c r="H672" s="345">
        <v>10000</v>
      </c>
      <c r="I672" s="336">
        <f t="shared" si="25"/>
        <v>3040000</v>
      </c>
      <c r="J672" s="312"/>
      <c r="L672" s="348"/>
    </row>
    <row r="673" spans="1:13" hidden="1" outlineLevel="1">
      <c r="A673" s="312"/>
      <c r="B673" s="567"/>
      <c r="C673" s="331" t="s">
        <v>39</v>
      </c>
      <c r="D673" s="342" t="s">
        <v>0</v>
      </c>
      <c r="E673" s="343" t="s">
        <v>17</v>
      </c>
      <c r="F673" s="347">
        <f>F672</f>
        <v>2</v>
      </c>
      <c r="G673" s="347">
        <f>F671</f>
        <v>3</v>
      </c>
      <c r="H673" s="345">
        <v>10000</v>
      </c>
      <c r="I673" s="336">
        <f t="shared" si="25"/>
        <v>3050000</v>
      </c>
      <c r="J673" s="312"/>
    </row>
    <row r="674" spans="1:13" collapsed="1">
      <c r="A674" s="312"/>
      <c r="B674" s="325" t="s">
        <v>356</v>
      </c>
      <c r="C674" s="326"/>
      <c r="D674" s="327"/>
      <c r="E674" s="328"/>
      <c r="F674" s="328"/>
      <c r="G674" s="328"/>
      <c r="H674" s="329">
        <f>SUM(H675:H686)</f>
        <v>40000</v>
      </c>
      <c r="I674" s="330">
        <v>0</v>
      </c>
      <c r="J674" s="312"/>
      <c r="M674" s="317"/>
    </row>
    <row r="675" spans="1:13" hidden="1" outlineLevel="1">
      <c r="A675" s="312"/>
      <c r="B675" s="568" t="s">
        <v>2</v>
      </c>
      <c r="C675" s="331" t="s">
        <v>39</v>
      </c>
      <c r="D675" s="332" t="s">
        <v>16</v>
      </c>
      <c r="E675" s="333" t="s">
        <v>1</v>
      </c>
      <c r="F675" s="339">
        <v>3</v>
      </c>
      <c r="G675" s="339">
        <f>F677</f>
        <v>1</v>
      </c>
      <c r="H675" s="335">
        <v>0</v>
      </c>
      <c r="I675" s="336">
        <f>I673+H675</f>
        <v>3050000</v>
      </c>
      <c r="J675" s="312"/>
    </row>
    <row r="676" spans="1:13" hidden="1" outlineLevel="1">
      <c r="A676" s="312"/>
      <c r="B676" s="569"/>
      <c r="C676" s="331" t="s">
        <v>39</v>
      </c>
      <c r="D676" s="337" t="s">
        <v>5</v>
      </c>
      <c r="E676" s="338" t="s">
        <v>1</v>
      </c>
      <c r="F676" s="339">
        <f>F675</f>
        <v>3</v>
      </c>
      <c r="G676" s="339">
        <f>F678</f>
        <v>1</v>
      </c>
      <c r="H676" s="340">
        <v>0</v>
      </c>
      <c r="I676" s="336">
        <f t="shared" ref="I676:I686" si="26">I675+H676</f>
        <v>3050000</v>
      </c>
      <c r="J676" s="312"/>
    </row>
    <row r="677" spans="1:13" hidden="1" outlineLevel="1">
      <c r="A677" s="312"/>
      <c r="B677" s="569"/>
      <c r="C677" s="331" t="s">
        <v>39</v>
      </c>
      <c r="D677" s="337" t="s">
        <v>14</v>
      </c>
      <c r="E677" s="338" t="s">
        <v>17</v>
      </c>
      <c r="F677" s="339">
        <v>1</v>
      </c>
      <c r="G677" s="339">
        <f>F675</f>
        <v>3</v>
      </c>
      <c r="H677" s="340">
        <v>10000</v>
      </c>
      <c r="I677" s="336">
        <f t="shared" si="26"/>
        <v>3060000</v>
      </c>
      <c r="J677" s="312"/>
    </row>
    <row r="678" spans="1:13" hidden="1" outlineLevel="1">
      <c r="A678" s="312"/>
      <c r="B678" s="569"/>
      <c r="C678" s="331" t="s">
        <v>39</v>
      </c>
      <c r="D678" s="337" t="s">
        <v>354</v>
      </c>
      <c r="E678" s="338" t="s">
        <v>17</v>
      </c>
      <c r="F678" s="341">
        <f>F677</f>
        <v>1</v>
      </c>
      <c r="G678" s="341">
        <f>F676</f>
        <v>3</v>
      </c>
      <c r="H678" s="340">
        <v>0</v>
      </c>
      <c r="I678" s="336">
        <f t="shared" si="26"/>
        <v>3060000</v>
      </c>
      <c r="J678" s="312"/>
    </row>
    <row r="679" spans="1:13" hidden="1" outlineLevel="1">
      <c r="A679" s="312"/>
      <c r="B679" s="567" t="s">
        <v>3</v>
      </c>
      <c r="C679" s="331" t="s">
        <v>39</v>
      </c>
      <c r="D679" s="342" t="s">
        <v>16</v>
      </c>
      <c r="E679" s="343" t="str">
        <f>E675</f>
        <v>Thắng</v>
      </c>
      <c r="F679" s="344">
        <v>3</v>
      </c>
      <c r="G679" s="344">
        <f>F681</f>
        <v>2</v>
      </c>
      <c r="H679" s="345">
        <v>0</v>
      </c>
      <c r="I679" s="336">
        <f t="shared" si="26"/>
        <v>3060000</v>
      </c>
      <c r="J679" s="312"/>
    </row>
    <row r="680" spans="1:13" hidden="1" outlineLevel="1">
      <c r="A680" s="312"/>
      <c r="B680" s="567"/>
      <c r="C680" s="331" t="s">
        <v>39</v>
      </c>
      <c r="D680" s="342" t="s">
        <v>5</v>
      </c>
      <c r="E680" s="343" t="s">
        <v>1</v>
      </c>
      <c r="F680" s="346">
        <f>F679</f>
        <v>3</v>
      </c>
      <c r="G680" s="346">
        <f>F682</f>
        <v>2</v>
      </c>
      <c r="H680" s="345">
        <v>0</v>
      </c>
      <c r="I680" s="336">
        <f t="shared" si="26"/>
        <v>3060000</v>
      </c>
      <c r="J680" s="312"/>
    </row>
    <row r="681" spans="1:13" hidden="1" outlineLevel="1">
      <c r="A681" s="312"/>
      <c r="B681" s="567"/>
      <c r="C681" s="331" t="s">
        <v>39</v>
      </c>
      <c r="D681" s="342" t="s">
        <v>4</v>
      </c>
      <c r="E681" s="343" t="s">
        <v>17</v>
      </c>
      <c r="F681" s="346">
        <v>2</v>
      </c>
      <c r="G681" s="346">
        <f>F679</f>
        <v>3</v>
      </c>
      <c r="H681" s="345">
        <v>10000</v>
      </c>
      <c r="I681" s="336">
        <f t="shared" si="26"/>
        <v>3070000</v>
      </c>
      <c r="J681" s="312"/>
      <c r="L681" s="348"/>
    </row>
    <row r="682" spans="1:13" hidden="1" outlineLevel="1">
      <c r="A682" s="312"/>
      <c r="B682" s="567"/>
      <c r="C682" s="331" t="s">
        <v>39</v>
      </c>
      <c r="D682" s="342" t="s">
        <v>354</v>
      </c>
      <c r="E682" s="343" t="s">
        <v>17</v>
      </c>
      <c r="F682" s="347">
        <f>F681</f>
        <v>2</v>
      </c>
      <c r="G682" s="347">
        <f>F680</f>
        <v>3</v>
      </c>
      <c r="H682" s="345">
        <v>0</v>
      </c>
      <c r="I682" s="336">
        <f t="shared" si="26"/>
        <v>3070000</v>
      </c>
      <c r="J682" s="312"/>
    </row>
    <row r="683" spans="1:13" hidden="1" outlineLevel="1">
      <c r="A683" s="312"/>
      <c r="B683" s="568" t="s">
        <v>6</v>
      </c>
      <c r="C683" s="331" t="s">
        <v>39</v>
      </c>
      <c r="D683" s="332" t="s">
        <v>4</v>
      </c>
      <c r="E683" s="333" t="s">
        <v>1</v>
      </c>
      <c r="F683" s="339">
        <v>3</v>
      </c>
      <c r="G683" s="339">
        <f>F685</f>
        <v>1</v>
      </c>
      <c r="H683" s="335">
        <v>0</v>
      </c>
      <c r="I683" s="336">
        <f t="shared" si="26"/>
        <v>3070000</v>
      </c>
      <c r="J683" s="312"/>
    </row>
    <row r="684" spans="1:13" hidden="1" outlineLevel="1">
      <c r="A684" s="312"/>
      <c r="B684" s="569"/>
      <c r="C684" s="331" t="s">
        <v>39</v>
      </c>
      <c r="D684" s="337" t="s">
        <v>5</v>
      </c>
      <c r="E684" s="338" t="s">
        <v>1</v>
      </c>
      <c r="F684" s="339">
        <f>F683</f>
        <v>3</v>
      </c>
      <c r="G684" s="339">
        <f>F686</f>
        <v>1</v>
      </c>
      <c r="H684" s="340">
        <v>0</v>
      </c>
      <c r="I684" s="336">
        <f t="shared" si="26"/>
        <v>3070000</v>
      </c>
      <c r="J684" s="312"/>
    </row>
    <row r="685" spans="1:13" hidden="1" outlineLevel="1">
      <c r="A685" s="312"/>
      <c r="B685" s="569"/>
      <c r="C685" s="331" t="s">
        <v>39</v>
      </c>
      <c r="D685" s="337" t="s">
        <v>14</v>
      </c>
      <c r="E685" s="338" t="s">
        <v>17</v>
      </c>
      <c r="F685" s="339">
        <v>1</v>
      </c>
      <c r="G685" s="339">
        <f>F683</f>
        <v>3</v>
      </c>
      <c r="H685" s="340">
        <v>10000</v>
      </c>
      <c r="I685" s="336">
        <f t="shared" si="26"/>
        <v>3080000</v>
      </c>
      <c r="J685" s="312"/>
    </row>
    <row r="686" spans="1:13" hidden="1" outlineLevel="1">
      <c r="A686" s="312"/>
      <c r="B686" s="569"/>
      <c r="C686" s="331" t="s">
        <v>39</v>
      </c>
      <c r="D686" s="337" t="s">
        <v>24</v>
      </c>
      <c r="E686" s="338" t="s">
        <v>17</v>
      </c>
      <c r="F686" s="341">
        <f>F685</f>
        <v>1</v>
      </c>
      <c r="G686" s="341">
        <f>F684</f>
        <v>3</v>
      </c>
      <c r="H686" s="340">
        <v>10000</v>
      </c>
      <c r="I686" s="336">
        <f t="shared" si="26"/>
        <v>3090000</v>
      </c>
      <c r="J686" s="312"/>
    </row>
    <row r="687" spans="1:13" collapsed="1">
      <c r="A687" s="312"/>
      <c r="B687" s="325" t="s">
        <v>357</v>
      </c>
      <c r="C687" s="326"/>
      <c r="D687" s="327"/>
      <c r="E687" s="328"/>
      <c r="F687" s="328"/>
      <c r="G687" s="328"/>
      <c r="H687" s="329">
        <f>SUM(H688:H695)</f>
        <v>40000</v>
      </c>
      <c r="I687" s="330">
        <v>0</v>
      </c>
      <c r="J687" s="312"/>
      <c r="M687" s="317"/>
    </row>
    <row r="688" spans="1:13" hidden="1" outlineLevel="1">
      <c r="A688" s="312"/>
      <c r="B688" s="568" t="s">
        <v>2</v>
      </c>
      <c r="C688" s="331" t="s">
        <v>39</v>
      </c>
      <c r="D688" s="332" t="s">
        <v>0</v>
      </c>
      <c r="E688" s="333" t="s">
        <v>1</v>
      </c>
      <c r="F688" s="339">
        <v>3</v>
      </c>
      <c r="G688" s="339">
        <f>F690</f>
        <v>0</v>
      </c>
      <c r="H688" s="335">
        <v>0</v>
      </c>
      <c r="I688" s="336">
        <f>I686+H688</f>
        <v>3090000</v>
      </c>
      <c r="J688" s="312"/>
    </row>
    <row r="689" spans="1:13" hidden="1" outlineLevel="1">
      <c r="A689" s="312"/>
      <c r="B689" s="569"/>
      <c r="C689" s="331" t="s">
        <v>39</v>
      </c>
      <c r="D689" s="337" t="s">
        <v>15</v>
      </c>
      <c r="E689" s="338" t="s">
        <v>1</v>
      </c>
      <c r="F689" s="339">
        <f>F688</f>
        <v>3</v>
      </c>
      <c r="G689" s="339">
        <f>F691</f>
        <v>0</v>
      </c>
      <c r="H689" s="340">
        <v>0</v>
      </c>
      <c r="I689" s="336">
        <f t="shared" ref="I689:I695" si="27">I688+H689</f>
        <v>3090000</v>
      </c>
      <c r="J689" s="312"/>
    </row>
    <row r="690" spans="1:13" hidden="1" outlineLevel="1">
      <c r="A690" s="312"/>
      <c r="B690" s="569"/>
      <c r="C690" s="331" t="s">
        <v>39</v>
      </c>
      <c r="D690" s="337" t="s">
        <v>14</v>
      </c>
      <c r="E690" s="338" t="s">
        <v>17</v>
      </c>
      <c r="F690" s="339">
        <v>0</v>
      </c>
      <c r="G690" s="339">
        <f>F688</f>
        <v>3</v>
      </c>
      <c r="H690" s="340">
        <v>10000</v>
      </c>
      <c r="I690" s="336">
        <f t="shared" si="27"/>
        <v>3100000</v>
      </c>
      <c r="J690" s="312"/>
    </row>
    <row r="691" spans="1:13" hidden="1" outlineLevel="1">
      <c r="A691" s="312"/>
      <c r="B691" s="569"/>
      <c r="C691" s="331" t="s">
        <v>39</v>
      </c>
      <c r="D691" s="337" t="s">
        <v>24</v>
      </c>
      <c r="E691" s="338" t="s">
        <v>17</v>
      </c>
      <c r="F691" s="341">
        <f>F690</f>
        <v>0</v>
      </c>
      <c r="G691" s="341">
        <f>F689</f>
        <v>3</v>
      </c>
      <c r="H691" s="340">
        <v>10000</v>
      </c>
      <c r="I691" s="336">
        <f t="shared" si="27"/>
        <v>3110000</v>
      </c>
      <c r="J691" s="312"/>
    </row>
    <row r="692" spans="1:13" hidden="1" outlineLevel="1">
      <c r="A692" s="312"/>
      <c r="B692" s="567" t="s">
        <v>3</v>
      </c>
      <c r="C692" s="331" t="s">
        <v>39</v>
      </c>
      <c r="D692" s="342" t="s">
        <v>0</v>
      </c>
      <c r="E692" s="343" t="str">
        <f>E688</f>
        <v>Thắng</v>
      </c>
      <c r="F692" s="344">
        <v>3</v>
      </c>
      <c r="G692" s="344">
        <f>F694</f>
        <v>1</v>
      </c>
      <c r="H692" s="345">
        <v>0</v>
      </c>
      <c r="I692" s="336">
        <f t="shared" si="27"/>
        <v>3110000</v>
      </c>
      <c r="J692" s="312"/>
    </row>
    <row r="693" spans="1:13" hidden="1" outlineLevel="1">
      <c r="A693" s="312"/>
      <c r="B693" s="567"/>
      <c r="C693" s="331" t="s">
        <v>39</v>
      </c>
      <c r="D693" s="342" t="s">
        <v>15</v>
      </c>
      <c r="E693" s="343" t="s">
        <v>1</v>
      </c>
      <c r="F693" s="346">
        <f>F692</f>
        <v>3</v>
      </c>
      <c r="G693" s="346">
        <f>F695</f>
        <v>1</v>
      </c>
      <c r="H693" s="345">
        <v>0</v>
      </c>
      <c r="I693" s="336">
        <f t="shared" si="27"/>
        <v>3110000</v>
      </c>
      <c r="J693" s="312"/>
    </row>
    <row r="694" spans="1:13" hidden="1" outlineLevel="1">
      <c r="A694" s="312"/>
      <c r="B694" s="567"/>
      <c r="C694" s="331" t="s">
        <v>39</v>
      </c>
      <c r="D694" s="342" t="s">
        <v>24</v>
      </c>
      <c r="E694" s="343" t="s">
        <v>17</v>
      </c>
      <c r="F694" s="346">
        <v>1</v>
      </c>
      <c r="G694" s="346">
        <f>F692</f>
        <v>3</v>
      </c>
      <c r="H694" s="345">
        <v>10000</v>
      </c>
      <c r="I694" s="336">
        <f t="shared" si="27"/>
        <v>3120000</v>
      </c>
      <c r="J694" s="312"/>
      <c r="L694" s="348"/>
    </row>
    <row r="695" spans="1:13" hidden="1" outlineLevel="1">
      <c r="A695" s="312"/>
      <c r="B695" s="567"/>
      <c r="C695" s="331" t="s">
        <v>39</v>
      </c>
      <c r="D695" s="342" t="s">
        <v>14</v>
      </c>
      <c r="E695" s="343" t="s">
        <v>17</v>
      </c>
      <c r="F695" s="347">
        <f>F694</f>
        <v>1</v>
      </c>
      <c r="G695" s="347">
        <f>F693</f>
        <v>3</v>
      </c>
      <c r="H695" s="345">
        <v>10000</v>
      </c>
      <c r="I695" s="336">
        <f t="shared" si="27"/>
        <v>3130000</v>
      </c>
      <c r="J695" s="312"/>
    </row>
    <row r="696" spans="1:13" collapsed="1">
      <c r="A696" s="312"/>
      <c r="B696" s="325" t="s">
        <v>358</v>
      </c>
      <c r="C696" s="326"/>
      <c r="D696" s="327"/>
      <c r="E696" s="328"/>
      <c r="F696" s="328"/>
      <c r="G696" s="328"/>
      <c r="H696" s="329">
        <f>SUM(H697:H700)</f>
        <v>20000</v>
      </c>
      <c r="I696" s="330">
        <v>0</v>
      </c>
      <c r="J696" s="312"/>
      <c r="M696" s="317"/>
    </row>
    <row r="697" spans="1:13" hidden="1" outlineLevel="1">
      <c r="A697" s="312"/>
      <c r="B697" s="568" t="s">
        <v>2</v>
      </c>
      <c r="C697" s="331" t="s">
        <v>39</v>
      </c>
      <c r="D697" s="332" t="s">
        <v>0</v>
      </c>
      <c r="E697" s="333" t="s">
        <v>1</v>
      </c>
      <c r="F697" s="339">
        <v>3</v>
      </c>
      <c r="G697" s="339">
        <f>F698</f>
        <v>0</v>
      </c>
      <c r="H697" s="335">
        <v>0</v>
      </c>
      <c r="I697" s="336">
        <f>I695+H697</f>
        <v>3130000</v>
      </c>
      <c r="J697" s="312"/>
    </row>
    <row r="698" spans="1:13" hidden="1" outlineLevel="1">
      <c r="A698" s="312"/>
      <c r="B698" s="569"/>
      <c r="C698" s="331" t="s">
        <v>39</v>
      </c>
      <c r="D698" s="337" t="s">
        <v>24</v>
      </c>
      <c r="E698" s="338" t="s">
        <v>17</v>
      </c>
      <c r="F698" s="339">
        <v>0</v>
      </c>
      <c r="G698" s="339">
        <f>F697</f>
        <v>3</v>
      </c>
      <c r="H698" s="340">
        <v>10000</v>
      </c>
      <c r="I698" s="336">
        <f>I697+H698</f>
        <v>3140000</v>
      </c>
      <c r="J698" s="312"/>
    </row>
    <row r="699" spans="1:13" hidden="1" outlineLevel="1">
      <c r="A699" s="312"/>
      <c r="B699" s="567" t="s">
        <v>3</v>
      </c>
      <c r="C699" s="331" t="s">
        <v>39</v>
      </c>
      <c r="D699" s="342" t="s">
        <v>0</v>
      </c>
      <c r="E699" s="343" t="str">
        <f>E697</f>
        <v>Thắng</v>
      </c>
      <c r="F699" s="344">
        <v>3</v>
      </c>
      <c r="G699" s="344">
        <f>F700</f>
        <v>1</v>
      </c>
      <c r="H699" s="345">
        <v>0</v>
      </c>
      <c r="I699" s="336">
        <f>I698+H699</f>
        <v>3140000</v>
      </c>
      <c r="J699" s="312"/>
    </row>
    <row r="700" spans="1:13" hidden="1" outlineLevel="1">
      <c r="A700" s="312"/>
      <c r="B700" s="567"/>
      <c r="C700" s="331" t="s">
        <v>39</v>
      </c>
      <c r="D700" s="342" t="s">
        <v>24</v>
      </c>
      <c r="E700" s="343" t="s">
        <v>17</v>
      </c>
      <c r="F700" s="346">
        <v>1</v>
      </c>
      <c r="G700" s="346">
        <f>F699</f>
        <v>3</v>
      </c>
      <c r="H700" s="345">
        <v>10000</v>
      </c>
      <c r="I700" s="336">
        <f>I699+H700</f>
        <v>3150000</v>
      </c>
      <c r="J700" s="312"/>
      <c r="L700" s="348"/>
    </row>
    <row r="701" spans="1:13" collapsed="1">
      <c r="A701" s="312"/>
      <c r="B701" s="325" t="s">
        <v>359</v>
      </c>
      <c r="C701" s="326"/>
      <c r="D701" s="327"/>
      <c r="E701" s="328"/>
      <c r="F701" s="328"/>
      <c r="G701" s="328"/>
      <c r="H701" s="329">
        <f>SUM(H702:H721)</f>
        <v>100000</v>
      </c>
      <c r="I701" s="330">
        <v>0</v>
      </c>
      <c r="J701" s="312"/>
      <c r="M701" s="317"/>
    </row>
    <row r="702" spans="1:13" hidden="1" outlineLevel="1">
      <c r="A702" s="312"/>
      <c r="B702" s="568" t="s">
        <v>2</v>
      </c>
      <c r="C702" s="331" t="s">
        <v>39</v>
      </c>
      <c r="D702" s="332" t="s">
        <v>14</v>
      </c>
      <c r="E702" s="333" t="s">
        <v>1</v>
      </c>
      <c r="F702" s="339">
        <v>3</v>
      </c>
      <c r="G702" s="339">
        <f>F704</f>
        <v>1</v>
      </c>
      <c r="H702" s="335">
        <v>0</v>
      </c>
      <c r="I702" s="336">
        <f>I700+H702</f>
        <v>3150000</v>
      </c>
      <c r="J702" s="312"/>
    </row>
    <row r="703" spans="1:13" hidden="1" outlineLevel="1">
      <c r="A703" s="312"/>
      <c r="B703" s="569"/>
      <c r="C703" s="331" t="s">
        <v>39</v>
      </c>
      <c r="D703" s="337" t="s">
        <v>15</v>
      </c>
      <c r="E703" s="338" t="s">
        <v>1</v>
      </c>
      <c r="F703" s="339">
        <f>F702</f>
        <v>3</v>
      </c>
      <c r="G703" s="339">
        <f>F705</f>
        <v>1</v>
      </c>
      <c r="H703" s="340">
        <v>0</v>
      </c>
      <c r="I703" s="336">
        <f t="shared" ref="I703:I713" si="28">I702+H703</f>
        <v>3150000</v>
      </c>
      <c r="J703" s="312"/>
    </row>
    <row r="704" spans="1:13" hidden="1" outlineLevel="1">
      <c r="A704" s="312"/>
      <c r="B704" s="569"/>
      <c r="C704" s="331" t="s">
        <v>39</v>
      </c>
      <c r="D704" s="337" t="s">
        <v>23</v>
      </c>
      <c r="E704" s="338" t="s">
        <v>17</v>
      </c>
      <c r="F704" s="339">
        <v>1</v>
      </c>
      <c r="G704" s="339">
        <f>F702</f>
        <v>3</v>
      </c>
      <c r="H704" s="340">
        <v>10000</v>
      </c>
      <c r="I704" s="336">
        <f t="shared" si="28"/>
        <v>3160000</v>
      </c>
      <c r="J704" s="312"/>
    </row>
    <row r="705" spans="1:12" hidden="1" outlineLevel="1">
      <c r="A705" s="312"/>
      <c r="B705" s="569"/>
      <c r="C705" s="331" t="s">
        <v>39</v>
      </c>
      <c r="D705" s="337" t="s">
        <v>16</v>
      </c>
      <c r="E705" s="338" t="s">
        <v>17</v>
      </c>
      <c r="F705" s="341">
        <f>F704</f>
        <v>1</v>
      </c>
      <c r="G705" s="341">
        <f>F703</f>
        <v>3</v>
      </c>
      <c r="H705" s="340">
        <v>10000</v>
      </c>
      <c r="I705" s="336">
        <f t="shared" si="28"/>
        <v>3170000</v>
      </c>
      <c r="J705" s="312"/>
    </row>
    <row r="706" spans="1:12" hidden="1" outlineLevel="1">
      <c r="A706" s="312"/>
      <c r="B706" s="567" t="s">
        <v>3</v>
      </c>
      <c r="C706" s="331" t="s">
        <v>39</v>
      </c>
      <c r="D706" s="342" t="s">
        <v>23</v>
      </c>
      <c r="E706" s="343" t="str">
        <f>E702</f>
        <v>Thắng</v>
      </c>
      <c r="F706" s="344">
        <v>3</v>
      </c>
      <c r="G706" s="344">
        <f>F708</f>
        <v>1</v>
      </c>
      <c r="H706" s="345">
        <v>0</v>
      </c>
      <c r="I706" s="336">
        <f t="shared" si="28"/>
        <v>3170000</v>
      </c>
      <c r="J706" s="312"/>
    </row>
    <row r="707" spans="1:12" hidden="1" outlineLevel="1">
      <c r="A707" s="312"/>
      <c r="B707" s="567"/>
      <c r="C707" s="331" t="s">
        <v>39</v>
      </c>
      <c r="D707" s="342" t="s">
        <v>15</v>
      </c>
      <c r="E707" s="343" t="s">
        <v>1</v>
      </c>
      <c r="F707" s="346">
        <f>F706</f>
        <v>3</v>
      </c>
      <c r="G707" s="346">
        <f>F709</f>
        <v>1</v>
      </c>
      <c r="H707" s="345">
        <v>0</v>
      </c>
      <c r="I707" s="336">
        <f t="shared" si="28"/>
        <v>3170000</v>
      </c>
      <c r="J707" s="312"/>
    </row>
    <row r="708" spans="1:12" hidden="1" outlineLevel="1">
      <c r="A708" s="312"/>
      <c r="B708" s="567"/>
      <c r="C708" s="331" t="s">
        <v>39</v>
      </c>
      <c r="D708" s="342" t="s">
        <v>14</v>
      </c>
      <c r="E708" s="343" t="s">
        <v>17</v>
      </c>
      <c r="F708" s="346">
        <v>1</v>
      </c>
      <c r="G708" s="346">
        <f>F706</f>
        <v>3</v>
      </c>
      <c r="H708" s="345">
        <v>10000</v>
      </c>
      <c r="I708" s="336">
        <f t="shared" si="28"/>
        <v>3180000</v>
      </c>
      <c r="J708" s="312"/>
      <c r="L708" s="348"/>
    </row>
    <row r="709" spans="1:12" hidden="1" outlineLevel="1">
      <c r="A709" s="312"/>
      <c r="B709" s="567"/>
      <c r="C709" s="331" t="s">
        <v>39</v>
      </c>
      <c r="D709" s="342" t="s">
        <v>16</v>
      </c>
      <c r="E709" s="343" t="s">
        <v>17</v>
      </c>
      <c r="F709" s="347">
        <f>F708</f>
        <v>1</v>
      </c>
      <c r="G709" s="347">
        <f>F707</f>
        <v>3</v>
      </c>
      <c r="H709" s="345">
        <v>10000</v>
      </c>
      <c r="I709" s="336">
        <f t="shared" si="28"/>
        <v>3190000</v>
      </c>
      <c r="J709" s="312"/>
    </row>
    <row r="710" spans="1:12" hidden="1" outlineLevel="1">
      <c r="A710" s="312"/>
      <c r="B710" s="568" t="s">
        <v>6</v>
      </c>
      <c r="C710" s="331" t="s">
        <v>39</v>
      </c>
      <c r="D710" s="332" t="s">
        <v>23</v>
      </c>
      <c r="E710" s="333" t="s">
        <v>1</v>
      </c>
      <c r="F710" s="339">
        <v>3</v>
      </c>
      <c r="G710" s="339">
        <f>F712</f>
        <v>0</v>
      </c>
      <c r="H710" s="335">
        <v>0</v>
      </c>
      <c r="I710" s="336">
        <f t="shared" si="28"/>
        <v>3190000</v>
      </c>
      <c r="J710" s="312"/>
    </row>
    <row r="711" spans="1:12" hidden="1" outlineLevel="1">
      <c r="A711" s="312"/>
      <c r="B711" s="569"/>
      <c r="C711" s="331" t="s">
        <v>39</v>
      </c>
      <c r="D711" s="337" t="s">
        <v>15</v>
      </c>
      <c r="E711" s="338" t="s">
        <v>1</v>
      </c>
      <c r="F711" s="339">
        <f>F710</f>
        <v>3</v>
      </c>
      <c r="G711" s="339">
        <f>F713</f>
        <v>0</v>
      </c>
      <c r="H711" s="340">
        <v>0</v>
      </c>
      <c r="I711" s="336">
        <f t="shared" si="28"/>
        <v>3190000</v>
      </c>
      <c r="J711" s="312"/>
    </row>
    <row r="712" spans="1:12" hidden="1" outlineLevel="1">
      <c r="A712" s="312"/>
      <c r="B712" s="569"/>
      <c r="C712" s="331" t="s">
        <v>39</v>
      </c>
      <c r="D712" s="337" t="s">
        <v>14</v>
      </c>
      <c r="E712" s="338" t="s">
        <v>17</v>
      </c>
      <c r="F712" s="339">
        <v>0</v>
      </c>
      <c r="G712" s="339">
        <f>F710</f>
        <v>3</v>
      </c>
      <c r="H712" s="340">
        <v>10000</v>
      </c>
      <c r="I712" s="336">
        <f t="shared" si="28"/>
        <v>3200000</v>
      </c>
      <c r="J712" s="312"/>
    </row>
    <row r="713" spans="1:12" hidden="1" outlineLevel="1">
      <c r="A713" s="312"/>
      <c r="B713" s="569"/>
      <c r="C713" s="331" t="s">
        <v>39</v>
      </c>
      <c r="D713" s="337" t="s">
        <v>4</v>
      </c>
      <c r="E713" s="338" t="s">
        <v>17</v>
      </c>
      <c r="F713" s="341">
        <f>F712</f>
        <v>0</v>
      </c>
      <c r="G713" s="341">
        <f>F711</f>
        <v>3</v>
      </c>
      <c r="H713" s="340">
        <v>10000</v>
      </c>
      <c r="I713" s="336">
        <f t="shared" si="28"/>
        <v>3210000</v>
      </c>
      <c r="J713" s="312"/>
    </row>
    <row r="714" spans="1:12" hidden="1" outlineLevel="1">
      <c r="A714" s="312"/>
      <c r="B714" s="567" t="s">
        <v>7</v>
      </c>
      <c r="C714" s="331" t="s">
        <v>39</v>
      </c>
      <c r="D714" s="342" t="s">
        <v>23</v>
      </c>
      <c r="E714" s="343" t="str">
        <f>E710</f>
        <v>Thắng</v>
      </c>
      <c r="F714" s="344">
        <v>3</v>
      </c>
      <c r="G714" s="344">
        <f>F716</f>
        <v>0</v>
      </c>
      <c r="H714" s="345">
        <v>0</v>
      </c>
      <c r="I714" s="336">
        <f t="shared" ref="I714:I721" si="29">I713+H714</f>
        <v>3210000</v>
      </c>
      <c r="J714" s="312"/>
    </row>
    <row r="715" spans="1:12" hidden="1" outlineLevel="1">
      <c r="A715" s="312"/>
      <c r="B715" s="567"/>
      <c r="C715" s="331" t="s">
        <v>39</v>
      </c>
      <c r="D715" s="342" t="s">
        <v>14</v>
      </c>
      <c r="E715" s="343" t="s">
        <v>1</v>
      </c>
      <c r="F715" s="346">
        <f>F714</f>
        <v>3</v>
      </c>
      <c r="G715" s="346">
        <f>F717</f>
        <v>0</v>
      </c>
      <c r="H715" s="345">
        <v>0</v>
      </c>
      <c r="I715" s="336">
        <f t="shared" si="29"/>
        <v>3210000</v>
      </c>
      <c r="J715" s="312"/>
    </row>
    <row r="716" spans="1:12" hidden="1" outlineLevel="1">
      <c r="A716" s="312"/>
      <c r="B716" s="567"/>
      <c r="C716" s="331" t="s">
        <v>39</v>
      </c>
      <c r="D716" s="342" t="s">
        <v>4</v>
      </c>
      <c r="E716" s="343" t="s">
        <v>17</v>
      </c>
      <c r="F716" s="346">
        <v>0</v>
      </c>
      <c r="G716" s="346">
        <f>F714</f>
        <v>3</v>
      </c>
      <c r="H716" s="345">
        <v>10000</v>
      </c>
      <c r="I716" s="336">
        <f t="shared" si="29"/>
        <v>3220000</v>
      </c>
      <c r="J716" s="312"/>
      <c r="L716" s="348"/>
    </row>
    <row r="717" spans="1:12" hidden="1" outlineLevel="1">
      <c r="A717" s="312"/>
      <c r="B717" s="567"/>
      <c r="C717" s="331" t="s">
        <v>39</v>
      </c>
      <c r="D717" s="342" t="s">
        <v>16</v>
      </c>
      <c r="E717" s="343" t="s">
        <v>17</v>
      </c>
      <c r="F717" s="347">
        <f>F716</f>
        <v>0</v>
      </c>
      <c r="G717" s="347">
        <f>F715</f>
        <v>3</v>
      </c>
      <c r="H717" s="345">
        <v>10000</v>
      </c>
      <c r="I717" s="336">
        <f t="shared" si="29"/>
        <v>3230000</v>
      </c>
      <c r="J717" s="312"/>
    </row>
    <row r="718" spans="1:12" hidden="1" outlineLevel="1">
      <c r="A718" s="312"/>
      <c r="B718" s="568" t="s">
        <v>8</v>
      </c>
      <c r="C718" s="331" t="s">
        <v>39</v>
      </c>
      <c r="D718" s="332" t="s">
        <v>4</v>
      </c>
      <c r="E718" s="333" t="s">
        <v>1</v>
      </c>
      <c r="F718" s="339">
        <v>3</v>
      </c>
      <c r="G718" s="339">
        <f>F720</f>
        <v>0</v>
      </c>
      <c r="H718" s="335">
        <v>0</v>
      </c>
      <c r="I718" s="336">
        <f t="shared" si="29"/>
        <v>3230000</v>
      </c>
      <c r="J718" s="312"/>
    </row>
    <row r="719" spans="1:12" hidden="1" outlineLevel="1">
      <c r="A719" s="312"/>
      <c r="B719" s="569"/>
      <c r="C719" s="331" t="s">
        <v>39</v>
      </c>
      <c r="D719" s="337" t="s">
        <v>16</v>
      </c>
      <c r="E719" s="338" t="s">
        <v>1</v>
      </c>
      <c r="F719" s="339">
        <f>F718</f>
        <v>3</v>
      </c>
      <c r="G719" s="339">
        <f>F721</f>
        <v>0</v>
      </c>
      <c r="H719" s="340">
        <v>0</v>
      </c>
      <c r="I719" s="336">
        <f t="shared" si="29"/>
        <v>3230000</v>
      </c>
      <c r="J719" s="312"/>
    </row>
    <row r="720" spans="1:12" hidden="1" outlineLevel="1">
      <c r="A720" s="312"/>
      <c r="B720" s="569"/>
      <c r="C720" s="331" t="s">
        <v>39</v>
      </c>
      <c r="D720" s="337" t="s">
        <v>23</v>
      </c>
      <c r="E720" s="338" t="s">
        <v>17</v>
      </c>
      <c r="F720" s="339">
        <v>0</v>
      </c>
      <c r="G720" s="339">
        <f>F718</f>
        <v>3</v>
      </c>
      <c r="H720" s="340">
        <v>10000</v>
      </c>
      <c r="I720" s="336">
        <f t="shared" si="29"/>
        <v>3240000</v>
      </c>
      <c r="J720" s="312"/>
    </row>
    <row r="721" spans="1:13" hidden="1" outlineLevel="1">
      <c r="A721" s="312"/>
      <c r="B721" s="569"/>
      <c r="C721" s="331" t="s">
        <v>39</v>
      </c>
      <c r="D721" s="337" t="s">
        <v>15</v>
      </c>
      <c r="E721" s="338" t="s">
        <v>17</v>
      </c>
      <c r="F721" s="341">
        <f>F720</f>
        <v>0</v>
      </c>
      <c r="G721" s="341">
        <f>F719</f>
        <v>3</v>
      </c>
      <c r="H721" s="340">
        <v>10000</v>
      </c>
      <c r="I721" s="336">
        <f t="shared" si="29"/>
        <v>3250000</v>
      </c>
      <c r="J721" s="312"/>
    </row>
    <row r="722" spans="1:13" collapsed="1">
      <c r="A722" s="312"/>
      <c r="B722" s="325" t="s">
        <v>360</v>
      </c>
      <c r="C722" s="326"/>
      <c r="D722" s="327"/>
      <c r="E722" s="328"/>
      <c r="F722" s="328"/>
      <c r="G722" s="328"/>
      <c r="H722" s="329">
        <f>SUM(H723:H746)</f>
        <v>110000</v>
      </c>
      <c r="I722" s="330">
        <v>0</v>
      </c>
      <c r="J722" s="312"/>
      <c r="M722" s="317"/>
    </row>
    <row r="723" spans="1:13" hidden="1" outlineLevel="1">
      <c r="A723" s="312"/>
      <c r="B723" s="568" t="s">
        <v>2</v>
      </c>
      <c r="C723" s="331" t="s">
        <v>39</v>
      </c>
      <c r="D723" s="332" t="s">
        <v>13</v>
      </c>
      <c r="E723" s="333" t="s">
        <v>1</v>
      </c>
      <c r="F723" s="339">
        <v>3</v>
      </c>
      <c r="G723" s="339">
        <f>F725</f>
        <v>0</v>
      </c>
      <c r="H723" s="335">
        <v>0</v>
      </c>
      <c r="I723" s="336">
        <f>I721+H723</f>
        <v>3250000</v>
      </c>
      <c r="J723" s="312"/>
    </row>
    <row r="724" spans="1:13" hidden="1" outlineLevel="1">
      <c r="A724" s="312"/>
      <c r="B724" s="569"/>
      <c r="C724" s="331" t="s">
        <v>39</v>
      </c>
      <c r="D724" s="337" t="s">
        <v>23</v>
      </c>
      <c r="E724" s="338" t="s">
        <v>1</v>
      </c>
      <c r="F724" s="339">
        <f>F723</f>
        <v>3</v>
      </c>
      <c r="G724" s="339">
        <f>F726</f>
        <v>0</v>
      </c>
      <c r="H724" s="340">
        <v>0</v>
      </c>
      <c r="I724" s="336">
        <f t="shared" ref="I724:I742" si="30">I723+H724</f>
        <v>3250000</v>
      </c>
      <c r="J724" s="312"/>
    </row>
    <row r="725" spans="1:13" hidden="1" outlineLevel="1">
      <c r="A725" s="312"/>
      <c r="B725" s="569"/>
      <c r="C725" s="331" t="s">
        <v>39</v>
      </c>
      <c r="D725" s="337" t="s">
        <v>14</v>
      </c>
      <c r="E725" s="338" t="s">
        <v>17</v>
      </c>
      <c r="F725" s="339">
        <v>0</v>
      </c>
      <c r="G725" s="339">
        <f>F723</f>
        <v>3</v>
      </c>
      <c r="H725" s="340">
        <v>10000</v>
      </c>
      <c r="I725" s="336">
        <f t="shared" si="30"/>
        <v>3260000</v>
      </c>
      <c r="J725" s="312"/>
    </row>
    <row r="726" spans="1:13" hidden="1" outlineLevel="1">
      <c r="A726" s="312"/>
      <c r="B726" s="569"/>
      <c r="C726" s="331" t="s">
        <v>39</v>
      </c>
      <c r="D726" s="337" t="s">
        <v>5</v>
      </c>
      <c r="E726" s="338" t="s">
        <v>17</v>
      </c>
      <c r="F726" s="341">
        <f>F725</f>
        <v>0</v>
      </c>
      <c r="G726" s="341">
        <f>F724</f>
        <v>3</v>
      </c>
      <c r="H726" s="340">
        <v>10000</v>
      </c>
      <c r="I726" s="336">
        <f t="shared" si="30"/>
        <v>3270000</v>
      </c>
      <c r="J726" s="312"/>
    </row>
    <row r="727" spans="1:13" hidden="1" outlineLevel="1">
      <c r="A727" s="312"/>
      <c r="B727" s="567" t="s">
        <v>3</v>
      </c>
      <c r="C727" s="331" t="s">
        <v>39</v>
      </c>
      <c r="D727" s="342" t="s">
        <v>5</v>
      </c>
      <c r="E727" s="343" t="str">
        <f>E723</f>
        <v>Thắng</v>
      </c>
      <c r="F727" s="344">
        <v>3</v>
      </c>
      <c r="G727" s="344">
        <f>F729</f>
        <v>2</v>
      </c>
      <c r="H727" s="345">
        <v>0</v>
      </c>
      <c r="I727" s="336">
        <f t="shared" si="30"/>
        <v>3270000</v>
      </c>
      <c r="J727" s="312"/>
    </row>
    <row r="728" spans="1:13" hidden="1" outlineLevel="1">
      <c r="A728" s="312"/>
      <c r="B728" s="567"/>
      <c r="C728" s="331" t="s">
        <v>39</v>
      </c>
      <c r="D728" s="342" t="s">
        <v>14</v>
      </c>
      <c r="E728" s="343" t="s">
        <v>1</v>
      </c>
      <c r="F728" s="346">
        <f>F727</f>
        <v>3</v>
      </c>
      <c r="G728" s="346">
        <f>F730</f>
        <v>2</v>
      </c>
      <c r="H728" s="345">
        <v>0</v>
      </c>
      <c r="I728" s="336">
        <f t="shared" si="30"/>
        <v>3270000</v>
      </c>
      <c r="J728" s="312"/>
    </row>
    <row r="729" spans="1:13" hidden="1" outlineLevel="1">
      <c r="A729" s="312"/>
      <c r="B729" s="567"/>
      <c r="C729" s="331" t="s">
        <v>39</v>
      </c>
      <c r="D729" s="342" t="s">
        <v>13</v>
      </c>
      <c r="E729" s="343" t="s">
        <v>17</v>
      </c>
      <c r="F729" s="346">
        <v>2</v>
      </c>
      <c r="G729" s="346">
        <f>F727</f>
        <v>3</v>
      </c>
      <c r="H729" s="345">
        <v>10000</v>
      </c>
      <c r="I729" s="336">
        <f t="shared" si="30"/>
        <v>3280000</v>
      </c>
      <c r="J729" s="312"/>
      <c r="L729" s="348"/>
    </row>
    <row r="730" spans="1:13" hidden="1" outlineLevel="1">
      <c r="A730" s="312"/>
      <c r="B730" s="567"/>
      <c r="C730" s="331" t="s">
        <v>39</v>
      </c>
      <c r="D730" s="342" t="s">
        <v>111</v>
      </c>
      <c r="E730" s="343" t="s">
        <v>17</v>
      </c>
      <c r="F730" s="347">
        <f>F729</f>
        <v>2</v>
      </c>
      <c r="G730" s="347">
        <f>F728</f>
        <v>3</v>
      </c>
      <c r="H730" s="345">
        <v>0</v>
      </c>
      <c r="I730" s="336">
        <f t="shared" si="30"/>
        <v>3280000</v>
      </c>
      <c r="J730" s="312"/>
    </row>
    <row r="731" spans="1:13" hidden="1" outlineLevel="1">
      <c r="A731" s="312"/>
      <c r="B731" s="568" t="s">
        <v>6</v>
      </c>
      <c r="C731" s="331" t="s">
        <v>39</v>
      </c>
      <c r="D731" s="332" t="s">
        <v>14</v>
      </c>
      <c r="E731" s="333" t="s">
        <v>1</v>
      </c>
      <c r="F731" s="339">
        <v>3</v>
      </c>
      <c r="G731" s="339">
        <f>F733</f>
        <v>0</v>
      </c>
      <c r="H731" s="335">
        <v>0</v>
      </c>
      <c r="I731" s="336">
        <f t="shared" si="30"/>
        <v>3280000</v>
      </c>
      <c r="J731" s="312"/>
    </row>
    <row r="732" spans="1:13" hidden="1" outlineLevel="1">
      <c r="A732" s="312"/>
      <c r="B732" s="569"/>
      <c r="C732" s="331" t="s">
        <v>39</v>
      </c>
      <c r="D732" s="337" t="s">
        <v>24</v>
      </c>
      <c r="E732" s="338" t="s">
        <v>1</v>
      </c>
      <c r="F732" s="339">
        <f>F731</f>
        <v>3</v>
      </c>
      <c r="G732" s="339">
        <f>F734</f>
        <v>0</v>
      </c>
      <c r="H732" s="340">
        <v>0</v>
      </c>
      <c r="I732" s="336">
        <f t="shared" si="30"/>
        <v>3280000</v>
      </c>
      <c r="J732" s="312"/>
    </row>
    <row r="733" spans="1:13" hidden="1" outlineLevel="1">
      <c r="A733" s="312"/>
      <c r="B733" s="569"/>
      <c r="C733" s="331" t="s">
        <v>39</v>
      </c>
      <c r="D733" s="337" t="s">
        <v>16</v>
      </c>
      <c r="E733" s="338" t="s">
        <v>17</v>
      </c>
      <c r="F733" s="339">
        <v>0</v>
      </c>
      <c r="G733" s="339">
        <f>F731</f>
        <v>3</v>
      </c>
      <c r="H733" s="340">
        <v>10000</v>
      </c>
      <c r="I733" s="336">
        <f t="shared" si="30"/>
        <v>3290000</v>
      </c>
      <c r="J733" s="312"/>
    </row>
    <row r="734" spans="1:13" hidden="1" outlineLevel="1">
      <c r="A734" s="312"/>
      <c r="B734" s="569"/>
      <c r="C734" s="331" t="s">
        <v>39</v>
      </c>
      <c r="D734" s="337" t="s">
        <v>23</v>
      </c>
      <c r="E734" s="338" t="s">
        <v>17</v>
      </c>
      <c r="F734" s="341">
        <f>F733</f>
        <v>0</v>
      </c>
      <c r="G734" s="341">
        <f>F732</f>
        <v>3</v>
      </c>
      <c r="H734" s="340">
        <v>10000</v>
      </c>
      <c r="I734" s="336">
        <f t="shared" si="30"/>
        <v>3300000</v>
      </c>
      <c r="J734" s="312"/>
    </row>
    <row r="735" spans="1:13" hidden="1" outlineLevel="1">
      <c r="A735" s="312"/>
      <c r="B735" s="567" t="s">
        <v>7</v>
      </c>
      <c r="C735" s="331" t="s">
        <v>39</v>
      </c>
      <c r="D735" s="342" t="s">
        <v>5</v>
      </c>
      <c r="E735" s="343" t="str">
        <f>E731</f>
        <v>Thắng</v>
      </c>
      <c r="F735" s="344">
        <v>3</v>
      </c>
      <c r="G735" s="344">
        <f>F737</f>
        <v>2</v>
      </c>
      <c r="H735" s="345">
        <v>0</v>
      </c>
      <c r="I735" s="336">
        <f t="shared" si="30"/>
        <v>3300000</v>
      </c>
      <c r="J735" s="312"/>
    </row>
    <row r="736" spans="1:13" hidden="1" outlineLevel="1">
      <c r="A736" s="312"/>
      <c r="B736" s="567"/>
      <c r="C736" s="331" t="s">
        <v>39</v>
      </c>
      <c r="D736" s="342" t="s">
        <v>111</v>
      </c>
      <c r="E736" s="343" t="s">
        <v>1</v>
      </c>
      <c r="F736" s="346">
        <f>F735</f>
        <v>3</v>
      </c>
      <c r="G736" s="346">
        <f>F738</f>
        <v>2</v>
      </c>
      <c r="H736" s="345">
        <v>0</v>
      </c>
      <c r="I736" s="336">
        <f t="shared" si="30"/>
        <v>3300000</v>
      </c>
      <c r="J736" s="312"/>
    </row>
    <row r="737" spans="1:13" hidden="1" outlineLevel="1">
      <c r="A737" s="312"/>
      <c r="B737" s="567"/>
      <c r="C737" s="331" t="s">
        <v>39</v>
      </c>
      <c r="D737" s="342" t="s">
        <v>14</v>
      </c>
      <c r="E737" s="343" t="s">
        <v>17</v>
      </c>
      <c r="F737" s="346">
        <v>2</v>
      </c>
      <c r="G737" s="346">
        <f>F735</f>
        <v>3</v>
      </c>
      <c r="H737" s="345">
        <v>10000</v>
      </c>
      <c r="I737" s="336">
        <f t="shared" si="30"/>
        <v>3310000</v>
      </c>
      <c r="J737" s="312"/>
      <c r="L737" s="348"/>
    </row>
    <row r="738" spans="1:13" hidden="1" outlineLevel="1">
      <c r="A738" s="312"/>
      <c r="B738" s="567"/>
      <c r="C738" s="331" t="s">
        <v>39</v>
      </c>
      <c r="D738" s="342" t="s">
        <v>16</v>
      </c>
      <c r="E738" s="343" t="s">
        <v>17</v>
      </c>
      <c r="F738" s="347">
        <f>F737</f>
        <v>2</v>
      </c>
      <c r="G738" s="347">
        <f>F736</f>
        <v>3</v>
      </c>
      <c r="H738" s="345">
        <v>10000</v>
      </c>
      <c r="I738" s="336">
        <f t="shared" si="30"/>
        <v>3320000</v>
      </c>
      <c r="J738" s="312"/>
    </row>
    <row r="739" spans="1:13" hidden="1" outlineLevel="1">
      <c r="A739" s="312"/>
      <c r="B739" s="568" t="s">
        <v>8</v>
      </c>
      <c r="C739" s="331" t="s">
        <v>39</v>
      </c>
      <c r="D739" s="332" t="s">
        <v>5</v>
      </c>
      <c r="E739" s="333" t="s">
        <v>1</v>
      </c>
      <c r="F739" s="339">
        <v>3</v>
      </c>
      <c r="G739" s="339">
        <f>F741</f>
        <v>2</v>
      </c>
      <c r="H739" s="335">
        <v>0</v>
      </c>
      <c r="I739" s="336">
        <f t="shared" si="30"/>
        <v>3320000</v>
      </c>
      <c r="J739" s="312"/>
    </row>
    <row r="740" spans="1:13" hidden="1" outlineLevel="1">
      <c r="A740" s="312"/>
      <c r="B740" s="569"/>
      <c r="C740" s="331" t="s">
        <v>39</v>
      </c>
      <c r="D740" s="337" t="s">
        <v>24</v>
      </c>
      <c r="E740" s="338" t="s">
        <v>1</v>
      </c>
      <c r="F740" s="339">
        <f>F739</f>
        <v>3</v>
      </c>
      <c r="G740" s="339">
        <f>F742</f>
        <v>2</v>
      </c>
      <c r="H740" s="340">
        <v>0</v>
      </c>
      <c r="I740" s="336">
        <f t="shared" si="30"/>
        <v>3320000</v>
      </c>
      <c r="J740" s="312"/>
    </row>
    <row r="741" spans="1:13" hidden="1" outlineLevel="1">
      <c r="A741" s="312"/>
      <c r="B741" s="569"/>
      <c r="C741" s="331" t="s">
        <v>39</v>
      </c>
      <c r="D741" s="337" t="s">
        <v>14</v>
      </c>
      <c r="E741" s="338" t="s">
        <v>17</v>
      </c>
      <c r="F741" s="339">
        <v>2</v>
      </c>
      <c r="G741" s="339">
        <f>F739</f>
        <v>3</v>
      </c>
      <c r="H741" s="340">
        <v>10000</v>
      </c>
      <c r="I741" s="336">
        <f t="shared" si="30"/>
        <v>3330000</v>
      </c>
      <c r="J741" s="312"/>
    </row>
    <row r="742" spans="1:13" hidden="1" outlineLevel="1">
      <c r="A742" s="312"/>
      <c r="B742" s="569"/>
      <c r="C742" s="331" t="s">
        <v>39</v>
      </c>
      <c r="D742" s="337" t="s">
        <v>16</v>
      </c>
      <c r="E742" s="338" t="s">
        <v>17</v>
      </c>
      <c r="F742" s="341">
        <f>F741</f>
        <v>2</v>
      </c>
      <c r="G742" s="341">
        <f>F740</f>
        <v>3</v>
      </c>
      <c r="H742" s="340">
        <v>10000</v>
      </c>
      <c r="I742" s="336">
        <f t="shared" si="30"/>
        <v>3340000</v>
      </c>
      <c r="J742" s="312"/>
    </row>
    <row r="743" spans="1:13" hidden="1" outlineLevel="1">
      <c r="A743" s="312"/>
      <c r="B743" s="567" t="s">
        <v>10</v>
      </c>
      <c r="C743" s="331" t="s">
        <v>39</v>
      </c>
      <c r="D743" s="342" t="s">
        <v>14</v>
      </c>
      <c r="E743" s="343" t="str">
        <f>E739</f>
        <v>Thắng</v>
      </c>
      <c r="F743" s="344">
        <v>3</v>
      </c>
      <c r="G743" s="344">
        <f>F745</f>
        <v>2</v>
      </c>
      <c r="H743" s="345">
        <v>0</v>
      </c>
      <c r="I743" s="336">
        <f>I742+H743</f>
        <v>3340000</v>
      </c>
      <c r="J743" s="312"/>
    </row>
    <row r="744" spans="1:13" hidden="1" outlineLevel="1">
      <c r="A744" s="312"/>
      <c r="B744" s="567"/>
      <c r="C744" s="331" t="s">
        <v>39</v>
      </c>
      <c r="D744" s="342" t="s">
        <v>13</v>
      </c>
      <c r="E744" s="343" t="s">
        <v>1</v>
      </c>
      <c r="F744" s="346">
        <f>F743</f>
        <v>3</v>
      </c>
      <c r="G744" s="346">
        <f>F746</f>
        <v>2</v>
      </c>
      <c r="H744" s="345">
        <v>0</v>
      </c>
      <c r="I744" s="336">
        <f>I743+H744</f>
        <v>3340000</v>
      </c>
      <c r="J744" s="312"/>
    </row>
    <row r="745" spans="1:13" hidden="1" outlineLevel="1">
      <c r="A745" s="312"/>
      <c r="B745" s="567"/>
      <c r="C745" s="331" t="s">
        <v>39</v>
      </c>
      <c r="D745" s="342" t="s">
        <v>5</v>
      </c>
      <c r="E745" s="343" t="s">
        <v>17</v>
      </c>
      <c r="F745" s="346">
        <v>2</v>
      </c>
      <c r="G745" s="346">
        <f>F743</f>
        <v>3</v>
      </c>
      <c r="H745" s="345">
        <v>10000</v>
      </c>
      <c r="I745" s="336">
        <f>I744+H745</f>
        <v>3350000</v>
      </c>
      <c r="J745" s="312"/>
      <c r="L745" s="348"/>
    </row>
    <row r="746" spans="1:13" hidden="1" outlineLevel="1">
      <c r="A746" s="312"/>
      <c r="B746" s="567"/>
      <c r="C746" s="331" t="s">
        <v>39</v>
      </c>
      <c r="D746" s="342" t="s">
        <v>24</v>
      </c>
      <c r="E746" s="343" t="s">
        <v>17</v>
      </c>
      <c r="F746" s="347">
        <f>F745</f>
        <v>2</v>
      </c>
      <c r="G746" s="347">
        <f>F744</f>
        <v>3</v>
      </c>
      <c r="H746" s="345">
        <v>10000</v>
      </c>
      <c r="I746" s="336">
        <f>I745+H746</f>
        <v>3360000</v>
      </c>
      <c r="J746" s="312"/>
    </row>
    <row r="747" spans="1:13" collapsed="1">
      <c r="A747" s="312"/>
      <c r="B747" s="325" t="s">
        <v>361</v>
      </c>
      <c r="C747" s="326"/>
      <c r="D747" s="327"/>
      <c r="E747" s="328"/>
      <c r="F747" s="328"/>
      <c r="G747" s="328"/>
      <c r="H747" s="329">
        <f>SUM(H748:H775)</f>
        <v>140000</v>
      </c>
      <c r="I747" s="330">
        <v>0</v>
      </c>
      <c r="J747" s="312"/>
      <c r="M747" s="317"/>
    </row>
    <row r="748" spans="1:13" hidden="1" outlineLevel="1">
      <c r="A748" s="312"/>
      <c r="B748" s="568" t="s">
        <v>2</v>
      </c>
      <c r="C748" s="331" t="s">
        <v>39</v>
      </c>
      <c r="D748" s="332" t="s">
        <v>13</v>
      </c>
      <c r="E748" s="333" t="s">
        <v>1</v>
      </c>
      <c r="F748" s="339">
        <v>3</v>
      </c>
      <c r="G748" s="339">
        <f>F750</f>
        <v>2</v>
      </c>
      <c r="H748" s="335">
        <v>0</v>
      </c>
      <c r="I748" s="336">
        <f>I746+H748</f>
        <v>3360000</v>
      </c>
      <c r="J748" s="312"/>
    </row>
    <row r="749" spans="1:13" hidden="1" outlineLevel="1">
      <c r="A749" s="312"/>
      <c r="B749" s="569"/>
      <c r="C749" s="331" t="s">
        <v>39</v>
      </c>
      <c r="D749" s="337" t="s">
        <v>23</v>
      </c>
      <c r="E749" s="338" t="s">
        <v>1</v>
      </c>
      <c r="F749" s="339">
        <f>F748</f>
        <v>3</v>
      </c>
      <c r="G749" s="339">
        <f>F751</f>
        <v>2</v>
      </c>
      <c r="H749" s="340">
        <v>0</v>
      </c>
      <c r="I749" s="336">
        <f t="shared" ref="I749:I771" si="31">I748+H749</f>
        <v>3360000</v>
      </c>
      <c r="J749" s="312"/>
    </row>
    <row r="750" spans="1:13" hidden="1" outlineLevel="1">
      <c r="A750" s="312"/>
      <c r="B750" s="569"/>
      <c r="C750" s="331" t="s">
        <v>39</v>
      </c>
      <c r="D750" s="337" t="s">
        <v>14</v>
      </c>
      <c r="E750" s="338" t="s">
        <v>17</v>
      </c>
      <c r="F750" s="339">
        <v>2</v>
      </c>
      <c r="G750" s="339">
        <f>F748</f>
        <v>3</v>
      </c>
      <c r="H750" s="340">
        <v>10000</v>
      </c>
      <c r="I750" s="336">
        <f t="shared" si="31"/>
        <v>3370000</v>
      </c>
      <c r="J750" s="312"/>
    </row>
    <row r="751" spans="1:13" hidden="1" outlineLevel="1">
      <c r="A751" s="312"/>
      <c r="B751" s="569"/>
      <c r="C751" s="331" t="s">
        <v>39</v>
      </c>
      <c r="D751" s="337" t="s">
        <v>5</v>
      </c>
      <c r="E751" s="338" t="s">
        <v>17</v>
      </c>
      <c r="F751" s="341">
        <f>F750</f>
        <v>2</v>
      </c>
      <c r="G751" s="341">
        <f>F749</f>
        <v>3</v>
      </c>
      <c r="H751" s="340">
        <v>10000</v>
      </c>
      <c r="I751" s="336">
        <f t="shared" si="31"/>
        <v>3380000</v>
      </c>
      <c r="J751" s="312"/>
    </row>
    <row r="752" spans="1:13" hidden="1" outlineLevel="1">
      <c r="A752" s="312"/>
      <c r="B752" s="567" t="s">
        <v>3</v>
      </c>
      <c r="C752" s="331" t="s">
        <v>39</v>
      </c>
      <c r="D752" s="342" t="s">
        <v>5</v>
      </c>
      <c r="E752" s="343" t="str">
        <f>E748</f>
        <v>Thắng</v>
      </c>
      <c r="F752" s="344">
        <v>3</v>
      </c>
      <c r="G752" s="344">
        <f>F754</f>
        <v>2</v>
      </c>
      <c r="H752" s="345">
        <v>0</v>
      </c>
      <c r="I752" s="336">
        <f t="shared" si="31"/>
        <v>3380000</v>
      </c>
      <c r="J752" s="312"/>
    </row>
    <row r="753" spans="1:12" hidden="1" outlineLevel="1">
      <c r="A753" s="312"/>
      <c r="B753" s="567"/>
      <c r="C753" s="331" t="s">
        <v>39</v>
      </c>
      <c r="D753" s="342" t="s">
        <v>14</v>
      </c>
      <c r="E753" s="343" t="s">
        <v>1</v>
      </c>
      <c r="F753" s="346">
        <f>F752</f>
        <v>3</v>
      </c>
      <c r="G753" s="346">
        <f>F755</f>
        <v>2</v>
      </c>
      <c r="H753" s="345">
        <v>0</v>
      </c>
      <c r="I753" s="336">
        <f t="shared" si="31"/>
        <v>3380000</v>
      </c>
      <c r="J753" s="312"/>
    </row>
    <row r="754" spans="1:12" hidden="1" outlineLevel="1">
      <c r="A754" s="312"/>
      <c r="B754" s="567"/>
      <c r="C754" s="331" t="s">
        <v>39</v>
      </c>
      <c r="D754" s="342" t="s">
        <v>13</v>
      </c>
      <c r="E754" s="343" t="s">
        <v>17</v>
      </c>
      <c r="F754" s="346">
        <v>2</v>
      </c>
      <c r="G754" s="346">
        <f>F752</f>
        <v>3</v>
      </c>
      <c r="H754" s="345">
        <v>10000</v>
      </c>
      <c r="I754" s="336">
        <f t="shared" si="31"/>
        <v>3390000</v>
      </c>
      <c r="J754" s="312"/>
      <c r="L754" s="348"/>
    </row>
    <row r="755" spans="1:12" hidden="1" outlineLevel="1">
      <c r="A755" s="312"/>
      <c r="B755" s="567"/>
      <c r="C755" s="331" t="s">
        <v>39</v>
      </c>
      <c r="D755" s="342" t="s">
        <v>25</v>
      </c>
      <c r="E755" s="343" t="s">
        <v>17</v>
      </c>
      <c r="F755" s="347">
        <f>F754</f>
        <v>2</v>
      </c>
      <c r="G755" s="347">
        <f>F753</f>
        <v>3</v>
      </c>
      <c r="H755" s="345">
        <v>10000</v>
      </c>
      <c r="I755" s="336">
        <f t="shared" si="31"/>
        <v>3400000</v>
      </c>
      <c r="J755" s="312"/>
    </row>
    <row r="756" spans="1:12" hidden="1" outlineLevel="1">
      <c r="A756" s="312"/>
      <c r="B756" s="568" t="s">
        <v>6</v>
      </c>
      <c r="C756" s="331" t="s">
        <v>39</v>
      </c>
      <c r="D756" s="332" t="s">
        <v>23</v>
      </c>
      <c r="E756" s="333" t="s">
        <v>1</v>
      </c>
      <c r="F756" s="339">
        <v>3</v>
      </c>
      <c r="G756" s="339">
        <f>F758</f>
        <v>0</v>
      </c>
      <c r="H756" s="335">
        <v>0</v>
      </c>
      <c r="I756" s="336">
        <f t="shared" si="31"/>
        <v>3400000</v>
      </c>
      <c r="J756" s="312"/>
    </row>
    <row r="757" spans="1:12" hidden="1" outlineLevel="1">
      <c r="A757" s="312"/>
      <c r="B757" s="569"/>
      <c r="C757" s="331" t="s">
        <v>39</v>
      </c>
      <c r="D757" s="337" t="s">
        <v>14</v>
      </c>
      <c r="E757" s="338" t="s">
        <v>1</v>
      </c>
      <c r="F757" s="339">
        <f>F756</f>
        <v>3</v>
      </c>
      <c r="G757" s="339">
        <f>F759</f>
        <v>0</v>
      </c>
      <c r="H757" s="340">
        <v>0</v>
      </c>
      <c r="I757" s="336">
        <f t="shared" si="31"/>
        <v>3400000</v>
      </c>
      <c r="J757" s="312"/>
    </row>
    <row r="758" spans="1:12" hidden="1" outlineLevel="1">
      <c r="A758" s="312"/>
      <c r="B758" s="569"/>
      <c r="C758" s="331" t="s">
        <v>39</v>
      </c>
      <c r="D758" s="337" t="s">
        <v>25</v>
      </c>
      <c r="E758" s="338" t="s">
        <v>17</v>
      </c>
      <c r="F758" s="339">
        <v>0</v>
      </c>
      <c r="G758" s="339">
        <f>F756</f>
        <v>3</v>
      </c>
      <c r="H758" s="340">
        <v>10000</v>
      </c>
      <c r="I758" s="336">
        <f t="shared" si="31"/>
        <v>3410000</v>
      </c>
      <c r="J758" s="312"/>
    </row>
    <row r="759" spans="1:12" hidden="1" outlineLevel="1">
      <c r="A759" s="312"/>
      <c r="B759" s="569"/>
      <c r="C759" s="331" t="s">
        <v>39</v>
      </c>
      <c r="D759" s="337" t="s">
        <v>15</v>
      </c>
      <c r="E759" s="338" t="s">
        <v>17</v>
      </c>
      <c r="F759" s="341">
        <f>F758</f>
        <v>0</v>
      </c>
      <c r="G759" s="341">
        <f>F757</f>
        <v>3</v>
      </c>
      <c r="H759" s="340">
        <v>10000</v>
      </c>
      <c r="I759" s="336">
        <f t="shared" si="31"/>
        <v>3420000</v>
      </c>
      <c r="J759" s="312"/>
    </row>
    <row r="760" spans="1:12" hidden="1" outlineLevel="1">
      <c r="A760" s="312"/>
      <c r="B760" s="567" t="s">
        <v>7</v>
      </c>
      <c r="C760" s="331" t="s">
        <v>39</v>
      </c>
      <c r="D760" s="342" t="s">
        <v>5</v>
      </c>
      <c r="E760" s="343" t="str">
        <f>E756</f>
        <v>Thắng</v>
      </c>
      <c r="F760" s="344">
        <v>3</v>
      </c>
      <c r="G760" s="344">
        <f>F762</f>
        <v>2</v>
      </c>
      <c r="H760" s="345">
        <v>0</v>
      </c>
      <c r="I760" s="336">
        <f t="shared" si="31"/>
        <v>3420000</v>
      </c>
      <c r="J760" s="312"/>
    </row>
    <row r="761" spans="1:12" hidden="1" outlineLevel="1">
      <c r="A761" s="312"/>
      <c r="B761" s="567"/>
      <c r="C761" s="331" t="s">
        <v>39</v>
      </c>
      <c r="D761" s="342" t="s">
        <v>14</v>
      </c>
      <c r="E761" s="343" t="s">
        <v>1</v>
      </c>
      <c r="F761" s="346">
        <f>F760</f>
        <v>3</v>
      </c>
      <c r="G761" s="346">
        <f>F763</f>
        <v>2</v>
      </c>
      <c r="H761" s="345">
        <v>0</v>
      </c>
      <c r="I761" s="336">
        <f t="shared" si="31"/>
        <v>3420000</v>
      </c>
      <c r="J761" s="312"/>
    </row>
    <row r="762" spans="1:12" hidden="1" outlineLevel="1">
      <c r="A762" s="312"/>
      <c r="B762" s="567"/>
      <c r="C762" s="331" t="s">
        <v>39</v>
      </c>
      <c r="D762" s="342" t="s">
        <v>25</v>
      </c>
      <c r="E762" s="343" t="s">
        <v>17</v>
      </c>
      <c r="F762" s="346">
        <v>2</v>
      </c>
      <c r="G762" s="346">
        <f>F760</f>
        <v>3</v>
      </c>
      <c r="H762" s="345">
        <v>10000</v>
      </c>
      <c r="I762" s="336">
        <f t="shared" si="31"/>
        <v>3430000</v>
      </c>
      <c r="J762" s="312"/>
      <c r="L762" s="348"/>
    </row>
    <row r="763" spans="1:12" hidden="1" outlineLevel="1">
      <c r="A763" s="312"/>
      <c r="B763" s="567"/>
      <c r="C763" s="331" t="s">
        <v>39</v>
      </c>
      <c r="D763" s="342" t="s">
        <v>15</v>
      </c>
      <c r="E763" s="343" t="s">
        <v>17</v>
      </c>
      <c r="F763" s="347">
        <f>F762</f>
        <v>2</v>
      </c>
      <c r="G763" s="347">
        <f>F761</f>
        <v>3</v>
      </c>
      <c r="H763" s="345">
        <v>10000</v>
      </c>
      <c r="I763" s="336">
        <f t="shared" si="31"/>
        <v>3440000</v>
      </c>
      <c r="J763" s="312"/>
    </row>
    <row r="764" spans="1:12" hidden="1" outlineLevel="1">
      <c r="A764" s="312"/>
      <c r="B764" s="568" t="s">
        <v>8</v>
      </c>
      <c r="C764" s="331" t="s">
        <v>39</v>
      </c>
      <c r="D764" s="332" t="s">
        <v>13</v>
      </c>
      <c r="E764" s="333" t="s">
        <v>1</v>
      </c>
      <c r="F764" s="339">
        <v>3</v>
      </c>
      <c r="G764" s="339">
        <f>F766</f>
        <v>2</v>
      </c>
      <c r="H764" s="335">
        <v>0</v>
      </c>
      <c r="I764" s="336">
        <f t="shared" si="31"/>
        <v>3440000</v>
      </c>
      <c r="J764" s="312"/>
    </row>
    <row r="765" spans="1:12" hidden="1" outlineLevel="1">
      <c r="A765" s="312"/>
      <c r="B765" s="569"/>
      <c r="C765" s="331" t="s">
        <v>39</v>
      </c>
      <c r="D765" s="337" t="s">
        <v>15</v>
      </c>
      <c r="E765" s="338" t="s">
        <v>1</v>
      </c>
      <c r="F765" s="339">
        <f>F764</f>
        <v>3</v>
      </c>
      <c r="G765" s="339">
        <f>F767</f>
        <v>2</v>
      </c>
      <c r="H765" s="340">
        <v>0</v>
      </c>
      <c r="I765" s="336">
        <f t="shared" si="31"/>
        <v>3440000</v>
      </c>
      <c r="J765" s="312"/>
    </row>
    <row r="766" spans="1:12" hidden="1" outlineLevel="1">
      <c r="A766" s="312"/>
      <c r="B766" s="569"/>
      <c r="C766" s="331" t="s">
        <v>39</v>
      </c>
      <c r="D766" s="337" t="s">
        <v>5</v>
      </c>
      <c r="E766" s="338" t="s">
        <v>17</v>
      </c>
      <c r="F766" s="339">
        <v>2</v>
      </c>
      <c r="G766" s="339">
        <f>F764</f>
        <v>3</v>
      </c>
      <c r="H766" s="340">
        <v>10000</v>
      </c>
      <c r="I766" s="336">
        <f t="shared" si="31"/>
        <v>3450000</v>
      </c>
      <c r="J766" s="312"/>
    </row>
    <row r="767" spans="1:12" hidden="1" outlineLevel="1">
      <c r="A767" s="312"/>
      <c r="B767" s="569"/>
      <c r="C767" s="331" t="s">
        <v>39</v>
      </c>
      <c r="D767" s="337" t="s">
        <v>23</v>
      </c>
      <c r="E767" s="338" t="s">
        <v>17</v>
      </c>
      <c r="F767" s="341">
        <f>F766</f>
        <v>2</v>
      </c>
      <c r="G767" s="341">
        <f>F765</f>
        <v>3</v>
      </c>
      <c r="H767" s="340">
        <v>10000</v>
      </c>
      <c r="I767" s="336">
        <f t="shared" si="31"/>
        <v>3460000</v>
      </c>
      <c r="J767" s="312"/>
    </row>
    <row r="768" spans="1:12" hidden="1" outlineLevel="1">
      <c r="A768" s="312"/>
      <c r="B768" s="567" t="s">
        <v>10</v>
      </c>
      <c r="C768" s="331" t="s">
        <v>39</v>
      </c>
      <c r="D768" s="342" t="s">
        <v>25</v>
      </c>
      <c r="E768" s="343" t="str">
        <f>E764</f>
        <v>Thắng</v>
      </c>
      <c r="F768" s="344">
        <v>3</v>
      </c>
      <c r="G768" s="344">
        <f>F770</f>
        <v>1</v>
      </c>
      <c r="H768" s="345">
        <v>0</v>
      </c>
      <c r="I768" s="336">
        <f t="shared" si="31"/>
        <v>3460000</v>
      </c>
      <c r="J768" s="312"/>
    </row>
    <row r="769" spans="1:13" hidden="1" outlineLevel="1">
      <c r="A769" s="312"/>
      <c r="B769" s="567"/>
      <c r="C769" s="331" t="s">
        <v>39</v>
      </c>
      <c r="D769" s="342" t="s">
        <v>13</v>
      </c>
      <c r="E769" s="343" t="s">
        <v>1</v>
      </c>
      <c r="F769" s="346">
        <f>F768</f>
        <v>3</v>
      </c>
      <c r="G769" s="346">
        <f>F771</f>
        <v>1</v>
      </c>
      <c r="H769" s="345">
        <v>0</v>
      </c>
      <c r="I769" s="336">
        <f t="shared" si="31"/>
        <v>3460000</v>
      </c>
      <c r="J769" s="312"/>
    </row>
    <row r="770" spans="1:13" hidden="1" outlineLevel="1">
      <c r="A770" s="312"/>
      <c r="B770" s="567"/>
      <c r="C770" s="331" t="s">
        <v>39</v>
      </c>
      <c r="D770" s="342" t="s">
        <v>23</v>
      </c>
      <c r="E770" s="343" t="s">
        <v>17</v>
      </c>
      <c r="F770" s="346">
        <v>1</v>
      </c>
      <c r="G770" s="346">
        <f>F768</f>
        <v>3</v>
      </c>
      <c r="H770" s="345">
        <v>10000</v>
      </c>
      <c r="I770" s="336">
        <f t="shared" si="31"/>
        <v>3470000</v>
      </c>
      <c r="J770" s="312"/>
      <c r="L770" s="348"/>
    </row>
    <row r="771" spans="1:13" hidden="1" outlineLevel="1">
      <c r="A771" s="312"/>
      <c r="B771" s="567"/>
      <c r="C771" s="331" t="s">
        <v>39</v>
      </c>
      <c r="D771" s="342" t="s">
        <v>15</v>
      </c>
      <c r="E771" s="343" t="s">
        <v>17</v>
      </c>
      <c r="F771" s="347">
        <f>F770</f>
        <v>1</v>
      </c>
      <c r="G771" s="347">
        <f>F769</f>
        <v>3</v>
      </c>
      <c r="H771" s="345">
        <v>10000</v>
      </c>
      <c r="I771" s="336">
        <f t="shared" si="31"/>
        <v>3480000</v>
      </c>
      <c r="J771" s="312"/>
    </row>
    <row r="772" spans="1:13" hidden="1" outlineLevel="1">
      <c r="A772" s="312"/>
      <c r="B772" s="568" t="s">
        <v>31</v>
      </c>
      <c r="C772" s="331" t="s">
        <v>39</v>
      </c>
      <c r="D772" s="332" t="s">
        <v>25</v>
      </c>
      <c r="E772" s="333" t="s">
        <v>1</v>
      </c>
      <c r="F772" s="339">
        <v>3</v>
      </c>
      <c r="G772" s="339">
        <f>F774</f>
        <v>1</v>
      </c>
      <c r="H772" s="335">
        <v>0</v>
      </c>
      <c r="I772" s="336">
        <f>I771+H772</f>
        <v>3480000</v>
      </c>
      <c r="J772" s="312"/>
    </row>
    <row r="773" spans="1:13" hidden="1" outlineLevel="1">
      <c r="A773" s="312"/>
      <c r="B773" s="569"/>
      <c r="C773" s="331" t="s">
        <v>39</v>
      </c>
      <c r="D773" s="337" t="s">
        <v>13</v>
      </c>
      <c r="E773" s="338" t="s">
        <v>1</v>
      </c>
      <c r="F773" s="339">
        <f>F772</f>
        <v>3</v>
      </c>
      <c r="G773" s="339">
        <f>F775</f>
        <v>1</v>
      </c>
      <c r="H773" s="340">
        <v>0</v>
      </c>
      <c r="I773" s="336">
        <f>I772+H773</f>
        <v>3480000</v>
      </c>
      <c r="J773" s="312"/>
    </row>
    <row r="774" spans="1:13" hidden="1" outlineLevel="1">
      <c r="A774" s="312"/>
      <c r="B774" s="569"/>
      <c r="C774" s="331" t="s">
        <v>39</v>
      </c>
      <c r="D774" s="337" t="s">
        <v>5</v>
      </c>
      <c r="E774" s="338" t="s">
        <v>17</v>
      </c>
      <c r="F774" s="339">
        <v>1</v>
      </c>
      <c r="G774" s="339">
        <f>F772</f>
        <v>3</v>
      </c>
      <c r="H774" s="340">
        <v>10000</v>
      </c>
      <c r="I774" s="336">
        <f>I773+H774</f>
        <v>3490000</v>
      </c>
      <c r="J774" s="312"/>
    </row>
    <row r="775" spans="1:13" hidden="1" outlineLevel="1">
      <c r="A775" s="312"/>
      <c r="B775" s="569"/>
      <c r="C775" s="331" t="s">
        <v>39</v>
      </c>
      <c r="D775" s="337" t="s">
        <v>14</v>
      </c>
      <c r="E775" s="338" t="s">
        <v>17</v>
      </c>
      <c r="F775" s="341">
        <f>F774</f>
        <v>1</v>
      </c>
      <c r="G775" s="341">
        <f>F773</f>
        <v>3</v>
      </c>
      <c r="H775" s="340">
        <v>10000</v>
      </c>
      <c r="I775" s="336">
        <f>I774+H775</f>
        <v>3500000</v>
      </c>
      <c r="J775" s="312"/>
    </row>
    <row r="776" spans="1:13">
      <c r="A776" s="312"/>
      <c r="B776" s="325" t="s">
        <v>362</v>
      </c>
      <c r="C776" s="326"/>
      <c r="D776" s="327"/>
      <c r="E776" s="328"/>
      <c r="F776" s="328"/>
      <c r="G776" s="328"/>
      <c r="H776" s="329">
        <f>SUM(H777:H800)</f>
        <v>120000</v>
      </c>
      <c r="I776" s="330">
        <v>0</v>
      </c>
      <c r="J776" s="312"/>
      <c r="M776" s="317"/>
    </row>
    <row r="777" spans="1:13" outlineLevel="1">
      <c r="A777" s="312"/>
      <c r="B777" s="568" t="s">
        <v>2</v>
      </c>
      <c r="C777" s="331" t="s">
        <v>39</v>
      </c>
      <c r="D777" s="332" t="s">
        <v>14</v>
      </c>
      <c r="E777" s="333" t="s">
        <v>1</v>
      </c>
      <c r="F777" s="339">
        <v>3</v>
      </c>
      <c r="G777" s="339">
        <f>F779</f>
        <v>2</v>
      </c>
      <c r="H777" s="335">
        <v>0</v>
      </c>
      <c r="I777" s="336">
        <f>I775+H777</f>
        <v>3500000</v>
      </c>
      <c r="J777" s="312"/>
    </row>
    <row r="778" spans="1:13" outlineLevel="1">
      <c r="A778" s="312"/>
      <c r="B778" s="569"/>
      <c r="C778" s="331" t="s">
        <v>39</v>
      </c>
      <c r="D778" s="337" t="s">
        <v>9</v>
      </c>
      <c r="E778" s="338" t="s">
        <v>1</v>
      </c>
      <c r="F778" s="339">
        <f>F777</f>
        <v>3</v>
      </c>
      <c r="G778" s="339">
        <f>F780</f>
        <v>2</v>
      </c>
      <c r="H778" s="340">
        <v>0</v>
      </c>
      <c r="I778" s="336">
        <f t="shared" ref="I778:I800" si="32">I777+H778</f>
        <v>3500000</v>
      </c>
      <c r="J778" s="312"/>
    </row>
    <row r="779" spans="1:13" outlineLevel="1">
      <c r="A779" s="312"/>
      <c r="B779" s="569"/>
      <c r="C779" s="331" t="s">
        <v>39</v>
      </c>
      <c r="D779" s="337" t="s">
        <v>16</v>
      </c>
      <c r="E779" s="338" t="s">
        <v>17</v>
      </c>
      <c r="F779" s="339">
        <v>2</v>
      </c>
      <c r="G779" s="339">
        <f>F777</f>
        <v>3</v>
      </c>
      <c r="H779" s="340">
        <v>10000</v>
      </c>
      <c r="I779" s="336">
        <f t="shared" si="32"/>
        <v>3510000</v>
      </c>
      <c r="J779" s="312"/>
    </row>
    <row r="780" spans="1:13" outlineLevel="1">
      <c r="A780" s="312"/>
      <c r="B780" s="569"/>
      <c r="C780" s="331" t="s">
        <v>39</v>
      </c>
      <c r="D780" s="337" t="s">
        <v>23</v>
      </c>
      <c r="E780" s="338" t="s">
        <v>17</v>
      </c>
      <c r="F780" s="341">
        <f>F779</f>
        <v>2</v>
      </c>
      <c r="G780" s="341">
        <f>F778</f>
        <v>3</v>
      </c>
      <c r="H780" s="340">
        <v>10000</v>
      </c>
      <c r="I780" s="336">
        <f t="shared" si="32"/>
        <v>3520000</v>
      </c>
      <c r="J780" s="312"/>
    </row>
    <row r="781" spans="1:13" outlineLevel="1">
      <c r="A781" s="312"/>
      <c r="B781" s="567" t="s">
        <v>3</v>
      </c>
      <c r="C781" s="331" t="s">
        <v>39</v>
      </c>
      <c r="D781" s="342" t="s">
        <v>5</v>
      </c>
      <c r="E781" s="343" t="str">
        <f>E777</f>
        <v>Thắng</v>
      </c>
      <c r="F781" s="344">
        <v>3</v>
      </c>
      <c r="G781" s="344">
        <f>F783</f>
        <v>2</v>
      </c>
      <c r="H781" s="345">
        <v>0</v>
      </c>
      <c r="I781" s="336">
        <f t="shared" si="32"/>
        <v>3520000</v>
      </c>
      <c r="J781" s="312"/>
    </row>
    <row r="782" spans="1:13" outlineLevel="1">
      <c r="A782" s="312"/>
      <c r="B782" s="567"/>
      <c r="C782" s="331" t="s">
        <v>39</v>
      </c>
      <c r="D782" s="342" t="s">
        <v>24</v>
      </c>
      <c r="E782" s="343" t="s">
        <v>1</v>
      </c>
      <c r="F782" s="346">
        <f>F781</f>
        <v>3</v>
      </c>
      <c r="G782" s="346">
        <f>F784</f>
        <v>2</v>
      </c>
      <c r="H782" s="345">
        <v>0</v>
      </c>
      <c r="I782" s="336">
        <f t="shared" si="32"/>
        <v>3520000</v>
      </c>
      <c r="J782" s="312"/>
    </row>
    <row r="783" spans="1:13" outlineLevel="1">
      <c r="A783" s="312"/>
      <c r="B783" s="567"/>
      <c r="C783" s="331" t="s">
        <v>39</v>
      </c>
      <c r="D783" s="342" t="s">
        <v>14</v>
      </c>
      <c r="E783" s="343" t="s">
        <v>17</v>
      </c>
      <c r="F783" s="346">
        <v>2</v>
      </c>
      <c r="G783" s="346">
        <f>F781</f>
        <v>3</v>
      </c>
      <c r="H783" s="345">
        <v>10000</v>
      </c>
      <c r="I783" s="336">
        <f t="shared" si="32"/>
        <v>3530000</v>
      </c>
      <c r="J783" s="312"/>
      <c r="L783" s="348"/>
    </row>
    <row r="784" spans="1:13" outlineLevel="1">
      <c r="A784" s="312"/>
      <c r="B784" s="567"/>
      <c r="C784" s="331" t="s">
        <v>39</v>
      </c>
      <c r="D784" s="342" t="s">
        <v>9</v>
      </c>
      <c r="E784" s="343" t="s">
        <v>17</v>
      </c>
      <c r="F784" s="347">
        <f>F783</f>
        <v>2</v>
      </c>
      <c r="G784" s="347">
        <f>F782</f>
        <v>3</v>
      </c>
      <c r="H784" s="345">
        <v>10000</v>
      </c>
      <c r="I784" s="336">
        <f t="shared" si="32"/>
        <v>3540000</v>
      </c>
      <c r="J784" s="312"/>
    </row>
    <row r="785" spans="1:12" outlineLevel="1">
      <c r="A785" s="312"/>
      <c r="B785" s="568" t="s">
        <v>6</v>
      </c>
      <c r="C785" s="331" t="s">
        <v>39</v>
      </c>
      <c r="D785" s="332" t="s">
        <v>23</v>
      </c>
      <c r="E785" s="333" t="s">
        <v>1</v>
      </c>
      <c r="F785" s="339">
        <v>3</v>
      </c>
      <c r="G785" s="339">
        <f>F787</f>
        <v>0</v>
      </c>
      <c r="H785" s="335">
        <v>0</v>
      </c>
      <c r="I785" s="336">
        <f t="shared" si="32"/>
        <v>3540000</v>
      </c>
      <c r="J785" s="312"/>
    </row>
    <row r="786" spans="1:12" outlineLevel="1">
      <c r="A786" s="312"/>
      <c r="B786" s="569"/>
      <c r="C786" s="331" t="s">
        <v>39</v>
      </c>
      <c r="D786" s="337" t="s">
        <v>15</v>
      </c>
      <c r="E786" s="338" t="s">
        <v>1</v>
      </c>
      <c r="F786" s="339">
        <f>F785</f>
        <v>3</v>
      </c>
      <c r="G786" s="339">
        <f>F788</f>
        <v>0</v>
      </c>
      <c r="H786" s="340">
        <v>0</v>
      </c>
      <c r="I786" s="336">
        <f t="shared" si="32"/>
        <v>3540000</v>
      </c>
      <c r="J786" s="312"/>
    </row>
    <row r="787" spans="1:12" outlineLevel="1">
      <c r="A787" s="312"/>
      <c r="B787" s="569"/>
      <c r="C787" s="331" t="s">
        <v>39</v>
      </c>
      <c r="D787" s="337" t="s">
        <v>24</v>
      </c>
      <c r="E787" s="338" t="s">
        <v>17</v>
      </c>
      <c r="F787" s="339">
        <v>0</v>
      </c>
      <c r="G787" s="339">
        <f>F785</f>
        <v>3</v>
      </c>
      <c r="H787" s="340">
        <v>10000</v>
      </c>
      <c r="I787" s="336">
        <f t="shared" si="32"/>
        <v>3550000</v>
      </c>
      <c r="J787" s="312"/>
    </row>
    <row r="788" spans="1:12" outlineLevel="1">
      <c r="A788" s="312"/>
      <c r="B788" s="569"/>
      <c r="C788" s="331" t="s">
        <v>39</v>
      </c>
      <c r="D788" s="337" t="s">
        <v>16</v>
      </c>
      <c r="E788" s="338" t="s">
        <v>17</v>
      </c>
      <c r="F788" s="341">
        <f>F787</f>
        <v>0</v>
      </c>
      <c r="G788" s="341">
        <f>F786</f>
        <v>3</v>
      </c>
      <c r="H788" s="340">
        <v>10000</v>
      </c>
      <c r="I788" s="336">
        <f t="shared" si="32"/>
        <v>3560000</v>
      </c>
      <c r="J788" s="312"/>
    </row>
    <row r="789" spans="1:12" outlineLevel="1">
      <c r="A789" s="312"/>
      <c r="B789" s="567" t="s">
        <v>7</v>
      </c>
      <c r="C789" s="331" t="s">
        <v>39</v>
      </c>
      <c r="D789" s="342" t="s">
        <v>15</v>
      </c>
      <c r="E789" s="343" t="str">
        <f>E785</f>
        <v>Thắng</v>
      </c>
      <c r="F789" s="344">
        <v>3</v>
      </c>
      <c r="G789" s="344">
        <f>F791</f>
        <v>2</v>
      </c>
      <c r="H789" s="345">
        <v>0</v>
      </c>
      <c r="I789" s="336">
        <f t="shared" si="32"/>
        <v>3560000</v>
      </c>
      <c r="J789" s="312"/>
    </row>
    <row r="790" spans="1:12" outlineLevel="1">
      <c r="A790" s="312"/>
      <c r="B790" s="567"/>
      <c r="C790" s="331" t="s">
        <v>39</v>
      </c>
      <c r="D790" s="342" t="s">
        <v>9</v>
      </c>
      <c r="E790" s="343" t="s">
        <v>1</v>
      </c>
      <c r="F790" s="346">
        <f>F789</f>
        <v>3</v>
      </c>
      <c r="G790" s="346">
        <f>F792</f>
        <v>2</v>
      </c>
      <c r="H790" s="345">
        <v>0</v>
      </c>
      <c r="I790" s="336">
        <f t="shared" si="32"/>
        <v>3560000</v>
      </c>
      <c r="J790" s="312"/>
    </row>
    <row r="791" spans="1:12" outlineLevel="1">
      <c r="A791" s="312"/>
      <c r="B791" s="567"/>
      <c r="C791" s="331" t="s">
        <v>39</v>
      </c>
      <c r="D791" s="342" t="s">
        <v>5</v>
      </c>
      <c r="E791" s="343" t="s">
        <v>17</v>
      </c>
      <c r="F791" s="346">
        <v>2</v>
      </c>
      <c r="G791" s="346">
        <f>F789</f>
        <v>3</v>
      </c>
      <c r="H791" s="345">
        <v>10000</v>
      </c>
      <c r="I791" s="336">
        <f t="shared" si="32"/>
        <v>3570000</v>
      </c>
      <c r="J791" s="312"/>
      <c r="L791" s="348"/>
    </row>
    <row r="792" spans="1:12" outlineLevel="1">
      <c r="A792" s="312"/>
      <c r="B792" s="567"/>
      <c r="C792" s="331" t="s">
        <v>39</v>
      </c>
      <c r="D792" s="342" t="s">
        <v>14</v>
      </c>
      <c r="E792" s="343" t="s">
        <v>17</v>
      </c>
      <c r="F792" s="347">
        <f>F791</f>
        <v>2</v>
      </c>
      <c r="G792" s="347">
        <f>F790</f>
        <v>3</v>
      </c>
      <c r="H792" s="345">
        <v>10000</v>
      </c>
      <c r="I792" s="336">
        <f t="shared" si="32"/>
        <v>3580000</v>
      </c>
      <c r="J792" s="312"/>
    </row>
    <row r="793" spans="1:12" outlineLevel="1">
      <c r="A793" s="312"/>
      <c r="B793" s="568" t="s">
        <v>8</v>
      </c>
      <c r="C793" s="331" t="s">
        <v>39</v>
      </c>
      <c r="D793" s="332" t="s">
        <v>25</v>
      </c>
      <c r="E793" s="333" t="s">
        <v>1</v>
      </c>
      <c r="F793" s="339">
        <v>3</v>
      </c>
      <c r="G793" s="339">
        <f>F795</f>
        <v>2</v>
      </c>
      <c r="H793" s="335">
        <v>0</v>
      </c>
      <c r="I793" s="336">
        <f t="shared" si="32"/>
        <v>3580000</v>
      </c>
      <c r="J793" s="312"/>
    </row>
    <row r="794" spans="1:12" outlineLevel="1">
      <c r="A794" s="312"/>
      <c r="B794" s="569"/>
      <c r="C794" s="331" t="s">
        <v>39</v>
      </c>
      <c r="D794" s="337" t="s">
        <v>16</v>
      </c>
      <c r="E794" s="338" t="s">
        <v>1</v>
      </c>
      <c r="F794" s="339">
        <f>F793</f>
        <v>3</v>
      </c>
      <c r="G794" s="339">
        <f>F796</f>
        <v>2</v>
      </c>
      <c r="H794" s="340">
        <v>0</v>
      </c>
      <c r="I794" s="336">
        <f t="shared" si="32"/>
        <v>3580000</v>
      </c>
      <c r="J794" s="312"/>
    </row>
    <row r="795" spans="1:12" outlineLevel="1">
      <c r="A795" s="312"/>
      <c r="B795" s="569"/>
      <c r="C795" s="331" t="s">
        <v>39</v>
      </c>
      <c r="D795" s="337" t="s">
        <v>23</v>
      </c>
      <c r="E795" s="338" t="s">
        <v>17</v>
      </c>
      <c r="F795" s="339">
        <v>2</v>
      </c>
      <c r="G795" s="339">
        <f>F793</f>
        <v>3</v>
      </c>
      <c r="H795" s="340">
        <v>10000</v>
      </c>
      <c r="I795" s="336">
        <f t="shared" si="32"/>
        <v>3590000</v>
      </c>
      <c r="J795" s="312"/>
    </row>
    <row r="796" spans="1:12" outlineLevel="1">
      <c r="A796" s="312"/>
      <c r="B796" s="569"/>
      <c r="C796" s="331" t="s">
        <v>39</v>
      </c>
      <c r="D796" s="337" t="s">
        <v>24</v>
      </c>
      <c r="E796" s="338" t="s">
        <v>17</v>
      </c>
      <c r="F796" s="341">
        <f>F795</f>
        <v>2</v>
      </c>
      <c r="G796" s="341">
        <f>F794</f>
        <v>3</v>
      </c>
      <c r="H796" s="340">
        <v>10000</v>
      </c>
      <c r="I796" s="336">
        <f t="shared" si="32"/>
        <v>3600000</v>
      </c>
      <c r="J796" s="312"/>
    </row>
    <row r="797" spans="1:12" outlineLevel="1">
      <c r="A797" s="312"/>
      <c r="B797" s="567" t="s">
        <v>10</v>
      </c>
      <c r="C797" s="331" t="s">
        <v>39</v>
      </c>
      <c r="D797" s="342" t="s">
        <v>9</v>
      </c>
      <c r="E797" s="343" t="str">
        <f>E793</f>
        <v>Thắng</v>
      </c>
      <c r="F797" s="344">
        <v>3</v>
      </c>
      <c r="G797" s="344">
        <f>F799</f>
        <v>1</v>
      </c>
      <c r="H797" s="345">
        <v>0</v>
      </c>
      <c r="I797" s="336">
        <f t="shared" si="32"/>
        <v>3600000</v>
      </c>
      <c r="J797" s="312"/>
    </row>
    <row r="798" spans="1:12" outlineLevel="1">
      <c r="A798" s="312"/>
      <c r="B798" s="567"/>
      <c r="C798" s="331" t="s">
        <v>39</v>
      </c>
      <c r="D798" s="342" t="s">
        <v>5</v>
      </c>
      <c r="E798" s="343" t="s">
        <v>1</v>
      </c>
      <c r="F798" s="346">
        <f>F797</f>
        <v>3</v>
      </c>
      <c r="G798" s="346">
        <f>F800</f>
        <v>1</v>
      </c>
      <c r="H798" s="345">
        <v>0</v>
      </c>
      <c r="I798" s="336">
        <f t="shared" si="32"/>
        <v>3600000</v>
      </c>
      <c r="J798" s="312"/>
    </row>
    <row r="799" spans="1:12" outlineLevel="1">
      <c r="A799" s="312"/>
      <c r="B799" s="567"/>
      <c r="C799" s="331" t="s">
        <v>39</v>
      </c>
      <c r="D799" s="342" t="s">
        <v>14</v>
      </c>
      <c r="E799" s="343" t="s">
        <v>17</v>
      </c>
      <c r="F799" s="346">
        <v>1</v>
      </c>
      <c r="G799" s="346">
        <f>F797</f>
        <v>3</v>
      </c>
      <c r="H799" s="345">
        <v>10000</v>
      </c>
      <c r="I799" s="336">
        <f t="shared" si="32"/>
        <v>3610000</v>
      </c>
      <c r="J799" s="312"/>
      <c r="L799" s="348"/>
    </row>
    <row r="800" spans="1:12" outlineLevel="1">
      <c r="A800" s="312"/>
      <c r="B800" s="567"/>
      <c r="C800" s="331" t="s">
        <v>39</v>
      </c>
      <c r="D800" s="342" t="s">
        <v>118</v>
      </c>
      <c r="E800" s="343" t="s">
        <v>17</v>
      </c>
      <c r="F800" s="347">
        <f>F799</f>
        <v>1</v>
      </c>
      <c r="G800" s="347">
        <f>F798</f>
        <v>3</v>
      </c>
      <c r="H800" s="345">
        <v>10000</v>
      </c>
      <c r="I800" s="336">
        <f t="shared" si="32"/>
        <v>3620000</v>
      </c>
      <c r="J800" s="312"/>
    </row>
    <row r="801" spans="1:13">
      <c r="A801" s="312"/>
      <c r="B801" s="325" t="s">
        <v>363</v>
      </c>
      <c r="C801" s="326"/>
      <c r="D801" s="327"/>
      <c r="E801" s="328"/>
      <c r="F801" s="328"/>
      <c r="G801" s="328"/>
      <c r="H801" s="329">
        <f>SUM(H802:H825)</f>
        <v>120000</v>
      </c>
      <c r="I801" s="330">
        <v>0</v>
      </c>
      <c r="J801" s="312"/>
      <c r="M801" s="317"/>
    </row>
    <row r="802" spans="1:13" outlineLevel="1">
      <c r="A802" s="312"/>
      <c r="B802" s="568" t="s">
        <v>2</v>
      </c>
      <c r="C802" s="331" t="s">
        <v>39</v>
      </c>
      <c r="D802" s="332" t="s">
        <v>14</v>
      </c>
      <c r="E802" s="333" t="s">
        <v>1</v>
      </c>
      <c r="F802" s="339">
        <v>3</v>
      </c>
      <c r="G802" s="339">
        <f>F804</f>
        <v>2</v>
      </c>
      <c r="H802" s="335">
        <v>0</v>
      </c>
      <c r="I802" s="336">
        <f>I800+H802</f>
        <v>3620000</v>
      </c>
      <c r="J802" s="312"/>
    </row>
    <row r="803" spans="1:13" outlineLevel="1">
      <c r="A803" s="312"/>
      <c r="B803" s="569"/>
      <c r="C803" s="331" t="s">
        <v>39</v>
      </c>
      <c r="D803" s="337" t="s">
        <v>13</v>
      </c>
      <c r="E803" s="338" t="s">
        <v>1</v>
      </c>
      <c r="F803" s="339">
        <f>F802</f>
        <v>3</v>
      </c>
      <c r="G803" s="339">
        <f>F805</f>
        <v>2</v>
      </c>
      <c r="H803" s="340">
        <v>0</v>
      </c>
      <c r="I803" s="336">
        <f t="shared" ref="I803:I825" si="33">I802+H803</f>
        <v>3620000</v>
      </c>
      <c r="J803" s="312"/>
    </row>
    <row r="804" spans="1:13" outlineLevel="1">
      <c r="A804" s="312"/>
      <c r="B804" s="569"/>
      <c r="C804" s="331" t="s">
        <v>39</v>
      </c>
      <c r="D804" s="337" t="s">
        <v>5</v>
      </c>
      <c r="E804" s="338" t="s">
        <v>17</v>
      </c>
      <c r="F804" s="339">
        <v>2</v>
      </c>
      <c r="G804" s="339">
        <f>F802</f>
        <v>3</v>
      </c>
      <c r="H804" s="340">
        <v>10000</v>
      </c>
      <c r="I804" s="336">
        <f t="shared" si="33"/>
        <v>3630000</v>
      </c>
      <c r="J804" s="312"/>
    </row>
    <row r="805" spans="1:13" outlineLevel="1">
      <c r="A805" s="312"/>
      <c r="B805" s="569"/>
      <c r="C805" s="331" t="s">
        <v>39</v>
      </c>
      <c r="D805" s="337" t="s">
        <v>23</v>
      </c>
      <c r="E805" s="338" t="s">
        <v>17</v>
      </c>
      <c r="F805" s="341">
        <f>F804</f>
        <v>2</v>
      </c>
      <c r="G805" s="341">
        <f>F803</f>
        <v>3</v>
      </c>
      <c r="H805" s="340">
        <v>10000</v>
      </c>
      <c r="I805" s="336">
        <f t="shared" si="33"/>
        <v>3640000</v>
      </c>
      <c r="J805" s="312"/>
    </row>
    <row r="806" spans="1:13" outlineLevel="1">
      <c r="A806" s="312"/>
      <c r="B806" s="567" t="s">
        <v>3</v>
      </c>
      <c r="C806" s="331" t="s">
        <v>39</v>
      </c>
      <c r="D806" s="342" t="s">
        <v>5</v>
      </c>
      <c r="E806" s="343" t="str">
        <f>E802</f>
        <v>Thắng</v>
      </c>
      <c r="F806" s="344">
        <v>3</v>
      </c>
      <c r="G806" s="344">
        <f>F808</f>
        <v>1</v>
      </c>
      <c r="H806" s="345">
        <v>0</v>
      </c>
      <c r="I806" s="336">
        <f t="shared" si="33"/>
        <v>3640000</v>
      </c>
      <c r="J806" s="312"/>
    </row>
    <row r="807" spans="1:13" outlineLevel="1">
      <c r="A807" s="312"/>
      <c r="B807" s="567"/>
      <c r="C807" s="331" t="s">
        <v>39</v>
      </c>
      <c r="D807" s="342" t="s">
        <v>23</v>
      </c>
      <c r="E807" s="343" t="s">
        <v>1</v>
      </c>
      <c r="F807" s="346">
        <f>F806</f>
        <v>3</v>
      </c>
      <c r="G807" s="346">
        <f>F809</f>
        <v>1</v>
      </c>
      <c r="H807" s="345">
        <v>0</v>
      </c>
      <c r="I807" s="336">
        <f t="shared" si="33"/>
        <v>3640000</v>
      </c>
      <c r="J807" s="312"/>
    </row>
    <row r="808" spans="1:13" outlineLevel="1">
      <c r="A808" s="312"/>
      <c r="B808" s="567"/>
      <c r="C808" s="331" t="s">
        <v>39</v>
      </c>
      <c r="D808" s="342" t="s">
        <v>4</v>
      </c>
      <c r="E808" s="343" t="s">
        <v>17</v>
      </c>
      <c r="F808" s="346">
        <v>1</v>
      </c>
      <c r="G808" s="346">
        <f>F806</f>
        <v>3</v>
      </c>
      <c r="H808" s="345">
        <v>10000</v>
      </c>
      <c r="I808" s="336">
        <f t="shared" si="33"/>
        <v>3650000</v>
      </c>
      <c r="J808" s="312"/>
      <c r="L808" s="348"/>
    </row>
    <row r="809" spans="1:13" outlineLevel="1">
      <c r="A809" s="312"/>
      <c r="B809" s="567"/>
      <c r="C809" s="331" t="s">
        <v>39</v>
      </c>
      <c r="D809" s="342" t="s">
        <v>15</v>
      </c>
      <c r="E809" s="343" t="s">
        <v>17</v>
      </c>
      <c r="F809" s="347">
        <f>F808</f>
        <v>1</v>
      </c>
      <c r="G809" s="347">
        <f>F807</f>
        <v>3</v>
      </c>
      <c r="H809" s="345">
        <v>10000</v>
      </c>
      <c r="I809" s="336">
        <f t="shared" si="33"/>
        <v>3660000</v>
      </c>
      <c r="J809" s="312"/>
    </row>
    <row r="810" spans="1:13" outlineLevel="1">
      <c r="A810" s="312"/>
      <c r="B810" s="568" t="s">
        <v>6</v>
      </c>
      <c r="C810" s="331" t="s">
        <v>39</v>
      </c>
      <c r="D810" s="332" t="s">
        <v>25</v>
      </c>
      <c r="E810" s="333" t="s">
        <v>1</v>
      </c>
      <c r="F810" s="339">
        <v>3</v>
      </c>
      <c r="G810" s="339">
        <f>F812</f>
        <v>1</v>
      </c>
      <c r="H810" s="335">
        <v>0</v>
      </c>
      <c r="I810" s="336">
        <f t="shared" si="33"/>
        <v>3660000</v>
      </c>
      <c r="J810" s="312"/>
    </row>
    <row r="811" spans="1:13" outlineLevel="1">
      <c r="A811" s="312"/>
      <c r="B811" s="569"/>
      <c r="C811" s="331" t="s">
        <v>39</v>
      </c>
      <c r="D811" s="337" t="s">
        <v>13</v>
      </c>
      <c r="E811" s="338" t="s">
        <v>1</v>
      </c>
      <c r="F811" s="339">
        <f>F810</f>
        <v>3</v>
      </c>
      <c r="G811" s="339">
        <f>F813</f>
        <v>1</v>
      </c>
      <c r="H811" s="340">
        <v>0</v>
      </c>
      <c r="I811" s="336">
        <f t="shared" si="33"/>
        <v>3660000</v>
      </c>
      <c r="J811" s="312"/>
    </row>
    <row r="812" spans="1:13" outlineLevel="1">
      <c r="A812" s="312"/>
      <c r="B812" s="569"/>
      <c r="C812" s="331" t="s">
        <v>39</v>
      </c>
      <c r="D812" s="337" t="s">
        <v>14</v>
      </c>
      <c r="E812" s="338" t="s">
        <v>17</v>
      </c>
      <c r="F812" s="339">
        <v>1</v>
      </c>
      <c r="G812" s="339">
        <f>F810</f>
        <v>3</v>
      </c>
      <c r="H812" s="340">
        <v>10000</v>
      </c>
      <c r="I812" s="336">
        <f t="shared" si="33"/>
        <v>3670000</v>
      </c>
      <c r="J812" s="312"/>
    </row>
    <row r="813" spans="1:13" outlineLevel="1">
      <c r="A813" s="312"/>
      <c r="B813" s="569"/>
      <c r="C813" s="331" t="s">
        <v>39</v>
      </c>
      <c r="D813" s="337" t="s">
        <v>15</v>
      </c>
      <c r="E813" s="338" t="s">
        <v>17</v>
      </c>
      <c r="F813" s="341">
        <f>F812</f>
        <v>1</v>
      </c>
      <c r="G813" s="341">
        <f>F811</f>
        <v>3</v>
      </c>
      <c r="H813" s="340">
        <v>10000</v>
      </c>
      <c r="I813" s="336">
        <f t="shared" si="33"/>
        <v>3680000</v>
      </c>
      <c r="J813" s="312"/>
    </row>
    <row r="814" spans="1:13" outlineLevel="1">
      <c r="A814" s="312"/>
      <c r="B814" s="567" t="s">
        <v>7</v>
      </c>
      <c r="C814" s="331" t="s">
        <v>39</v>
      </c>
      <c r="D814" s="342" t="s">
        <v>25</v>
      </c>
      <c r="E814" s="343" t="str">
        <f>E810</f>
        <v>Thắng</v>
      </c>
      <c r="F814" s="344">
        <v>3</v>
      </c>
      <c r="G814" s="344">
        <f>F816</f>
        <v>2</v>
      </c>
      <c r="H814" s="345">
        <v>0</v>
      </c>
      <c r="I814" s="336">
        <f t="shared" si="33"/>
        <v>3680000</v>
      </c>
      <c r="J814" s="312"/>
    </row>
    <row r="815" spans="1:13" outlineLevel="1">
      <c r="A815" s="312"/>
      <c r="B815" s="567"/>
      <c r="C815" s="331" t="s">
        <v>39</v>
      </c>
      <c r="D815" s="342" t="s">
        <v>16</v>
      </c>
      <c r="E815" s="343" t="s">
        <v>1</v>
      </c>
      <c r="F815" s="346">
        <f>F814</f>
        <v>3</v>
      </c>
      <c r="G815" s="346">
        <f>F817</f>
        <v>2</v>
      </c>
      <c r="H815" s="345">
        <v>0</v>
      </c>
      <c r="I815" s="336">
        <f t="shared" si="33"/>
        <v>3680000</v>
      </c>
      <c r="J815" s="312"/>
    </row>
    <row r="816" spans="1:13" outlineLevel="1">
      <c r="A816" s="312"/>
      <c r="B816" s="567"/>
      <c r="C816" s="331" t="s">
        <v>39</v>
      </c>
      <c r="D816" s="342" t="s">
        <v>4</v>
      </c>
      <c r="E816" s="343" t="s">
        <v>17</v>
      </c>
      <c r="F816" s="346">
        <v>2</v>
      </c>
      <c r="G816" s="346">
        <f>F814</f>
        <v>3</v>
      </c>
      <c r="H816" s="345">
        <v>10000</v>
      </c>
      <c r="I816" s="336">
        <f t="shared" si="33"/>
        <v>3690000</v>
      </c>
      <c r="J816" s="312"/>
      <c r="L816" s="348"/>
    </row>
    <row r="817" spans="1:13" outlineLevel="1">
      <c r="A817" s="312"/>
      <c r="B817" s="567"/>
      <c r="C817" s="331" t="s">
        <v>39</v>
      </c>
      <c r="D817" s="342" t="s">
        <v>24</v>
      </c>
      <c r="E817" s="343" t="s">
        <v>17</v>
      </c>
      <c r="F817" s="347">
        <f>F816</f>
        <v>2</v>
      </c>
      <c r="G817" s="347">
        <f>F815</f>
        <v>3</v>
      </c>
      <c r="H817" s="345">
        <v>10000</v>
      </c>
      <c r="I817" s="336">
        <f t="shared" si="33"/>
        <v>3700000</v>
      </c>
      <c r="J817" s="312"/>
    </row>
    <row r="818" spans="1:13" outlineLevel="1">
      <c r="A818" s="312"/>
      <c r="B818" s="568" t="s">
        <v>8</v>
      </c>
      <c r="C818" s="331" t="s">
        <v>39</v>
      </c>
      <c r="D818" s="332" t="s">
        <v>25</v>
      </c>
      <c r="E818" s="333" t="s">
        <v>1</v>
      </c>
      <c r="F818" s="339">
        <v>3</v>
      </c>
      <c r="G818" s="339">
        <f>F820</f>
        <v>1</v>
      </c>
      <c r="H818" s="335">
        <v>0</v>
      </c>
      <c r="I818" s="336">
        <f t="shared" si="33"/>
        <v>3700000</v>
      </c>
      <c r="J818" s="312"/>
    </row>
    <row r="819" spans="1:13" outlineLevel="1">
      <c r="A819" s="312"/>
      <c r="B819" s="569"/>
      <c r="C819" s="331" t="s">
        <v>39</v>
      </c>
      <c r="D819" s="337" t="s">
        <v>14</v>
      </c>
      <c r="E819" s="338" t="s">
        <v>1</v>
      </c>
      <c r="F819" s="339">
        <f>F818</f>
        <v>3</v>
      </c>
      <c r="G819" s="339">
        <f>F821</f>
        <v>1</v>
      </c>
      <c r="H819" s="340">
        <v>0</v>
      </c>
      <c r="I819" s="336">
        <f t="shared" si="33"/>
        <v>3700000</v>
      </c>
      <c r="J819" s="312"/>
    </row>
    <row r="820" spans="1:13" outlineLevel="1">
      <c r="A820" s="312"/>
      <c r="B820" s="569"/>
      <c r="C820" s="331" t="s">
        <v>39</v>
      </c>
      <c r="D820" s="337" t="s">
        <v>4</v>
      </c>
      <c r="E820" s="338" t="s">
        <v>17</v>
      </c>
      <c r="F820" s="339">
        <v>1</v>
      </c>
      <c r="G820" s="339">
        <f>F818</f>
        <v>3</v>
      </c>
      <c r="H820" s="340">
        <v>10000</v>
      </c>
      <c r="I820" s="336">
        <f t="shared" si="33"/>
        <v>3710000</v>
      </c>
      <c r="J820" s="312"/>
    </row>
    <row r="821" spans="1:13" outlineLevel="1">
      <c r="A821" s="312"/>
      <c r="B821" s="569"/>
      <c r="C821" s="331" t="s">
        <v>39</v>
      </c>
      <c r="D821" s="337" t="s">
        <v>16</v>
      </c>
      <c r="E821" s="338" t="s">
        <v>17</v>
      </c>
      <c r="F821" s="341">
        <f>F820</f>
        <v>1</v>
      </c>
      <c r="G821" s="341">
        <f>F819</f>
        <v>3</v>
      </c>
      <c r="H821" s="340">
        <v>10000</v>
      </c>
      <c r="I821" s="336">
        <f t="shared" si="33"/>
        <v>3720000</v>
      </c>
      <c r="J821" s="312"/>
    </row>
    <row r="822" spans="1:13" outlineLevel="1">
      <c r="A822" s="312"/>
      <c r="B822" s="567" t="s">
        <v>10</v>
      </c>
      <c r="C822" s="331" t="s">
        <v>39</v>
      </c>
      <c r="D822" s="342" t="s">
        <v>25</v>
      </c>
      <c r="E822" s="343" t="str">
        <f>E818</f>
        <v>Thắng</v>
      </c>
      <c r="F822" s="344">
        <v>3</v>
      </c>
      <c r="G822" s="344">
        <f>F824</f>
        <v>1</v>
      </c>
      <c r="H822" s="345">
        <v>0</v>
      </c>
      <c r="I822" s="336">
        <f t="shared" si="33"/>
        <v>3720000</v>
      </c>
      <c r="J822" s="312"/>
    </row>
    <row r="823" spans="1:13" outlineLevel="1">
      <c r="A823" s="312"/>
      <c r="B823" s="567"/>
      <c r="C823" s="331" t="s">
        <v>39</v>
      </c>
      <c r="D823" s="342" t="s">
        <v>16</v>
      </c>
      <c r="E823" s="343" t="s">
        <v>1</v>
      </c>
      <c r="F823" s="346">
        <f>F822</f>
        <v>3</v>
      </c>
      <c r="G823" s="346">
        <f>F825</f>
        <v>1</v>
      </c>
      <c r="H823" s="345">
        <v>0</v>
      </c>
      <c r="I823" s="336">
        <f t="shared" si="33"/>
        <v>3720000</v>
      </c>
      <c r="J823" s="312"/>
    </row>
    <row r="824" spans="1:13" outlineLevel="1">
      <c r="A824" s="312"/>
      <c r="B824" s="567"/>
      <c r="C824" s="331" t="s">
        <v>39</v>
      </c>
      <c r="D824" s="342" t="s">
        <v>5</v>
      </c>
      <c r="E824" s="343" t="s">
        <v>17</v>
      </c>
      <c r="F824" s="346">
        <v>1</v>
      </c>
      <c r="G824" s="346">
        <f>F822</f>
        <v>3</v>
      </c>
      <c r="H824" s="345">
        <v>10000</v>
      </c>
      <c r="I824" s="336">
        <f t="shared" si="33"/>
        <v>3730000</v>
      </c>
      <c r="J824" s="312"/>
      <c r="L824" s="348"/>
    </row>
    <row r="825" spans="1:13" outlineLevel="1">
      <c r="A825" s="312"/>
      <c r="B825" s="567"/>
      <c r="C825" s="331" t="s">
        <v>39</v>
      </c>
      <c r="D825" s="342" t="s">
        <v>23</v>
      </c>
      <c r="E825" s="343" t="s">
        <v>17</v>
      </c>
      <c r="F825" s="347">
        <f>F824</f>
        <v>1</v>
      </c>
      <c r="G825" s="347">
        <f>F823</f>
        <v>3</v>
      </c>
      <c r="H825" s="345">
        <v>10000</v>
      </c>
      <c r="I825" s="336">
        <f t="shared" si="33"/>
        <v>3740000</v>
      </c>
      <c r="J825" s="312"/>
    </row>
    <row r="826" spans="1:13" outlineLevel="1">
      <c r="A826" s="312"/>
      <c r="B826" s="568" t="s">
        <v>31</v>
      </c>
      <c r="C826" s="331" t="s">
        <v>39</v>
      </c>
      <c r="D826" s="332" t="s">
        <v>25</v>
      </c>
      <c r="E826" s="333" t="s">
        <v>1</v>
      </c>
      <c r="F826" s="339">
        <v>3</v>
      </c>
      <c r="G826" s="339">
        <f>F828</f>
        <v>1</v>
      </c>
      <c r="H826" s="335">
        <v>0</v>
      </c>
      <c r="I826" s="336">
        <f t="shared" ref="I826:I829" si="34">I825+H826</f>
        <v>3740000</v>
      </c>
      <c r="J826" s="312"/>
    </row>
    <row r="827" spans="1:13" outlineLevel="1">
      <c r="A827" s="312"/>
      <c r="B827" s="569"/>
      <c r="C827" s="331" t="s">
        <v>39</v>
      </c>
      <c r="D827" s="337" t="s">
        <v>15</v>
      </c>
      <c r="E827" s="338" t="s">
        <v>1</v>
      </c>
      <c r="F827" s="339">
        <f>F826</f>
        <v>3</v>
      </c>
      <c r="G827" s="339">
        <f>F829</f>
        <v>1</v>
      </c>
      <c r="H827" s="340">
        <v>0</v>
      </c>
      <c r="I827" s="336">
        <f t="shared" si="34"/>
        <v>3740000</v>
      </c>
      <c r="J827" s="312"/>
    </row>
    <row r="828" spans="1:13" outlineLevel="1">
      <c r="A828" s="312"/>
      <c r="B828" s="569"/>
      <c r="C828" s="331" t="s">
        <v>39</v>
      </c>
      <c r="D828" s="337" t="s">
        <v>14</v>
      </c>
      <c r="E828" s="338" t="s">
        <v>17</v>
      </c>
      <c r="F828" s="339">
        <v>1</v>
      </c>
      <c r="G828" s="339">
        <f>F826</f>
        <v>3</v>
      </c>
      <c r="H828" s="340">
        <v>10000</v>
      </c>
      <c r="I828" s="336">
        <f t="shared" si="34"/>
        <v>3750000</v>
      </c>
      <c r="J828" s="312"/>
    </row>
    <row r="829" spans="1:13" outlineLevel="1">
      <c r="A829" s="312"/>
      <c r="B829" s="569"/>
      <c r="C829" s="331" t="s">
        <v>39</v>
      </c>
      <c r="D829" s="337" t="s">
        <v>16</v>
      </c>
      <c r="E829" s="338" t="s">
        <v>17</v>
      </c>
      <c r="F829" s="341">
        <f>F828</f>
        <v>1</v>
      </c>
      <c r="G829" s="341">
        <f>F827</f>
        <v>3</v>
      </c>
      <c r="H829" s="340">
        <v>10000</v>
      </c>
      <c r="I829" s="336">
        <f t="shared" si="34"/>
        <v>3760000</v>
      </c>
      <c r="J829" s="312"/>
    </row>
    <row r="830" spans="1:13">
      <c r="A830" s="312"/>
      <c r="B830" s="325" t="s">
        <v>364</v>
      </c>
      <c r="C830" s="326"/>
      <c r="D830" s="327"/>
      <c r="E830" s="328"/>
      <c r="F830" s="328"/>
      <c r="G830" s="328"/>
      <c r="H830" s="329">
        <f>SUM(H831:H854)</f>
        <v>120000</v>
      </c>
      <c r="I830" s="330">
        <v>0</v>
      </c>
      <c r="J830" s="312"/>
      <c r="M830" s="317"/>
    </row>
    <row r="831" spans="1:13" outlineLevel="1">
      <c r="A831" s="312"/>
      <c r="B831" s="568" t="s">
        <v>2</v>
      </c>
      <c r="C831" s="331" t="s">
        <v>39</v>
      </c>
      <c r="D831" s="332" t="s">
        <v>5</v>
      </c>
      <c r="E831" s="333" t="s">
        <v>1</v>
      </c>
      <c r="F831" s="339">
        <v>3</v>
      </c>
      <c r="G831" s="339">
        <f>F833</f>
        <v>1</v>
      </c>
      <c r="H831" s="335">
        <v>0</v>
      </c>
      <c r="I831" s="336">
        <f>I829+H831</f>
        <v>3760000</v>
      </c>
      <c r="J831" s="312"/>
    </row>
    <row r="832" spans="1:13" outlineLevel="1">
      <c r="A832" s="312"/>
      <c r="B832" s="569"/>
      <c r="C832" s="331" t="s">
        <v>39</v>
      </c>
      <c r="D832" s="337" t="s">
        <v>15</v>
      </c>
      <c r="E832" s="338" t="s">
        <v>1</v>
      </c>
      <c r="F832" s="339">
        <f>F831</f>
        <v>3</v>
      </c>
      <c r="G832" s="339">
        <f>F834</f>
        <v>1</v>
      </c>
      <c r="H832" s="340">
        <v>0</v>
      </c>
      <c r="I832" s="336">
        <f t="shared" ref="I832:I858" si="35">I831+H832</f>
        <v>3760000</v>
      </c>
      <c r="J832" s="312"/>
    </row>
    <row r="833" spans="1:12" outlineLevel="1">
      <c r="A833" s="312"/>
      <c r="B833" s="569"/>
      <c r="C833" s="331" t="s">
        <v>39</v>
      </c>
      <c r="D833" s="337" t="s">
        <v>13</v>
      </c>
      <c r="E833" s="338" t="s">
        <v>17</v>
      </c>
      <c r="F833" s="339">
        <v>1</v>
      </c>
      <c r="G833" s="339">
        <f>F831</f>
        <v>3</v>
      </c>
      <c r="H833" s="340">
        <v>10000</v>
      </c>
      <c r="I833" s="336">
        <f t="shared" si="35"/>
        <v>3770000</v>
      </c>
      <c r="J833" s="312"/>
    </row>
    <row r="834" spans="1:12" outlineLevel="1">
      <c r="A834" s="312"/>
      <c r="B834" s="569"/>
      <c r="C834" s="331" t="s">
        <v>39</v>
      </c>
      <c r="D834" s="337" t="s">
        <v>16</v>
      </c>
      <c r="E834" s="338" t="s">
        <v>17</v>
      </c>
      <c r="F834" s="341">
        <f>F833</f>
        <v>1</v>
      </c>
      <c r="G834" s="341">
        <f>F832</f>
        <v>3</v>
      </c>
      <c r="H834" s="340">
        <v>10000</v>
      </c>
      <c r="I834" s="336">
        <f t="shared" si="35"/>
        <v>3780000</v>
      </c>
      <c r="J834" s="312"/>
    </row>
    <row r="835" spans="1:12" outlineLevel="1">
      <c r="A835" s="312"/>
      <c r="B835" s="567" t="s">
        <v>3</v>
      </c>
      <c r="C835" s="331" t="s">
        <v>39</v>
      </c>
      <c r="D835" s="342" t="s">
        <v>16</v>
      </c>
      <c r="E835" s="343" t="str">
        <f>E831</f>
        <v>Thắng</v>
      </c>
      <c r="F835" s="344">
        <v>3</v>
      </c>
      <c r="G835" s="344">
        <f>F837</f>
        <v>2</v>
      </c>
      <c r="H835" s="345">
        <v>0</v>
      </c>
      <c r="I835" s="336">
        <f t="shared" si="35"/>
        <v>3780000</v>
      </c>
      <c r="J835" s="312"/>
    </row>
    <row r="836" spans="1:12" outlineLevel="1">
      <c r="A836" s="312"/>
      <c r="B836" s="567"/>
      <c r="C836" s="331" t="s">
        <v>39</v>
      </c>
      <c r="D836" s="342" t="s">
        <v>15</v>
      </c>
      <c r="E836" s="343" t="s">
        <v>1</v>
      </c>
      <c r="F836" s="346">
        <f>F835</f>
        <v>3</v>
      </c>
      <c r="G836" s="346">
        <f>F838</f>
        <v>2</v>
      </c>
      <c r="H836" s="345">
        <v>0</v>
      </c>
      <c r="I836" s="336">
        <f t="shared" si="35"/>
        <v>3780000</v>
      </c>
      <c r="J836" s="312"/>
    </row>
    <row r="837" spans="1:12" outlineLevel="1">
      <c r="A837" s="312"/>
      <c r="B837" s="567"/>
      <c r="C837" s="331" t="s">
        <v>39</v>
      </c>
      <c r="D837" s="342" t="s">
        <v>25</v>
      </c>
      <c r="E837" s="343" t="s">
        <v>17</v>
      </c>
      <c r="F837" s="346">
        <v>2</v>
      </c>
      <c r="G837" s="346">
        <f>F835</f>
        <v>3</v>
      </c>
      <c r="H837" s="345">
        <v>10000</v>
      </c>
      <c r="I837" s="336">
        <f t="shared" si="35"/>
        <v>3790000</v>
      </c>
      <c r="J837" s="312"/>
      <c r="L837" s="348"/>
    </row>
    <row r="838" spans="1:12" outlineLevel="1">
      <c r="A838" s="312"/>
      <c r="B838" s="567"/>
      <c r="C838" s="331" t="s">
        <v>39</v>
      </c>
      <c r="D838" s="342" t="s">
        <v>13</v>
      </c>
      <c r="E838" s="343" t="s">
        <v>17</v>
      </c>
      <c r="F838" s="347">
        <f>F837</f>
        <v>2</v>
      </c>
      <c r="G838" s="347">
        <f>F836</f>
        <v>3</v>
      </c>
      <c r="H838" s="345">
        <v>10000</v>
      </c>
      <c r="I838" s="336">
        <f t="shared" si="35"/>
        <v>3800000</v>
      </c>
      <c r="J838" s="312"/>
    </row>
    <row r="839" spans="1:12" outlineLevel="1">
      <c r="A839" s="312"/>
      <c r="B839" s="568" t="s">
        <v>6</v>
      </c>
      <c r="C839" s="331" t="s">
        <v>39</v>
      </c>
      <c r="D839" s="332" t="s">
        <v>25</v>
      </c>
      <c r="E839" s="333" t="s">
        <v>1</v>
      </c>
      <c r="F839" s="339">
        <v>3</v>
      </c>
      <c r="G839" s="339">
        <f>F841</f>
        <v>1</v>
      </c>
      <c r="H839" s="335">
        <v>0</v>
      </c>
      <c r="I839" s="336">
        <f t="shared" si="35"/>
        <v>3800000</v>
      </c>
      <c r="J839" s="312"/>
    </row>
    <row r="840" spans="1:12" outlineLevel="1">
      <c r="A840" s="312"/>
      <c r="B840" s="569"/>
      <c r="C840" s="331" t="s">
        <v>39</v>
      </c>
      <c r="D840" s="337" t="s">
        <v>5</v>
      </c>
      <c r="E840" s="338" t="s">
        <v>1</v>
      </c>
      <c r="F840" s="339">
        <f>F839</f>
        <v>3</v>
      </c>
      <c r="G840" s="339">
        <f>F842</f>
        <v>1</v>
      </c>
      <c r="H840" s="340">
        <v>0</v>
      </c>
      <c r="I840" s="336">
        <f t="shared" si="35"/>
        <v>3800000</v>
      </c>
      <c r="J840" s="312"/>
    </row>
    <row r="841" spans="1:12" outlineLevel="1">
      <c r="A841" s="312"/>
      <c r="B841" s="569"/>
      <c r="C841" s="331" t="s">
        <v>39</v>
      </c>
      <c r="D841" s="337" t="s">
        <v>16</v>
      </c>
      <c r="E841" s="338" t="s">
        <v>17</v>
      </c>
      <c r="F841" s="339">
        <v>1</v>
      </c>
      <c r="G841" s="339">
        <f>F839</f>
        <v>3</v>
      </c>
      <c r="H841" s="340">
        <v>10000</v>
      </c>
      <c r="I841" s="336">
        <f t="shared" si="35"/>
        <v>3810000</v>
      </c>
      <c r="J841" s="312"/>
    </row>
    <row r="842" spans="1:12" outlineLevel="1">
      <c r="A842" s="312"/>
      <c r="B842" s="569"/>
      <c r="C842" s="331" t="s">
        <v>39</v>
      </c>
      <c r="D842" s="337" t="s">
        <v>15</v>
      </c>
      <c r="E842" s="338" t="s">
        <v>17</v>
      </c>
      <c r="F842" s="341">
        <f>F841</f>
        <v>1</v>
      </c>
      <c r="G842" s="341">
        <f>F840</f>
        <v>3</v>
      </c>
      <c r="H842" s="340">
        <v>10000</v>
      </c>
      <c r="I842" s="336">
        <f t="shared" si="35"/>
        <v>3820000</v>
      </c>
      <c r="J842" s="312"/>
    </row>
    <row r="843" spans="1:12" outlineLevel="1">
      <c r="A843" s="312"/>
      <c r="B843" s="567" t="s">
        <v>7</v>
      </c>
      <c r="C843" s="331" t="s">
        <v>39</v>
      </c>
      <c r="D843" s="342" t="s">
        <v>13</v>
      </c>
      <c r="E843" s="343" t="str">
        <f>E839</f>
        <v>Thắng</v>
      </c>
      <c r="F843" s="344">
        <v>3</v>
      </c>
      <c r="G843" s="344">
        <f>F845</f>
        <v>0</v>
      </c>
      <c r="H843" s="345">
        <v>0</v>
      </c>
      <c r="I843" s="336">
        <f t="shared" si="35"/>
        <v>3820000</v>
      </c>
      <c r="J843" s="312"/>
    </row>
    <row r="844" spans="1:12" outlineLevel="1">
      <c r="A844" s="312"/>
      <c r="B844" s="567"/>
      <c r="C844" s="331" t="s">
        <v>39</v>
      </c>
      <c r="D844" s="342" t="s">
        <v>25</v>
      </c>
      <c r="E844" s="343" t="s">
        <v>1</v>
      </c>
      <c r="F844" s="346">
        <f>F843</f>
        <v>3</v>
      </c>
      <c r="G844" s="346">
        <f>F846</f>
        <v>0</v>
      </c>
      <c r="H844" s="345">
        <v>0</v>
      </c>
      <c r="I844" s="336">
        <f t="shared" si="35"/>
        <v>3820000</v>
      </c>
      <c r="J844" s="312"/>
    </row>
    <row r="845" spans="1:12" outlineLevel="1">
      <c r="A845" s="312"/>
      <c r="B845" s="567"/>
      <c r="C845" s="331" t="s">
        <v>39</v>
      </c>
      <c r="D845" s="342" t="s">
        <v>15</v>
      </c>
      <c r="E845" s="343" t="s">
        <v>17</v>
      </c>
      <c r="F845" s="346">
        <v>0</v>
      </c>
      <c r="G845" s="346">
        <f>F843</f>
        <v>3</v>
      </c>
      <c r="H845" s="345">
        <v>10000</v>
      </c>
      <c r="I845" s="336">
        <f t="shared" si="35"/>
        <v>3830000</v>
      </c>
      <c r="J845" s="312"/>
      <c r="L845" s="348"/>
    </row>
    <row r="846" spans="1:12" outlineLevel="1">
      <c r="A846" s="312"/>
      <c r="B846" s="567"/>
      <c r="C846" s="331" t="s">
        <v>39</v>
      </c>
      <c r="D846" s="342" t="s">
        <v>5</v>
      </c>
      <c r="E846" s="343" t="s">
        <v>17</v>
      </c>
      <c r="F846" s="347">
        <f>F845</f>
        <v>0</v>
      </c>
      <c r="G846" s="347">
        <f>F844</f>
        <v>3</v>
      </c>
      <c r="H846" s="345">
        <v>10000</v>
      </c>
      <c r="I846" s="336">
        <f t="shared" si="35"/>
        <v>3840000</v>
      </c>
      <c r="J846" s="312"/>
    </row>
    <row r="847" spans="1:12" outlineLevel="1">
      <c r="A847" s="312"/>
      <c r="B847" s="568" t="s">
        <v>8</v>
      </c>
      <c r="C847" s="331" t="s">
        <v>39</v>
      </c>
      <c r="D847" s="332" t="s">
        <v>13</v>
      </c>
      <c r="E847" s="333" t="s">
        <v>1</v>
      </c>
      <c r="F847" s="339">
        <v>3</v>
      </c>
      <c r="G847" s="339">
        <f>F849</f>
        <v>1</v>
      </c>
      <c r="H847" s="335">
        <v>0</v>
      </c>
      <c r="I847" s="336">
        <f t="shared" si="35"/>
        <v>3840000</v>
      </c>
      <c r="J847" s="312"/>
    </row>
    <row r="848" spans="1:12" outlineLevel="1">
      <c r="A848" s="312"/>
      <c r="B848" s="569"/>
      <c r="C848" s="331" t="s">
        <v>39</v>
      </c>
      <c r="D848" s="337" t="s">
        <v>25</v>
      </c>
      <c r="E848" s="338" t="s">
        <v>1</v>
      </c>
      <c r="F848" s="339">
        <f>F847</f>
        <v>3</v>
      </c>
      <c r="G848" s="339">
        <f>F850</f>
        <v>1</v>
      </c>
      <c r="H848" s="340">
        <v>0</v>
      </c>
      <c r="I848" s="336">
        <f t="shared" si="35"/>
        <v>3840000</v>
      </c>
      <c r="J848" s="312"/>
    </row>
    <row r="849" spans="1:13" outlineLevel="1">
      <c r="A849" s="312"/>
      <c r="B849" s="569"/>
      <c r="C849" s="331" t="s">
        <v>39</v>
      </c>
      <c r="D849" s="337" t="s">
        <v>5</v>
      </c>
      <c r="E849" s="338" t="s">
        <v>17</v>
      </c>
      <c r="F849" s="339">
        <v>1</v>
      </c>
      <c r="G849" s="339">
        <f>F847</f>
        <v>3</v>
      </c>
      <c r="H849" s="340">
        <v>10000</v>
      </c>
      <c r="I849" s="336">
        <f t="shared" si="35"/>
        <v>3850000</v>
      </c>
      <c r="J849" s="312"/>
    </row>
    <row r="850" spans="1:13" outlineLevel="1">
      <c r="A850" s="312"/>
      <c r="B850" s="569"/>
      <c r="C850" s="331" t="s">
        <v>39</v>
      </c>
      <c r="D850" s="337" t="s">
        <v>16</v>
      </c>
      <c r="E850" s="338" t="s">
        <v>17</v>
      </c>
      <c r="F850" s="341">
        <f>F849</f>
        <v>1</v>
      </c>
      <c r="G850" s="341">
        <f>F848</f>
        <v>3</v>
      </c>
      <c r="H850" s="340">
        <v>10000</v>
      </c>
      <c r="I850" s="336">
        <f t="shared" si="35"/>
        <v>3860000</v>
      </c>
      <c r="J850" s="312"/>
    </row>
    <row r="851" spans="1:13" outlineLevel="1">
      <c r="A851" s="312"/>
      <c r="B851" s="567" t="s">
        <v>10</v>
      </c>
      <c r="C851" s="331" t="s">
        <v>39</v>
      </c>
      <c r="D851" s="342" t="s">
        <v>25</v>
      </c>
      <c r="E851" s="343" t="str">
        <f>E847</f>
        <v>Thắng</v>
      </c>
      <c r="F851" s="344">
        <v>3</v>
      </c>
      <c r="G851" s="344">
        <f>F853</f>
        <v>1</v>
      </c>
      <c r="H851" s="345">
        <v>0</v>
      </c>
      <c r="I851" s="336">
        <f t="shared" si="35"/>
        <v>3860000</v>
      </c>
      <c r="J851" s="312"/>
    </row>
    <row r="852" spans="1:13" outlineLevel="1">
      <c r="A852" s="312"/>
      <c r="B852" s="567"/>
      <c r="C852" s="331" t="s">
        <v>39</v>
      </c>
      <c r="D852" s="342" t="s">
        <v>16</v>
      </c>
      <c r="E852" s="343" t="s">
        <v>1</v>
      </c>
      <c r="F852" s="346">
        <f>F851</f>
        <v>3</v>
      </c>
      <c r="G852" s="346">
        <f>F854</f>
        <v>1</v>
      </c>
      <c r="H852" s="345">
        <v>0</v>
      </c>
      <c r="I852" s="336">
        <f t="shared" si="35"/>
        <v>3860000</v>
      </c>
      <c r="J852" s="312"/>
    </row>
    <row r="853" spans="1:13" outlineLevel="1">
      <c r="A853" s="312"/>
      <c r="B853" s="567"/>
      <c r="C853" s="331" t="s">
        <v>39</v>
      </c>
      <c r="D853" s="342" t="s">
        <v>5</v>
      </c>
      <c r="E853" s="343" t="s">
        <v>17</v>
      </c>
      <c r="F853" s="346">
        <v>1</v>
      </c>
      <c r="G853" s="346">
        <f>F851</f>
        <v>3</v>
      </c>
      <c r="H853" s="345">
        <v>10000</v>
      </c>
      <c r="I853" s="336">
        <f t="shared" si="35"/>
        <v>3870000</v>
      </c>
      <c r="J853" s="312"/>
      <c r="L853" s="348"/>
    </row>
    <row r="854" spans="1:13" outlineLevel="1">
      <c r="A854" s="312"/>
      <c r="B854" s="567"/>
      <c r="C854" s="331" t="s">
        <v>39</v>
      </c>
      <c r="D854" s="342" t="s">
        <v>23</v>
      </c>
      <c r="E854" s="343" t="s">
        <v>17</v>
      </c>
      <c r="F854" s="347">
        <f>F853</f>
        <v>1</v>
      </c>
      <c r="G854" s="347">
        <f>F852</f>
        <v>3</v>
      </c>
      <c r="H854" s="345">
        <v>10000</v>
      </c>
      <c r="I854" s="336">
        <f t="shared" si="35"/>
        <v>3880000</v>
      </c>
      <c r="J854" s="312"/>
    </row>
    <row r="855" spans="1:13" outlineLevel="1">
      <c r="A855" s="312"/>
      <c r="B855" s="568" t="s">
        <v>31</v>
      </c>
      <c r="C855" s="331" t="s">
        <v>39</v>
      </c>
      <c r="D855" s="332" t="s">
        <v>5</v>
      </c>
      <c r="E855" s="333" t="s">
        <v>1</v>
      </c>
      <c r="F855" s="339">
        <v>3</v>
      </c>
      <c r="G855" s="339">
        <f>F857</f>
        <v>1</v>
      </c>
      <c r="H855" s="335">
        <v>0</v>
      </c>
      <c r="I855" s="336">
        <f t="shared" si="35"/>
        <v>3880000</v>
      </c>
      <c r="J855" s="312"/>
    </row>
    <row r="856" spans="1:13" outlineLevel="1">
      <c r="A856" s="312"/>
      <c r="B856" s="569"/>
      <c r="C856" s="331" t="s">
        <v>39</v>
      </c>
      <c r="D856" s="337" t="s">
        <v>15</v>
      </c>
      <c r="E856" s="338" t="s">
        <v>1</v>
      </c>
      <c r="F856" s="339">
        <f>F855</f>
        <v>3</v>
      </c>
      <c r="G856" s="339">
        <f>F858</f>
        <v>1</v>
      </c>
      <c r="H856" s="340">
        <v>0</v>
      </c>
      <c r="I856" s="336">
        <f t="shared" si="35"/>
        <v>3880000</v>
      </c>
      <c r="J856" s="312"/>
    </row>
    <row r="857" spans="1:13" outlineLevel="1">
      <c r="A857" s="312"/>
      <c r="B857" s="569"/>
      <c r="C857" s="331" t="s">
        <v>39</v>
      </c>
      <c r="D857" s="337" t="s">
        <v>13</v>
      </c>
      <c r="E857" s="338" t="s">
        <v>17</v>
      </c>
      <c r="F857" s="339">
        <v>1</v>
      </c>
      <c r="G857" s="339">
        <f>F855</f>
        <v>3</v>
      </c>
      <c r="H857" s="340">
        <v>10000</v>
      </c>
      <c r="I857" s="336">
        <f t="shared" si="35"/>
        <v>3890000</v>
      </c>
      <c r="J857" s="312"/>
    </row>
    <row r="858" spans="1:13" outlineLevel="1">
      <c r="A858" s="312"/>
      <c r="B858" s="569"/>
      <c r="C858" s="331" t="s">
        <v>39</v>
      </c>
      <c r="D858" s="337" t="s">
        <v>25</v>
      </c>
      <c r="E858" s="338" t="s">
        <v>17</v>
      </c>
      <c r="F858" s="341">
        <f>F857</f>
        <v>1</v>
      </c>
      <c r="G858" s="341">
        <f>F856</f>
        <v>3</v>
      </c>
      <c r="H858" s="340">
        <v>10000</v>
      </c>
      <c r="I858" s="336">
        <f t="shared" si="35"/>
        <v>3900000</v>
      </c>
      <c r="J858" s="312"/>
    </row>
    <row r="859" spans="1:13">
      <c r="A859" s="312"/>
      <c r="B859" s="325" t="s">
        <v>365</v>
      </c>
      <c r="C859" s="326"/>
      <c r="D859" s="327"/>
      <c r="E859" s="328"/>
      <c r="F859" s="328"/>
      <c r="G859" s="328"/>
      <c r="H859" s="329">
        <f>SUM(H860:H883)</f>
        <v>120000</v>
      </c>
      <c r="I859" s="330">
        <v>0</v>
      </c>
      <c r="J859" s="312"/>
      <c r="M859" s="317"/>
    </row>
    <row r="860" spans="1:13" outlineLevel="1">
      <c r="A860" s="312"/>
      <c r="B860" s="568" t="s">
        <v>2</v>
      </c>
      <c r="C860" s="331" t="s">
        <v>39</v>
      </c>
      <c r="D860" s="332" t="s">
        <v>0</v>
      </c>
      <c r="E860" s="333" t="s">
        <v>1</v>
      </c>
      <c r="F860" s="339">
        <v>3</v>
      </c>
      <c r="G860" s="339">
        <f>F862</f>
        <v>0</v>
      </c>
      <c r="H860" s="335">
        <v>0</v>
      </c>
      <c r="I860" s="336">
        <f>I858+H860</f>
        <v>3900000</v>
      </c>
      <c r="J860" s="312"/>
    </row>
    <row r="861" spans="1:13" outlineLevel="1">
      <c r="A861" s="312"/>
      <c r="B861" s="569"/>
      <c r="C861" s="331" t="s">
        <v>39</v>
      </c>
      <c r="D861" s="337" t="s">
        <v>23</v>
      </c>
      <c r="E861" s="338" t="s">
        <v>1</v>
      </c>
      <c r="F861" s="339">
        <f>F860</f>
        <v>3</v>
      </c>
      <c r="G861" s="339">
        <f>F863</f>
        <v>0</v>
      </c>
      <c r="H861" s="340">
        <v>0</v>
      </c>
      <c r="I861" s="336">
        <f t="shared" ref="I861:I887" si="36">I860+H861</f>
        <v>3900000</v>
      </c>
      <c r="J861" s="312"/>
    </row>
    <row r="862" spans="1:13" outlineLevel="1">
      <c r="A862" s="312"/>
      <c r="B862" s="569"/>
      <c r="C862" s="331" t="s">
        <v>39</v>
      </c>
      <c r="D862" s="337" t="s">
        <v>24</v>
      </c>
      <c r="E862" s="338" t="s">
        <v>17</v>
      </c>
      <c r="F862" s="339">
        <v>0</v>
      </c>
      <c r="G862" s="339">
        <f>F860</f>
        <v>3</v>
      </c>
      <c r="H862" s="340">
        <v>10000</v>
      </c>
      <c r="I862" s="336">
        <f t="shared" si="36"/>
        <v>3910000</v>
      </c>
      <c r="J862" s="312"/>
    </row>
    <row r="863" spans="1:13" outlineLevel="1">
      <c r="A863" s="312"/>
      <c r="B863" s="569"/>
      <c r="C863" s="331" t="s">
        <v>39</v>
      </c>
      <c r="D863" s="337" t="s">
        <v>25</v>
      </c>
      <c r="E863" s="338" t="s">
        <v>17</v>
      </c>
      <c r="F863" s="341">
        <f>F862</f>
        <v>0</v>
      </c>
      <c r="G863" s="341">
        <f>F861</f>
        <v>3</v>
      </c>
      <c r="H863" s="340">
        <v>10000</v>
      </c>
      <c r="I863" s="336">
        <f t="shared" si="36"/>
        <v>3920000</v>
      </c>
      <c r="J863" s="312"/>
    </row>
    <row r="864" spans="1:13" outlineLevel="1">
      <c r="A864" s="312"/>
      <c r="B864" s="567" t="s">
        <v>3</v>
      </c>
      <c r="C864" s="331" t="s">
        <v>39</v>
      </c>
      <c r="D864" s="342" t="s">
        <v>13</v>
      </c>
      <c r="E864" s="343" t="str">
        <f>E860</f>
        <v>Thắng</v>
      </c>
      <c r="F864" s="344">
        <v>3</v>
      </c>
      <c r="G864" s="344">
        <f>F866</f>
        <v>1</v>
      </c>
      <c r="H864" s="345">
        <v>0</v>
      </c>
      <c r="I864" s="336">
        <f t="shared" si="36"/>
        <v>3920000</v>
      </c>
      <c r="J864" s="312"/>
    </row>
    <row r="865" spans="1:12" outlineLevel="1">
      <c r="A865" s="312"/>
      <c r="B865" s="567"/>
      <c r="C865" s="331" t="s">
        <v>39</v>
      </c>
      <c r="D865" s="342" t="s">
        <v>25</v>
      </c>
      <c r="E865" s="343" t="s">
        <v>1</v>
      </c>
      <c r="F865" s="346">
        <f>F864</f>
        <v>3</v>
      </c>
      <c r="G865" s="346">
        <f>F867</f>
        <v>1</v>
      </c>
      <c r="H865" s="345">
        <v>0</v>
      </c>
      <c r="I865" s="336">
        <f t="shared" si="36"/>
        <v>3920000</v>
      </c>
      <c r="J865" s="312"/>
    </row>
    <row r="866" spans="1:12" outlineLevel="1">
      <c r="A866" s="312"/>
      <c r="B866" s="567"/>
      <c r="C866" s="331" t="s">
        <v>39</v>
      </c>
      <c r="D866" s="342" t="s">
        <v>14</v>
      </c>
      <c r="E866" s="343" t="s">
        <v>17</v>
      </c>
      <c r="F866" s="346">
        <v>1</v>
      </c>
      <c r="G866" s="346">
        <f>F864</f>
        <v>3</v>
      </c>
      <c r="H866" s="345">
        <v>10000</v>
      </c>
      <c r="I866" s="336">
        <f t="shared" si="36"/>
        <v>3930000</v>
      </c>
      <c r="J866" s="312"/>
      <c r="L866" s="348"/>
    </row>
    <row r="867" spans="1:12" outlineLevel="1">
      <c r="A867" s="312"/>
      <c r="B867" s="567"/>
      <c r="C867" s="331" t="s">
        <v>39</v>
      </c>
      <c r="D867" s="342" t="s">
        <v>15</v>
      </c>
      <c r="E867" s="343" t="s">
        <v>17</v>
      </c>
      <c r="F867" s="347">
        <f>F866</f>
        <v>1</v>
      </c>
      <c r="G867" s="347">
        <f>F865</f>
        <v>3</v>
      </c>
      <c r="H867" s="345">
        <v>10000</v>
      </c>
      <c r="I867" s="336">
        <f t="shared" si="36"/>
        <v>3940000</v>
      </c>
      <c r="J867" s="312"/>
    </row>
    <row r="868" spans="1:12" outlineLevel="1">
      <c r="A868" s="312"/>
      <c r="B868" s="568" t="s">
        <v>6</v>
      </c>
      <c r="C868" s="331" t="s">
        <v>39</v>
      </c>
      <c r="D868" s="332" t="s">
        <v>14</v>
      </c>
      <c r="E868" s="333" t="s">
        <v>1</v>
      </c>
      <c r="F868" s="339">
        <v>3</v>
      </c>
      <c r="G868" s="339">
        <f>F870</f>
        <v>0</v>
      </c>
      <c r="H868" s="335">
        <v>0</v>
      </c>
      <c r="I868" s="336">
        <f t="shared" si="36"/>
        <v>3940000</v>
      </c>
      <c r="J868" s="312"/>
    </row>
    <row r="869" spans="1:12" outlineLevel="1">
      <c r="A869" s="312"/>
      <c r="B869" s="569"/>
      <c r="C869" s="331" t="s">
        <v>39</v>
      </c>
      <c r="D869" s="337" t="s">
        <v>15</v>
      </c>
      <c r="E869" s="338" t="s">
        <v>1</v>
      </c>
      <c r="F869" s="339">
        <f>F868</f>
        <v>3</v>
      </c>
      <c r="G869" s="339">
        <f>F871</f>
        <v>0</v>
      </c>
      <c r="H869" s="340">
        <v>0</v>
      </c>
      <c r="I869" s="336">
        <f t="shared" si="36"/>
        <v>3940000</v>
      </c>
      <c r="J869" s="312"/>
    </row>
    <row r="870" spans="1:12" outlineLevel="1">
      <c r="A870" s="312"/>
      <c r="B870" s="569"/>
      <c r="C870" s="331" t="s">
        <v>39</v>
      </c>
      <c r="D870" s="337" t="s">
        <v>23</v>
      </c>
      <c r="E870" s="338" t="s">
        <v>17</v>
      </c>
      <c r="F870" s="339">
        <v>0</v>
      </c>
      <c r="G870" s="339">
        <f>F868</f>
        <v>3</v>
      </c>
      <c r="H870" s="340">
        <v>10000</v>
      </c>
      <c r="I870" s="336">
        <f t="shared" si="36"/>
        <v>3950000</v>
      </c>
      <c r="J870" s="312"/>
    </row>
    <row r="871" spans="1:12" outlineLevel="1">
      <c r="A871" s="312"/>
      <c r="B871" s="569"/>
      <c r="C871" s="331" t="s">
        <v>39</v>
      </c>
      <c r="D871" s="337" t="s">
        <v>24</v>
      </c>
      <c r="E871" s="338" t="s">
        <v>17</v>
      </c>
      <c r="F871" s="341">
        <f>F870</f>
        <v>0</v>
      </c>
      <c r="G871" s="341">
        <f>F869</f>
        <v>3</v>
      </c>
      <c r="H871" s="340">
        <v>10000</v>
      </c>
      <c r="I871" s="336">
        <f t="shared" si="36"/>
        <v>3960000</v>
      </c>
      <c r="J871" s="312"/>
    </row>
    <row r="872" spans="1:12" outlineLevel="1">
      <c r="A872" s="312"/>
      <c r="B872" s="567" t="s">
        <v>7</v>
      </c>
      <c r="C872" s="331" t="s">
        <v>39</v>
      </c>
      <c r="D872" s="342" t="s">
        <v>13</v>
      </c>
      <c r="E872" s="343" t="str">
        <f>E868</f>
        <v>Thắng</v>
      </c>
      <c r="F872" s="344">
        <v>3</v>
      </c>
      <c r="G872" s="344">
        <f>F874</f>
        <v>1</v>
      </c>
      <c r="H872" s="345">
        <v>0</v>
      </c>
      <c r="I872" s="336">
        <f t="shared" si="36"/>
        <v>3960000</v>
      </c>
      <c r="J872" s="312"/>
    </row>
    <row r="873" spans="1:12" outlineLevel="1">
      <c r="A873" s="312"/>
      <c r="B873" s="567"/>
      <c r="C873" s="331" t="s">
        <v>39</v>
      </c>
      <c r="D873" s="342" t="s">
        <v>25</v>
      </c>
      <c r="E873" s="343" t="s">
        <v>1</v>
      </c>
      <c r="F873" s="346">
        <f>F872</f>
        <v>3</v>
      </c>
      <c r="G873" s="346">
        <f>F875</f>
        <v>1</v>
      </c>
      <c r="H873" s="345">
        <v>0</v>
      </c>
      <c r="I873" s="336">
        <f t="shared" si="36"/>
        <v>3960000</v>
      </c>
      <c r="J873" s="312"/>
    </row>
    <row r="874" spans="1:12" outlineLevel="1">
      <c r="A874" s="312"/>
      <c r="B874" s="567"/>
      <c r="C874" s="331" t="s">
        <v>39</v>
      </c>
      <c r="D874" s="342" t="s">
        <v>15</v>
      </c>
      <c r="E874" s="343" t="s">
        <v>17</v>
      </c>
      <c r="F874" s="346">
        <v>1</v>
      </c>
      <c r="G874" s="346">
        <f>F872</f>
        <v>3</v>
      </c>
      <c r="H874" s="345">
        <v>10000</v>
      </c>
      <c r="I874" s="336">
        <f t="shared" si="36"/>
        <v>3970000</v>
      </c>
      <c r="J874" s="312"/>
      <c r="L874" s="348"/>
    </row>
    <row r="875" spans="1:12" outlineLevel="1">
      <c r="A875" s="312"/>
      <c r="B875" s="567"/>
      <c r="C875" s="331" t="s">
        <v>39</v>
      </c>
      <c r="D875" s="342" t="s">
        <v>24</v>
      </c>
      <c r="E875" s="343" t="s">
        <v>17</v>
      </c>
      <c r="F875" s="347">
        <f>F874</f>
        <v>1</v>
      </c>
      <c r="G875" s="347">
        <f>F873</f>
        <v>3</v>
      </c>
      <c r="H875" s="345">
        <v>10000</v>
      </c>
      <c r="I875" s="336">
        <f t="shared" si="36"/>
        <v>3980000</v>
      </c>
      <c r="J875" s="312"/>
    </row>
    <row r="876" spans="1:12" outlineLevel="1">
      <c r="A876" s="312"/>
      <c r="B876" s="568" t="s">
        <v>8</v>
      </c>
      <c r="C876" s="331" t="s">
        <v>39</v>
      </c>
      <c r="D876" s="332" t="s">
        <v>13</v>
      </c>
      <c r="E876" s="333" t="s">
        <v>1</v>
      </c>
      <c r="F876" s="339">
        <v>3</v>
      </c>
      <c r="G876" s="339">
        <f>F878</f>
        <v>0</v>
      </c>
      <c r="H876" s="335">
        <v>0</v>
      </c>
      <c r="I876" s="336">
        <f t="shared" si="36"/>
        <v>3980000</v>
      </c>
      <c r="J876" s="312"/>
    </row>
    <row r="877" spans="1:12" outlineLevel="1">
      <c r="A877" s="312"/>
      <c r="B877" s="569"/>
      <c r="C877" s="331" t="s">
        <v>39</v>
      </c>
      <c r="D877" s="337" t="s">
        <v>25</v>
      </c>
      <c r="E877" s="338" t="s">
        <v>1</v>
      </c>
      <c r="F877" s="339">
        <f>F876</f>
        <v>3</v>
      </c>
      <c r="G877" s="339">
        <f>F879</f>
        <v>0</v>
      </c>
      <c r="H877" s="340">
        <v>0</v>
      </c>
      <c r="I877" s="336">
        <f t="shared" si="36"/>
        <v>3980000</v>
      </c>
      <c r="J877" s="312"/>
    </row>
    <row r="878" spans="1:12" outlineLevel="1">
      <c r="A878" s="312"/>
      <c r="B878" s="569"/>
      <c r="C878" s="331" t="s">
        <v>39</v>
      </c>
      <c r="D878" s="337" t="s">
        <v>23</v>
      </c>
      <c r="E878" s="338" t="s">
        <v>17</v>
      </c>
      <c r="F878" s="339">
        <v>0</v>
      </c>
      <c r="G878" s="339">
        <f>F876</f>
        <v>3</v>
      </c>
      <c r="H878" s="340">
        <v>10000</v>
      </c>
      <c r="I878" s="336">
        <f t="shared" si="36"/>
        <v>3990000</v>
      </c>
      <c r="J878" s="312"/>
    </row>
    <row r="879" spans="1:12" outlineLevel="1">
      <c r="A879" s="312"/>
      <c r="B879" s="569"/>
      <c r="C879" s="331" t="s">
        <v>39</v>
      </c>
      <c r="D879" s="337" t="s">
        <v>14</v>
      </c>
      <c r="E879" s="338" t="s">
        <v>17</v>
      </c>
      <c r="F879" s="341">
        <f>F878</f>
        <v>0</v>
      </c>
      <c r="G879" s="341">
        <f>F877</f>
        <v>3</v>
      </c>
      <c r="H879" s="340">
        <v>10000</v>
      </c>
      <c r="I879" s="336">
        <f t="shared" si="36"/>
        <v>4000000</v>
      </c>
      <c r="J879" s="312"/>
    </row>
    <row r="880" spans="1:12" outlineLevel="1">
      <c r="A880" s="312"/>
      <c r="B880" s="567" t="s">
        <v>10</v>
      </c>
      <c r="C880" s="331" t="s">
        <v>39</v>
      </c>
      <c r="D880" s="342" t="s">
        <v>15</v>
      </c>
      <c r="E880" s="343" t="str">
        <f>E876</f>
        <v>Thắng</v>
      </c>
      <c r="F880" s="344">
        <v>3</v>
      </c>
      <c r="G880" s="344">
        <f>F882</f>
        <v>2</v>
      </c>
      <c r="H880" s="345">
        <v>0</v>
      </c>
      <c r="I880" s="336">
        <f t="shared" si="36"/>
        <v>4000000</v>
      </c>
      <c r="J880" s="312"/>
    </row>
    <row r="881" spans="1:12" outlineLevel="1">
      <c r="A881" s="312"/>
      <c r="B881" s="567"/>
      <c r="C881" s="331" t="s">
        <v>39</v>
      </c>
      <c r="D881" s="342" t="s">
        <v>24</v>
      </c>
      <c r="E881" s="343" t="s">
        <v>1</v>
      </c>
      <c r="F881" s="346">
        <f>F880</f>
        <v>3</v>
      </c>
      <c r="G881" s="346">
        <f>F883</f>
        <v>2</v>
      </c>
      <c r="H881" s="345">
        <v>0</v>
      </c>
      <c r="I881" s="336">
        <f t="shared" si="36"/>
        <v>4000000</v>
      </c>
      <c r="J881" s="312"/>
    </row>
    <row r="882" spans="1:12" outlineLevel="1">
      <c r="A882" s="312"/>
      <c r="B882" s="567"/>
      <c r="C882" s="331" t="s">
        <v>39</v>
      </c>
      <c r="D882" s="342" t="s">
        <v>14</v>
      </c>
      <c r="E882" s="343" t="s">
        <v>17</v>
      </c>
      <c r="F882" s="346">
        <v>2</v>
      </c>
      <c r="G882" s="346">
        <f>F880</f>
        <v>3</v>
      </c>
      <c r="H882" s="345">
        <v>10000</v>
      </c>
      <c r="I882" s="336">
        <f t="shared" si="36"/>
        <v>4010000</v>
      </c>
      <c r="J882" s="312"/>
      <c r="L882" s="348"/>
    </row>
    <row r="883" spans="1:12" outlineLevel="1">
      <c r="A883" s="312"/>
      <c r="B883" s="567"/>
      <c r="C883" s="331" t="s">
        <v>39</v>
      </c>
      <c r="D883" s="342" t="s">
        <v>118</v>
      </c>
      <c r="E883" s="343" t="s">
        <v>17</v>
      </c>
      <c r="F883" s="347">
        <f>F882</f>
        <v>2</v>
      </c>
      <c r="G883" s="347">
        <f>F881</f>
        <v>3</v>
      </c>
      <c r="H883" s="345">
        <v>10000</v>
      </c>
      <c r="I883" s="336">
        <f t="shared" si="36"/>
        <v>4020000</v>
      </c>
      <c r="J883" s="312"/>
    </row>
    <row r="884" spans="1:12" outlineLevel="1">
      <c r="A884" s="312"/>
      <c r="B884" s="568" t="s">
        <v>31</v>
      </c>
      <c r="C884" s="331" t="s">
        <v>39</v>
      </c>
      <c r="D884" s="332" t="s">
        <v>5</v>
      </c>
      <c r="E884" s="333" t="s">
        <v>1</v>
      </c>
      <c r="F884" s="339">
        <v>3</v>
      </c>
      <c r="G884" s="339">
        <f>F886</f>
        <v>2</v>
      </c>
      <c r="H884" s="335">
        <v>0</v>
      </c>
      <c r="I884" s="336">
        <f t="shared" si="36"/>
        <v>4020000</v>
      </c>
      <c r="J884" s="312"/>
    </row>
    <row r="885" spans="1:12" outlineLevel="1">
      <c r="A885" s="312"/>
      <c r="B885" s="569"/>
      <c r="C885" s="331" t="s">
        <v>39</v>
      </c>
      <c r="D885" s="337" t="s">
        <v>24</v>
      </c>
      <c r="E885" s="338" t="s">
        <v>1</v>
      </c>
      <c r="F885" s="339">
        <f>F884</f>
        <v>3</v>
      </c>
      <c r="G885" s="339">
        <f>F887</f>
        <v>2</v>
      </c>
      <c r="H885" s="340">
        <v>0</v>
      </c>
      <c r="I885" s="336">
        <f t="shared" si="36"/>
        <v>4020000</v>
      </c>
      <c r="J885" s="312"/>
    </row>
    <row r="886" spans="1:12" outlineLevel="1">
      <c r="A886" s="312"/>
      <c r="B886" s="569"/>
      <c r="C886" s="331" t="s">
        <v>39</v>
      </c>
      <c r="D886" s="337" t="s">
        <v>13</v>
      </c>
      <c r="E886" s="338" t="s">
        <v>17</v>
      </c>
      <c r="F886" s="339">
        <v>2</v>
      </c>
      <c r="G886" s="339">
        <f>F884</f>
        <v>3</v>
      </c>
      <c r="H886" s="340">
        <v>10000</v>
      </c>
      <c r="I886" s="336">
        <f t="shared" si="36"/>
        <v>4030000</v>
      </c>
      <c r="J886" s="312"/>
    </row>
    <row r="887" spans="1:12" outlineLevel="1">
      <c r="A887" s="312"/>
      <c r="B887" s="569"/>
      <c r="C887" s="331" t="s">
        <v>39</v>
      </c>
      <c r="D887" s="337" t="s">
        <v>25</v>
      </c>
      <c r="E887" s="338" t="s">
        <v>17</v>
      </c>
      <c r="F887" s="341">
        <f>F886</f>
        <v>2</v>
      </c>
      <c r="G887" s="341">
        <f>F885</f>
        <v>3</v>
      </c>
      <c r="H887" s="340">
        <v>10000</v>
      </c>
      <c r="I887" s="336">
        <f t="shared" si="36"/>
        <v>4040000</v>
      </c>
      <c r="J887" s="312"/>
    </row>
    <row r="888" spans="1:12" outlineLevel="1">
      <c r="A888" s="312"/>
      <c r="B888" s="567" t="s">
        <v>36</v>
      </c>
      <c r="C888" s="331" t="s">
        <v>39</v>
      </c>
      <c r="D888" s="342" t="s">
        <v>14</v>
      </c>
      <c r="E888" s="343" t="str">
        <f>E884</f>
        <v>Thắng</v>
      </c>
      <c r="F888" s="344">
        <v>3</v>
      </c>
      <c r="G888" s="344">
        <f>F890</f>
        <v>1</v>
      </c>
      <c r="H888" s="345">
        <v>0</v>
      </c>
      <c r="I888" s="336">
        <f t="shared" ref="I888:I899" si="37">I887+H888</f>
        <v>4040000</v>
      </c>
      <c r="J888" s="312"/>
    </row>
    <row r="889" spans="1:12" outlineLevel="1">
      <c r="A889" s="312"/>
      <c r="B889" s="567"/>
      <c r="C889" s="331" t="s">
        <v>39</v>
      </c>
      <c r="D889" s="342" t="s">
        <v>118</v>
      </c>
      <c r="E889" s="343" t="s">
        <v>1</v>
      </c>
      <c r="F889" s="346">
        <f>F888</f>
        <v>3</v>
      </c>
      <c r="G889" s="346">
        <f>F891</f>
        <v>1</v>
      </c>
      <c r="H889" s="345">
        <v>0</v>
      </c>
      <c r="I889" s="336">
        <f t="shared" si="37"/>
        <v>4040000</v>
      </c>
      <c r="J889" s="312"/>
    </row>
    <row r="890" spans="1:12" outlineLevel="1">
      <c r="A890" s="312"/>
      <c r="B890" s="567"/>
      <c r="C890" s="331" t="s">
        <v>39</v>
      </c>
      <c r="D890" s="342" t="s">
        <v>15</v>
      </c>
      <c r="E890" s="343" t="s">
        <v>17</v>
      </c>
      <c r="F890" s="346">
        <v>1</v>
      </c>
      <c r="G890" s="346">
        <f>F888</f>
        <v>3</v>
      </c>
      <c r="H890" s="345">
        <v>10000</v>
      </c>
      <c r="I890" s="336">
        <f t="shared" si="37"/>
        <v>4050000</v>
      </c>
      <c r="J890" s="312"/>
      <c r="L890" s="348"/>
    </row>
    <row r="891" spans="1:12" outlineLevel="1">
      <c r="A891" s="312"/>
      <c r="B891" s="567"/>
      <c r="C891" s="331" t="s">
        <v>39</v>
      </c>
      <c r="D891" s="342" t="s">
        <v>5</v>
      </c>
      <c r="E891" s="343" t="s">
        <v>17</v>
      </c>
      <c r="F891" s="347">
        <f>F890</f>
        <v>1</v>
      </c>
      <c r="G891" s="347">
        <f>F889</f>
        <v>3</v>
      </c>
      <c r="H891" s="345">
        <v>10000</v>
      </c>
      <c r="I891" s="336">
        <f t="shared" si="37"/>
        <v>4060000</v>
      </c>
      <c r="J891" s="312"/>
    </row>
    <row r="892" spans="1:12" outlineLevel="1">
      <c r="A892" s="312"/>
      <c r="B892" s="568" t="s">
        <v>37</v>
      </c>
      <c r="C892" s="331" t="s">
        <v>39</v>
      </c>
      <c r="D892" s="332" t="s">
        <v>15</v>
      </c>
      <c r="E892" s="333" t="s">
        <v>1</v>
      </c>
      <c r="F892" s="339">
        <v>3</v>
      </c>
      <c r="G892" s="339">
        <f>F894</f>
        <v>2</v>
      </c>
      <c r="H892" s="335">
        <v>0</v>
      </c>
      <c r="I892" s="336">
        <f t="shared" si="37"/>
        <v>4060000</v>
      </c>
      <c r="J892" s="312"/>
    </row>
    <row r="893" spans="1:12" outlineLevel="1">
      <c r="A893" s="312"/>
      <c r="B893" s="569"/>
      <c r="C893" s="331" t="s">
        <v>39</v>
      </c>
      <c r="D893" s="337" t="s">
        <v>5</v>
      </c>
      <c r="E893" s="338" t="s">
        <v>1</v>
      </c>
      <c r="F893" s="339">
        <f>F892</f>
        <v>3</v>
      </c>
      <c r="G893" s="339">
        <f>F895</f>
        <v>2</v>
      </c>
      <c r="H893" s="340">
        <v>0</v>
      </c>
      <c r="I893" s="336">
        <f t="shared" si="37"/>
        <v>4060000</v>
      </c>
      <c r="J893" s="312"/>
    </row>
    <row r="894" spans="1:12" outlineLevel="1">
      <c r="A894" s="312"/>
      <c r="B894" s="569"/>
      <c r="C894" s="331" t="s">
        <v>39</v>
      </c>
      <c r="D894" s="337" t="s">
        <v>118</v>
      </c>
      <c r="E894" s="338" t="s">
        <v>17</v>
      </c>
      <c r="F894" s="339">
        <v>2</v>
      </c>
      <c r="G894" s="339">
        <f>F892</f>
        <v>3</v>
      </c>
      <c r="H894" s="340">
        <v>10000</v>
      </c>
      <c r="I894" s="336">
        <f t="shared" si="37"/>
        <v>4070000</v>
      </c>
      <c r="J894" s="312"/>
    </row>
    <row r="895" spans="1:12" outlineLevel="1">
      <c r="A895" s="312"/>
      <c r="B895" s="569"/>
      <c r="C895" s="331" t="s">
        <v>39</v>
      </c>
      <c r="D895" s="337" t="s">
        <v>14</v>
      </c>
      <c r="E895" s="338" t="s">
        <v>17</v>
      </c>
      <c r="F895" s="341">
        <f>F894</f>
        <v>2</v>
      </c>
      <c r="G895" s="341">
        <f>F893</f>
        <v>3</v>
      </c>
      <c r="H895" s="340">
        <v>10000</v>
      </c>
      <c r="I895" s="336">
        <f t="shared" si="37"/>
        <v>4080000</v>
      </c>
      <c r="J895" s="312"/>
    </row>
    <row r="896" spans="1:12" outlineLevel="1">
      <c r="A896" s="312"/>
      <c r="B896" s="567" t="s">
        <v>41</v>
      </c>
      <c r="C896" s="331" t="s">
        <v>39</v>
      </c>
      <c r="D896" s="342" t="s">
        <v>15</v>
      </c>
      <c r="E896" s="343" t="str">
        <f>E892</f>
        <v>Thắng</v>
      </c>
      <c r="F896" s="344">
        <v>3</v>
      </c>
      <c r="G896" s="344">
        <f>F898</f>
        <v>1</v>
      </c>
      <c r="H896" s="345">
        <v>0</v>
      </c>
      <c r="I896" s="336">
        <f t="shared" si="37"/>
        <v>4080000</v>
      </c>
      <c r="J896" s="312"/>
    </row>
    <row r="897" spans="1:13" outlineLevel="1">
      <c r="A897" s="312"/>
      <c r="B897" s="567"/>
      <c r="C897" s="331" t="s">
        <v>39</v>
      </c>
      <c r="D897" s="342" t="s">
        <v>5</v>
      </c>
      <c r="E897" s="343" t="s">
        <v>1</v>
      </c>
      <c r="F897" s="346">
        <f>F896</f>
        <v>3</v>
      </c>
      <c r="G897" s="346">
        <f>F899</f>
        <v>1</v>
      </c>
      <c r="H897" s="345">
        <v>0</v>
      </c>
      <c r="I897" s="336">
        <f t="shared" si="37"/>
        <v>4080000</v>
      </c>
      <c r="J897" s="312"/>
    </row>
    <row r="898" spans="1:13" outlineLevel="1">
      <c r="A898" s="312"/>
      <c r="B898" s="567"/>
      <c r="C898" s="331" t="s">
        <v>39</v>
      </c>
      <c r="D898" s="342" t="s">
        <v>14</v>
      </c>
      <c r="E898" s="343" t="s">
        <v>17</v>
      </c>
      <c r="F898" s="346">
        <v>1</v>
      </c>
      <c r="G898" s="346">
        <f>F896</f>
        <v>3</v>
      </c>
      <c r="H898" s="345">
        <v>10000</v>
      </c>
      <c r="I898" s="336">
        <f t="shared" si="37"/>
        <v>4090000</v>
      </c>
      <c r="J898" s="312"/>
      <c r="L898" s="348"/>
    </row>
    <row r="899" spans="1:13" outlineLevel="1">
      <c r="A899" s="312"/>
      <c r="B899" s="567"/>
      <c r="C899" s="331" t="s">
        <v>39</v>
      </c>
      <c r="D899" s="342" t="s">
        <v>118</v>
      </c>
      <c r="E899" s="343" t="s">
        <v>17</v>
      </c>
      <c r="F899" s="347">
        <f>F898</f>
        <v>1</v>
      </c>
      <c r="G899" s="347">
        <f>F897</f>
        <v>3</v>
      </c>
      <c r="H899" s="345">
        <v>10000</v>
      </c>
      <c r="I899" s="336">
        <f t="shared" si="37"/>
        <v>4100000</v>
      </c>
      <c r="J899" s="312"/>
    </row>
    <row r="900" spans="1:13">
      <c r="A900" s="312"/>
      <c r="B900" s="325" t="s">
        <v>366</v>
      </c>
      <c r="C900" s="326"/>
      <c r="D900" s="327"/>
      <c r="E900" s="328"/>
      <c r="F900" s="328"/>
      <c r="G900" s="328"/>
      <c r="H900" s="329">
        <f>SUM(H901:H908)</f>
        <v>40000</v>
      </c>
      <c r="I900" s="330">
        <v>0</v>
      </c>
      <c r="J900" s="312"/>
      <c r="M900" s="317"/>
    </row>
    <row r="901" spans="1:13" outlineLevel="1">
      <c r="A901" s="312"/>
      <c r="B901" s="568" t="s">
        <v>2</v>
      </c>
      <c r="C901" s="331" t="s">
        <v>39</v>
      </c>
      <c r="D901" s="332" t="s">
        <v>24</v>
      </c>
      <c r="E901" s="333" t="s">
        <v>1</v>
      </c>
      <c r="F901" s="339">
        <v>3</v>
      </c>
      <c r="G901" s="339">
        <f>F903</f>
        <v>2</v>
      </c>
      <c r="H901" s="335">
        <v>0</v>
      </c>
      <c r="I901" s="336">
        <f>I899+H901</f>
        <v>4100000</v>
      </c>
      <c r="J901" s="312"/>
    </row>
    <row r="902" spans="1:13" outlineLevel="1">
      <c r="A902" s="312"/>
      <c r="B902" s="569"/>
      <c r="C902" s="331" t="s">
        <v>39</v>
      </c>
      <c r="D902" s="337" t="s">
        <v>16</v>
      </c>
      <c r="E902" s="338" t="s">
        <v>1</v>
      </c>
      <c r="F902" s="339">
        <f>F901</f>
        <v>3</v>
      </c>
      <c r="G902" s="339">
        <f>F904</f>
        <v>2</v>
      </c>
      <c r="H902" s="340">
        <v>0</v>
      </c>
      <c r="I902" s="336">
        <f t="shared" ref="I902:I908" si="38">I901+H902</f>
        <v>4100000</v>
      </c>
      <c r="J902" s="312"/>
    </row>
    <row r="903" spans="1:13" outlineLevel="1">
      <c r="A903" s="312"/>
      <c r="B903" s="569"/>
      <c r="C903" s="331" t="s">
        <v>39</v>
      </c>
      <c r="D903" s="337" t="s">
        <v>0</v>
      </c>
      <c r="E903" s="338" t="s">
        <v>17</v>
      </c>
      <c r="F903" s="339">
        <v>2</v>
      </c>
      <c r="G903" s="339">
        <f>F901</f>
        <v>3</v>
      </c>
      <c r="H903" s="340">
        <v>10000</v>
      </c>
      <c r="I903" s="336">
        <f t="shared" si="38"/>
        <v>4110000</v>
      </c>
      <c r="J903" s="312"/>
    </row>
    <row r="904" spans="1:13" outlineLevel="1">
      <c r="A904" s="312"/>
      <c r="B904" s="569"/>
      <c r="C904" s="331" t="s">
        <v>39</v>
      </c>
      <c r="D904" s="337" t="s">
        <v>15</v>
      </c>
      <c r="E904" s="338" t="s">
        <v>17</v>
      </c>
      <c r="F904" s="341">
        <f>F903</f>
        <v>2</v>
      </c>
      <c r="G904" s="341">
        <f>F902</f>
        <v>3</v>
      </c>
      <c r="H904" s="340">
        <v>10000</v>
      </c>
      <c r="I904" s="336">
        <f t="shared" si="38"/>
        <v>4120000</v>
      </c>
      <c r="J904" s="312"/>
    </row>
    <row r="905" spans="1:13" outlineLevel="1">
      <c r="A905" s="312"/>
      <c r="B905" s="567" t="s">
        <v>3</v>
      </c>
      <c r="C905" s="331" t="s">
        <v>39</v>
      </c>
      <c r="D905" s="342" t="s">
        <v>14</v>
      </c>
      <c r="E905" s="343" t="str">
        <f>E901</f>
        <v>Thắng</v>
      </c>
      <c r="F905" s="344">
        <v>3</v>
      </c>
      <c r="G905" s="344">
        <f>F907</f>
        <v>2</v>
      </c>
      <c r="H905" s="345">
        <v>0</v>
      </c>
      <c r="I905" s="336">
        <f t="shared" si="38"/>
        <v>4120000</v>
      </c>
      <c r="J905" s="312"/>
    </row>
    <row r="906" spans="1:13" outlineLevel="1">
      <c r="A906" s="312"/>
      <c r="B906" s="567"/>
      <c r="C906" s="331" t="s">
        <v>39</v>
      </c>
      <c r="D906" s="342" t="s">
        <v>24</v>
      </c>
      <c r="E906" s="343" t="s">
        <v>1</v>
      </c>
      <c r="F906" s="346">
        <f>F905</f>
        <v>3</v>
      </c>
      <c r="G906" s="346">
        <f>F908</f>
        <v>2</v>
      </c>
      <c r="H906" s="345">
        <v>0</v>
      </c>
      <c r="I906" s="336">
        <f t="shared" si="38"/>
        <v>4120000</v>
      </c>
      <c r="J906" s="312"/>
    </row>
    <row r="907" spans="1:13" outlineLevel="1">
      <c r="A907" s="312"/>
      <c r="B907" s="567"/>
      <c r="C907" s="331" t="s">
        <v>39</v>
      </c>
      <c r="D907" s="342" t="s">
        <v>0</v>
      </c>
      <c r="E907" s="343" t="s">
        <v>17</v>
      </c>
      <c r="F907" s="346">
        <v>2</v>
      </c>
      <c r="G907" s="346">
        <f>F905</f>
        <v>3</v>
      </c>
      <c r="H907" s="345">
        <v>10000</v>
      </c>
      <c r="I907" s="336">
        <f t="shared" si="38"/>
        <v>4130000</v>
      </c>
      <c r="J907" s="312"/>
      <c r="L907" s="348"/>
    </row>
    <row r="908" spans="1:13" outlineLevel="1">
      <c r="A908" s="312"/>
      <c r="B908" s="567"/>
      <c r="C908" s="331" t="s">
        <v>39</v>
      </c>
      <c r="D908" s="342" t="s">
        <v>15</v>
      </c>
      <c r="E908" s="343" t="s">
        <v>17</v>
      </c>
      <c r="F908" s="347">
        <f>F907</f>
        <v>2</v>
      </c>
      <c r="G908" s="347">
        <f>F906</f>
        <v>3</v>
      </c>
      <c r="H908" s="345">
        <v>10000</v>
      </c>
      <c r="I908" s="336">
        <f t="shared" si="38"/>
        <v>4140000</v>
      </c>
      <c r="J908" s="312"/>
    </row>
  </sheetData>
  <autoFilter ref="A502:M554"/>
  <mergeCells count="223">
    <mergeCell ref="B777:B780"/>
    <mergeCell ref="B781:B784"/>
    <mergeCell ref="B785:B788"/>
    <mergeCell ref="B789:B792"/>
    <mergeCell ref="B793:B796"/>
    <mergeCell ref="B797:B800"/>
    <mergeCell ref="B617:B620"/>
    <mergeCell ref="B621:B624"/>
    <mergeCell ref="B625:B628"/>
    <mergeCell ref="B666:B669"/>
    <mergeCell ref="B670:B673"/>
    <mergeCell ref="B629:B632"/>
    <mergeCell ref="B633:B636"/>
    <mergeCell ref="B637:B640"/>
    <mergeCell ref="B641:B644"/>
    <mergeCell ref="B645:B648"/>
    <mergeCell ref="B650:B653"/>
    <mergeCell ref="B654:B657"/>
    <mergeCell ref="B658:B661"/>
    <mergeCell ref="B662:B665"/>
    <mergeCell ref="B688:B691"/>
    <mergeCell ref="B692:B695"/>
    <mergeCell ref="B697:B698"/>
    <mergeCell ref="B699:B700"/>
    <mergeCell ref="B543:B546"/>
    <mergeCell ref="B547:B550"/>
    <mergeCell ref="B551:B554"/>
    <mergeCell ref="B593:B596"/>
    <mergeCell ref="B597:B600"/>
    <mergeCell ref="B601:B604"/>
    <mergeCell ref="B605:B608"/>
    <mergeCell ref="B609:B612"/>
    <mergeCell ref="B613:B616"/>
    <mergeCell ref="B246:B249"/>
    <mergeCell ref="B250:B253"/>
    <mergeCell ref="B254:B257"/>
    <mergeCell ref="B278:B281"/>
    <mergeCell ref="B258:B261"/>
    <mergeCell ref="B262:B265"/>
    <mergeCell ref="B266:B269"/>
    <mergeCell ref="B270:B273"/>
    <mergeCell ref="B274:B277"/>
    <mergeCell ref="B17:B20"/>
    <mergeCell ref="B159:B162"/>
    <mergeCell ref="B163:B166"/>
    <mergeCell ref="B167:B170"/>
    <mergeCell ref="B171:B174"/>
    <mergeCell ref="B21:B24"/>
    <mergeCell ref="B25:B28"/>
    <mergeCell ref="B29:B32"/>
    <mergeCell ref="B33:B36"/>
    <mergeCell ref="B40:B43"/>
    <mergeCell ref="B138:B141"/>
    <mergeCell ref="B142:B145"/>
    <mergeCell ref="B146:B149"/>
    <mergeCell ref="B150:B153"/>
    <mergeCell ref="B154:B157"/>
    <mergeCell ref="B118:B121"/>
    <mergeCell ref="B48:B51"/>
    <mergeCell ref="B52:B55"/>
    <mergeCell ref="B56:B59"/>
    <mergeCell ref="B44:B47"/>
    <mergeCell ref="B2:H2"/>
    <mergeCell ref="F3:G3"/>
    <mergeCell ref="B5:B8"/>
    <mergeCell ref="B9:B12"/>
    <mergeCell ref="B13:B16"/>
    <mergeCell ref="B122:B125"/>
    <mergeCell ref="B126:B129"/>
    <mergeCell ref="B130:B133"/>
    <mergeCell ref="B134:B137"/>
    <mergeCell ref="B97:B100"/>
    <mergeCell ref="B102:B105"/>
    <mergeCell ref="B106:B109"/>
    <mergeCell ref="B110:B113"/>
    <mergeCell ref="B114:B117"/>
    <mergeCell ref="B77:B80"/>
    <mergeCell ref="B81:B84"/>
    <mergeCell ref="B85:B88"/>
    <mergeCell ref="B89:B92"/>
    <mergeCell ref="B93:B96"/>
    <mergeCell ref="B37:B38"/>
    <mergeCell ref="B61:B64"/>
    <mergeCell ref="B65:B68"/>
    <mergeCell ref="B69:B72"/>
    <mergeCell ref="B73:B76"/>
    <mergeCell ref="B175:B178"/>
    <mergeCell ref="B179:B182"/>
    <mergeCell ref="B184:B187"/>
    <mergeCell ref="B188:B191"/>
    <mergeCell ref="B192:B195"/>
    <mergeCell ref="B295:B298"/>
    <mergeCell ref="B299:B302"/>
    <mergeCell ref="B303:B306"/>
    <mergeCell ref="B307:B310"/>
    <mergeCell ref="B282:B285"/>
    <mergeCell ref="B286:B289"/>
    <mergeCell ref="B290:B293"/>
    <mergeCell ref="B196:B199"/>
    <mergeCell ref="B200:B203"/>
    <mergeCell ref="B204:B207"/>
    <mergeCell ref="B208:B211"/>
    <mergeCell ref="B212:B215"/>
    <mergeCell ref="B217:B220"/>
    <mergeCell ref="B221:B224"/>
    <mergeCell ref="B225:B228"/>
    <mergeCell ref="B229:B232"/>
    <mergeCell ref="B233:B236"/>
    <mergeCell ref="B237:B240"/>
    <mergeCell ref="B242:B245"/>
    <mergeCell ref="B311:B314"/>
    <mergeCell ref="B315:B318"/>
    <mergeCell ref="B320:B323"/>
    <mergeCell ref="B324:B327"/>
    <mergeCell ref="B328:B331"/>
    <mergeCell ref="B332:B335"/>
    <mergeCell ref="B356:B359"/>
    <mergeCell ref="B360:B363"/>
    <mergeCell ref="B364:B367"/>
    <mergeCell ref="B368:B371"/>
    <mergeCell ref="B336:B339"/>
    <mergeCell ref="B340:B343"/>
    <mergeCell ref="B344:B347"/>
    <mergeCell ref="B348:B351"/>
    <mergeCell ref="B352:B355"/>
    <mergeCell ref="B408:B411"/>
    <mergeCell ref="B412:B415"/>
    <mergeCell ref="B416:B419"/>
    <mergeCell ref="B391:B394"/>
    <mergeCell ref="B395:B398"/>
    <mergeCell ref="B399:B402"/>
    <mergeCell ref="B403:B406"/>
    <mergeCell ref="B373:B376"/>
    <mergeCell ref="B377:B380"/>
    <mergeCell ref="B381:B384"/>
    <mergeCell ref="B385:B386"/>
    <mergeCell ref="B387:B390"/>
    <mergeCell ref="B420:B423"/>
    <mergeCell ref="B424:B427"/>
    <mergeCell ref="B429:B432"/>
    <mergeCell ref="B433:B436"/>
    <mergeCell ref="B437:B440"/>
    <mergeCell ref="B441:B444"/>
    <mergeCell ref="B482:B485"/>
    <mergeCell ref="B486:B489"/>
    <mergeCell ref="B490:B493"/>
    <mergeCell ref="B494:B497"/>
    <mergeCell ref="B498:B501"/>
    <mergeCell ref="B445:B448"/>
    <mergeCell ref="B449:B452"/>
    <mergeCell ref="B453:B456"/>
    <mergeCell ref="B457:B460"/>
    <mergeCell ref="B461:B464"/>
    <mergeCell ref="B465:B468"/>
    <mergeCell ref="B469:B472"/>
    <mergeCell ref="B474:B477"/>
    <mergeCell ref="B478:B481"/>
    <mergeCell ref="B503:B506"/>
    <mergeCell ref="B507:B510"/>
    <mergeCell ref="B511:B514"/>
    <mergeCell ref="B515:B518"/>
    <mergeCell ref="B675:B678"/>
    <mergeCell ref="B679:B682"/>
    <mergeCell ref="B683:B686"/>
    <mergeCell ref="B760:B763"/>
    <mergeCell ref="B764:B767"/>
    <mergeCell ref="B519:B522"/>
    <mergeCell ref="B523:B526"/>
    <mergeCell ref="B527:B530"/>
    <mergeCell ref="B531:B534"/>
    <mergeCell ref="B535:B538"/>
    <mergeCell ref="B577:B580"/>
    <mergeCell ref="B581:B584"/>
    <mergeCell ref="B585:B588"/>
    <mergeCell ref="B589:B592"/>
    <mergeCell ref="B556:B559"/>
    <mergeCell ref="B560:B563"/>
    <mergeCell ref="B564:B567"/>
    <mergeCell ref="B568:B571"/>
    <mergeCell ref="B572:B575"/>
    <mergeCell ref="B539:B542"/>
    <mergeCell ref="B702:B705"/>
    <mergeCell ref="B706:B709"/>
    <mergeCell ref="B710:B713"/>
    <mergeCell ref="B714:B717"/>
    <mergeCell ref="B718:B721"/>
    <mergeCell ref="B768:B771"/>
    <mergeCell ref="B772:B775"/>
    <mergeCell ref="B723:B726"/>
    <mergeCell ref="B727:B730"/>
    <mergeCell ref="B731:B734"/>
    <mergeCell ref="B735:B738"/>
    <mergeCell ref="B739:B742"/>
    <mergeCell ref="B743:B746"/>
    <mergeCell ref="B748:B751"/>
    <mergeCell ref="B752:B755"/>
    <mergeCell ref="B756:B759"/>
    <mergeCell ref="B802:B805"/>
    <mergeCell ref="B806:B809"/>
    <mergeCell ref="B810:B813"/>
    <mergeCell ref="B814:B817"/>
    <mergeCell ref="B818:B821"/>
    <mergeCell ref="B822:B825"/>
    <mergeCell ref="B826:B829"/>
    <mergeCell ref="B831:B834"/>
    <mergeCell ref="B835:B838"/>
    <mergeCell ref="B876:B879"/>
    <mergeCell ref="B880:B883"/>
    <mergeCell ref="B884:B887"/>
    <mergeCell ref="B888:B891"/>
    <mergeCell ref="B892:B895"/>
    <mergeCell ref="B896:B899"/>
    <mergeCell ref="B901:B904"/>
    <mergeCell ref="B905:B908"/>
    <mergeCell ref="B839:B842"/>
    <mergeCell ref="B843:B846"/>
    <mergeCell ref="B847:B850"/>
    <mergeCell ref="B851:B854"/>
    <mergeCell ref="B855:B858"/>
    <mergeCell ref="B860:B863"/>
    <mergeCell ref="B864:B867"/>
    <mergeCell ref="B868:B871"/>
    <mergeCell ref="B872:B8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 enableFormatConditionsCalculation="0">
    <outlinePr summaryBelow="0"/>
  </sheetPr>
  <dimension ref="A1:M905"/>
  <sheetViews>
    <sheetView zoomScale="80" zoomScaleNormal="80" workbookViewId="0">
      <pane ySplit="3" topLeftCell="A879" activePane="bottomLeft" state="frozen"/>
      <selection pane="bottomLeft" activeCell="L901" sqref="L901"/>
    </sheetView>
  </sheetViews>
  <sheetFormatPr defaultColWidth="11.42578125" defaultRowHeight="14.3" outlineLevelRow="1"/>
  <cols>
    <col min="1" max="1" width="4.42578125" customWidth="1"/>
    <col min="2" max="2" width="16.7109375" customWidth="1"/>
    <col min="3" max="3" width="12.85546875" customWidth="1"/>
    <col min="4" max="4" width="14.42578125" style="125" customWidth="1"/>
    <col min="5" max="5" width="13" customWidth="1"/>
    <col min="6" max="7" width="6.28515625" style="161" customWidth="1"/>
    <col min="8" max="8" width="15.7109375" bestFit="1" customWidth="1"/>
    <col min="9" max="9" width="15.140625" bestFit="1" customWidth="1"/>
    <col min="10" max="10" width="32.7109375" bestFit="1" customWidth="1"/>
    <col min="11" max="11" width="15.7109375" customWidth="1"/>
    <col min="12" max="12" width="13.7109375" bestFit="1" customWidth="1"/>
    <col min="13" max="13" width="16.140625" style="1" customWidth="1"/>
    <col min="14" max="16" width="16.140625" customWidth="1"/>
    <col min="17" max="17" width="15.42578125" customWidth="1"/>
  </cols>
  <sheetData>
    <row r="1" spans="1:13" s="3" customFormat="1" ht="20.5" customHeight="1">
      <c r="A1" s="98"/>
      <c r="B1" s="98"/>
      <c r="C1" s="98"/>
      <c r="D1" s="218">
        <f>COUNTIF(D4:D1811,"Minh")</f>
        <v>81</v>
      </c>
      <c r="E1" s="218"/>
      <c r="F1" s="219">
        <f>SUBTOTAL(9,F4:F983)</f>
        <v>1828</v>
      </c>
      <c r="G1" s="218">
        <f>SUBTOTAL(9,G4:G983)</f>
        <v>1828</v>
      </c>
      <c r="H1" s="220"/>
      <c r="I1" s="98"/>
      <c r="J1" s="98"/>
      <c r="M1" s="31"/>
    </row>
    <row r="2" spans="1:13" s="3" customFormat="1" ht="28" customHeight="1">
      <c r="A2" s="98"/>
      <c r="B2" s="581" t="s">
        <v>219</v>
      </c>
      <c r="C2" s="582"/>
      <c r="D2" s="582"/>
      <c r="E2" s="582"/>
      <c r="F2" s="582"/>
      <c r="G2" s="582"/>
      <c r="H2" s="582"/>
      <c r="I2" s="126">
        <f>MAX(I$5:I$1048576)</f>
        <v>4140000</v>
      </c>
      <c r="J2" s="98"/>
    </row>
    <row r="3" spans="1:13" s="3" customFormat="1" ht="24.25" customHeight="1">
      <c r="A3" s="98"/>
      <c r="B3" s="173" t="s">
        <v>188</v>
      </c>
      <c r="C3" s="175" t="s">
        <v>187</v>
      </c>
      <c r="D3" s="173" t="s">
        <v>19</v>
      </c>
      <c r="E3" s="173" t="s">
        <v>189</v>
      </c>
      <c r="F3" s="583" t="s">
        <v>204</v>
      </c>
      <c r="G3" s="583"/>
      <c r="H3" s="176" t="s">
        <v>190</v>
      </c>
      <c r="I3" s="4" t="s">
        <v>20</v>
      </c>
      <c r="J3" s="98"/>
      <c r="K3" s="105"/>
    </row>
    <row r="4" spans="1:13" s="3" customFormat="1" ht="18.55" collapsed="1">
      <c r="A4" s="98"/>
      <c r="B4" s="6" t="s">
        <v>221</v>
      </c>
      <c r="C4" s="7"/>
      <c r="D4" s="122"/>
      <c r="E4" s="9"/>
      <c r="F4" s="9"/>
      <c r="G4" s="9"/>
      <c r="H4" s="11">
        <f>SUM(H5:H36)</f>
        <v>160000</v>
      </c>
      <c r="I4" s="12">
        <v>0</v>
      </c>
      <c r="J4" s="98"/>
    </row>
    <row r="5" spans="1:13" s="3" customFormat="1" ht="18.55" hidden="1" outlineLevel="1">
      <c r="A5" s="98"/>
      <c r="B5" s="574" t="s">
        <v>2</v>
      </c>
      <c r="C5" s="178" t="s">
        <v>39</v>
      </c>
      <c r="D5" s="123" t="s">
        <v>13</v>
      </c>
      <c r="E5" s="15" t="s">
        <v>1</v>
      </c>
      <c r="F5" s="182">
        <v>3</v>
      </c>
      <c r="G5" s="182">
        <f>F7</f>
        <v>2</v>
      </c>
      <c r="H5" s="16">
        <v>0</v>
      </c>
      <c r="I5" s="17">
        <f>I4+H5</f>
        <v>0</v>
      </c>
      <c r="J5" s="98"/>
    </row>
    <row r="6" spans="1:13" s="3" customFormat="1" ht="18.55" hidden="1" outlineLevel="1">
      <c r="A6" s="98"/>
      <c r="B6" s="575"/>
      <c r="C6" s="178" t="s">
        <v>39</v>
      </c>
      <c r="D6" s="37" t="s">
        <v>23</v>
      </c>
      <c r="E6" s="19" t="s">
        <v>1</v>
      </c>
      <c r="F6" s="180">
        <f>F5</f>
        <v>3</v>
      </c>
      <c r="G6" s="180">
        <f>F8</f>
        <v>2</v>
      </c>
      <c r="H6" s="20">
        <v>0</v>
      </c>
      <c r="I6" s="17">
        <f t="shared" ref="I6:I24" si="0">I5+H6</f>
        <v>0</v>
      </c>
      <c r="J6" s="98"/>
    </row>
    <row r="7" spans="1:13" s="3" customFormat="1" ht="18.55" hidden="1" outlineLevel="1">
      <c r="A7" s="98"/>
      <c r="B7" s="575"/>
      <c r="C7" s="178" t="s">
        <v>39</v>
      </c>
      <c r="D7" s="37" t="s">
        <v>25</v>
      </c>
      <c r="E7" s="19" t="s">
        <v>17</v>
      </c>
      <c r="F7" s="180">
        <v>2</v>
      </c>
      <c r="G7" s="180">
        <f>F5</f>
        <v>3</v>
      </c>
      <c r="H7" s="20">
        <v>10000</v>
      </c>
      <c r="I7" s="17">
        <f t="shared" si="0"/>
        <v>10000</v>
      </c>
      <c r="J7" s="98"/>
    </row>
    <row r="8" spans="1:13" s="3" customFormat="1" ht="18.55" hidden="1" outlineLevel="1">
      <c r="A8" s="98"/>
      <c r="B8" s="575"/>
      <c r="C8" s="178" t="s">
        <v>39</v>
      </c>
      <c r="D8" s="37" t="s">
        <v>5</v>
      </c>
      <c r="E8" s="19" t="s">
        <v>17</v>
      </c>
      <c r="F8" s="174">
        <f>F7</f>
        <v>2</v>
      </c>
      <c r="G8" s="174">
        <f>F6</f>
        <v>3</v>
      </c>
      <c r="H8" s="20">
        <v>10000</v>
      </c>
      <c r="I8" s="17">
        <f t="shared" si="0"/>
        <v>20000</v>
      </c>
      <c r="J8" s="98"/>
    </row>
    <row r="9" spans="1:13" s="3" customFormat="1" ht="18.55" hidden="1" outlineLevel="1">
      <c r="A9" s="98"/>
      <c r="B9" s="576" t="s">
        <v>3</v>
      </c>
      <c r="C9" s="178" t="s">
        <v>39</v>
      </c>
      <c r="D9" s="124" t="s">
        <v>14</v>
      </c>
      <c r="E9" s="23" t="str">
        <f>E5</f>
        <v>Thắng</v>
      </c>
      <c r="F9" s="179">
        <v>3</v>
      </c>
      <c r="G9" s="179">
        <f>F11</f>
        <v>1</v>
      </c>
      <c r="H9" s="24">
        <v>0</v>
      </c>
      <c r="I9" s="17">
        <f t="shared" si="0"/>
        <v>20000</v>
      </c>
      <c r="J9" s="98"/>
    </row>
    <row r="10" spans="1:13" s="3" customFormat="1" ht="18.55" hidden="1" outlineLevel="1">
      <c r="A10" s="98"/>
      <c r="B10" s="576"/>
      <c r="C10" s="178" t="s">
        <v>39</v>
      </c>
      <c r="D10" s="124" t="s">
        <v>15</v>
      </c>
      <c r="E10" s="23" t="s">
        <v>1</v>
      </c>
      <c r="F10" s="181">
        <f>F9</f>
        <v>3</v>
      </c>
      <c r="G10" s="181">
        <f>F12</f>
        <v>1</v>
      </c>
      <c r="H10" s="24">
        <v>0</v>
      </c>
      <c r="I10" s="17">
        <f t="shared" si="0"/>
        <v>20000</v>
      </c>
      <c r="J10" s="98"/>
    </row>
    <row r="11" spans="1:13" s="3" customFormat="1" ht="18.55" hidden="1" outlineLevel="1">
      <c r="A11" s="98"/>
      <c r="B11" s="576"/>
      <c r="C11" s="178" t="s">
        <v>39</v>
      </c>
      <c r="D11" s="124" t="s">
        <v>13</v>
      </c>
      <c r="E11" s="23" t="s">
        <v>17</v>
      </c>
      <c r="F11" s="181">
        <v>1</v>
      </c>
      <c r="G11" s="181">
        <f>F9</f>
        <v>3</v>
      </c>
      <c r="H11" s="24">
        <v>10000</v>
      </c>
      <c r="I11" s="17">
        <f t="shared" si="0"/>
        <v>30000</v>
      </c>
      <c r="J11" s="98"/>
    </row>
    <row r="12" spans="1:13" s="3" customFormat="1" ht="18.55" hidden="1" outlineLevel="1">
      <c r="A12" s="98"/>
      <c r="B12" s="576"/>
      <c r="C12" s="178" t="s">
        <v>39</v>
      </c>
      <c r="D12" s="124" t="s">
        <v>23</v>
      </c>
      <c r="E12" s="23" t="s">
        <v>17</v>
      </c>
      <c r="F12" s="177">
        <f>F11</f>
        <v>1</v>
      </c>
      <c r="G12" s="177">
        <f>F10</f>
        <v>3</v>
      </c>
      <c r="H12" s="24">
        <v>10000</v>
      </c>
      <c r="I12" s="17">
        <f t="shared" si="0"/>
        <v>40000</v>
      </c>
      <c r="J12" s="98"/>
    </row>
    <row r="13" spans="1:13" s="3" customFormat="1" ht="18.55" hidden="1" outlineLevel="1">
      <c r="A13" s="98"/>
      <c r="B13" s="574" t="s">
        <v>6</v>
      </c>
      <c r="C13" s="178" t="s">
        <v>39</v>
      </c>
      <c r="D13" s="123" t="s">
        <v>25</v>
      </c>
      <c r="E13" s="15" t="s">
        <v>1</v>
      </c>
      <c r="F13" s="180">
        <v>3</v>
      </c>
      <c r="G13" s="180">
        <f>F15</f>
        <v>0</v>
      </c>
      <c r="H13" s="16">
        <v>0</v>
      </c>
      <c r="I13" s="17">
        <f t="shared" si="0"/>
        <v>40000</v>
      </c>
      <c r="J13" s="98"/>
      <c r="M13" s="31"/>
    </row>
    <row r="14" spans="1:13" s="3" customFormat="1" ht="18.55" hidden="1" outlineLevel="1">
      <c r="A14" s="98"/>
      <c r="B14" s="575"/>
      <c r="C14" s="178" t="s">
        <v>39</v>
      </c>
      <c r="D14" s="37" t="s">
        <v>5</v>
      </c>
      <c r="E14" s="19" t="s">
        <v>1</v>
      </c>
      <c r="F14" s="180">
        <f>F13</f>
        <v>3</v>
      </c>
      <c r="G14" s="180">
        <f>F16</f>
        <v>0</v>
      </c>
      <c r="H14" s="20">
        <v>0</v>
      </c>
      <c r="I14" s="17">
        <f t="shared" si="0"/>
        <v>40000</v>
      </c>
      <c r="J14" s="98"/>
      <c r="M14" s="31"/>
    </row>
    <row r="15" spans="1:13" s="3" customFormat="1" ht="18.55" hidden="1" outlineLevel="1">
      <c r="A15" s="98"/>
      <c r="B15" s="575"/>
      <c r="C15" s="178" t="s">
        <v>39</v>
      </c>
      <c r="D15" s="37" t="s">
        <v>15</v>
      </c>
      <c r="E15" s="19" t="s">
        <v>17</v>
      </c>
      <c r="F15" s="180">
        <v>0</v>
      </c>
      <c r="G15" s="180">
        <f>F13</f>
        <v>3</v>
      </c>
      <c r="H15" s="20">
        <v>10000</v>
      </c>
      <c r="I15" s="17">
        <f t="shared" si="0"/>
        <v>50000</v>
      </c>
      <c r="J15" s="98"/>
      <c r="M15" s="31"/>
    </row>
    <row r="16" spans="1:13" s="3" customFormat="1" ht="18.55" hidden="1" outlineLevel="1">
      <c r="A16" s="98"/>
      <c r="B16" s="575"/>
      <c r="C16" s="178" t="s">
        <v>39</v>
      </c>
      <c r="D16" s="37" t="s">
        <v>14</v>
      </c>
      <c r="E16" s="19" t="s">
        <v>17</v>
      </c>
      <c r="F16" s="174">
        <f>F15</f>
        <v>0</v>
      </c>
      <c r="G16" s="174">
        <f>F14</f>
        <v>3</v>
      </c>
      <c r="H16" s="20">
        <v>10000</v>
      </c>
      <c r="I16" s="17">
        <f t="shared" si="0"/>
        <v>60000</v>
      </c>
      <c r="J16" s="98"/>
      <c r="M16" s="31"/>
    </row>
    <row r="17" spans="1:13" s="3" customFormat="1" ht="18.55" hidden="1" outlineLevel="1">
      <c r="A17" s="98"/>
      <c r="B17" s="576" t="s">
        <v>7</v>
      </c>
      <c r="C17" s="178" t="s">
        <v>39</v>
      </c>
      <c r="D17" s="124" t="s">
        <v>23</v>
      </c>
      <c r="E17" s="23" t="str">
        <f>E13</f>
        <v>Thắng</v>
      </c>
      <c r="F17" s="179">
        <v>3</v>
      </c>
      <c r="G17" s="179">
        <f>F19</f>
        <v>0</v>
      </c>
      <c r="H17" s="24">
        <v>0</v>
      </c>
      <c r="I17" s="17">
        <f t="shared" si="0"/>
        <v>60000</v>
      </c>
      <c r="J17" s="98"/>
      <c r="M17" s="31"/>
    </row>
    <row r="18" spans="1:13" s="3" customFormat="1" ht="18.55" hidden="1" outlineLevel="1">
      <c r="A18" s="98"/>
      <c r="B18" s="576"/>
      <c r="C18" s="178" t="s">
        <v>39</v>
      </c>
      <c r="D18" s="124" t="s">
        <v>15</v>
      </c>
      <c r="E18" s="23" t="s">
        <v>1</v>
      </c>
      <c r="F18" s="181">
        <f>F17</f>
        <v>3</v>
      </c>
      <c r="G18" s="181">
        <f>F20</f>
        <v>0</v>
      </c>
      <c r="H18" s="24">
        <v>0</v>
      </c>
      <c r="I18" s="17">
        <f t="shared" si="0"/>
        <v>60000</v>
      </c>
      <c r="J18" s="98"/>
      <c r="M18" s="31"/>
    </row>
    <row r="19" spans="1:13" s="3" customFormat="1" ht="18.55" hidden="1" outlineLevel="1">
      <c r="A19" s="98"/>
      <c r="B19" s="576"/>
      <c r="C19" s="178" t="s">
        <v>39</v>
      </c>
      <c r="D19" s="124" t="s">
        <v>14</v>
      </c>
      <c r="E19" s="23" t="s">
        <v>17</v>
      </c>
      <c r="F19" s="181">
        <v>0</v>
      </c>
      <c r="G19" s="181">
        <f>F17</f>
        <v>3</v>
      </c>
      <c r="H19" s="24">
        <v>10000</v>
      </c>
      <c r="I19" s="17">
        <f t="shared" si="0"/>
        <v>70000</v>
      </c>
      <c r="J19" s="98"/>
      <c r="M19" s="31"/>
    </row>
    <row r="20" spans="1:13" s="3" customFormat="1" ht="18.55" hidden="1" outlineLevel="1">
      <c r="A20" s="98"/>
      <c r="B20" s="576"/>
      <c r="C20" s="178" t="s">
        <v>39</v>
      </c>
      <c r="D20" s="124" t="s">
        <v>13</v>
      </c>
      <c r="E20" s="23" t="s">
        <v>17</v>
      </c>
      <c r="F20" s="177">
        <f>F19</f>
        <v>0</v>
      </c>
      <c r="G20" s="177">
        <f>F18</f>
        <v>3</v>
      </c>
      <c r="H20" s="24">
        <v>10000</v>
      </c>
      <c r="I20" s="17">
        <f t="shared" si="0"/>
        <v>80000</v>
      </c>
      <c r="J20" s="98"/>
      <c r="M20" s="31"/>
    </row>
    <row r="21" spans="1:13" s="3" customFormat="1" ht="18.55" hidden="1" outlineLevel="1">
      <c r="A21" s="98"/>
      <c r="B21" s="574" t="s">
        <v>8</v>
      </c>
      <c r="C21" s="178" t="s">
        <v>39</v>
      </c>
      <c r="D21" s="123" t="s">
        <v>4</v>
      </c>
      <c r="E21" s="15" t="s">
        <v>1</v>
      </c>
      <c r="F21" s="180">
        <v>3</v>
      </c>
      <c r="G21" s="180">
        <f>F23</f>
        <v>1</v>
      </c>
      <c r="H21" s="16">
        <v>0</v>
      </c>
      <c r="I21" s="17">
        <f t="shared" si="0"/>
        <v>80000</v>
      </c>
      <c r="J21" s="98"/>
      <c r="M21" s="31"/>
    </row>
    <row r="22" spans="1:13" s="3" customFormat="1" ht="18.55" hidden="1" outlineLevel="1">
      <c r="A22" s="98"/>
      <c r="B22" s="575"/>
      <c r="C22" s="178" t="s">
        <v>39</v>
      </c>
      <c r="D22" s="37" t="s">
        <v>220</v>
      </c>
      <c r="E22" s="19" t="s">
        <v>1</v>
      </c>
      <c r="F22" s="180">
        <f>F21</f>
        <v>3</v>
      </c>
      <c r="G22" s="180">
        <f>F24</f>
        <v>1</v>
      </c>
      <c r="H22" s="20">
        <v>0</v>
      </c>
      <c r="I22" s="17">
        <f t="shared" si="0"/>
        <v>80000</v>
      </c>
      <c r="J22" s="98"/>
      <c r="M22" s="31"/>
    </row>
    <row r="23" spans="1:13" s="3" customFormat="1" ht="18.55" hidden="1" outlineLevel="1">
      <c r="A23" s="98"/>
      <c r="B23" s="575"/>
      <c r="C23" s="178" t="s">
        <v>39</v>
      </c>
      <c r="D23" s="37" t="s">
        <v>25</v>
      </c>
      <c r="E23" s="19" t="s">
        <v>17</v>
      </c>
      <c r="F23" s="180">
        <v>1</v>
      </c>
      <c r="G23" s="180">
        <f>F21</f>
        <v>3</v>
      </c>
      <c r="H23" s="20">
        <v>10000</v>
      </c>
      <c r="I23" s="17">
        <f t="shared" si="0"/>
        <v>90000</v>
      </c>
      <c r="J23" s="98"/>
      <c r="M23" s="31"/>
    </row>
    <row r="24" spans="1:13" s="3" customFormat="1" ht="18.55" hidden="1" outlineLevel="1">
      <c r="A24" s="98"/>
      <c r="B24" s="575"/>
      <c r="C24" s="178" t="s">
        <v>39</v>
      </c>
      <c r="D24" s="37" t="s">
        <v>5</v>
      </c>
      <c r="E24" s="19" t="s">
        <v>17</v>
      </c>
      <c r="F24" s="174">
        <f>F23</f>
        <v>1</v>
      </c>
      <c r="G24" s="174">
        <f>F22</f>
        <v>3</v>
      </c>
      <c r="H24" s="20">
        <v>10000</v>
      </c>
      <c r="I24" s="17">
        <f t="shared" si="0"/>
        <v>100000</v>
      </c>
      <c r="J24" s="98"/>
      <c r="M24" s="31"/>
    </row>
    <row r="25" spans="1:13" s="3" customFormat="1" ht="18.55" hidden="1" outlineLevel="1">
      <c r="A25" s="98"/>
      <c r="B25" s="576" t="s">
        <v>10</v>
      </c>
      <c r="C25" s="178" t="s">
        <v>39</v>
      </c>
      <c r="D25" s="124" t="s">
        <v>23</v>
      </c>
      <c r="E25" s="23" t="str">
        <f>E21</f>
        <v>Thắng</v>
      </c>
      <c r="F25" s="179">
        <v>3</v>
      </c>
      <c r="G25" s="179">
        <f>F27</f>
        <v>1</v>
      </c>
      <c r="H25" s="24">
        <v>0</v>
      </c>
      <c r="I25" s="17">
        <f t="shared" ref="I25:I32" si="1">I24+H25</f>
        <v>100000</v>
      </c>
      <c r="J25" s="98"/>
      <c r="M25" s="31"/>
    </row>
    <row r="26" spans="1:13" s="3" customFormat="1" ht="18.55" hidden="1" outlineLevel="1">
      <c r="A26" s="98"/>
      <c r="B26" s="576"/>
      <c r="C26" s="178" t="s">
        <v>39</v>
      </c>
      <c r="D26" s="124" t="s">
        <v>15</v>
      </c>
      <c r="E26" s="23" t="s">
        <v>1</v>
      </c>
      <c r="F26" s="181">
        <f>F25</f>
        <v>3</v>
      </c>
      <c r="G26" s="181">
        <f>F28</f>
        <v>1</v>
      </c>
      <c r="H26" s="24">
        <v>0</v>
      </c>
      <c r="I26" s="17">
        <f t="shared" si="1"/>
        <v>100000</v>
      </c>
      <c r="J26" s="98"/>
      <c r="M26" s="31"/>
    </row>
    <row r="27" spans="1:13" s="3" customFormat="1" ht="18.55" hidden="1" outlineLevel="1">
      <c r="A27" s="98"/>
      <c r="B27" s="576"/>
      <c r="C27" s="178" t="s">
        <v>39</v>
      </c>
      <c r="D27" s="124" t="s">
        <v>14</v>
      </c>
      <c r="E27" s="23" t="s">
        <v>17</v>
      </c>
      <c r="F27" s="181">
        <v>1</v>
      </c>
      <c r="G27" s="181">
        <f>F25</f>
        <v>3</v>
      </c>
      <c r="H27" s="24">
        <v>10000</v>
      </c>
      <c r="I27" s="17">
        <f t="shared" si="1"/>
        <v>110000</v>
      </c>
      <c r="J27" s="98"/>
      <c r="M27" s="31"/>
    </row>
    <row r="28" spans="1:13" s="3" customFormat="1" ht="18.55" hidden="1" outlineLevel="1">
      <c r="A28" s="98"/>
      <c r="B28" s="576"/>
      <c r="C28" s="178" t="s">
        <v>39</v>
      </c>
      <c r="D28" s="124" t="s">
        <v>13</v>
      </c>
      <c r="E28" s="23" t="s">
        <v>17</v>
      </c>
      <c r="F28" s="177">
        <f>F27</f>
        <v>1</v>
      </c>
      <c r="G28" s="177">
        <f>F26</f>
        <v>3</v>
      </c>
      <c r="H28" s="24">
        <v>10000</v>
      </c>
      <c r="I28" s="17">
        <f t="shared" si="1"/>
        <v>120000</v>
      </c>
      <c r="J28" s="98"/>
      <c r="M28" s="31"/>
    </row>
    <row r="29" spans="1:13" s="3" customFormat="1" ht="18.55" hidden="1" outlineLevel="1">
      <c r="A29" s="98"/>
      <c r="B29" s="574" t="s">
        <v>31</v>
      </c>
      <c r="C29" s="178" t="s">
        <v>39</v>
      </c>
      <c r="D29" s="123" t="s">
        <v>5</v>
      </c>
      <c r="E29" s="15" t="s">
        <v>1</v>
      </c>
      <c r="F29" s="180">
        <v>3</v>
      </c>
      <c r="G29" s="180">
        <f>F31</f>
        <v>2</v>
      </c>
      <c r="H29" s="16">
        <v>0</v>
      </c>
      <c r="I29" s="17">
        <f t="shared" si="1"/>
        <v>120000</v>
      </c>
      <c r="J29" s="98"/>
      <c r="M29" s="31"/>
    </row>
    <row r="30" spans="1:13" s="3" customFormat="1" ht="18.55" hidden="1" outlineLevel="1">
      <c r="A30" s="98"/>
      <c r="B30" s="575"/>
      <c r="C30" s="178" t="s">
        <v>39</v>
      </c>
      <c r="D30" s="37" t="s">
        <v>14</v>
      </c>
      <c r="E30" s="19" t="s">
        <v>1</v>
      </c>
      <c r="F30" s="180">
        <f>F29</f>
        <v>3</v>
      </c>
      <c r="G30" s="180">
        <f>F32</f>
        <v>2</v>
      </c>
      <c r="H30" s="20">
        <v>0</v>
      </c>
      <c r="I30" s="17">
        <f t="shared" si="1"/>
        <v>120000</v>
      </c>
      <c r="J30" s="98"/>
      <c r="M30" s="31"/>
    </row>
    <row r="31" spans="1:13" s="3" customFormat="1" ht="18.55" hidden="1" outlineLevel="1">
      <c r="A31" s="98"/>
      <c r="B31" s="575"/>
      <c r="C31" s="178" t="s">
        <v>39</v>
      </c>
      <c r="D31" s="37" t="s">
        <v>4</v>
      </c>
      <c r="E31" s="19" t="s">
        <v>17</v>
      </c>
      <c r="F31" s="180">
        <v>2</v>
      </c>
      <c r="G31" s="180">
        <f>F29</f>
        <v>3</v>
      </c>
      <c r="H31" s="20">
        <v>10000</v>
      </c>
      <c r="I31" s="17">
        <f t="shared" si="1"/>
        <v>130000</v>
      </c>
      <c r="J31" s="98"/>
      <c r="M31" s="31"/>
    </row>
    <row r="32" spans="1:13" s="3" customFormat="1" ht="18.55" hidden="1" outlineLevel="1">
      <c r="A32" s="98"/>
      <c r="B32" s="575"/>
      <c r="C32" s="178" t="s">
        <v>39</v>
      </c>
      <c r="D32" s="37" t="s">
        <v>24</v>
      </c>
      <c r="E32" s="19" t="s">
        <v>17</v>
      </c>
      <c r="F32" s="174">
        <f>F31</f>
        <v>2</v>
      </c>
      <c r="G32" s="174">
        <f>F30</f>
        <v>3</v>
      </c>
      <c r="H32" s="20">
        <v>10000</v>
      </c>
      <c r="I32" s="17">
        <f t="shared" si="1"/>
        <v>140000</v>
      </c>
      <c r="J32" s="98"/>
      <c r="M32" s="31"/>
    </row>
    <row r="33" spans="1:13" s="3" customFormat="1" ht="18.55" hidden="1" outlineLevel="1">
      <c r="A33" s="98"/>
      <c r="B33" s="576" t="s">
        <v>36</v>
      </c>
      <c r="C33" s="178" t="s">
        <v>39</v>
      </c>
      <c r="D33" s="124" t="s">
        <v>13</v>
      </c>
      <c r="E33" s="23" t="str">
        <f>E29</f>
        <v>Thắng</v>
      </c>
      <c r="F33" s="179">
        <v>3</v>
      </c>
      <c r="G33" s="179">
        <f>F35</f>
        <v>1</v>
      </c>
      <c r="H33" s="24">
        <v>0</v>
      </c>
      <c r="I33" s="17">
        <f>I32+H33</f>
        <v>140000</v>
      </c>
      <c r="J33" s="98"/>
      <c r="M33" s="31"/>
    </row>
    <row r="34" spans="1:13" s="3" customFormat="1" ht="18.55" hidden="1" outlineLevel="1">
      <c r="A34" s="98"/>
      <c r="B34" s="576"/>
      <c r="C34" s="178" t="s">
        <v>39</v>
      </c>
      <c r="D34" s="124" t="s">
        <v>24</v>
      </c>
      <c r="E34" s="23" t="s">
        <v>1</v>
      </c>
      <c r="F34" s="181">
        <f>F33</f>
        <v>3</v>
      </c>
      <c r="G34" s="181">
        <f>F36</f>
        <v>1</v>
      </c>
      <c r="H34" s="24">
        <v>0</v>
      </c>
      <c r="I34" s="17">
        <f>I33+H34</f>
        <v>140000</v>
      </c>
      <c r="J34" s="98"/>
      <c r="M34" s="31"/>
    </row>
    <row r="35" spans="1:13" s="3" customFormat="1" ht="18.55" hidden="1" outlineLevel="1">
      <c r="A35" s="98"/>
      <c r="B35" s="576"/>
      <c r="C35" s="178" t="s">
        <v>39</v>
      </c>
      <c r="D35" s="124" t="s">
        <v>5</v>
      </c>
      <c r="E35" s="23" t="s">
        <v>17</v>
      </c>
      <c r="F35" s="181">
        <v>1</v>
      </c>
      <c r="G35" s="181">
        <f>F33</f>
        <v>3</v>
      </c>
      <c r="H35" s="24">
        <v>10000</v>
      </c>
      <c r="I35" s="17">
        <f>I34+H35</f>
        <v>150000</v>
      </c>
      <c r="J35" s="98"/>
      <c r="M35" s="31"/>
    </row>
    <row r="36" spans="1:13" s="3" customFormat="1" ht="18.55" hidden="1" outlineLevel="1">
      <c r="A36" s="98"/>
      <c r="B36" s="576"/>
      <c r="C36" s="178" t="s">
        <v>39</v>
      </c>
      <c r="D36" s="124" t="s">
        <v>14</v>
      </c>
      <c r="E36" s="23" t="s">
        <v>17</v>
      </c>
      <c r="F36" s="177">
        <f>F35</f>
        <v>1</v>
      </c>
      <c r="G36" s="177">
        <f>F34</f>
        <v>3</v>
      </c>
      <c r="H36" s="24">
        <v>10000</v>
      </c>
      <c r="I36" s="17">
        <f>I35+H36</f>
        <v>160000</v>
      </c>
      <c r="J36" s="98"/>
      <c r="M36" s="31"/>
    </row>
    <row r="37" spans="1:13" s="3" customFormat="1" ht="18.55" collapsed="1">
      <c r="A37" s="98"/>
      <c r="B37" s="6" t="s">
        <v>222</v>
      </c>
      <c r="C37" s="7"/>
      <c r="D37" s="122"/>
      <c r="E37" s="9"/>
      <c r="F37" s="9"/>
      <c r="G37" s="9"/>
      <c r="H37" s="11">
        <f>SUM(H38:H57)</f>
        <v>100000</v>
      </c>
      <c r="I37" s="12">
        <v>0</v>
      </c>
      <c r="J37" s="98"/>
    </row>
    <row r="38" spans="1:13" s="3" customFormat="1" ht="18.55" hidden="1" outlineLevel="1">
      <c r="A38" s="98"/>
      <c r="B38" s="574" t="s">
        <v>2</v>
      </c>
      <c r="C38" s="178" t="s">
        <v>39</v>
      </c>
      <c r="D38" s="123" t="s">
        <v>5</v>
      </c>
      <c r="E38" s="15" t="s">
        <v>1</v>
      </c>
      <c r="F38" s="182">
        <v>3</v>
      </c>
      <c r="G38" s="182">
        <f>F40</f>
        <v>1</v>
      </c>
      <c r="H38" s="16">
        <v>0</v>
      </c>
      <c r="I38" s="17">
        <f>I36+H38</f>
        <v>160000</v>
      </c>
      <c r="J38" s="98"/>
    </row>
    <row r="39" spans="1:13" s="3" customFormat="1" ht="18.55" hidden="1" outlineLevel="1">
      <c r="A39" s="98"/>
      <c r="B39" s="575"/>
      <c r="C39" s="178" t="s">
        <v>39</v>
      </c>
      <c r="D39" s="37" t="s">
        <v>14</v>
      </c>
      <c r="E39" s="19" t="s">
        <v>1</v>
      </c>
      <c r="F39" s="180">
        <f>F38</f>
        <v>3</v>
      </c>
      <c r="G39" s="180">
        <f>F41</f>
        <v>1</v>
      </c>
      <c r="H39" s="20">
        <v>0</v>
      </c>
      <c r="I39" s="17">
        <f t="shared" ref="I39:I57" si="2">I38+H39</f>
        <v>160000</v>
      </c>
      <c r="J39" s="98"/>
    </row>
    <row r="40" spans="1:13" s="3" customFormat="1" ht="18.55" hidden="1" outlineLevel="1">
      <c r="A40" s="98"/>
      <c r="B40" s="575"/>
      <c r="C40" s="178" t="s">
        <v>39</v>
      </c>
      <c r="D40" s="37" t="s">
        <v>23</v>
      </c>
      <c r="E40" s="19" t="s">
        <v>17</v>
      </c>
      <c r="F40" s="180">
        <v>1</v>
      </c>
      <c r="G40" s="180">
        <f>F38</f>
        <v>3</v>
      </c>
      <c r="H40" s="20">
        <v>10000</v>
      </c>
      <c r="I40" s="17">
        <f t="shared" si="2"/>
        <v>170000</v>
      </c>
      <c r="J40" s="98"/>
    </row>
    <row r="41" spans="1:13" s="3" customFormat="1" ht="18.55" hidden="1" outlineLevel="1">
      <c r="A41" s="98"/>
      <c r="B41" s="575"/>
      <c r="C41" s="178" t="s">
        <v>39</v>
      </c>
      <c r="D41" s="37" t="s">
        <v>0</v>
      </c>
      <c r="E41" s="19" t="s">
        <v>17</v>
      </c>
      <c r="F41" s="174">
        <f>F40</f>
        <v>1</v>
      </c>
      <c r="G41" s="174">
        <f>F39</f>
        <v>3</v>
      </c>
      <c r="H41" s="20">
        <v>10000</v>
      </c>
      <c r="I41" s="17">
        <f t="shared" si="2"/>
        <v>180000</v>
      </c>
      <c r="J41" s="98"/>
    </row>
    <row r="42" spans="1:13" s="3" customFormat="1" ht="18.55" hidden="1" outlineLevel="1">
      <c r="A42" s="98"/>
      <c r="B42" s="576" t="s">
        <v>3</v>
      </c>
      <c r="C42" s="178" t="s">
        <v>39</v>
      </c>
      <c r="D42" s="124" t="s">
        <v>0</v>
      </c>
      <c r="E42" s="23" t="str">
        <f>E38</f>
        <v>Thắng</v>
      </c>
      <c r="F42" s="179">
        <v>3</v>
      </c>
      <c r="G42" s="179">
        <f>F44</f>
        <v>2</v>
      </c>
      <c r="H42" s="24">
        <v>0</v>
      </c>
      <c r="I42" s="17">
        <f t="shared" si="2"/>
        <v>180000</v>
      </c>
      <c r="J42" s="98"/>
    </row>
    <row r="43" spans="1:13" s="3" customFormat="1" ht="18.55" hidden="1" outlineLevel="1">
      <c r="A43" s="98"/>
      <c r="B43" s="576"/>
      <c r="C43" s="178" t="s">
        <v>39</v>
      </c>
      <c r="D43" s="124" t="s">
        <v>24</v>
      </c>
      <c r="E43" s="23" t="s">
        <v>1</v>
      </c>
      <c r="F43" s="181">
        <f>F42</f>
        <v>3</v>
      </c>
      <c r="G43" s="181">
        <f>F45</f>
        <v>2</v>
      </c>
      <c r="H43" s="24">
        <v>0</v>
      </c>
      <c r="I43" s="17">
        <f t="shared" si="2"/>
        <v>180000</v>
      </c>
      <c r="J43" s="98"/>
    </row>
    <row r="44" spans="1:13" s="3" customFormat="1" ht="18.55" hidden="1" outlineLevel="1">
      <c r="A44" s="98"/>
      <c r="B44" s="576"/>
      <c r="C44" s="178" t="s">
        <v>39</v>
      </c>
      <c r="D44" s="124" t="s">
        <v>15</v>
      </c>
      <c r="E44" s="23" t="s">
        <v>17</v>
      </c>
      <c r="F44" s="181">
        <v>2</v>
      </c>
      <c r="G44" s="181">
        <f>F42</f>
        <v>3</v>
      </c>
      <c r="H44" s="24">
        <v>10000</v>
      </c>
      <c r="I44" s="17">
        <f t="shared" si="2"/>
        <v>190000</v>
      </c>
      <c r="J44" s="98"/>
    </row>
    <row r="45" spans="1:13" s="3" customFormat="1" ht="18.55" hidden="1" outlineLevel="1">
      <c r="A45" s="98"/>
      <c r="B45" s="576"/>
      <c r="C45" s="178" t="s">
        <v>39</v>
      </c>
      <c r="D45" s="124" t="s">
        <v>23</v>
      </c>
      <c r="E45" s="23" t="s">
        <v>17</v>
      </c>
      <c r="F45" s="177">
        <f>F44</f>
        <v>2</v>
      </c>
      <c r="G45" s="177">
        <f>F43</f>
        <v>3</v>
      </c>
      <c r="H45" s="24">
        <v>10000</v>
      </c>
      <c r="I45" s="17">
        <f t="shared" si="2"/>
        <v>200000</v>
      </c>
      <c r="J45" s="98"/>
    </row>
    <row r="46" spans="1:13" s="3" customFormat="1" ht="18.55" hidden="1" outlineLevel="1">
      <c r="A46" s="98"/>
      <c r="B46" s="574" t="s">
        <v>6</v>
      </c>
      <c r="C46" s="178" t="s">
        <v>39</v>
      </c>
      <c r="D46" s="123" t="s">
        <v>15</v>
      </c>
      <c r="E46" s="15" t="s">
        <v>1</v>
      </c>
      <c r="F46" s="180">
        <v>3</v>
      </c>
      <c r="G46" s="180">
        <f>F48</f>
        <v>1</v>
      </c>
      <c r="H46" s="16">
        <v>0</v>
      </c>
      <c r="I46" s="17">
        <f t="shared" si="2"/>
        <v>200000</v>
      </c>
      <c r="J46" s="98"/>
      <c r="M46" s="31"/>
    </row>
    <row r="47" spans="1:13" s="3" customFormat="1" ht="18.55" hidden="1" outlineLevel="1">
      <c r="A47" s="98"/>
      <c r="B47" s="575"/>
      <c r="C47" s="178" t="s">
        <v>39</v>
      </c>
      <c r="D47" s="37" t="s">
        <v>24</v>
      </c>
      <c r="E47" s="19" t="s">
        <v>1</v>
      </c>
      <c r="F47" s="180">
        <f>F46</f>
        <v>3</v>
      </c>
      <c r="G47" s="180">
        <f>F49</f>
        <v>1</v>
      </c>
      <c r="H47" s="20">
        <v>0</v>
      </c>
      <c r="I47" s="17">
        <f t="shared" si="2"/>
        <v>200000</v>
      </c>
      <c r="J47" s="98"/>
      <c r="M47" s="31"/>
    </row>
    <row r="48" spans="1:13" s="3" customFormat="1" ht="18.55" hidden="1" outlineLevel="1">
      <c r="A48" s="98"/>
      <c r="B48" s="575"/>
      <c r="C48" s="178" t="s">
        <v>39</v>
      </c>
      <c r="D48" s="37" t="s">
        <v>5</v>
      </c>
      <c r="E48" s="19" t="s">
        <v>17</v>
      </c>
      <c r="F48" s="180">
        <v>1</v>
      </c>
      <c r="G48" s="180">
        <f>F46</f>
        <v>3</v>
      </c>
      <c r="H48" s="20">
        <v>10000</v>
      </c>
      <c r="I48" s="17">
        <f t="shared" si="2"/>
        <v>210000</v>
      </c>
      <c r="J48" s="98"/>
      <c r="M48" s="31"/>
    </row>
    <row r="49" spans="1:13" s="3" customFormat="1" ht="18.55" hidden="1" outlineLevel="1">
      <c r="A49" s="98"/>
      <c r="B49" s="575"/>
      <c r="C49" s="178" t="s">
        <v>39</v>
      </c>
      <c r="D49" s="37" t="s">
        <v>14</v>
      </c>
      <c r="E49" s="19" t="s">
        <v>17</v>
      </c>
      <c r="F49" s="174">
        <f>F48</f>
        <v>1</v>
      </c>
      <c r="G49" s="174">
        <f>F47</f>
        <v>3</v>
      </c>
      <c r="H49" s="20">
        <v>10000</v>
      </c>
      <c r="I49" s="17">
        <f t="shared" si="2"/>
        <v>220000</v>
      </c>
      <c r="J49" s="98"/>
      <c r="M49" s="31"/>
    </row>
    <row r="50" spans="1:13" s="3" customFormat="1" ht="18.55" hidden="1" outlineLevel="1">
      <c r="A50" s="98"/>
      <c r="B50" s="576" t="s">
        <v>7</v>
      </c>
      <c r="C50" s="178" t="s">
        <v>39</v>
      </c>
      <c r="D50" s="124" t="s">
        <v>5</v>
      </c>
      <c r="E50" s="23" t="str">
        <f>E46</f>
        <v>Thắng</v>
      </c>
      <c r="F50" s="179">
        <v>3</v>
      </c>
      <c r="G50" s="179">
        <f>F52</f>
        <v>0</v>
      </c>
      <c r="H50" s="24">
        <v>0</v>
      </c>
      <c r="I50" s="17">
        <f t="shared" si="2"/>
        <v>220000</v>
      </c>
      <c r="J50" s="98"/>
      <c r="M50" s="31"/>
    </row>
    <row r="51" spans="1:13" s="3" customFormat="1" ht="18.55" hidden="1" outlineLevel="1">
      <c r="A51" s="98"/>
      <c r="B51" s="576"/>
      <c r="C51" s="178" t="s">
        <v>39</v>
      </c>
      <c r="D51" s="124" t="s">
        <v>14</v>
      </c>
      <c r="E51" s="23" t="s">
        <v>1</v>
      </c>
      <c r="F51" s="181">
        <f>F50</f>
        <v>3</v>
      </c>
      <c r="G51" s="181">
        <f>F53</f>
        <v>0</v>
      </c>
      <c r="H51" s="24">
        <v>0</v>
      </c>
      <c r="I51" s="17">
        <f t="shared" si="2"/>
        <v>220000</v>
      </c>
      <c r="J51" s="98"/>
      <c r="M51" s="31"/>
    </row>
    <row r="52" spans="1:13" s="3" customFormat="1" ht="18.55" hidden="1" outlineLevel="1">
      <c r="A52" s="98"/>
      <c r="B52" s="576"/>
      <c r="C52" s="178" t="s">
        <v>39</v>
      </c>
      <c r="D52" s="124" t="s">
        <v>23</v>
      </c>
      <c r="E52" s="23" t="s">
        <v>17</v>
      </c>
      <c r="F52" s="181">
        <v>0</v>
      </c>
      <c r="G52" s="181">
        <f>F50</f>
        <v>3</v>
      </c>
      <c r="H52" s="24">
        <v>10000</v>
      </c>
      <c r="I52" s="17">
        <f t="shared" si="2"/>
        <v>230000</v>
      </c>
      <c r="J52" s="98"/>
      <c r="M52" s="31"/>
    </row>
    <row r="53" spans="1:13" s="3" customFormat="1" ht="18.55" hidden="1" outlineLevel="1">
      <c r="A53" s="98"/>
      <c r="B53" s="576"/>
      <c r="C53" s="178" t="s">
        <v>39</v>
      </c>
      <c r="D53" s="124" t="s">
        <v>24</v>
      </c>
      <c r="E53" s="23" t="s">
        <v>17</v>
      </c>
      <c r="F53" s="177">
        <f>F52</f>
        <v>0</v>
      </c>
      <c r="G53" s="177">
        <f>F51</f>
        <v>3</v>
      </c>
      <c r="H53" s="24">
        <v>10000</v>
      </c>
      <c r="I53" s="17">
        <f t="shared" si="2"/>
        <v>240000</v>
      </c>
      <c r="J53" s="98"/>
      <c r="M53" s="31"/>
    </row>
    <row r="54" spans="1:13" s="3" customFormat="1" ht="18.55" hidden="1" outlineLevel="1">
      <c r="A54" s="98"/>
      <c r="B54" s="574" t="s">
        <v>8</v>
      </c>
      <c r="C54" s="178" t="s">
        <v>39</v>
      </c>
      <c r="D54" s="123" t="s">
        <v>5</v>
      </c>
      <c r="E54" s="15" t="s">
        <v>1</v>
      </c>
      <c r="F54" s="180">
        <v>3</v>
      </c>
      <c r="G54" s="180">
        <f>F56</f>
        <v>1</v>
      </c>
      <c r="H54" s="16">
        <v>0</v>
      </c>
      <c r="I54" s="17">
        <f t="shared" si="2"/>
        <v>240000</v>
      </c>
      <c r="J54" s="98"/>
      <c r="M54" s="31"/>
    </row>
    <row r="55" spans="1:13" s="3" customFormat="1" ht="18.55" hidden="1" outlineLevel="1">
      <c r="A55" s="98"/>
      <c r="B55" s="575"/>
      <c r="C55" s="178" t="s">
        <v>39</v>
      </c>
      <c r="D55" s="37" t="s">
        <v>14</v>
      </c>
      <c r="E55" s="19" t="s">
        <v>1</v>
      </c>
      <c r="F55" s="180">
        <f>F54</f>
        <v>3</v>
      </c>
      <c r="G55" s="180">
        <f>F57</f>
        <v>1</v>
      </c>
      <c r="H55" s="20">
        <v>0</v>
      </c>
      <c r="I55" s="17">
        <f t="shared" si="2"/>
        <v>240000</v>
      </c>
      <c r="J55" s="98"/>
      <c r="M55" s="31"/>
    </row>
    <row r="56" spans="1:13" s="3" customFormat="1" ht="18.55" hidden="1" outlineLevel="1">
      <c r="A56" s="98"/>
      <c r="B56" s="575"/>
      <c r="C56" s="178" t="s">
        <v>39</v>
      </c>
      <c r="D56" s="37" t="s">
        <v>15</v>
      </c>
      <c r="E56" s="19" t="s">
        <v>17</v>
      </c>
      <c r="F56" s="180">
        <v>1</v>
      </c>
      <c r="G56" s="180">
        <f>F54</f>
        <v>3</v>
      </c>
      <c r="H56" s="20">
        <v>10000</v>
      </c>
      <c r="I56" s="17">
        <f t="shared" si="2"/>
        <v>250000</v>
      </c>
      <c r="J56" s="98"/>
      <c r="M56" s="31"/>
    </row>
    <row r="57" spans="1:13" s="3" customFormat="1" ht="18.55" hidden="1" outlineLevel="1">
      <c r="A57" s="98"/>
      <c r="B57" s="575"/>
      <c r="C57" s="178" t="s">
        <v>39</v>
      </c>
      <c r="D57" s="37" t="s">
        <v>24</v>
      </c>
      <c r="E57" s="19" t="s">
        <v>17</v>
      </c>
      <c r="F57" s="174">
        <f>F56</f>
        <v>1</v>
      </c>
      <c r="G57" s="174">
        <f>F55</f>
        <v>3</v>
      </c>
      <c r="H57" s="20">
        <v>10000</v>
      </c>
      <c r="I57" s="17">
        <f t="shared" si="2"/>
        <v>260000</v>
      </c>
      <c r="J57" s="98"/>
      <c r="M57" s="31"/>
    </row>
    <row r="58" spans="1:13" s="3" customFormat="1" ht="18.55" collapsed="1">
      <c r="A58" s="98"/>
      <c r="B58" s="6" t="s">
        <v>224</v>
      </c>
      <c r="C58" s="7"/>
      <c r="D58" s="122"/>
      <c r="E58" s="9"/>
      <c r="F58" s="9"/>
      <c r="G58" s="9"/>
      <c r="H58" s="11">
        <f>SUM(H59:H78)</f>
        <v>100000</v>
      </c>
      <c r="I58" s="12">
        <v>0</v>
      </c>
      <c r="J58" s="98"/>
    </row>
    <row r="59" spans="1:13" s="3" customFormat="1" ht="18.55" hidden="1" outlineLevel="1">
      <c r="A59" s="98"/>
      <c r="B59" s="574" t="s">
        <v>2</v>
      </c>
      <c r="C59" s="178" t="s">
        <v>39</v>
      </c>
      <c r="D59" s="123" t="s">
        <v>14</v>
      </c>
      <c r="E59" s="15" t="s">
        <v>1</v>
      </c>
      <c r="F59" s="182">
        <v>3</v>
      </c>
      <c r="G59" s="182">
        <f>F61</f>
        <v>1</v>
      </c>
      <c r="H59" s="16">
        <v>0</v>
      </c>
      <c r="I59" s="17">
        <f>I57+H59</f>
        <v>260000</v>
      </c>
      <c r="J59" s="98"/>
    </row>
    <row r="60" spans="1:13" s="3" customFormat="1" ht="18.55" hidden="1" outlineLevel="1">
      <c r="A60" s="98"/>
      <c r="B60" s="575"/>
      <c r="C60" s="178" t="s">
        <v>39</v>
      </c>
      <c r="D60" s="37" t="s">
        <v>24</v>
      </c>
      <c r="E60" s="19" t="s">
        <v>1</v>
      </c>
      <c r="F60" s="180">
        <f>F59</f>
        <v>3</v>
      </c>
      <c r="G60" s="180">
        <f>F62</f>
        <v>1</v>
      </c>
      <c r="H60" s="20">
        <v>0</v>
      </c>
      <c r="I60" s="17">
        <f t="shared" ref="I60:I78" si="3">I59+H60</f>
        <v>260000</v>
      </c>
      <c r="J60" s="98"/>
    </row>
    <row r="61" spans="1:13" s="3" customFormat="1" ht="18.55" hidden="1" outlineLevel="1">
      <c r="A61" s="98"/>
      <c r="B61" s="575"/>
      <c r="C61" s="178" t="s">
        <v>39</v>
      </c>
      <c r="D61" s="37" t="s">
        <v>15</v>
      </c>
      <c r="E61" s="19" t="s">
        <v>17</v>
      </c>
      <c r="F61" s="180">
        <v>1</v>
      </c>
      <c r="G61" s="180">
        <f>F59</f>
        <v>3</v>
      </c>
      <c r="H61" s="20">
        <v>10000</v>
      </c>
      <c r="I61" s="17">
        <f t="shared" si="3"/>
        <v>270000</v>
      </c>
      <c r="J61" s="98"/>
    </row>
    <row r="62" spans="1:13" s="3" customFormat="1" ht="18.55" hidden="1" outlineLevel="1">
      <c r="A62" s="98"/>
      <c r="B62" s="575"/>
      <c r="C62" s="178" t="s">
        <v>39</v>
      </c>
      <c r="D62" s="37" t="s">
        <v>16</v>
      </c>
      <c r="E62" s="19" t="s">
        <v>17</v>
      </c>
      <c r="F62" s="174">
        <f>F61</f>
        <v>1</v>
      </c>
      <c r="G62" s="174">
        <f>F60</f>
        <v>3</v>
      </c>
      <c r="H62" s="20">
        <v>10000</v>
      </c>
      <c r="I62" s="17">
        <f t="shared" si="3"/>
        <v>280000</v>
      </c>
      <c r="J62" s="98"/>
    </row>
    <row r="63" spans="1:13" s="3" customFormat="1" ht="18.55" hidden="1" outlineLevel="1">
      <c r="A63" s="98"/>
      <c r="B63" s="576" t="s">
        <v>3</v>
      </c>
      <c r="C63" s="178" t="s">
        <v>39</v>
      </c>
      <c r="D63" s="124" t="s">
        <v>23</v>
      </c>
      <c r="E63" s="23" t="str">
        <f>E59</f>
        <v>Thắng</v>
      </c>
      <c r="F63" s="179">
        <v>3</v>
      </c>
      <c r="G63" s="179">
        <f>F65</f>
        <v>2</v>
      </c>
      <c r="H63" s="24">
        <v>0</v>
      </c>
      <c r="I63" s="17">
        <f t="shared" si="3"/>
        <v>280000</v>
      </c>
      <c r="J63" s="98"/>
    </row>
    <row r="64" spans="1:13" s="3" customFormat="1" ht="18.55" hidden="1" outlineLevel="1">
      <c r="A64" s="98"/>
      <c r="B64" s="576"/>
      <c r="C64" s="178" t="s">
        <v>39</v>
      </c>
      <c r="D64" s="124" t="s">
        <v>15</v>
      </c>
      <c r="E64" s="23" t="s">
        <v>1</v>
      </c>
      <c r="F64" s="181">
        <f>F63</f>
        <v>3</v>
      </c>
      <c r="G64" s="181">
        <f>F66</f>
        <v>2</v>
      </c>
      <c r="H64" s="24">
        <v>0</v>
      </c>
      <c r="I64" s="17">
        <f t="shared" si="3"/>
        <v>280000</v>
      </c>
      <c r="J64" s="98"/>
    </row>
    <row r="65" spans="1:13" s="3" customFormat="1" ht="18.55" hidden="1" outlineLevel="1">
      <c r="A65" s="98"/>
      <c r="B65" s="576"/>
      <c r="C65" s="178" t="s">
        <v>39</v>
      </c>
      <c r="D65" s="124" t="s">
        <v>4</v>
      </c>
      <c r="E65" s="23" t="s">
        <v>17</v>
      </c>
      <c r="F65" s="181">
        <v>2</v>
      </c>
      <c r="G65" s="181">
        <f>F63</f>
        <v>3</v>
      </c>
      <c r="H65" s="24">
        <v>10000</v>
      </c>
      <c r="I65" s="17">
        <f t="shared" si="3"/>
        <v>290000</v>
      </c>
      <c r="J65" s="98"/>
    </row>
    <row r="66" spans="1:13" s="3" customFormat="1" ht="18.55" hidden="1" outlineLevel="1">
      <c r="A66" s="98"/>
      <c r="B66" s="576"/>
      <c r="C66" s="178" t="s">
        <v>39</v>
      </c>
      <c r="D66" s="124" t="s">
        <v>24</v>
      </c>
      <c r="E66" s="23" t="s">
        <v>17</v>
      </c>
      <c r="F66" s="177">
        <f>F65</f>
        <v>2</v>
      </c>
      <c r="G66" s="177">
        <f>F64</f>
        <v>3</v>
      </c>
      <c r="H66" s="24">
        <v>10000</v>
      </c>
      <c r="I66" s="17">
        <f t="shared" si="3"/>
        <v>300000</v>
      </c>
      <c r="J66" s="98"/>
    </row>
    <row r="67" spans="1:13" s="3" customFormat="1" ht="18.55" hidden="1" outlineLevel="1">
      <c r="A67" s="98"/>
      <c r="B67" s="574" t="s">
        <v>6</v>
      </c>
      <c r="C67" s="178" t="s">
        <v>39</v>
      </c>
      <c r="D67" s="123" t="s">
        <v>16</v>
      </c>
      <c r="E67" s="15" t="s">
        <v>1</v>
      </c>
      <c r="F67" s="180">
        <v>3</v>
      </c>
      <c r="G67" s="180">
        <f>F69</f>
        <v>2</v>
      </c>
      <c r="H67" s="16">
        <v>0</v>
      </c>
      <c r="I67" s="17">
        <f t="shared" si="3"/>
        <v>300000</v>
      </c>
      <c r="J67" s="98"/>
      <c r="M67" s="31"/>
    </row>
    <row r="68" spans="1:13" s="3" customFormat="1" ht="18.55" hidden="1" outlineLevel="1">
      <c r="A68" s="98"/>
      <c r="B68" s="575"/>
      <c r="C68" s="178" t="s">
        <v>39</v>
      </c>
      <c r="D68" s="37" t="s">
        <v>14</v>
      </c>
      <c r="E68" s="19" t="s">
        <v>1</v>
      </c>
      <c r="F68" s="180">
        <f>F67</f>
        <v>3</v>
      </c>
      <c r="G68" s="180">
        <f>F70</f>
        <v>2</v>
      </c>
      <c r="H68" s="20">
        <v>0</v>
      </c>
      <c r="I68" s="17">
        <f t="shared" si="3"/>
        <v>300000</v>
      </c>
      <c r="J68" s="98"/>
      <c r="M68" s="31"/>
    </row>
    <row r="69" spans="1:13" s="3" customFormat="1" ht="18.55" hidden="1" outlineLevel="1">
      <c r="A69" s="98"/>
      <c r="B69" s="575"/>
      <c r="C69" s="178" t="s">
        <v>39</v>
      </c>
      <c r="D69" s="37" t="s">
        <v>4</v>
      </c>
      <c r="E69" s="19" t="s">
        <v>17</v>
      </c>
      <c r="F69" s="180">
        <v>2</v>
      </c>
      <c r="G69" s="180">
        <f>F67</f>
        <v>3</v>
      </c>
      <c r="H69" s="20">
        <v>10000</v>
      </c>
      <c r="I69" s="17">
        <f t="shared" si="3"/>
        <v>310000</v>
      </c>
      <c r="J69" s="98"/>
      <c r="M69" s="31"/>
    </row>
    <row r="70" spans="1:13" s="3" customFormat="1" ht="18.55" hidden="1" outlineLevel="1">
      <c r="A70" s="98"/>
      <c r="B70" s="575"/>
      <c r="C70" s="178" t="s">
        <v>39</v>
      </c>
      <c r="D70" s="37" t="s">
        <v>24</v>
      </c>
      <c r="E70" s="19" t="s">
        <v>17</v>
      </c>
      <c r="F70" s="174">
        <f>F69</f>
        <v>2</v>
      </c>
      <c r="G70" s="174">
        <f>F68</f>
        <v>3</v>
      </c>
      <c r="H70" s="20">
        <v>10000</v>
      </c>
      <c r="I70" s="17">
        <f t="shared" si="3"/>
        <v>320000</v>
      </c>
      <c r="J70" s="98"/>
      <c r="M70" s="31"/>
    </row>
    <row r="71" spans="1:13" s="3" customFormat="1" ht="18.55" hidden="1" outlineLevel="1">
      <c r="A71" s="98"/>
      <c r="B71" s="576" t="s">
        <v>7</v>
      </c>
      <c r="C71" s="178" t="s">
        <v>39</v>
      </c>
      <c r="D71" s="124" t="s">
        <v>23</v>
      </c>
      <c r="E71" s="23" t="str">
        <f>E67</f>
        <v>Thắng</v>
      </c>
      <c r="F71" s="179">
        <v>3</v>
      </c>
      <c r="G71" s="179">
        <f>F73</f>
        <v>1</v>
      </c>
      <c r="H71" s="24">
        <v>0</v>
      </c>
      <c r="I71" s="17">
        <f t="shared" si="3"/>
        <v>320000</v>
      </c>
      <c r="J71" s="98"/>
      <c r="M71" s="31"/>
    </row>
    <row r="72" spans="1:13" s="3" customFormat="1" ht="18.55" hidden="1" outlineLevel="1">
      <c r="A72" s="98"/>
      <c r="B72" s="576"/>
      <c r="C72" s="178" t="s">
        <v>39</v>
      </c>
      <c r="D72" s="124" t="s">
        <v>15</v>
      </c>
      <c r="E72" s="23" t="s">
        <v>1</v>
      </c>
      <c r="F72" s="181">
        <f>F71</f>
        <v>3</v>
      </c>
      <c r="G72" s="181">
        <f>F74</f>
        <v>1</v>
      </c>
      <c r="H72" s="24">
        <v>0</v>
      </c>
      <c r="I72" s="17">
        <f t="shared" si="3"/>
        <v>320000</v>
      </c>
      <c r="J72" s="98"/>
      <c r="M72" s="31"/>
    </row>
    <row r="73" spans="1:13" s="3" customFormat="1" ht="18.55" hidden="1" outlineLevel="1">
      <c r="A73" s="98"/>
      <c r="B73" s="576"/>
      <c r="C73" s="178" t="s">
        <v>39</v>
      </c>
      <c r="D73" s="124" t="s">
        <v>14</v>
      </c>
      <c r="E73" s="23" t="s">
        <v>17</v>
      </c>
      <c r="F73" s="181">
        <v>1</v>
      </c>
      <c r="G73" s="181">
        <f>F71</f>
        <v>3</v>
      </c>
      <c r="H73" s="24">
        <v>10000</v>
      </c>
      <c r="I73" s="17">
        <f t="shared" si="3"/>
        <v>330000</v>
      </c>
      <c r="J73" s="98"/>
      <c r="M73" s="31"/>
    </row>
    <row r="74" spans="1:13" s="3" customFormat="1" ht="18.55" hidden="1" outlineLevel="1">
      <c r="A74" s="98"/>
      <c r="B74" s="576"/>
      <c r="C74" s="178" t="s">
        <v>39</v>
      </c>
      <c r="D74" s="124" t="s">
        <v>16</v>
      </c>
      <c r="E74" s="23" t="s">
        <v>17</v>
      </c>
      <c r="F74" s="177">
        <f>F73</f>
        <v>1</v>
      </c>
      <c r="G74" s="177">
        <f>F72</f>
        <v>3</v>
      </c>
      <c r="H74" s="24">
        <v>10000</v>
      </c>
      <c r="I74" s="17">
        <f t="shared" si="3"/>
        <v>340000</v>
      </c>
      <c r="J74" s="98"/>
      <c r="M74" s="31"/>
    </row>
    <row r="75" spans="1:13" s="3" customFormat="1" ht="18.55" hidden="1" outlineLevel="1">
      <c r="A75" s="98"/>
      <c r="B75" s="574" t="s">
        <v>8</v>
      </c>
      <c r="C75" s="178" t="s">
        <v>39</v>
      </c>
      <c r="D75" s="123" t="s">
        <v>14</v>
      </c>
      <c r="E75" s="15" t="s">
        <v>1</v>
      </c>
      <c r="F75" s="180">
        <v>3</v>
      </c>
      <c r="G75" s="180">
        <f>F77</f>
        <v>0</v>
      </c>
      <c r="H75" s="16">
        <v>0</v>
      </c>
      <c r="I75" s="17">
        <f t="shared" si="3"/>
        <v>340000</v>
      </c>
      <c r="J75" s="98"/>
      <c r="M75" s="31"/>
    </row>
    <row r="76" spans="1:13" s="3" customFormat="1" ht="18.55" hidden="1" outlineLevel="1">
      <c r="A76" s="98"/>
      <c r="B76" s="575"/>
      <c r="C76" s="178" t="s">
        <v>39</v>
      </c>
      <c r="D76" s="37" t="s">
        <v>16</v>
      </c>
      <c r="E76" s="19" t="s">
        <v>1</v>
      </c>
      <c r="F76" s="180">
        <f>F75</f>
        <v>3</v>
      </c>
      <c r="G76" s="180">
        <f>F78</f>
        <v>0</v>
      </c>
      <c r="H76" s="20">
        <v>0</v>
      </c>
      <c r="I76" s="17">
        <f t="shared" si="3"/>
        <v>340000</v>
      </c>
      <c r="J76" s="98"/>
      <c r="M76" s="31"/>
    </row>
    <row r="77" spans="1:13" s="3" customFormat="1" ht="18.55" hidden="1" outlineLevel="1">
      <c r="A77" s="98"/>
      <c r="B77" s="575"/>
      <c r="C77" s="178" t="s">
        <v>39</v>
      </c>
      <c r="D77" s="37" t="s">
        <v>23</v>
      </c>
      <c r="E77" s="19" t="s">
        <v>17</v>
      </c>
      <c r="F77" s="180">
        <v>0</v>
      </c>
      <c r="G77" s="180">
        <f>F75</f>
        <v>3</v>
      </c>
      <c r="H77" s="20">
        <v>10000</v>
      </c>
      <c r="I77" s="17">
        <f t="shared" si="3"/>
        <v>350000</v>
      </c>
      <c r="J77" s="98"/>
      <c r="M77" s="31"/>
    </row>
    <row r="78" spans="1:13" s="3" customFormat="1" ht="18.55" hidden="1" outlineLevel="1">
      <c r="A78" s="98"/>
      <c r="B78" s="575"/>
      <c r="C78" s="178" t="s">
        <v>39</v>
      </c>
      <c r="D78" s="37" t="s">
        <v>15</v>
      </c>
      <c r="E78" s="19" t="s">
        <v>17</v>
      </c>
      <c r="F78" s="174">
        <f>F77</f>
        <v>0</v>
      </c>
      <c r="G78" s="174">
        <f>F76</f>
        <v>3</v>
      </c>
      <c r="H78" s="20">
        <v>10000</v>
      </c>
      <c r="I78" s="17">
        <f t="shared" si="3"/>
        <v>360000</v>
      </c>
      <c r="J78" s="98"/>
      <c r="M78" s="31"/>
    </row>
    <row r="79" spans="1:13" s="3" customFormat="1" ht="18.55" collapsed="1">
      <c r="A79" s="98"/>
      <c r="B79" s="6" t="s">
        <v>223</v>
      </c>
      <c r="C79" s="7"/>
      <c r="D79" s="122"/>
      <c r="E79" s="9"/>
      <c r="F79" s="9"/>
      <c r="G79" s="9"/>
      <c r="H79" s="11">
        <f>SUM(H80:H115)</f>
        <v>180000</v>
      </c>
      <c r="I79" s="12">
        <v>0</v>
      </c>
      <c r="J79" s="98"/>
    </row>
    <row r="80" spans="1:13" s="3" customFormat="1" ht="18.55" hidden="1" outlineLevel="1">
      <c r="A80" s="98"/>
      <c r="B80" s="574" t="s">
        <v>2</v>
      </c>
      <c r="C80" s="178" t="s">
        <v>39</v>
      </c>
      <c r="D80" s="123" t="s">
        <v>14</v>
      </c>
      <c r="E80" s="15" t="s">
        <v>1</v>
      </c>
      <c r="F80" s="182">
        <v>3</v>
      </c>
      <c r="G80" s="182">
        <f>F82</f>
        <v>0</v>
      </c>
      <c r="H80" s="16">
        <v>0</v>
      </c>
      <c r="I80" s="17">
        <f>I78+H80</f>
        <v>360000</v>
      </c>
      <c r="J80" s="98"/>
    </row>
    <row r="81" spans="1:13" s="3" customFormat="1" ht="18.55" hidden="1" outlineLevel="1">
      <c r="A81" s="98"/>
      <c r="B81" s="575"/>
      <c r="C81" s="178" t="s">
        <v>39</v>
      </c>
      <c r="D81" s="37" t="s">
        <v>23</v>
      </c>
      <c r="E81" s="19" t="s">
        <v>1</v>
      </c>
      <c r="F81" s="180">
        <f>F80</f>
        <v>3</v>
      </c>
      <c r="G81" s="180">
        <f>F83</f>
        <v>0</v>
      </c>
      <c r="H81" s="20">
        <v>0</v>
      </c>
      <c r="I81" s="17">
        <f t="shared" ref="I81:I110" si="4">I80+H81</f>
        <v>360000</v>
      </c>
      <c r="J81" s="98"/>
    </row>
    <row r="82" spans="1:13" s="3" customFormat="1" ht="18.55" hidden="1" outlineLevel="1">
      <c r="A82" s="98"/>
      <c r="B82" s="575"/>
      <c r="C82" s="178" t="s">
        <v>39</v>
      </c>
      <c r="D82" s="37" t="s">
        <v>0</v>
      </c>
      <c r="E82" s="19" t="s">
        <v>17</v>
      </c>
      <c r="F82" s="180">
        <v>0</v>
      </c>
      <c r="G82" s="180">
        <f>F80</f>
        <v>3</v>
      </c>
      <c r="H82" s="20">
        <v>10000</v>
      </c>
      <c r="I82" s="17">
        <f t="shared" si="4"/>
        <v>370000</v>
      </c>
      <c r="J82" s="98"/>
    </row>
    <row r="83" spans="1:13" s="3" customFormat="1" ht="18.55" hidden="1" outlineLevel="1">
      <c r="A83" s="98"/>
      <c r="B83" s="575"/>
      <c r="C83" s="178" t="s">
        <v>39</v>
      </c>
      <c r="D83" s="37" t="s">
        <v>16</v>
      </c>
      <c r="E83" s="19" t="s">
        <v>17</v>
      </c>
      <c r="F83" s="174">
        <f>F82</f>
        <v>0</v>
      </c>
      <c r="G83" s="174">
        <f>F81</f>
        <v>3</v>
      </c>
      <c r="H83" s="20">
        <v>10000</v>
      </c>
      <c r="I83" s="17">
        <f t="shared" si="4"/>
        <v>380000</v>
      </c>
      <c r="J83" s="98"/>
    </row>
    <row r="84" spans="1:13" s="3" customFormat="1" ht="18.55" hidden="1" outlineLevel="1">
      <c r="A84" s="98"/>
      <c r="B84" s="576" t="s">
        <v>3</v>
      </c>
      <c r="C84" s="178" t="s">
        <v>39</v>
      </c>
      <c r="D84" s="124" t="s">
        <v>14</v>
      </c>
      <c r="E84" s="23" t="str">
        <f>E80</f>
        <v>Thắng</v>
      </c>
      <c r="F84" s="179">
        <v>3</v>
      </c>
      <c r="G84" s="179">
        <f>F86</f>
        <v>1</v>
      </c>
      <c r="H84" s="24">
        <v>0</v>
      </c>
      <c r="I84" s="17">
        <f t="shared" si="4"/>
        <v>380000</v>
      </c>
      <c r="J84" s="98"/>
    </row>
    <row r="85" spans="1:13" s="3" customFormat="1" ht="18.55" hidden="1" outlineLevel="1">
      <c r="A85" s="98"/>
      <c r="B85" s="576"/>
      <c r="C85" s="178" t="s">
        <v>39</v>
      </c>
      <c r="D85" s="124" t="s">
        <v>5</v>
      </c>
      <c r="E85" s="23" t="s">
        <v>1</v>
      </c>
      <c r="F85" s="181">
        <f>F84</f>
        <v>3</v>
      </c>
      <c r="G85" s="181">
        <f>F87</f>
        <v>1</v>
      </c>
      <c r="H85" s="24">
        <v>0</v>
      </c>
      <c r="I85" s="17">
        <f t="shared" si="4"/>
        <v>380000</v>
      </c>
      <c r="J85" s="98"/>
    </row>
    <row r="86" spans="1:13" s="3" customFormat="1" ht="18.55" hidden="1" outlineLevel="1">
      <c r="A86" s="98"/>
      <c r="B86" s="576"/>
      <c r="C86" s="178" t="s">
        <v>39</v>
      </c>
      <c r="D86" s="124" t="s">
        <v>4</v>
      </c>
      <c r="E86" s="23" t="s">
        <v>17</v>
      </c>
      <c r="F86" s="181">
        <v>1</v>
      </c>
      <c r="G86" s="181">
        <f>F84</f>
        <v>3</v>
      </c>
      <c r="H86" s="24">
        <v>10000</v>
      </c>
      <c r="I86" s="17">
        <f t="shared" si="4"/>
        <v>390000</v>
      </c>
      <c r="J86" s="98"/>
    </row>
    <row r="87" spans="1:13" s="3" customFormat="1" ht="18.55" hidden="1" outlineLevel="1">
      <c r="A87" s="98"/>
      <c r="B87" s="576"/>
      <c r="C87" s="178" t="s">
        <v>39</v>
      </c>
      <c r="D87" s="124" t="s">
        <v>24</v>
      </c>
      <c r="E87" s="23" t="s">
        <v>17</v>
      </c>
      <c r="F87" s="177">
        <f>F86</f>
        <v>1</v>
      </c>
      <c r="G87" s="177">
        <f>F85</f>
        <v>3</v>
      </c>
      <c r="H87" s="24">
        <v>10000</v>
      </c>
      <c r="I87" s="17">
        <f t="shared" si="4"/>
        <v>400000</v>
      </c>
      <c r="J87" s="98"/>
    </row>
    <row r="88" spans="1:13" s="3" customFormat="1" ht="18.55" hidden="1" outlineLevel="1">
      <c r="A88" s="98"/>
      <c r="B88" s="574" t="s">
        <v>6</v>
      </c>
      <c r="C88" s="178" t="s">
        <v>39</v>
      </c>
      <c r="D88" s="123" t="s">
        <v>4</v>
      </c>
      <c r="E88" s="15" t="s">
        <v>1</v>
      </c>
      <c r="F88" s="180">
        <v>3</v>
      </c>
      <c r="G88" s="180">
        <f>F90</f>
        <v>2</v>
      </c>
      <c r="H88" s="16">
        <v>0</v>
      </c>
      <c r="I88" s="17">
        <f t="shared" si="4"/>
        <v>400000</v>
      </c>
      <c r="J88" s="98"/>
      <c r="M88" s="31"/>
    </row>
    <row r="89" spans="1:13" s="3" customFormat="1" ht="18.55" hidden="1" outlineLevel="1">
      <c r="A89" s="98"/>
      <c r="B89" s="575"/>
      <c r="C89" s="178" t="s">
        <v>39</v>
      </c>
      <c r="D89" s="37" t="s">
        <v>24</v>
      </c>
      <c r="E89" s="19" t="s">
        <v>1</v>
      </c>
      <c r="F89" s="180">
        <f>F88</f>
        <v>3</v>
      </c>
      <c r="G89" s="180">
        <f>F91</f>
        <v>2</v>
      </c>
      <c r="H89" s="20">
        <v>0</v>
      </c>
      <c r="I89" s="17">
        <f t="shared" si="4"/>
        <v>400000</v>
      </c>
      <c r="J89" s="98"/>
      <c r="M89" s="31"/>
    </row>
    <row r="90" spans="1:13" s="3" customFormat="1" ht="18.55" hidden="1" outlineLevel="1">
      <c r="A90" s="98"/>
      <c r="B90" s="575"/>
      <c r="C90" s="178" t="s">
        <v>39</v>
      </c>
      <c r="D90" s="37" t="s">
        <v>5</v>
      </c>
      <c r="E90" s="19" t="s">
        <v>17</v>
      </c>
      <c r="F90" s="180">
        <v>2</v>
      </c>
      <c r="G90" s="180">
        <f>F88</f>
        <v>3</v>
      </c>
      <c r="H90" s="20">
        <v>10000</v>
      </c>
      <c r="I90" s="17">
        <f t="shared" si="4"/>
        <v>410000</v>
      </c>
      <c r="J90" s="98"/>
      <c r="M90" s="31"/>
    </row>
    <row r="91" spans="1:13" s="3" customFormat="1" ht="18.55" hidden="1" outlineLevel="1">
      <c r="A91" s="98"/>
      <c r="B91" s="575"/>
      <c r="C91" s="178" t="s">
        <v>39</v>
      </c>
      <c r="D91" s="37" t="s">
        <v>14</v>
      </c>
      <c r="E91" s="19" t="s">
        <v>17</v>
      </c>
      <c r="F91" s="174">
        <f>F90</f>
        <v>2</v>
      </c>
      <c r="G91" s="174">
        <f>F89</f>
        <v>3</v>
      </c>
      <c r="H91" s="20">
        <v>10000</v>
      </c>
      <c r="I91" s="17">
        <f t="shared" si="4"/>
        <v>420000</v>
      </c>
      <c r="J91" s="98"/>
      <c r="M91" s="31"/>
    </row>
    <row r="92" spans="1:13" s="3" customFormat="1" ht="18.55" hidden="1" outlineLevel="1">
      <c r="A92" s="98"/>
      <c r="B92" s="576" t="s">
        <v>7</v>
      </c>
      <c r="C92" s="178" t="s">
        <v>39</v>
      </c>
      <c r="D92" s="124" t="s">
        <v>25</v>
      </c>
      <c r="E92" s="23" t="str">
        <f>E88</f>
        <v>Thắng</v>
      </c>
      <c r="F92" s="179">
        <v>3</v>
      </c>
      <c r="G92" s="179">
        <f>F94</f>
        <v>0</v>
      </c>
      <c r="H92" s="24">
        <v>0</v>
      </c>
      <c r="I92" s="17">
        <f t="shared" si="4"/>
        <v>420000</v>
      </c>
      <c r="J92" s="98"/>
      <c r="M92" s="31"/>
    </row>
    <row r="93" spans="1:13" s="3" customFormat="1" ht="18.55" hidden="1" outlineLevel="1">
      <c r="A93" s="98"/>
      <c r="B93" s="576"/>
      <c r="C93" s="178" t="s">
        <v>39</v>
      </c>
      <c r="D93" s="124" t="s">
        <v>16</v>
      </c>
      <c r="E93" s="23" t="s">
        <v>1</v>
      </c>
      <c r="F93" s="181">
        <f>F92</f>
        <v>3</v>
      </c>
      <c r="G93" s="181">
        <f>F95</f>
        <v>0</v>
      </c>
      <c r="H93" s="24">
        <v>0</v>
      </c>
      <c r="I93" s="17">
        <f t="shared" si="4"/>
        <v>420000</v>
      </c>
      <c r="J93" s="98"/>
      <c r="M93" s="31"/>
    </row>
    <row r="94" spans="1:13" s="3" customFormat="1" ht="18.55" hidden="1" outlineLevel="1">
      <c r="A94" s="98"/>
      <c r="B94" s="576"/>
      <c r="C94" s="178" t="s">
        <v>39</v>
      </c>
      <c r="D94" s="124" t="s">
        <v>0</v>
      </c>
      <c r="E94" s="23" t="s">
        <v>17</v>
      </c>
      <c r="F94" s="181">
        <v>0</v>
      </c>
      <c r="G94" s="181">
        <f>F92</f>
        <v>3</v>
      </c>
      <c r="H94" s="24">
        <v>10000</v>
      </c>
      <c r="I94" s="17">
        <f t="shared" si="4"/>
        <v>430000</v>
      </c>
      <c r="J94" s="98"/>
      <c r="M94" s="31"/>
    </row>
    <row r="95" spans="1:13" s="3" customFormat="1" ht="18.55" hidden="1" outlineLevel="1">
      <c r="A95" s="98"/>
      <c r="B95" s="576"/>
      <c r="C95" s="178" t="s">
        <v>39</v>
      </c>
      <c r="D95" s="124" t="s">
        <v>23</v>
      </c>
      <c r="E95" s="23" t="s">
        <v>17</v>
      </c>
      <c r="F95" s="177">
        <f>F94</f>
        <v>0</v>
      </c>
      <c r="G95" s="177">
        <f>F93</f>
        <v>3</v>
      </c>
      <c r="H95" s="24">
        <v>10000</v>
      </c>
      <c r="I95" s="17">
        <f t="shared" si="4"/>
        <v>440000</v>
      </c>
      <c r="J95" s="98"/>
      <c r="M95" s="31"/>
    </row>
    <row r="96" spans="1:13" s="3" customFormat="1" ht="18.55" hidden="1" outlineLevel="1">
      <c r="A96" s="98"/>
      <c r="B96" s="574" t="s">
        <v>8</v>
      </c>
      <c r="C96" s="178" t="s">
        <v>39</v>
      </c>
      <c r="D96" s="123" t="s">
        <v>0</v>
      </c>
      <c r="E96" s="15" t="s">
        <v>1</v>
      </c>
      <c r="F96" s="180">
        <v>3</v>
      </c>
      <c r="G96" s="180">
        <f>F98</f>
        <v>0</v>
      </c>
      <c r="H96" s="16">
        <v>0</v>
      </c>
      <c r="I96" s="17">
        <f t="shared" si="4"/>
        <v>440000</v>
      </c>
      <c r="J96" s="98"/>
      <c r="M96" s="31"/>
    </row>
    <row r="97" spans="1:13" s="3" customFormat="1" ht="18.55" hidden="1" outlineLevel="1">
      <c r="A97" s="98"/>
      <c r="B97" s="575"/>
      <c r="C97" s="178" t="s">
        <v>39</v>
      </c>
      <c r="D97" s="37" t="s">
        <v>23</v>
      </c>
      <c r="E97" s="19" t="s">
        <v>1</v>
      </c>
      <c r="F97" s="180">
        <f>F96</f>
        <v>3</v>
      </c>
      <c r="G97" s="180">
        <f>F99</f>
        <v>0</v>
      </c>
      <c r="H97" s="20">
        <v>0</v>
      </c>
      <c r="I97" s="17">
        <f t="shared" si="4"/>
        <v>440000</v>
      </c>
      <c r="J97" s="98"/>
      <c r="M97" s="31"/>
    </row>
    <row r="98" spans="1:13" s="3" customFormat="1" ht="18.55" hidden="1" outlineLevel="1">
      <c r="A98" s="98"/>
      <c r="B98" s="575"/>
      <c r="C98" s="178" t="s">
        <v>39</v>
      </c>
      <c r="D98" s="37" t="s">
        <v>25</v>
      </c>
      <c r="E98" s="19" t="s">
        <v>17</v>
      </c>
      <c r="F98" s="180">
        <v>0</v>
      </c>
      <c r="G98" s="180">
        <f>F96</f>
        <v>3</v>
      </c>
      <c r="H98" s="20">
        <v>10000</v>
      </c>
      <c r="I98" s="17">
        <f t="shared" si="4"/>
        <v>450000</v>
      </c>
      <c r="J98" s="98"/>
      <c r="M98" s="31"/>
    </row>
    <row r="99" spans="1:13" s="3" customFormat="1" ht="18.55" hidden="1" outlineLevel="1">
      <c r="A99" s="98"/>
      <c r="B99" s="575"/>
      <c r="C99" s="178" t="s">
        <v>39</v>
      </c>
      <c r="D99" s="37" t="s">
        <v>16</v>
      </c>
      <c r="E99" s="19" t="s">
        <v>17</v>
      </c>
      <c r="F99" s="174">
        <f>F98</f>
        <v>0</v>
      </c>
      <c r="G99" s="174">
        <f>F97</f>
        <v>3</v>
      </c>
      <c r="H99" s="20">
        <v>10000</v>
      </c>
      <c r="I99" s="17">
        <f t="shared" si="4"/>
        <v>460000</v>
      </c>
      <c r="J99" s="98"/>
      <c r="M99" s="31"/>
    </row>
    <row r="100" spans="1:13" s="3" customFormat="1" ht="18.55" hidden="1" outlineLevel="1">
      <c r="A100" s="98"/>
      <c r="B100" s="576" t="s">
        <v>10</v>
      </c>
      <c r="C100" s="178" t="s">
        <v>39</v>
      </c>
      <c r="D100" s="124" t="s">
        <v>5</v>
      </c>
      <c r="E100" s="23" t="str">
        <f>E96</f>
        <v>Thắng</v>
      </c>
      <c r="F100" s="179">
        <v>3</v>
      </c>
      <c r="G100" s="179">
        <f>F102</f>
        <v>2</v>
      </c>
      <c r="H100" s="24">
        <v>0</v>
      </c>
      <c r="I100" s="17">
        <f t="shared" si="4"/>
        <v>460000</v>
      </c>
      <c r="J100" s="98"/>
      <c r="M100" s="31"/>
    </row>
    <row r="101" spans="1:13" s="3" customFormat="1" ht="18.55" hidden="1" outlineLevel="1">
      <c r="A101" s="98"/>
      <c r="B101" s="576"/>
      <c r="C101" s="178" t="s">
        <v>39</v>
      </c>
      <c r="D101" s="124" t="s">
        <v>25</v>
      </c>
      <c r="E101" s="23" t="s">
        <v>1</v>
      </c>
      <c r="F101" s="181">
        <f>F100</f>
        <v>3</v>
      </c>
      <c r="G101" s="181">
        <f>F103</f>
        <v>2</v>
      </c>
      <c r="H101" s="24">
        <v>0</v>
      </c>
      <c r="I101" s="17">
        <f t="shared" si="4"/>
        <v>460000</v>
      </c>
      <c r="J101" s="98"/>
      <c r="M101" s="31"/>
    </row>
    <row r="102" spans="1:13" s="3" customFormat="1" ht="18.55" hidden="1" outlineLevel="1">
      <c r="A102" s="98"/>
      <c r="B102" s="576"/>
      <c r="C102" s="178" t="s">
        <v>39</v>
      </c>
      <c r="D102" s="124" t="s">
        <v>14</v>
      </c>
      <c r="E102" s="23" t="s">
        <v>17</v>
      </c>
      <c r="F102" s="181">
        <v>2</v>
      </c>
      <c r="G102" s="181">
        <f>F100</f>
        <v>3</v>
      </c>
      <c r="H102" s="24">
        <v>10000</v>
      </c>
      <c r="I102" s="17">
        <f t="shared" si="4"/>
        <v>470000</v>
      </c>
      <c r="J102" s="98"/>
      <c r="M102" s="31"/>
    </row>
    <row r="103" spans="1:13" s="3" customFormat="1" ht="18.55" hidden="1" outlineLevel="1">
      <c r="A103" s="98"/>
      <c r="B103" s="576"/>
      <c r="C103" s="178" t="s">
        <v>39</v>
      </c>
      <c r="D103" s="124" t="s">
        <v>23</v>
      </c>
      <c r="E103" s="23" t="s">
        <v>17</v>
      </c>
      <c r="F103" s="177">
        <f>F102</f>
        <v>2</v>
      </c>
      <c r="G103" s="177">
        <f>F101</f>
        <v>3</v>
      </c>
      <c r="H103" s="24">
        <v>10000</v>
      </c>
      <c r="I103" s="17">
        <f t="shared" si="4"/>
        <v>480000</v>
      </c>
      <c r="J103" s="98"/>
      <c r="M103" s="31"/>
    </row>
    <row r="104" spans="1:13" s="3" customFormat="1" ht="18.55" hidden="1" outlineLevel="1">
      <c r="A104" s="98"/>
      <c r="B104" s="574" t="s">
        <v>31</v>
      </c>
      <c r="C104" s="178" t="s">
        <v>39</v>
      </c>
      <c r="D104" s="123" t="s">
        <v>5</v>
      </c>
      <c r="E104" s="15" t="s">
        <v>1</v>
      </c>
      <c r="F104" s="180">
        <v>3</v>
      </c>
      <c r="G104" s="180">
        <f>F106</f>
        <v>1</v>
      </c>
      <c r="H104" s="16">
        <v>0</v>
      </c>
      <c r="I104" s="17">
        <f t="shared" si="4"/>
        <v>480000</v>
      </c>
      <c r="J104" s="98"/>
      <c r="M104" s="31"/>
    </row>
    <row r="105" spans="1:13" s="3" customFormat="1" ht="18.55" hidden="1" outlineLevel="1">
      <c r="A105" s="98"/>
      <c r="B105" s="575"/>
      <c r="C105" s="178" t="s">
        <v>39</v>
      </c>
      <c r="D105" s="37" t="s">
        <v>25</v>
      </c>
      <c r="E105" s="19" t="s">
        <v>1</v>
      </c>
      <c r="F105" s="180">
        <f>F104</f>
        <v>3</v>
      </c>
      <c r="G105" s="180">
        <f>F107</f>
        <v>1</v>
      </c>
      <c r="H105" s="20">
        <v>0</v>
      </c>
      <c r="I105" s="17">
        <f t="shared" si="4"/>
        <v>480000</v>
      </c>
      <c r="J105" s="98"/>
      <c r="M105" s="31"/>
    </row>
    <row r="106" spans="1:13" s="3" customFormat="1" ht="18.55" hidden="1" outlineLevel="1">
      <c r="A106" s="98"/>
      <c r="B106" s="575"/>
      <c r="C106" s="178" t="s">
        <v>39</v>
      </c>
      <c r="D106" s="37" t="s">
        <v>14</v>
      </c>
      <c r="E106" s="19" t="s">
        <v>17</v>
      </c>
      <c r="F106" s="180">
        <v>1</v>
      </c>
      <c r="G106" s="180">
        <f>F104</f>
        <v>3</v>
      </c>
      <c r="H106" s="20">
        <v>10000</v>
      </c>
      <c r="I106" s="17">
        <f t="shared" si="4"/>
        <v>490000</v>
      </c>
      <c r="J106" s="98"/>
      <c r="M106" s="31"/>
    </row>
    <row r="107" spans="1:13" s="3" customFormat="1" ht="18.55" hidden="1" outlineLevel="1">
      <c r="A107" s="98"/>
      <c r="B107" s="575"/>
      <c r="C107" s="178" t="s">
        <v>39</v>
      </c>
      <c r="D107" s="37" t="s">
        <v>23</v>
      </c>
      <c r="E107" s="19" t="s">
        <v>17</v>
      </c>
      <c r="F107" s="174">
        <f>F106</f>
        <v>1</v>
      </c>
      <c r="G107" s="174">
        <f>F105</f>
        <v>3</v>
      </c>
      <c r="H107" s="20">
        <v>10000</v>
      </c>
      <c r="I107" s="17">
        <f t="shared" si="4"/>
        <v>500000</v>
      </c>
      <c r="J107" s="98"/>
      <c r="M107" s="31"/>
    </row>
    <row r="108" spans="1:13" s="3" customFormat="1" ht="18.55" hidden="1" outlineLevel="1">
      <c r="A108" s="98"/>
      <c r="B108" s="576" t="s">
        <v>36</v>
      </c>
      <c r="C108" s="178" t="s">
        <v>39</v>
      </c>
      <c r="D108" s="124" t="s">
        <v>0</v>
      </c>
      <c r="E108" s="23" t="str">
        <f>E104</f>
        <v>Thắng</v>
      </c>
      <c r="F108" s="179">
        <v>3</v>
      </c>
      <c r="G108" s="179">
        <f>F110</f>
        <v>1</v>
      </c>
      <c r="H108" s="24">
        <v>0</v>
      </c>
      <c r="I108" s="17">
        <f t="shared" si="4"/>
        <v>500000</v>
      </c>
      <c r="J108" s="98"/>
      <c r="M108" s="31"/>
    </row>
    <row r="109" spans="1:13" s="3" customFormat="1" ht="18.55" hidden="1" outlineLevel="1">
      <c r="A109" s="98"/>
      <c r="B109" s="576"/>
      <c r="C109" s="178" t="s">
        <v>39</v>
      </c>
      <c r="D109" s="124" t="s">
        <v>16</v>
      </c>
      <c r="E109" s="23" t="s">
        <v>1</v>
      </c>
      <c r="F109" s="181">
        <f>F108</f>
        <v>3</v>
      </c>
      <c r="G109" s="181">
        <f>F111</f>
        <v>1</v>
      </c>
      <c r="H109" s="24">
        <v>0</v>
      </c>
      <c r="I109" s="17">
        <f t="shared" si="4"/>
        <v>500000</v>
      </c>
      <c r="J109" s="98"/>
      <c r="M109" s="31"/>
    </row>
    <row r="110" spans="1:13" s="3" customFormat="1" ht="18.55" hidden="1" outlineLevel="1">
      <c r="A110" s="98"/>
      <c r="B110" s="576"/>
      <c r="C110" s="178" t="s">
        <v>39</v>
      </c>
      <c r="D110" s="124" t="s">
        <v>4</v>
      </c>
      <c r="E110" s="23" t="s">
        <v>17</v>
      </c>
      <c r="F110" s="181">
        <v>1</v>
      </c>
      <c r="G110" s="181">
        <f>F108</f>
        <v>3</v>
      </c>
      <c r="H110" s="24">
        <v>10000</v>
      </c>
      <c r="I110" s="17">
        <f t="shared" si="4"/>
        <v>510000</v>
      </c>
      <c r="J110" s="98"/>
      <c r="M110" s="31"/>
    </row>
    <row r="111" spans="1:13" s="3" customFormat="1" ht="18.55" hidden="1" outlineLevel="1">
      <c r="A111" s="98"/>
      <c r="B111" s="576"/>
      <c r="C111" s="178" t="s">
        <v>39</v>
      </c>
      <c r="D111" s="124" t="s">
        <v>24</v>
      </c>
      <c r="E111" s="23" t="s">
        <v>17</v>
      </c>
      <c r="F111" s="177">
        <f>F110</f>
        <v>1</v>
      </c>
      <c r="G111" s="177">
        <f>F109</f>
        <v>3</v>
      </c>
      <c r="H111" s="24">
        <v>10000</v>
      </c>
      <c r="I111" s="17">
        <f>I110+H111</f>
        <v>520000</v>
      </c>
      <c r="J111" s="98"/>
      <c r="M111" s="31"/>
    </row>
    <row r="112" spans="1:13" s="3" customFormat="1" ht="18.55" hidden="1" outlineLevel="1">
      <c r="A112" s="98"/>
      <c r="B112" s="574" t="s">
        <v>37</v>
      </c>
      <c r="C112" s="178" t="s">
        <v>39</v>
      </c>
      <c r="D112" s="123" t="s">
        <v>0</v>
      </c>
      <c r="E112" s="15" t="s">
        <v>1</v>
      </c>
      <c r="F112" s="180">
        <v>3</v>
      </c>
      <c r="G112" s="180">
        <f>F114</f>
        <v>2</v>
      </c>
      <c r="H112" s="16">
        <v>0</v>
      </c>
      <c r="I112" s="17">
        <f>I111+H112</f>
        <v>520000</v>
      </c>
      <c r="J112" s="98"/>
      <c r="M112" s="31"/>
    </row>
    <row r="113" spans="1:13" s="3" customFormat="1" ht="18.55" hidden="1" outlineLevel="1">
      <c r="A113" s="98"/>
      <c r="B113" s="575"/>
      <c r="C113" s="178" t="s">
        <v>39</v>
      </c>
      <c r="D113" s="37" t="s">
        <v>16</v>
      </c>
      <c r="E113" s="19" t="s">
        <v>1</v>
      </c>
      <c r="F113" s="180">
        <f>F112</f>
        <v>3</v>
      </c>
      <c r="G113" s="180">
        <f>F115</f>
        <v>2</v>
      </c>
      <c r="H113" s="20">
        <v>0</v>
      </c>
      <c r="I113" s="17">
        <f>I112+H113</f>
        <v>520000</v>
      </c>
      <c r="J113" s="98"/>
      <c r="M113" s="31"/>
    </row>
    <row r="114" spans="1:13" s="3" customFormat="1" ht="18.55" hidden="1" outlineLevel="1">
      <c r="A114" s="98"/>
      <c r="B114" s="575"/>
      <c r="C114" s="178" t="s">
        <v>39</v>
      </c>
      <c r="D114" s="37" t="s">
        <v>4</v>
      </c>
      <c r="E114" s="19" t="s">
        <v>17</v>
      </c>
      <c r="F114" s="180">
        <v>2</v>
      </c>
      <c r="G114" s="180">
        <f>F112</f>
        <v>3</v>
      </c>
      <c r="H114" s="20">
        <v>10000</v>
      </c>
      <c r="I114" s="17">
        <f>I113+H114</f>
        <v>530000</v>
      </c>
      <c r="J114" s="98"/>
      <c r="M114" s="31"/>
    </row>
    <row r="115" spans="1:13" s="3" customFormat="1" ht="18.55" hidden="1" outlineLevel="1">
      <c r="A115" s="98"/>
      <c r="B115" s="575"/>
      <c r="C115" s="178" t="s">
        <v>39</v>
      </c>
      <c r="D115" s="37" t="s">
        <v>24</v>
      </c>
      <c r="E115" s="19" t="s">
        <v>17</v>
      </c>
      <c r="F115" s="174">
        <f>F114</f>
        <v>2</v>
      </c>
      <c r="G115" s="174">
        <f>F113</f>
        <v>3</v>
      </c>
      <c r="H115" s="20">
        <v>10000</v>
      </c>
      <c r="I115" s="17">
        <f>I114+H115</f>
        <v>540000</v>
      </c>
      <c r="J115" s="98"/>
      <c r="M115" s="31"/>
    </row>
    <row r="116" spans="1:13" s="3" customFormat="1" ht="18.55" collapsed="1">
      <c r="A116" s="98"/>
      <c r="B116" s="6" t="s">
        <v>225</v>
      </c>
      <c r="C116" s="7"/>
      <c r="D116" s="122"/>
      <c r="E116" s="9"/>
      <c r="F116" s="9"/>
      <c r="G116" s="9"/>
      <c r="H116" s="11">
        <f>SUM(H117:H174)</f>
        <v>230000</v>
      </c>
      <c r="I116" s="12">
        <v>0</v>
      </c>
      <c r="J116" s="98"/>
    </row>
    <row r="117" spans="1:13" s="3" customFormat="1" ht="18.55" hidden="1" outlineLevel="1">
      <c r="A117" s="98"/>
      <c r="B117" s="574" t="s">
        <v>2</v>
      </c>
      <c r="C117" s="178" t="s">
        <v>39</v>
      </c>
      <c r="D117" s="123" t="s">
        <v>0</v>
      </c>
      <c r="E117" s="15" t="s">
        <v>1</v>
      </c>
      <c r="F117" s="182">
        <v>3</v>
      </c>
      <c r="G117" s="182">
        <f>F119</f>
        <v>2</v>
      </c>
      <c r="H117" s="16">
        <v>0</v>
      </c>
      <c r="I117" s="17">
        <f>I115+H117</f>
        <v>540000</v>
      </c>
      <c r="J117" s="98"/>
    </row>
    <row r="118" spans="1:13" s="3" customFormat="1" ht="18.55" hidden="1" outlineLevel="1">
      <c r="A118" s="98"/>
      <c r="B118" s="575"/>
      <c r="C118" s="178" t="s">
        <v>39</v>
      </c>
      <c r="D118" s="37" t="s">
        <v>15</v>
      </c>
      <c r="E118" s="19" t="s">
        <v>1</v>
      </c>
      <c r="F118" s="180">
        <f>F117</f>
        <v>3</v>
      </c>
      <c r="G118" s="180">
        <f>F120</f>
        <v>2</v>
      </c>
      <c r="H118" s="20">
        <v>0</v>
      </c>
      <c r="I118" s="17">
        <f t="shared" ref="I118:I147" si="5">I117+H118</f>
        <v>540000</v>
      </c>
      <c r="J118" s="98"/>
    </row>
    <row r="119" spans="1:13" s="3" customFormat="1" ht="18.55" hidden="1" outlineLevel="1">
      <c r="A119" s="98"/>
      <c r="B119" s="575"/>
      <c r="C119" s="178" t="s">
        <v>39</v>
      </c>
      <c r="D119" s="37" t="s">
        <v>5</v>
      </c>
      <c r="E119" s="19" t="s">
        <v>17</v>
      </c>
      <c r="F119" s="180">
        <v>2</v>
      </c>
      <c r="G119" s="180">
        <f>F117</f>
        <v>3</v>
      </c>
      <c r="H119" s="20">
        <v>10000</v>
      </c>
      <c r="I119" s="17">
        <f t="shared" si="5"/>
        <v>550000</v>
      </c>
      <c r="J119" s="98"/>
    </row>
    <row r="120" spans="1:13" s="3" customFormat="1" ht="18.55" hidden="1" outlineLevel="1">
      <c r="A120" s="98"/>
      <c r="B120" s="575"/>
      <c r="C120" s="178" t="s">
        <v>39</v>
      </c>
      <c r="D120" s="37" t="s">
        <v>23</v>
      </c>
      <c r="E120" s="19" t="s">
        <v>17</v>
      </c>
      <c r="F120" s="174">
        <f>F119</f>
        <v>2</v>
      </c>
      <c r="G120" s="174">
        <f>F118</f>
        <v>3</v>
      </c>
      <c r="H120" s="20">
        <v>10000</v>
      </c>
      <c r="I120" s="17">
        <f t="shared" si="5"/>
        <v>560000</v>
      </c>
      <c r="J120" s="98"/>
    </row>
    <row r="121" spans="1:13" s="3" customFormat="1" ht="18.55" hidden="1" outlineLevel="1">
      <c r="A121" s="98"/>
      <c r="B121" s="576" t="s">
        <v>3</v>
      </c>
      <c r="C121" s="178" t="s">
        <v>39</v>
      </c>
      <c r="D121" s="124" t="s">
        <v>14</v>
      </c>
      <c r="E121" s="23" t="str">
        <f>E117</f>
        <v>Thắng</v>
      </c>
      <c r="F121" s="179">
        <v>3</v>
      </c>
      <c r="G121" s="179">
        <f>F123</f>
        <v>2</v>
      </c>
      <c r="H121" s="24">
        <v>0</v>
      </c>
      <c r="I121" s="17">
        <f t="shared" si="5"/>
        <v>560000</v>
      </c>
      <c r="J121" s="98"/>
    </row>
    <row r="122" spans="1:13" s="3" customFormat="1" ht="18.55" hidden="1" outlineLevel="1">
      <c r="A122" s="98"/>
      <c r="B122" s="576"/>
      <c r="C122" s="178" t="s">
        <v>39</v>
      </c>
      <c r="D122" s="124" t="s">
        <v>5</v>
      </c>
      <c r="E122" s="23" t="s">
        <v>1</v>
      </c>
      <c r="F122" s="181">
        <f>F121</f>
        <v>3</v>
      </c>
      <c r="G122" s="181">
        <f>F124</f>
        <v>2</v>
      </c>
      <c r="H122" s="24">
        <v>0</v>
      </c>
      <c r="I122" s="17">
        <f t="shared" si="5"/>
        <v>560000</v>
      </c>
      <c r="J122" s="98"/>
    </row>
    <row r="123" spans="1:13" s="3" customFormat="1" ht="18.55" hidden="1" outlineLevel="1">
      <c r="A123" s="98"/>
      <c r="B123" s="576"/>
      <c r="C123" s="178" t="s">
        <v>39</v>
      </c>
      <c r="D123" s="124" t="s">
        <v>111</v>
      </c>
      <c r="E123" s="23" t="s">
        <v>17</v>
      </c>
      <c r="F123" s="181">
        <v>2</v>
      </c>
      <c r="G123" s="181">
        <f>F121</f>
        <v>3</v>
      </c>
      <c r="H123" s="24">
        <v>0</v>
      </c>
      <c r="I123" s="17">
        <f t="shared" si="5"/>
        <v>560000</v>
      </c>
      <c r="J123" s="98"/>
    </row>
    <row r="124" spans="1:13" s="3" customFormat="1" ht="18.55" hidden="1" outlineLevel="1">
      <c r="A124" s="98"/>
      <c r="B124" s="576"/>
      <c r="C124" s="178" t="s">
        <v>39</v>
      </c>
      <c r="D124" s="124" t="s">
        <v>15</v>
      </c>
      <c r="E124" s="23" t="s">
        <v>17</v>
      </c>
      <c r="F124" s="177">
        <f>F123</f>
        <v>2</v>
      </c>
      <c r="G124" s="177">
        <f>F122</f>
        <v>3</v>
      </c>
      <c r="H124" s="24">
        <v>10000</v>
      </c>
      <c r="I124" s="17">
        <f t="shared" si="5"/>
        <v>570000</v>
      </c>
      <c r="J124" s="98"/>
    </row>
    <row r="125" spans="1:13" s="3" customFormat="1" ht="18.55" hidden="1" outlineLevel="1">
      <c r="A125" s="98"/>
      <c r="B125" s="574" t="s">
        <v>6</v>
      </c>
      <c r="C125" s="178" t="s">
        <v>39</v>
      </c>
      <c r="D125" s="123" t="s">
        <v>5</v>
      </c>
      <c r="E125" s="15" t="s">
        <v>1</v>
      </c>
      <c r="F125" s="180">
        <v>3</v>
      </c>
      <c r="G125" s="180">
        <f>F127</f>
        <v>2</v>
      </c>
      <c r="H125" s="16">
        <v>0</v>
      </c>
      <c r="I125" s="17">
        <f t="shared" si="5"/>
        <v>570000</v>
      </c>
      <c r="J125" s="98"/>
      <c r="M125" s="31"/>
    </row>
    <row r="126" spans="1:13" s="3" customFormat="1" ht="18.55" hidden="1" outlineLevel="1">
      <c r="A126" s="98"/>
      <c r="B126" s="575"/>
      <c r="C126" s="178" t="s">
        <v>39</v>
      </c>
      <c r="D126" s="37" t="s">
        <v>14</v>
      </c>
      <c r="E126" s="19" t="s">
        <v>1</v>
      </c>
      <c r="F126" s="180">
        <f>F125</f>
        <v>3</v>
      </c>
      <c r="G126" s="180">
        <f>F128</f>
        <v>2</v>
      </c>
      <c r="H126" s="20">
        <v>0</v>
      </c>
      <c r="I126" s="17">
        <f t="shared" si="5"/>
        <v>570000</v>
      </c>
      <c r="J126" s="98"/>
      <c r="M126" s="31"/>
    </row>
    <row r="127" spans="1:13" s="3" customFormat="1" ht="18.55" hidden="1" outlineLevel="1">
      <c r="A127" s="98"/>
      <c r="B127" s="575"/>
      <c r="C127" s="178" t="s">
        <v>39</v>
      </c>
      <c r="D127" s="37" t="s">
        <v>23</v>
      </c>
      <c r="E127" s="19" t="s">
        <v>17</v>
      </c>
      <c r="F127" s="180">
        <v>2</v>
      </c>
      <c r="G127" s="180">
        <f>F125</f>
        <v>3</v>
      </c>
      <c r="H127" s="20">
        <v>10000</v>
      </c>
      <c r="I127" s="17">
        <f t="shared" si="5"/>
        <v>580000</v>
      </c>
      <c r="J127" s="98"/>
      <c r="M127" s="31"/>
    </row>
    <row r="128" spans="1:13" s="3" customFormat="1" ht="18.55" hidden="1" outlineLevel="1">
      <c r="A128" s="98"/>
      <c r="B128" s="575"/>
      <c r="C128" s="178" t="s">
        <v>39</v>
      </c>
      <c r="D128" s="37" t="s">
        <v>24</v>
      </c>
      <c r="E128" s="19" t="s">
        <v>17</v>
      </c>
      <c r="F128" s="174">
        <f>F127</f>
        <v>2</v>
      </c>
      <c r="G128" s="174">
        <f>F126</f>
        <v>3</v>
      </c>
      <c r="H128" s="20">
        <v>10000</v>
      </c>
      <c r="I128" s="17">
        <f t="shared" si="5"/>
        <v>590000</v>
      </c>
      <c r="J128" s="98"/>
      <c r="M128" s="31"/>
    </row>
    <row r="129" spans="1:13" s="3" customFormat="1" ht="18.55" hidden="1" outlineLevel="1">
      <c r="A129" s="98"/>
      <c r="B129" s="576" t="s">
        <v>7</v>
      </c>
      <c r="C129" s="178" t="s">
        <v>39</v>
      </c>
      <c r="D129" s="124" t="s">
        <v>5</v>
      </c>
      <c r="E129" s="23" t="str">
        <f>E125</f>
        <v>Thắng</v>
      </c>
      <c r="F129" s="179">
        <v>3</v>
      </c>
      <c r="G129" s="179">
        <f>F131</f>
        <v>1</v>
      </c>
      <c r="H129" s="24">
        <v>0</v>
      </c>
      <c r="I129" s="17">
        <f t="shared" si="5"/>
        <v>590000</v>
      </c>
      <c r="J129" s="98"/>
      <c r="M129" s="31"/>
    </row>
    <row r="130" spans="1:13" s="3" customFormat="1" ht="18.55" hidden="1" outlineLevel="1">
      <c r="A130" s="98"/>
      <c r="B130" s="576"/>
      <c r="C130" s="178" t="s">
        <v>39</v>
      </c>
      <c r="D130" s="124" t="s">
        <v>14</v>
      </c>
      <c r="E130" s="23" t="s">
        <v>1</v>
      </c>
      <c r="F130" s="181">
        <f>F129</f>
        <v>3</v>
      </c>
      <c r="G130" s="181">
        <f>F132</f>
        <v>1</v>
      </c>
      <c r="H130" s="24">
        <v>0</v>
      </c>
      <c r="I130" s="17">
        <f t="shared" si="5"/>
        <v>590000</v>
      </c>
      <c r="J130" s="98"/>
      <c r="M130" s="31"/>
    </row>
    <row r="131" spans="1:13" s="3" customFormat="1" ht="18.55" hidden="1" outlineLevel="1">
      <c r="A131" s="98"/>
      <c r="B131" s="576"/>
      <c r="C131" s="178" t="s">
        <v>39</v>
      </c>
      <c r="D131" s="124" t="s">
        <v>0</v>
      </c>
      <c r="E131" s="23" t="s">
        <v>17</v>
      </c>
      <c r="F131" s="181">
        <v>1</v>
      </c>
      <c r="G131" s="181">
        <f>F129</f>
        <v>3</v>
      </c>
      <c r="H131" s="24">
        <v>10000</v>
      </c>
      <c r="I131" s="17">
        <f t="shared" si="5"/>
        <v>600000</v>
      </c>
      <c r="J131" s="98"/>
      <c r="M131" s="31"/>
    </row>
    <row r="132" spans="1:13" s="3" customFormat="1" ht="18.55" hidden="1" outlineLevel="1">
      <c r="A132" s="98"/>
      <c r="B132" s="576"/>
      <c r="C132" s="178" t="s">
        <v>39</v>
      </c>
      <c r="D132" s="124" t="s">
        <v>23</v>
      </c>
      <c r="E132" s="23" t="s">
        <v>17</v>
      </c>
      <c r="F132" s="177">
        <f>F131</f>
        <v>1</v>
      </c>
      <c r="G132" s="177">
        <f>F130</f>
        <v>3</v>
      </c>
      <c r="H132" s="24">
        <v>10000</v>
      </c>
      <c r="I132" s="17">
        <f t="shared" si="5"/>
        <v>610000</v>
      </c>
      <c r="J132" s="98"/>
      <c r="M132" s="31"/>
    </row>
    <row r="133" spans="1:13" s="3" customFormat="1" ht="18.55" hidden="1" outlineLevel="1">
      <c r="A133" s="98"/>
      <c r="B133" s="574" t="s">
        <v>8</v>
      </c>
      <c r="C133" s="178" t="s">
        <v>39</v>
      </c>
      <c r="D133" s="123" t="s">
        <v>15</v>
      </c>
      <c r="E133" s="15" t="s">
        <v>1</v>
      </c>
      <c r="F133" s="180">
        <v>3</v>
      </c>
      <c r="G133" s="180">
        <f>F135</f>
        <v>1</v>
      </c>
      <c r="H133" s="16">
        <v>0</v>
      </c>
      <c r="I133" s="17">
        <f t="shared" si="5"/>
        <v>610000</v>
      </c>
      <c r="J133" s="98"/>
      <c r="M133" s="31"/>
    </row>
    <row r="134" spans="1:13" s="3" customFormat="1" ht="18.55" hidden="1" outlineLevel="1">
      <c r="A134" s="98"/>
      <c r="B134" s="575"/>
      <c r="C134" s="178" t="s">
        <v>39</v>
      </c>
      <c r="D134" s="37" t="s">
        <v>111</v>
      </c>
      <c r="E134" s="19" t="s">
        <v>1</v>
      </c>
      <c r="F134" s="180">
        <f>F133</f>
        <v>3</v>
      </c>
      <c r="G134" s="180">
        <f>F136</f>
        <v>1</v>
      </c>
      <c r="H134" s="20">
        <v>0</v>
      </c>
      <c r="I134" s="17">
        <f t="shared" si="5"/>
        <v>610000</v>
      </c>
      <c r="J134" s="98"/>
      <c r="M134" s="31"/>
    </row>
    <row r="135" spans="1:13" s="3" customFormat="1" ht="18.55" hidden="1" outlineLevel="1">
      <c r="A135" s="98"/>
      <c r="B135" s="575"/>
      <c r="C135" s="178" t="s">
        <v>39</v>
      </c>
      <c r="D135" s="37" t="s">
        <v>4</v>
      </c>
      <c r="E135" s="19" t="s">
        <v>17</v>
      </c>
      <c r="F135" s="180">
        <v>1</v>
      </c>
      <c r="G135" s="180">
        <f>F133</f>
        <v>3</v>
      </c>
      <c r="H135" s="20">
        <v>10000</v>
      </c>
      <c r="I135" s="17">
        <f t="shared" si="5"/>
        <v>620000</v>
      </c>
      <c r="J135" s="98"/>
      <c r="M135" s="31"/>
    </row>
    <row r="136" spans="1:13" s="3" customFormat="1" ht="18.55" hidden="1" outlineLevel="1">
      <c r="A136" s="98"/>
      <c r="B136" s="575"/>
      <c r="C136" s="178" t="s">
        <v>39</v>
      </c>
      <c r="D136" s="37" t="s">
        <v>24</v>
      </c>
      <c r="E136" s="19" t="s">
        <v>17</v>
      </c>
      <c r="F136" s="174">
        <f>F135</f>
        <v>1</v>
      </c>
      <c r="G136" s="174">
        <f>F134</f>
        <v>3</v>
      </c>
      <c r="H136" s="20">
        <v>10000</v>
      </c>
      <c r="I136" s="17">
        <f t="shared" si="5"/>
        <v>630000</v>
      </c>
      <c r="J136" s="98"/>
      <c r="M136" s="31"/>
    </row>
    <row r="137" spans="1:13" s="3" customFormat="1" ht="18.55" hidden="1" outlineLevel="1">
      <c r="A137" s="98"/>
      <c r="B137" s="576" t="s">
        <v>10</v>
      </c>
      <c r="C137" s="178" t="s">
        <v>39</v>
      </c>
      <c r="D137" s="124" t="s">
        <v>4</v>
      </c>
      <c r="E137" s="23" t="str">
        <f>E133</f>
        <v>Thắng</v>
      </c>
      <c r="F137" s="179">
        <v>3</v>
      </c>
      <c r="G137" s="179">
        <f>F139</f>
        <v>2</v>
      </c>
      <c r="H137" s="24">
        <v>0</v>
      </c>
      <c r="I137" s="17">
        <f t="shared" si="5"/>
        <v>630000</v>
      </c>
      <c r="J137" s="98"/>
      <c r="M137" s="31"/>
    </row>
    <row r="138" spans="1:13" s="3" customFormat="1" ht="18.55" hidden="1" outlineLevel="1">
      <c r="A138" s="98"/>
      <c r="B138" s="576"/>
      <c r="C138" s="178" t="s">
        <v>39</v>
      </c>
      <c r="D138" s="124" t="s">
        <v>24</v>
      </c>
      <c r="E138" s="23" t="s">
        <v>1</v>
      </c>
      <c r="F138" s="181">
        <f>F137</f>
        <v>3</v>
      </c>
      <c r="G138" s="181">
        <f>F140</f>
        <v>2</v>
      </c>
      <c r="H138" s="24">
        <v>0</v>
      </c>
      <c r="I138" s="17">
        <f t="shared" si="5"/>
        <v>630000</v>
      </c>
      <c r="J138" s="98"/>
      <c r="M138" s="31"/>
    </row>
    <row r="139" spans="1:13" s="3" customFormat="1" ht="18.55" hidden="1" outlineLevel="1">
      <c r="A139" s="98"/>
      <c r="B139" s="576"/>
      <c r="C139" s="178" t="s">
        <v>39</v>
      </c>
      <c r="D139" s="124" t="s">
        <v>15</v>
      </c>
      <c r="E139" s="23" t="s">
        <v>17</v>
      </c>
      <c r="F139" s="181">
        <v>2</v>
      </c>
      <c r="G139" s="181">
        <f>F137</f>
        <v>3</v>
      </c>
      <c r="H139" s="24">
        <v>10000</v>
      </c>
      <c r="I139" s="17">
        <f t="shared" si="5"/>
        <v>640000</v>
      </c>
      <c r="J139" s="98"/>
      <c r="M139" s="31"/>
    </row>
    <row r="140" spans="1:13" s="3" customFormat="1" ht="18.55" hidden="1" outlineLevel="1">
      <c r="A140" s="98"/>
      <c r="B140" s="576"/>
      <c r="C140" s="178" t="s">
        <v>39</v>
      </c>
      <c r="D140" s="124" t="s">
        <v>111</v>
      </c>
      <c r="E140" s="23" t="s">
        <v>17</v>
      </c>
      <c r="F140" s="177">
        <f>F139</f>
        <v>2</v>
      </c>
      <c r="G140" s="177">
        <f>F138</f>
        <v>3</v>
      </c>
      <c r="H140" s="24">
        <v>0</v>
      </c>
      <c r="I140" s="17">
        <f t="shared" si="5"/>
        <v>640000</v>
      </c>
      <c r="J140" s="98"/>
      <c r="M140" s="31"/>
    </row>
    <row r="141" spans="1:13" s="3" customFormat="1" ht="18.55" hidden="1" outlineLevel="1">
      <c r="A141" s="98"/>
      <c r="B141" s="574" t="s">
        <v>31</v>
      </c>
      <c r="C141" s="178" t="s">
        <v>39</v>
      </c>
      <c r="D141" s="123" t="s">
        <v>15</v>
      </c>
      <c r="E141" s="15" t="s">
        <v>1</v>
      </c>
      <c r="F141" s="180">
        <v>3</v>
      </c>
      <c r="G141" s="180">
        <f>F143</f>
        <v>2</v>
      </c>
      <c r="H141" s="16">
        <v>0</v>
      </c>
      <c r="I141" s="17">
        <f t="shared" si="5"/>
        <v>640000</v>
      </c>
      <c r="J141" s="98"/>
      <c r="M141" s="31"/>
    </row>
    <row r="142" spans="1:13" s="3" customFormat="1" ht="18.55" hidden="1" outlineLevel="1">
      <c r="A142" s="98"/>
      <c r="B142" s="575"/>
      <c r="C142" s="178" t="s">
        <v>39</v>
      </c>
      <c r="D142" s="37" t="s">
        <v>111</v>
      </c>
      <c r="E142" s="19" t="s">
        <v>1</v>
      </c>
      <c r="F142" s="180">
        <f>F141</f>
        <v>3</v>
      </c>
      <c r="G142" s="180">
        <f>F144</f>
        <v>2</v>
      </c>
      <c r="H142" s="20">
        <v>0</v>
      </c>
      <c r="I142" s="17">
        <f t="shared" si="5"/>
        <v>640000</v>
      </c>
      <c r="J142" s="98"/>
      <c r="M142" s="31"/>
    </row>
    <row r="143" spans="1:13" s="3" customFormat="1" ht="18.55" hidden="1" outlineLevel="1">
      <c r="A143" s="98"/>
      <c r="B143" s="575"/>
      <c r="C143" s="178" t="s">
        <v>39</v>
      </c>
      <c r="D143" s="37" t="s">
        <v>0</v>
      </c>
      <c r="E143" s="19" t="s">
        <v>17</v>
      </c>
      <c r="F143" s="180">
        <v>2</v>
      </c>
      <c r="G143" s="180">
        <f>F141</f>
        <v>3</v>
      </c>
      <c r="H143" s="20">
        <v>10000</v>
      </c>
      <c r="I143" s="17">
        <f t="shared" si="5"/>
        <v>650000</v>
      </c>
      <c r="J143" s="98"/>
      <c r="M143" s="31"/>
    </row>
    <row r="144" spans="1:13" s="3" customFormat="1" ht="18.55" hidden="1" outlineLevel="1">
      <c r="A144" s="98"/>
      <c r="B144" s="575"/>
      <c r="C144" s="178" t="s">
        <v>39</v>
      </c>
      <c r="D144" s="37" t="s">
        <v>5</v>
      </c>
      <c r="E144" s="19" t="s">
        <v>17</v>
      </c>
      <c r="F144" s="174">
        <f>F143</f>
        <v>2</v>
      </c>
      <c r="G144" s="174">
        <f>F142</f>
        <v>3</v>
      </c>
      <c r="H144" s="20">
        <v>10000</v>
      </c>
      <c r="I144" s="17">
        <f t="shared" si="5"/>
        <v>660000</v>
      </c>
      <c r="J144" s="98"/>
      <c r="M144" s="31"/>
    </row>
    <row r="145" spans="1:13" s="3" customFormat="1" ht="18.55" hidden="1" outlineLevel="1">
      <c r="A145" s="98"/>
      <c r="B145" s="576" t="s">
        <v>36</v>
      </c>
      <c r="C145" s="178" t="s">
        <v>39</v>
      </c>
      <c r="D145" s="124" t="s">
        <v>14</v>
      </c>
      <c r="E145" s="23" t="str">
        <f>E141</f>
        <v>Thắng</v>
      </c>
      <c r="F145" s="179">
        <v>3</v>
      </c>
      <c r="G145" s="179">
        <f>F147</f>
        <v>2</v>
      </c>
      <c r="H145" s="24">
        <v>0</v>
      </c>
      <c r="I145" s="17">
        <f t="shared" si="5"/>
        <v>660000</v>
      </c>
      <c r="J145" s="98"/>
      <c r="M145" s="31"/>
    </row>
    <row r="146" spans="1:13" s="3" customFormat="1" ht="18.55" hidden="1" outlineLevel="1">
      <c r="A146" s="98"/>
      <c r="B146" s="576"/>
      <c r="C146" s="178" t="s">
        <v>39</v>
      </c>
      <c r="D146" s="124" t="s">
        <v>16</v>
      </c>
      <c r="E146" s="23" t="s">
        <v>1</v>
      </c>
      <c r="F146" s="181">
        <f>F145</f>
        <v>3</v>
      </c>
      <c r="G146" s="181">
        <f>F148</f>
        <v>2</v>
      </c>
      <c r="H146" s="24">
        <v>0</v>
      </c>
      <c r="I146" s="17">
        <f t="shared" si="5"/>
        <v>660000</v>
      </c>
      <c r="J146" s="98"/>
      <c r="M146" s="31"/>
    </row>
    <row r="147" spans="1:13" s="3" customFormat="1" ht="18.55" hidden="1" outlineLevel="1">
      <c r="A147" s="98"/>
      <c r="B147" s="576"/>
      <c r="C147" s="178" t="s">
        <v>39</v>
      </c>
      <c r="D147" s="124" t="s">
        <v>23</v>
      </c>
      <c r="E147" s="23" t="s">
        <v>17</v>
      </c>
      <c r="F147" s="181">
        <v>2</v>
      </c>
      <c r="G147" s="181">
        <f>F145</f>
        <v>3</v>
      </c>
      <c r="H147" s="24">
        <v>10000</v>
      </c>
      <c r="I147" s="17">
        <f t="shared" si="5"/>
        <v>670000</v>
      </c>
      <c r="J147" s="98"/>
      <c r="M147" s="31"/>
    </row>
    <row r="148" spans="1:13" s="3" customFormat="1" ht="18.55" hidden="1" outlineLevel="1">
      <c r="A148" s="98"/>
      <c r="B148" s="576"/>
      <c r="C148" s="178" t="s">
        <v>39</v>
      </c>
      <c r="D148" s="124" t="s">
        <v>5</v>
      </c>
      <c r="E148" s="23" t="s">
        <v>17</v>
      </c>
      <c r="F148" s="177">
        <f>F147</f>
        <v>2</v>
      </c>
      <c r="G148" s="177">
        <f>F146</f>
        <v>3</v>
      </c>
      <c r="H148" s="24">
        <v>10000</v>
      </c>
      <c r="I148" s="17">
        <f>I147+H148</f>
        <v>680000</v>
      </c>
      <c r="J148" s="98"/>
      <c r="M148" s="31"/>
    </row>
    <row r="149" spans="1:13" s="3" customFormat="1" ht="18.55" hidden="1" outlineLevel="1">
      <c r="A149" s="98"/>
      <c r="B149" s="574" t="s">
        <v>37</v>
      </c>
      <c r="C149" s="178" t="s">
        <v>39</v>
      </c>
      <c r="D149" s="123" t="s">
        <v>0</v>
      </c>
      <c r="E149" s="15" t="s">
        <v>1</v>
      </c>
      <c r="F149" s="180">
        <v>3</v>
      </c>
      <c r="G149" s="180">
        <f>F151</f>
        <v>2</v>
      </c>
      <c r="H149" s="16">
        <v>0</v>
      </c>
      <c r="I149" s="17">
        <f t="shared" ref="I149:I169" si="6">I148+H149</f>
        <v>680000</v>
      </c>
      <c r="J149" s="98"/>
      <c r="M149" s="31"/>
    </row>
    <row r="150" spans="1:13" s="3" customFormat="1" ht="18.55" hidden="1" outlineLevel="1">
      <c r="A150" s="98"/>
      <c r="B150" s="575"/>
      <c r="C150" s="178" t="s">
        <v>39</v>
      </c>
      <c r="D150" s="37" t="s">
        <v>23</v>
      </c>
      <c r="E150" s="19" t="s">
        <v>1</v>
      </c>
      <c r="F150" s="180">
        <f>F149</f>
        <v>3</v>
      </c>
      <c r="G150" s="180">
        <f>F152</f>
        <v>2</v>
      </c>
      <c r="H150" s="20">
        <v>0</v>
      </c>
      <c r="I150" s="17">
        <f t="shared" si="6"/>
        <v>680000</v>
      </c>
      <c r="J150" s="98"/>
      <c r="M150" s="31"/>
    </row>
    <row r="151" spans="1:13" s="3" customFormat="1" ht="18.55" hidden="1" outlineLevel="1">
      <c r="A151" s="98"/>
      <c r="B151" s="575"/>
      <c r="C151" s="178" t="s">
        <v>39</v>
      </c>
      <c r="D151" s="37" t="s">
        <v>14</v>
      </c>
      <c r="E151" s="19" t="s">
        <v>17</v>
      </c>
      <c r="F151" s="180">
        <v>2</v>
      </c>
      <c r="G151" s="180">
        <f>F149</f>
        <v>3</v>
      </c>
      <c r="H151" s="20">
        <v>10000</v>
      </c>
      <c r="I151" s="17">
        <f t="shared" si="6"/>
        <v>690000</v>
      </c>
      <c r="J151" s="98"/>
      <c r="M151" s="31"/>
    </row>
    <row r="152" spans="1:13" s="3" customFormat="1" ht="18.55" hidden="1" outlineLevel="1">
      <c r="A152" s="98"/>
      <c r="B152" s="575"/>
      <c r="C152" s="178" t="s">
        <v>39</v>
      </c>
      <c r="D152" s="37" t="s">
        <v>16</v>
      </c>
      <c r="E152" s="19" t="s">
        <v>17</v>
      </c>
      <c r="F152" s="174">
        <f>F151</f>
        <v>2</v>
      </c>
      <c r="G152" s="174">
        <f>F150</f>
        <v>3</v>
      </c>
      <c r="H152" s="20">
        <v>10000</v>
      </c>
      <c r="I152" s="17">
        <f t="shared" si="6"/>
        <v>700000</v>
      </c>
      <c r="J152" s="98"/>
      <c r="M152" s="31"/>
    </row>
    <row r="153" spans="1:13" s="3" customFormat="1" ht="18.55" hidden="1" outlineLevel="1">
      <c r="A153" s="98"/>
      <c r="B153" s="576" t="s">
        <v>41</v>
      </c>
      <c r="C153" s="178" t="s">
        <v>39</v>
      </c>
      <c r="D153" s="124" t="s">
        <v>23</v>
      </c>
      <c r="E153" s="23" t="str">
        <f>E149</f>
        <v>Thắng</v>
      </c>
      <c r="F153" s="179">
        <v>3</v>
      </c>
      <c r="G153" s="179">
        <f>F155</f>
        <v>1</v>
      </c>
      <c r="H153" s="24">
        <v>0</v>
      </c>
      <c r="I153" s="17">
        <f t="shared" si="6"/>
        <v>700000</v>
      </c>
      <c r="J153" s="98"/>
      <c r="M153" s="31"/>
    </row>
    <row r="154" spans="1:13" s="3" customFormat="1" ht="18.55" hidden="1" outlineLevel="1">
      <c r="A154" s="98"/>
      <c r="B154" s="576"/>
      <c r="C154" s="178" t="s">
        <v>39</v>
      </c>
      <c r="D154" s="124" t="s">
        <v>16</v>
      </c>
      <c r="E154" s="23" t="s">
        <v>1</v>
      </c>
      <c r="F154" s="181">
        <f>F153</f>
        <v>3</v>
      </c>
      <c r="G154" s="181">
        <f>F156</f>
        <v>1</v>
      </c>
      <c r="H154" s="24">
        <v>0</v>
      </c>
      <c r="I154" s="17">
        <f t="shared" si="6"/>
        <v>700000</v>
      </c>
      <c r="J154" s="98"/>
      <c r="M154" s="31"/>
    </row>
    <row r="155" spans="1:13" s="3" customFormat="1" ht="18.55" hidden="1" outlineLevel="1">
      <c r="A155" s="98"/>
      <c r="B155" s="576"/>
      <c r="C155" s="178" t="s">
        <v>39</v>
      </c>
      <c r="D155" s="124" t="s">
        <v>15</v>
      </c>
      <c r="E155" s="23" t="s">
        <v>17</v>
      </c>
      <c r="F155" s="181">
        <v>1</v>
      </c>
      <c r="G155" s="181">
        <f>F153</f>
        <v>3</v>
      </c>
      <c r="H155" s="24">
        <v>10000</v>
      </c>
      <c r="I155" s="17">
        <f t="shared" si="6"/>
        <v>710000</v>
      </c>
      <c r="J155" s="98"/>
      <c r="M155" s="31"/>
    </row>
    <row r="156" spans="1:13" s="3" customFormat="1" ht="18.55" hidden="1" outlineLevel="1">
      <c r="A156" s="98"/>
      <c r="B156" s="576"/>
      <c r="C156" s="178" t="s">
        <v>39</v>
      </c>
      <c r="D156" s="124" t="s">
        <v>111</v>
      </c>
      <c r="E156" s="23" t="s">
        <v>17</v>
      </c>
      <c r="F156" s="177">
        <f>F155</f>
        <v>1</v>
      </c>
      <c r="G156" s="177">
        <f>F154</f>
        <v>3</v>
      </c>
      <c r="H156" s="24">
        <v>0</v>
      </c>
      <c r="I156" s="17">
        <f t="shared" si="6"/>
        <v>710000</v>
      </c>
      <c r="J156" s="98"/>
      <c r="M156" s="31"/>
    </row>
    <row r="157" spans="1:13" s="3" customFormat="1" ht="18.55" hidden="1" outlineLevel="1">
      <c r="A157" s="98"/>
      <c r="B157" s="574" t="s">
        <v>48</v>
      </c>
      <c r="C157" s="178" t="s">
        <v>39</v>
      </c>
      <c r="D157" s="123" t="s">
        <v>5</v>
      </c>
      <c r="E157" s="15" t="s">
        <v>1</v>
      </c>
      <c r="F157" s="180">
        <v>3</v>
      </c>
      <c r="G157" s="180">
        <f>F159</f>
        <v>1</v>
      </c>
      <c r="H157" s="16">
        <v>0</v>
      </c>
      <c r="I157" s="17">
        <f t="shared" si="6"/>
        <v>710000</v>
      </c>
      <c r="J157" s="98"/>
      <c r="M157" s="31"/>
    </row>
    <row r="158" spans="1:13" s="3" customFormat="1" ht="18.55" hidden="1" outlineLevel="1">
      <c r="A158" s="98"/>
      <c r="B158" s="575"/>
      <c r="C158" s="178" t="s">
        <v>39</v>
      </c>
      <c r="D158" s="37" t="s">
        <v>14</v>
      </c>
      <c r="E158" s="19" t="s">
        <v>1</v>
      </c>
      <c r="F158" s="180">
        <f>F157</f>
        <v>3</v>
      </c>
      <c r="G158" s="180">
        <f>F160</f>
        <v>1</v>
      </c>
      <c r="H158" s="20">
        <v>0</v>
      </c>
      <c r="I158" s="17">
        <f t="shared" si="6"/>
        <v>710000</v>
      </c>
      <c r="J158" s="98"/>
      <c r="M158" s="31"/>
    </row>
    <row r="159" spans="1:13" s="3" customFormat="1" ht="18.55" hidden="1" outlineLevel="1">
      <c r="A159" s="98"/>
      <c r="B159" s="575"/>
      <c r="C159" s="178" t="s">
        <v>39</v>
      </c>
      <c r="D159" s="37" t="s">
        <v>23</v>
      </c>
      <c r="E159" s="19" t="s">
        <v>17</v>
      </c>
      <c r="F159" s="180">
        <v>1</v>
      </c>
      <c r="G159" s="180">
        <f>F157</f>
        <v>3</v>
      </c>
      <c r="H159" s="20">
        <v>10000</v>
      </c>
      <c r="I159" s="17">
        <f t="shared" si="6"/>
        <v>720000</v>
      </c>
      <c r="J159" s="98"/>
      <c r="M159" s="31"/>
    </row>
    <row r="160" spans="1:13" s="3" customFormat="1" ht="18.55" hidden="1" outlineLevel="1">
      <c r="A160" s="98"/>
      <c r="B160" s="575"/>
      <c r="C160" s="178" t="s">
        <v>39</v>
      </c>
      <c r="D160" s="37" t="s">
        <v>16</v>
      </c>
      <c r="E160" s="19" t="s">
        <v>17</v>
      </c>
      <c r="F160" s="174">
        <f>F159</f>
        <v>1</v>
      </c>
      <c r="G160" s="174">
        <f>F158</f>
        <v>3</v>
      </c>
      <c r="H160" s="20">
        <v>10000</v>
      </c>
      <c r="I160" s="17">
        <f t="shared" si="6"/>
        <v>730000</v>
      </c>
      <c r="J160" s="98"/>
      <c r="M160" s="31"/>
    </row>
    <row r="161" spans="1:13" s="3" customFormat="1" ht="18.55" hidden="1" outlineLevel="1">
      <c r="A161" s="98"/>
      <c r="B161" s="576" t="s">
        <v>92</v>
      </c>
      <c r="C161" s="178" t="s">
        <v>39</v>
      </c>
      <c r="D161" s="124" t="s">
        <v>5</v>
      </c>
      <c r="E161" s="23" t="str">
        <f>E157</f>
        <v>Thắng</v>
      </c>
      <c r="F161" s="179">
        <v>3</v>
      </c>
      <c r="G161" s="179">
        <f>F163</f>
        <v>1</v>
      </c>
      <c r="H161" s="24">
        <v>0</v>
      </c>
      <c r="I161" s="17">
        <f t="shared" si="6"/>
        <v>730000</v>
      </c>
      <c r="J161" s="98"/>
      <c r="M161" s="31"/>
    </row>
    <row r="162" spans="1:13" s="3" customFormat="1" ht="18.55" hidden="1" outlineLevel="1">
      <c r="A162" s="98"/>
      <c r="B162" s="576"/>
      <c r="C162" s="178" t="s">
        <v>39</v>
      </c>
      <c r="D162" s="124" t="s">
        <v>14</v>
      </c>
      <c r="E162" s="23" t="s">
        <v>1</v>
      </c>
      <c r="F162" s="181">
        <f>F161</f>
        <v>3</v>
      </c>
      <c r="G162" s="181">
        <f>F164</f>
        <v>1</v>
      </c>
      <c r="H162" s="24">
        <v>0</v>
      </c>
      <c r="I162" s="17">
        <f t="shared" si="6"/>
        <v>730000</v>
      </c>
      <c r="J162" s="98"/>
      <c r="M162" s="31"/>
    </row>
    <row r="163" spans="1:13" s="3" customFormat="1" ht="18.55" hidden="1" outlineLevel="1">
      <c r="A163" s="98"/>
      <c r="B163" s="576"/>
      <c r="C163" s="178" t="s">
        <v>39</v>
      </c>
      <c r="D163" s="124" t="s">
        <v>15</v>
      </c>
      <c r="E163" s="23" t="s">
        <v>17</v>
      </c>
      <c r="F163" s="181">
        <v>1</v>
      </c>
      <c r="G163" s="181">
        <f>F161</f>
        <v>3</v>
      </c>
      <c r="H163" s="24">
        <v>10000</v>
      </c>
      <c r="I163" s="17">
        <f t="shared" si="6"/>
        <v>740000</v>
      </c>
      <c r="J163" s="98"/>
      <c r="M163" s="31"/>
    </row>
    <row r="164" spans="1:13" s="3" customFormat="1" ht="18.55" hidden="1" outlineLevel="1">
      <c r="A164" s="98"/>
      <c r="B164" s="576"/>
      <c r="C164" s="178" t="s">
        <v>39</v>
      </c>
      <c r="D164" s="124" t="s">
        <v>111</v>
      </c>
      <c r="E164" s="23" t="s">
        <v>17</v>
      </c>
      <c r="F164" s="177">
        <f>F163</f>
        <v>1</v>
      </c>
      <c r="G164" s="177">
        <f>F162</f>
        <v>3</v>
      </c>
      <c r="H164" s="24">
        <v>0</v>
      </c>
      <c r="I164" s="17">
        <f t="shared" si="6"/>
        <v>740000</v>
      </c>
      <c r="J164" s="98"/>
      <c r="M164" s="31"/>
    </row>
    <row r="165" spans="1:13" s="3" customFormat="1" ht="18.55" hidden="1" outlineLevel="1">
      <c r="A165" s="98"/>
      <c r="B165" s="574" t="s">
        <v>93</v>
      </c>
      <c r="C165" s="178" t="s">
        <v>40</v>
      </c>
      <c r="D165" s="123" t="s">
        <v>15</v>
      </c>
      <c r="E165" s="15" t="s">
        <v>1</v>
      </c>
      <c r="F165" s="180">
        <v>3</v>
      </c>
      <c r="G165" s="180">
        <f>F166</f>
        <v>0</v>
      </c>
      <c r="H165" s="16">
        <v>0</v>
      </c>
      <c r="I165" s="17">
        <f t="shared" si="6"/>
        <v>740000</v>
      </c>
      <c r="J165" s="98"/>
      <c r="M165" s="31"/>
    </row>
    <row r="166" spans="1:13" s="3" customFormat="1" ht="18.55" hidden="1" outlineLevel="1">
      <c r="A166" s="98"/>
      <c r="B166" s="575"/>
      <c r="C166" s="178" t="s">
        <v>40</v>
      </c>
      <c r="D166" s="37" t="s">
        <v>5</v>
      </c>
      <c r="E166" s="19" t="s">
        <v>17</v>
      </c>
      <c r="F166" s="180">
        <v>0</v>
      </c>
      <c r="G166" s="180">
        <f>F165</f>
        <v>3</v>
      </c>
      <c r="H166" s="20">
        <v>10000</v>
      </c>
      <c r="I166" s="17">
        <f>I165+H166</f>
        <v>750000</v>
      </c>
      <c r="J166" s="98"/>
      <c r="M166" s="31"/>
    </row>
    <row r="167" spans="1:13" s="3" customFormat="1" ht="18.55" hidden="1" outlineLevel="1">
      <c r="A167" s="98"/>
      <c r="B167" s="576" t="s">
        <v>122</v>
      </c>
      <c r="C167" s="178" t="s">
        <v>39</v>
      </c>
      <c r="D167" s="124" t="s">
        <v>14</v>
      </c>
      <c r="E167" s="23" t="str">
        <f>E165</f>
        <v>Thắng</v>
      </c>
      <c r="F167" s="179">
        <v>3</v>
      </c>
      <c r="G167" s="179">
        <f>F169</f>
        <v>1</v>
      </c>
      <c r="H167" s="24">
        <v>0</v>
      </c>
      <c r="I167" s="17">
        <f>I166+H167</f>
        <v>750000</v>
      </c>
      <c r="J167" s="98"/>
      <c r="M167" s="31"/>
    </row>
    <row r="168" spans="1:13" s="3" customFormat="1" ht="18.55" hidden="1" outlineLevel="1">
      <c r="A168" s="98"/>
      <c r="B168" s="576"/>
      <c r="C168" s="178" t="s">
        <v>39</v>
      </c>
      <c r="D168" s="124" t="s">
        <v>15</v>
      </c>
      <c r="E168" s="23" t="s">
        <v>1</v>
      </c>
      <c r="F168" s="181">
        <f>F167</f>
        <v>3</v>
      </c>
      <c r="G168" s="181">
        <f>F170</f>
        <v>1</v>
      </c>
      <c r="H168" s="24">
        <v>0</v>
      </c>
      <c r="I168" s="17">
        <f t="shared" si="6"/>
        <v>750000</v>
      </c>
      <c r="J168" s="98"/>
      <c r="M168" s="31"/>
    </row>
    <row r="169" spans="1:13" s="3" customFormat="1" ht="18.55" hidden="1" outlineLevel="1">
      <c r="A169" s="98"/>
      <c r="B169" s="576"/>
      <c r="C169" s="178" t="s">
        <v>39</v>
      </c>
      <c r="D169" s="124" t="s">
        <v>23</v>
      </c>
      <c r="E169" s="23" t="s">
        <v>17</v>
      </c>
      <c r="F169" s="181">
        <v>1</v>
      </c>
      <c r="G169" s="181">
        <f>F167</f>
        <v>3</v>
      </c>
      <c r="H169" s="24">
        <v>10000</v>
      </c>
      <c r="I169" s="17">
        <f t="shared" si="6"/>
        <v>760000</v>
      </c>
      <c r="J169" s="98"/>
      <c r="M169" s="31"/>
    </row>
    <row r="170" spans="1:13" s="3" customFormat="1" ht="18.55" hidden="1" outlineLevel="1">
      <c r="A170" s="98"/>
      <c r="B170" s="576"/>
      <c r="C170" s="178" t="s">
        <v>39</v>
      </c>
      <c r="D170" s="124" t="s">
        <v>111</v>
      </c>
      <c r="E170" s="23" t="s">
        <v>17</v>
      </c>
      <c r="F170" s="177">
        <f>F169</f>
        <v>1</v>
      </c>
      <c r="G170" s="177">
        <f>F168</f>
        <v>3</v>
      </c>
      <c r="H170" s="24">
        <v>0</v>
      </c>
      <c r="I170" s="17">
        <f>I169+H170</f>
        <v>760000</v>
      </c>
      <c r="J170" s="98"/>
      <c r="M170" s="31"/>
    </row>
    <row r="171" spans="1:13" s="3" customFormat="1" ht="18.55" hidden="1" outlineLevel="1">
      <c r="A171" s="98"/>
      <c r="B171" s="574" t="s">
        <v>123</v>
      </c>
      <c r="C171" s="178" t="s">
        <v>39</v>
      </c>
      <c r="D171" s="123" t="s">
        <v>23</v>
      </c>
      <c r="E171" s="15" t="s">
        <v>1</v>
      </c>
      <c r="F171" s="180">
        <v>3</v>
      </c>
      <c r="G171" s="180">
        <f>F173</f>
        <v>1</v>
      </c>
      <c r="H171" s="16">
        <v>0</v>
      </c>
      <c r="I171" s="17">
        <f>I170+H171</f>
        <v>760000</v>
      </c>
      <c r="J171" s="98"/>
      <c r="M171" s="31"/>
    </row>
    <row r="172" spans="1:13" s="3" customFormat="1" ht="18.55" hidden="1" outlineLevel="1">
      <c r="A172" s="98"/>
      <c r="B172" s="575"/>
      <c r="C172" s="178" t="s">
        <v>39</v>
      </c>
      <c r="D172" s="37" t="s">
        <v>15</v>
      </c>
      <c r="E172" s="19" t="s">
        <v>1</v>
      </c>
      <c r="F172" s="180">
        <f>F171</f>
        <v>3</v>
      </c>
      <c r="G172" s="180">
        <f>F174</f>
        <v>1</v>
      </c>
      <c r="H172" s="20">
        <v>0</v>
      </c>
      <c r="I172" s="17">
        <f>I171+H172</f>
        <v>760000</v>
      </c>
      <c r="J172" s="98"/>
      <c r="M172" s="31"/>
    </row>
    <row r="173" spans="1:13" s="3" customFormat="1" ht="18.55" hidden="1" outlineLevel="1">
      <c r="A173" s="98"/>
      <c r="B173" s="575"/>
      <c r="C173" s="178" t="s">
        <v>39</v>
      </c>
      <c r="D173" s="37" t="s">
        <v>5</v>
      </c>
      <c r="E173" s="19" t="s">
        <v>17</v>
      </c>
      <c r="F173" s="180">
        <v>1</v>
      </c>
      <c r="G173" s="180">
        <f>F171</f>
        <v>3</v>
      </c>
      <c r="H173" s="20">
        <v>10000</v>
      </c>
      <c r="I173" s="17">
        <f>I172+H173</f>
        <v>770000</v>
      </c>
      <c r="J173" s="98"/>
      <c r="M173" s="31"/>
    </row>
    <row r="174" spans="1:13" s="3" customFormat="1" ht="18.55" hidden="1" outlineLevel="1">
      <c r="A174" s="98"/>
      <c r="B174" s="575"/>
      <c r="C174" s="178" t="s">
        <v>39</v>
      </c>
      <c r="D174" s="37" t="s">
        <v>111</v>
      </c>
      <c r="E174" s="19" t="s">
        <v>17</v>
      </c>
      <c r="F174" s="174">
        <f>F173</f>
        <v>1</v>
      </c>
      <c r="G174" s="174">
        <f>F172</f>
        <v>3</v>
      </c>
      <c r="H174" s="20">
        <v>0</v>
      </c>
      <c r="I174" s="17">
        <f>I173+H174</f>
        <v>770000</v>
      </c>
      <c r="J174" s="98"/>
      <c r="M174" s="31"/>
    </row>
    <row r="175" spans="1:13" s="3" customFormat="1" ht="18.55" collapsed="1">
      <c r="A175" s="98"/>
      <c r="B175" s="6" t="s">
        <v>226</v>
      </c>
      <c r="C175" s="7"/>
      <c r="D175" s="122"/>
      <c r="E175" s="9"/>
      <c r="F175" s="9"/>
      <c r="G175" s="9"/>
      <c r="H175" s="11">
        <f>SUM(H176:H219)</f>
        <v>180000</v>
      </c>
      <c r="I175" s="12">
        <v>0</v>
      </c>
      <c r="J175" s="98"/>
    </row>
    <row r="176" spans="1:13" s="3" customFormat="1" ht="18.55" hidden="1" outlineLevel="1">
      <c r="A176" s="98"/>
      <c r="B176" s="574" t="s">
        <v>2</v>
      </c>
      <c r="C176" s="178" t="s">
        <v>39</v>
      </c>
      <c r="D176" s="123" t="s">
        <v>4</v>
      </c>
      <c r="E176" s="15" t="s">
        <v>1</v>
      </c>
      <c r="F176" s="182">
        <v>3</v>
      </c>
      <c r="G176" s="182">
        <f>F178</f>
        <v>1</v>
      </c>
      <c r="H176" s="16">
        <v>0</v>
      </c>
      <c r="I176" s="17">
        <f>I174+H176</f>
        <v>770000</v>
      </c>
      <c r="J176" s="98"/>
    </row>
    <row r="177" spans="1:13" s="3" customFormat="1" ht="18.55" hidden="1" outlineLevel="1">
      <c r="A177" s="98"/>
      <c r="B177" s="575"/>
      <c r="C177" s="178" t="s">
        <v>39</v>
      </c>
      <c r="D177" s="37" t="s">
        <v>15</v>
      </c>
      <c r="E177" s="19" t="s">
        <v>1</v>
      </c>
      <c r="F177" s="180">
        <f>F176</f>
        <v>3</v>
      </c>
      <c r="G177" s="180">
        <f>F179</f>
        <v>1</v>
      </c>
      <c r="H177" s="20">
        <v>0</v>
      </c>
      <c r="I177" s="17">
        <f t="shared" ref="I177:I206" si="7">I176+H177</f>
        <v>770000</v>
      </c>
      <c r="J177" s="98"/>
    </row>
    <row r="178" spans="1:13" s="3" customFormat="1" ht="18.55" hidden="1" outlineLevel="1">
      <c r="A178" s="98"/>
      <c r="B178" s="575"/>
      <c r="C178" s="178" t="s">
        <v>39</v>
      </c>
      <c r="D178" s="37" t="s">
        <v>14</v>
      </c>
      <c r="E178" s="19" t="s">
        <v>17</v>
      </c>
      <c r="F178" s="180">
        <v>1</v>
      </c>
      <c r="G178" s="180">
        <f>F176</f>
        <v>3</v>
      </c>
      <c r="H178" s="20">
        <v>10000</v>
      </c>
      <c r="I178" s="17">
        <f t="shared" si="7"/>
        <v>780000</v>
      </c>
      <c r="J178" s="98"/>
    </row>
    <row r="179" spans="1:13" s="3" customFormat="1" ht="18.55" hidden="1" outlineLevel="1">
      <c r="A179" s="98"/>
      <c r="B179" s="575"/>
      <c r="C179" s="178" t="s">
        <v>39</v>
      </c>
      <c r="D179" s="37" t="s">
        <v>227</v>
      </c>
      <c r="E179" s="19" t="s">
        <v>17</v>
      </c>
      <c r="F179" s="174">
        <f>F178</f>
        <v>1</v>
      </c>
      <c r="G179" s="174">
        <f>F177</f>
        <v>3</v>
      </c>
      <c r="H179" s="20"/>
      <c r="I179" s="17">
        <f t="shared" si="7"/>
        <v>780000</v>
      </c>
      <c r="J179" s="98"/>
    </row>
    <row r="180" spans="1:13" s="3" customFormat="1" ht="18.55" hidden="1" outlineLevel="1">
      <c r="A180" s="98"/>
      <c r="B180" s="576" t="s">
        <v>3</v>
      </c>
      <c r="C180" s="178" t="s">
        <v>39</v>
      </c>
      <c r="D180" s="124" t="s">
        <v>4</v>
      </c>
      <c r="E180" s="23" t="str">
        <f>E176</f>
        <v>Thắng</v>
      </c>
      <c r="F180" s="179">
        <v>3</v>
      </c>
      <c r="G180" s="179">
        <f>F182</f>
        <v>1</v>
      </c>
      <c r="H180" s="24">
        <v>0</v>
      </c>
      <c r="I180" s="17">
        <f t="shared" si="7"/>
        <v>780000</v>
      </c>
      <c r="J180" s="98"/>
    </row>
    <row r="181" spans="1:13" s="3" customFormat="1" ht="18.55" hidden="1" outlineLevel="1">
      <c r="A181" s="98"/>
      <c r="B181" s="576"/>
      <c r="C181" s="178" t="s">
        <v>39</v>
      </c>
      <c r="D181" s="124" t="s">
        <v>118</v>
      </c>
      <c r="E181" s="23" t="s">
        <v>1</v>
      </c>
      <c r="F181" s="181">
        <f>F180</f>
        <v>3</v>
      </c>
      <c r="G181" s="181">
        <f>F183</f>
        <v>1</v>
      </c>
      <c r="H181" s="24">
        <v>0</v>
      </c>
      <c r="I181" s="17">
        <f t="shared" si="7"/>
        <v>780000</v>
      </c>
      <c r="J181" s="98"/>
    </row>
    <row r="182" spans="1:13" s="3" customFormat="1" ht="18.55" hidden="1" outlineLevel="1">
      <c r="A182" s="98"/>
      <c r="B182" s="576"/>
      <c r="C182" s="178" t="s">
        <v>39</v>
      </c>
      <c r="D182" s="124" t="s">
        <v>5</v>
      </c>
      <c r="E182" s="23" t="s">
        <v>17</v>
      </c>
      <c r="F182" s="181">
        <v>1</v>
      </c>
      <c r="G182" s="181">
        <f>F180</f>
        <v>3</v>
      </c>
      <c r="H182" s="24">
        <v>10000</v>
      </c>
      <c r="I182" s="17">
        <f t="shared" si="7"/>
        <v>790000</v>
      </c>
      <c r="J182" s="98"/>
    </row>
    <row r="183" spans="1:13" s="3" customFormat="1" ht="18.55" hidden="1" outlineLevel="1">
      <c r="A183" s="98"/>
      <c r="B183" s="576"/>
      <c r="C183" s="178" t="s">
        <v>39</v>
      </c>
      <c r="D183" s="124" t="s">
        <v>23</v>
      </c>
      <c r="E183" s="23" t="s">
        <v>17</v>
      </c>
      <c r="F183" s="177">
        <f>F182</f>
        <v>1</v>
      </c>
      <c r="G183" s="177">
        <f>F181</f>
        <v>3</v>
      </c>
      <c r="H183" s="24">
        <v>10000</v>
      </c>
      <c r="I183" s="17">
        <f t="shared" si="7"/>
        <v>800000</v>
      </c>
      <c r="J183" s="98"/>
    </row>
    <row r="184" spans="1:13" s="3" customFormat="1" ht="18.55" hidden="1" outlineLevel="1">
      <c r="A184" s="98"/>
      <c r="B184" s="574" t="s">
        <v>6</v>
      </c>
      <c r="C184" s="178" t="s">
        <v>39</v>
      </c>
      <c r="D184" s="123" t="s">
        <v>23</v>
      </c>
      <c r="E184" s="15" t="s">
        <v>1</v>
      </c>
      <c r="F184" s="180">
        <v>3</v>
      </c>
      <c r="G184" s="180">
        <f>F186</f>
        <v>2</v>
      </c>
      <c r="H184" s="16">
        <v>0</v>
      </c>
      <c r="I184" s="17">
        <f t="shared" si="7"/>
        <v>800000</v>
      </c>
      <c r="J184" s="98"/>
      <c r="M184" s="31"/>
    </row>
    <row r="185" spans="1:13" s="3" customFormat="1" ht="18.55" hidden="1" outlineLevel="1">
      <c r="A185" s="98"/>
      <c r="B185" s="575"/>
      <c r="C185" s="178" t="s">
        <v>39</v>
      </c>
      <c r="D185" s="37" t="s">
        <v>5</v>
      </c>
      <c r="E185" s="19" t="s">
        <v>1</v>
      </c>
      <c r="F185" s="180">
        <f>F184</f>
        <v>3</v>
      </c>
      <c r="G185" s="180">
        <f>F187</f>
        <v>2</v>
      </c>
      <c r="H185" s="20">
        <v>0</v>
      </c>
      <c r="I185" s="17">
        <f t="shared" si="7"/>
        <v>800000</v>
      </c>
      <c r="J185" s="98"/>
      <c r="M185" s="31"/>
    </row>
    <row r="186" spans="1:13" s="3" customFormat="1" ht="18.55" hidden="1" outlineLevel="1">
      <c r="A186" s="98"/>
      <c r="B186" s="575"/>
      <c r="C186" s="178" t="s">
        <v>39</v>
      </c>
      <c r="D186" s="37" t="s">
        <v>25</v>
      </c>
      <c r="E186" s="19" t="s">
        <v>17</v>
      </c>
      <c r="F186" s="180">
        <v>2</v>
      </c>
      <c r="G186" s="180">
        <f>F184</f>
        <v>3</v>
      </c>
      <c r="H186" s="20">
        <v>10000</v>
      </c>
      <c r="I186" s="17">
        <f t="shared" si="7"/>
        <v>810000</v>
      </c>
      <c r="J186" s="98"/>
      <c r="M186" s="31"/>
    </row>
    <row r="187" spans="1:13" s="3" customFormat="1" ht="18.55" hidden="1" outlineLevel="1">
      <c r="A187" s="98"/>
      <c r="B187" s="575"/>
      <c r="C187" s="178" t="s">
        <v>39</v>
      </c>
      <c r="D187" s="37" t="s">
        <v>118</v>
      </c>
      <c r="E187" s="19" t="s">
        <v>17</v>
      </c>
      <c r="F187" s="174">
        <f>F186</f>
        <v>2</v>
      </c>
      <c r="G187" s="174">
        <f>F185</f>
        <v>3</v>
      </c>
      <c r="H187" s="20">
        <v>10000</v>
      </c>
      <c r="I187" s="17">
        <f t="shared" si="7"/>
        <v>820000</v>
      </c>
      <c r="J187" s="98"/>
      <c r="M187" s="31"/>
    </row>
    <row r="188" spans="1:13" s="3" customFormat="1" ht="18.55" hidden="1" outlineLevel="1">
      <c r="A188" s="98"/>
      <c r="B188" s="576" t="s">
        <v>7</v>
      </c>
      <c r="C188" s="178" t="s">
        <v>39</v>
      </c>
      <c r="D188" s="124" t="s">
        <v>25</v>
      </c>
      <c r="E188" s="23" t="str">
        <f>E184</f>
        <v>Thắng</v>
      </c>
      <c r="F188" s="179">
        <v>3</v>
      </c>
      <c r="G188" s="179">
        <f>F190</f>
        <v>2</v>
      </c>
      <c r="H188" s="24">
        <v>0</v>
      </c>
      <c r="I188" s="17">
        <f t="shared" si="7"/>
        <v>820000</v>
      </c>
      <c r="J188" s="98"/>
      <c r="M188" s="31"/>
    </row>
    <row r="189" spans="1:13" s="3" customFormat="1" ht="18.55" hidden="1" outlineLevel="1">
      <c r="A189" s="98"/>
      <c r="B189" s="576"/>
      <c r="C189" s="178" t="s">
        <v>39</v>
      </c>
      <c r="D189" s="124" t="s">
        <v>118</v>
      </c>
      <c r="E189" s="23" t="s">
        <v>1</v>
      </c>
      <c r="F189" s="181">
        <f>F188</f>
        <v>3</v>
      </c>
      <c r="G189" s="181">
        <f>F191</f>
        <v>2</v>
      </c>
      <c r="H189" s="24">
        <v>0</v>
      </c>
      <c r="I189" s="17">
        <f t="shared" si="7"/>
        <v>820000</v>
      </c>
      <c r="J189" s="98"/>
      <c r="M189" s="31"/>
    </row>
    <row r="190" spans="1:13" s="3" customFormat="1" ht="18.55" hidden="1" outlineLevel="1">
      <c r="A190" s="98"/>
      <c r="B190" s="576"/>
      <c r="C190" s="178" t="s">
        <v>39</v>
      </c>
      <c r="D190" s="124" t="s">
        <v>5</v>
      </c>
      <c r="E190" s="23" t="s">
        <v>17</v>
      </c>
      <c r="F190" s="181">
        <v>2</v>
      </c>
      <c r="G190" s="181">
        <f>F188</f>
        <v>3</v>
      </c>
      <c r="H190" s="24">
        <v>10000</v>
      </c>
      <c r="I190" s="17">
        <f t="shared" si="7"/>
        <v>830000</v>
      </c>
      <c r="J190" s="98"/>
      <c r="M190" s="31"/>
    </row>
    <row r="191" spans="1:13" s="3" customFormat="1" ht="18.55" hidden="1" outlineLevel="1">
      <c r="A191" s="98"/>
      <c r="B191" s="576"/>
      <c r="C191" s="178" t="s">
        <v>39</v>
      </c>
      <c r="D191" s="124" t="s">
        <v>23</v>
      </c>
      <c r="E191" s="23" t="s">
        <v>17</v>
      </c>
      <c r="F191" s="177">
        <f>F190</f>
        <v>2</v>
      </c>
      <c r="G191" s="177">
        <f>F189</f>
        <v>3</v>
      </c>
      <c r="H191" s="24">
        <v>10000</v>
      </c>
      <c r="I191" s="17">
        <f t="shared" si="7"/>
        <v>840000</v>
      </c>
      <c r="J191" s="98"/>
      <c r="M191" s="31"/>
    </row>
    <row r="192" spans="1:13" s="3" customFormat="1" ht="18.55" hidden="1" outlineLevel="1">
      <c r="A192" s="98"/>
      <c r="B192" s="574" t="s">
        <v>8</v>
      </c>
      <c r="C192" s="178" t="s">
        <v>39</v>
      </c>
      <c r="D192" s="123" t="s">
        <v>111</v>
      </c>
      <c r="E192" s="15" t="s">
        <v>1</v>
      </c>
      <c r="F192" s="180">
        <v>3</v>
      </c>
      <c r="G192" s="180">
        <f>F194</f>
        <v>2</v>
      </c>
      <c r="H192" s="16">
        <v>0</v>
      </c>
      <c r="I192" s="17">
        <f t="shared" si="7"/>
        <v>840000</v>
      </c>
      <c r="J192" s="98"/>
      <c r="M192" s="31"/>
    </row>
    <row r="193" spans="1:13" s="3" customFormat="1" ht="18.55" hidden="1" outlineLevel="1">
      <c r="A193" s="98"/>
      <c r="B193" s="575"/>
      <c r="C193" s="178" t="s">
        <v>39</v>
      </c>
      <c r="D193" s="37" t="s">
        <v>14</v>
      </c>
      <c r="E193" s="19" t="s">
        <v>1</v>
      </c>
      <c r="F193" s="180">
        <f>F192</f>
        <v>3</v>
      </c>
      <c r="G193" s="180">
        <f>F195</f>
        <v>2</v>
      </c>
      <c r="H193" s="20">
        <v>0</v>
      </c>
      <c r="I193" s="17">
        <f t="shared" si="7"/>
        <v>840000</v>
      </c>
      <c r="J193" s="98"/>
      <c r="M193" s="31"/>
    </row>
    <row r="194" spans="1:13" s="3" customFormat="1" ht="18.55" hidden="1" outlineLevel="1">
      <c r="A194" s="98"/>
      <c r="B194" s="575"/>
      <c r="C194" s="178" t="s">
        <v>39</v>
      </c>
      <c r="D194" s="37" t="s">
        <v>4</v>
      </c>
      <c r="E194" s="19" t="s">
        <v>17</v>
      </c>
      <c r="F194" s="180">
        <v>2</v>
      </c>
      <c r="G194" s="180">
        <f>F192</f>
        <v>3</v>
      </c>
      <c r="H194" s="20">
        <v>10000</v>
      </c>
      <c r="I194" s="17">
        <f t="shared" si="7"/>
        <v>850000</v>
      </c>
      <c r="J194" s="98"/>
      <c r="M194" s="31"/>
    </row>
    <row r="195" spans="1:13" s="3" customFormat="1" ht="18.55" hidden="1" outlineLevel="1">
      <c r="A195" s="98"/>
      <c r="B195" s="575"/>
      <c r="C195" s="178" t="s">
        <v>39</v>
      </c>
      <c r="D195" s="37" t="s">
        <v>15</v>
      </c>
      <c r="E195" s="19" t="s">
        <v>17</v>
      </c>
      <c r="F195" s="174">
        <f>F194</f>
        <v>2</v>
      </c>
      <c r="G195" s="174">
        <f>F193</f>
        <v>3</v>
      </c>
      <c r="H195" s="20">
        <v>10000</v>
      </c>
      <c r="I195" s="17">
        <f t="shared" si="7"/>
        <v>860000</v>
      </c>
      <c r="J195" s="98"/>
      <c r="M195" s="31"/>
    </row>
    <row r="196" spans="1:13" s="3" customFormat="1" ht="18.55" hidden="1" outlineLevel="1">
      <c r="A196" s="98"/>
      <c r="B196" s="576" t="s">
        <v>10</v>
      </c>
      <c r="C196" s="178" t="s">
        <v>39</v>
      </c>
      <c r="D196" s="124" t="s">
        <v>14</v>
      </c>
      <c r="E196" s="23" t="str">
        <f>E192</f>
        <v>Thắng</v>
      </c>
      <c r="F196" s="179">
        <v>3</v>
      </c>
      <c r="G196" s="179">
        <f>F198</f>
        <v>2</v>
      </c>
      <c r="H196" s="24">
        <v>0</v>
      </c>
      <c r="I196" s="17">
        <f t="shared" si="7"/>
        <v>860000</v>
      </c>
      <c r="J196" s="98"/>
      <c r="M196" s="31"/>
    </row>
    <row r="197" spans="1:13" s="3" customFormat="1" ht="18.55" hidden="1" outlineLevel="1">
      <c r="A197" s="98"/>
      <c r="B197" s="576"/>
      <c r="C197" s="178" t="s">
        <v>39</v>
      </c>
      <c r="D197" s="124" t="s">
        <v>15</v>
      </c>
      <c r="E197" s="23" t="s">
        <v>1</v>
      </c>
      <c r="F197" s="181">
        <f>F196</f>
        <v>3</v>
      </c>
      <c r="G197" s="181">
        <f>F199</f>
        <v>2</v>
      </c>
      <c r="H197" s="24">
        <v>0</v>
      </c>
      <c r="I197" s="17">
        <f t="shared" si="7"/>
        <v>860000</v>
      </c>
      <c r="J197" s="98"/>
      <c r="M197" s="31"/>
    </row>
    <row r="198" spans="1:13" s="3" customFormat="1" ht="18.55" hidden="1" outlineLevel="1">
      <c r="A198" s="98"/>
      <c r="B198" s="576"/>
      <c r="C198" s="178" t="s">
        <v>39</v>
      </c>
      <c r="D198" s="124" t="s">
        <v>227</v>
      </c>
      <c r="E198" s="23" t="s">
        <v>17</v>
      </c>
      <c r="F198" s="181">
        <v>2</v>
      </c>
      <c r="G198" s="181">
        <f>F196</f>
        <v>3</v>
      </c>
      <c r="H198" s="24">
        <v>0</v>
      </c>
      <c r="I198" s="17">
        <f t="shared" si="7"/>
        <v>860000</v>
      </c>
      <c r="J198" s="98"/>
      <c r="M198" s="31"/>
    </row>
    <row r="199" spans="1:13" s="3" customFormat="1" ht="18.55" hidden="1" outlineLevel="1">
      <c r="A199" s="98"/>
      <c r="B199" s="576"/>
      <c r="C199" s="178" t="s">
        <v>39</v>
      </c>
      <c r="D199" s="124" t="s">
        <v>111</v>
      </c>
      <c r="E199" s="23" t="s">
        <v>17</v>
      </c>
      <c r="F199" s="177">
        <f>F198</f>
        <v>2</v>
      </c>
      <c r="G199" s="177">
        <f>F197</f>
        <v>3</v>
      </c>
      <c r="H199" s="24">
        <v>0</v>
      </c>
      <c r="I199" s="17">
        <f t="shared" si="7"/>
        <v>860000</v>
      </c>
      <c r="J199" s="98"/>
      <c r="M199" s="31"/>
    </row>
    <row r="200" spans="1:13" s="3" customFormat="1" ht="18.55" hidden="1" outlineLevel="1">
      <c r="A200" s="98"/>
      <c r="B200" s="574" t="s">
        <v>31</v>
      </c>
      <c r="C200" s="178" t="s">
        <v>39</v>
      </c>
      <c r="D200" s="123" t="s">
        <v>15</v>
      </c>
      <c r="E200" s="15" t="s">
        <v>1</v>
      </c>
      <c r="F200" s="180">
        <v>3</v>
      </c>
      <c r="G200" s="180">
        <f>F202</f>
        <v>2</v>
      </c>
      <c r="H200" s="16">
        <v>0</v>
      </c>
      <c r="I200" s="17">
        <f t="shared" si="7"/>
        <v>860000</v>
      </c>
      <c r="J200" s="98"/>
      <c r="M200" s="31"/>
    </row>
    <row r="201" spans="1:13" s="3" customFormat="1" ht="18.55" hidden="1" outlineLevel="1">
      <c r="A201" s="98"/>
      <c r="B201" s="575"/>
      <c r="C201" s="178" t="s">
        <v>39</v>
      </c>
      <c r="D201" s="37" t="s">
        <v>111</v>
      </c>
      <c r="E201" s="19" t="s">
        <v>1</v>
      </c>
      <c r="F201" s="180">
        <f>F200</f>
        <v>3</v>
      </c>
      <c r="G201" s="180">
        <f>F203</f>
        <v>2</v>
      </c>
      <c r="H201" s="20">
        <v>0</v>
      </c>
      <c r="I201" s="17">
        <f t="shared" si="7"/>
        <v>860000</v>
      </c>
      <c r="J201" s="98"/>
      <c r="M201" s="31"/>
    </row>
    <row r="202" spans="1:13" s="3" customFormat="1" ht="18.55" hidden="1" outlineLevel="1">
      <c r="A202" s="98"/>
      <c r="B202" s="575"/>
      <c r="C202" s="178" t="s">
        <v>39</v>
      </c>
      <c r="D202" s="37" t="s">
        <v>14</v>
      </c>
      <c r="E202" s="19" t="s">
        <v>17</v>
      </c>
      <c r="F202" s="180">
        <v>2</v>
      </c>
      <c r="G202" s="180">
        <f>F200</f>
        <v>3</v>
      </c>
      <c r="H202" s="20">
        <v>10000</v>
      </c>
      <c r="I202" s="17">
        <f t="shared" si="7"/>
        <v>870000</v>
      </c>
      <c r="J202" s="98"/>
      <c r="M202" s="31"/>
    </row>
    <row r="203" spans="1:13" s="3" customFormat="1" ht="18.55" hidden="1" outlineLevel="1">
      <c r="A203" s="98"/>
      <c r="B203" s="575"/>
      <c r="C203" s="178" t="s">
        <v>39</v>
      </c>
      <c r="D203" s="37" t="s">
        <v>227</v>
      </c>
      <c r="E203" s="19" t="s">
        <v>17</v>
      </c>
      <c r="F203" s="174">
        <f>F202</f>
        <v>2</v>
      </c>
      <c r="G203" s="174">
        <f>F201</f>
        <v>3</v>
      </c>
      <c r="H203" s="20">
        <v>0</v>
      </c>
      <c r="I203" s="17">
        <f t="shared" si="7"/>
        <v>870000</v>
      </c>
      <c r="J203" s="98"/>
      <c r="M203" s="31"/>
    </row>
    <row r="204" spans="1:13" s="3" customFormat="1" ht="18.55" hidden="1" outlineLevel="1">
      <c r="A204" s="98"/>
      <c r="B204" s="576" t="s">
        <v>36</v>
      </c>
      <c r="C204" s="178" t="s">
        <v>39</v>
      </c>
      <c r="D204" s="124" t="s">
        <v>5</v>
      </c>
      <c r="E204" s="23" t="str">
        <f>E200</f>
        <v>Thắng</v>
      </c>
      <c r="F204" s="179">
        <v>3</v>
      </c>
      <c r="G204" s="179">
        <f>F206</f>
        <v>2</v>
      </c>
      <c r="H204" s="24">
        <v>0</v>
      </c>
      <c r="I204" s="17">
        <f t="shared" si="7"/>
        <v>870000</v>
      </c>
      <c r="J204" s="98"/>
      <c r="M204" s="31"/>
    </row>
    <row r="205" spans="1:13" s="3" customFormat="1" ht="18.55" hidden="1" outlineLevel="1">
      <c r="A205" s="98"/>
      <c r="B205" s="576"/>
      <c r="C205" s="178" t="s">
        <v>39</v>
      </c>
      <c r="D205" s="124" t="s">
        <v>25</v>
      </c>
      <c r="E205" s="23" t="s">
        <v>1</v>
      </c>
      <c r="F205" s="181">
        <f>F204</f>
        <v>3</v>
      </c>
      <c r="G205" s="181">
        <f>F207</f>
        <v>2</v>
      </c>
      <c r="H205" s="24">
        <v>0</v>
      </c>
      <c r="I205" s="17">
        <f t="shared" si="7"/>
        <v>870000</v>
      </c>
      <c r="J205" s="98"/>
      <c r="M205" s="31"/>
    </row>
    <row r="206" spans="1:13" s="3" customFormat="1" ht="18.55" hidden="1" outlineLevel="1">
      <c r="A206" s="98"/>
      <c r="B206" s="576"/>
      <c r="C206" s="178" t="s">
        <v>39</v>
      </c>
      <c r="D206" s="124" t="s">
        <v>23</v>
      </c>
      <c r="E206" s="23" t="s">
        <v>17</v>
      </c>
      <c r="F206" s="181">
        <v>2</v>
      </c>
      <c r="G206" s="181">
        <f>F204</f>
        <v>3</v>
      </c>
      <c r="H206" s="24">
        <v>10000</v>
      </c>
      <c r="I206" s="17">
        <f t="shared" si="7"/>
        <v>880000</v>
      </c>
      <c r="J206" s="98"/>
      <c r="M206" s="31"/>
    </row>
    <row r="207" spans="1:13" s="3" customFormat="1" ht="18.55" hidden="1" outlineLevel="1">
      <c r="A207" s="98"/>
      <c r="B207" s="576"/>
      <c r="C207" s="178" t="s">
        <v>39</v>
      </c>
      <c r="D207" s="124" t="s">
        <v>0</v>
      </c>
      <c r="E207" s="23" t="s">
        <v>17</v>
      </c>
      <c r="F207" s="177">
        <f>F206</f>
        <v>2</v>
      </c>
      <c r="G207" s="177">
        <f>F205</f>
        <v>3</v>
      </c>
      <c r="H207" s="24">
        <v>10000</v>
      </c>
      <c r="I207" s="17">
        <f>I206+H207</f>
        <v>890000</v>
      </c>
      <c r="J207" s="98"/>
      <c r="M207" s="31"/>
    </row>
    <row r="208" spans="1:13" s="3" customFormat="1" ht="18.55" hidden="1" outlineLevel="1">
      <c r="A208" s="98"/>
      <c r="B208" s="574" t="s">
        <v>37</v>
      </c>
      <c r="C208" s="178" t="s">
        <v>39</v>
      </c>
      <c r="D208" s="123" t="s">
        <v>0</v>
      </c>
      <c r="E208" s="15" t="s">
        <v>1</v>
      </c>
      <c r="F208" s="180">
        <v>3</v>
      </c>
      <c r="G208" s="180">
        <f>F210</f>
        <v>1</v>
      </c>
      <c r="H208" s="16">
        <v>0</v>
      </c>
      <c r="I208" s="17">
        <f t="shared" ref="I208:I219" si="8">I207+H208</f>
        <v>890000</v>
      </c>
      <c r="J208" s="98"/>
      <c r="M208" s="31"/>
    </row>
    <row r="209" spans="1:13" s="3" customFormat="1" ht="18.55" hidden="1" outlineLevel="1">
      <c r="A209" s="98"/>
      <c r="B209" s="575"/>
      <c r="C209" s="178" t="s">
        <v>39</v>
      </c>
      <c r="D209" s="37" t="s">
        <v>15</v>
      </c>
      <c r="E209" s="19" t="s">
        <v>1</v>
      </c>
      <c r="F209" s="180">
        <f>F208</f>
        <v>3</v>
      </c>
      <c r="G209" s="180">
        <f>F211</f>
        <v>1</v>
      </c>
      <c r="H209" s="20">
        <v>0</v>
      </c>
      <c r="I209" s="17">
        <f t="shared" si="8"/>
        <v>890000</v>
      </c>
      <c r="J209" s="98"/>
      <c r="M209" s="31"/>
    </row>
    <row r="210" spans="1:13" s="3" customFormat="1" ht="18.55" hidden="1" outlineLevel="1">
      <c r="A210" s="98"/>
      <c r="B210" s="575"/>
      <c r="C210" s="178" t="s">
        <v>39</v>
      </c>
      <c r="D210" s="37" t="s">
        <v>25</v>
      </c>
      <c r="E210" s="19" t="s">
        <v>17</v>
      </c>
      <c r="F210" s="180">
        <v>1</v>
      </c>
      <c r="G210" s="180">
        <f>F208</f>
        <v>3</v>
      </c>
      <c r="H210" s="20">
        <v>10000</v>
      </c>
      <c r="I210" s="17">
        <f t="shared" si="8"/>
        <v>900000</v>
      </c>
      <c r="J210" s="98"/>
      <c r="M210" s="31"/>
    </row>
    <row r="211" spans="1:13" s="3" customFormat="1" ht="18.55" hidden="1" outlineLevel="1">
      <c r="A211" s="98"/>
      <c r="B211" s="575"/>
      <c r="C211" s="178" t="s">
        <v>39</v>
      </c>
      <c r="D211" s="37" t="s">
        <v>5</v>
      </c>
      <c r="E211" s="19" t="s">
        <v>17</v>
      </c>
      <c r="F211" s="174">
        <f>F210</f>
        <v>1</v>
      </c>
      <c r="G211" s="174">
        <f>F209</f>
        <v>3</v>
      </c>
      <c r="H211" s="20">
        <v>10000</v>
      </c>
      <c r="I211" s="17">
        <f t="shared" si="8"/>
        <v>910000</v>
      </c>
      <c r="J211" s="98"/>
      <c r="M211" s="31"/>
    </row>
    <row r="212" spans="1:13" s="3" customFormat="1" ht="18.55" hidden="1" outlineLevel="1">
      <c r="A212" s="98"/>
      <c r="B212" s="576" t="s">
        <v>41</v>
      </c>
      <c r="C212" s="178" t="s">
        <v>39</v>
      </c>
      <c r="D212" s="124" t="s">
        <v>23</v>
      </c>
      <c r="E212" s="23" t="str">
        <f>E208</f>
        <v>Thắng</v>
      </c>
      <c r="F212" s="179">
        <v>3</v>
      </c>
      <c r="G212" s="179">
        <f>F214</f>
        <v>0</v>
      </c>
      <c r="H212" s="24">
        <v>0</v>
      </c>
      <c r="I212" s="17">
        <f t="shared" si="8"/>
        <v>910000</v>
      </c>
      <c r="J212" s="98"/>
      <c r="M212" s="31"/>
    </row>
    <row r="213" spans="1:13" s="3" customFormat="1" ht="18.55" hidden="1" outlineLevel="1">
      <c r="A213" s="98"/>
      <c r="B213" s="576"/>
      <c r="C213" s="178" t="s">
        <v>39</v>
      </c>
      <c r="D213" s="124" t="s">
        <v>111</v>
      </c>
      <c r="E213" s="23" t="s">
        <v>1</v>
      </c>
      <c r="F213" s="181">
        <f>F212</f>
        <v>3</v>
      </c>
      <c r="G213" s="181">
        <f>F215</f>
        <v>0</v>
      </c>
      <c r="H213" s="24">
        <v>0</v>
      </c>
      <c r="I213" s="17">
        <f t="shared" si="8"/>
        <v>910000</v>
      </c>
      <c r="J213" s="98"/>
      <c r="M213" s="31"/>
    </row>
    <row r="214" spans="1:13" s="3" customFormat="1" ht="18.55" hidden="1" outlineLevel="1">
      <c r="A214" s="98"/>
      <c r="B214" s="576"/>
      <c r="C214" s="178" t="s">
        <v>39</v>
      </c>
      <c r="D214" s="124" t="s">
        <v>15</v>
      </c>
      <c r="E214" s="23" t="s">
        <v>17</v>
      </c>
      <c r="F214" s="181">
        <v>0</v>
      </c>
      <c r="G214" s="181">
        <f>F212</f>
        <v>3</v>
      </c>
      <c r="H214" s="24">
        <v>10000</v>
      </c>
      <c r="I214" s="17">
        <f t="shared" si="8"/>
        <v>920000</v>
      </c>
      <c r="J214" s="98"/>
      <c r="M214" s="31"/>
    </row>
    <row r="215" spans="1:13" s="3" customFormat="1" ht="18.55" hidden="1" outlineLevel="1">
      <c r="A215" s="98"/>
      <c r="B215" s="576"/>
      <c r="C215" s="178" t="s">
        <v>39</v>
      </c>
      <c r="D215" s="124" t="s">
        <v>0</v>
      </c>
      <c r="E215" s="23" t="s">
        <v>17</v>
      </c>
      <c r="F215" s="177">
        <f>F214</f>
        <v>0</v>
      </c>
      <c r="G215" s="177">
        <f>F213</f>
        <v>3</v>
      </c>
      <c r="H215" s="24">
        <v>10000</v>
      </c>
      <c r="I215" s="17">
        <f t="shared" si="8"/>
        <v>930000</v>
      </c>
      <c r="J215" s="98"/>
      <c r="M215" s="31"/>
    </row>
    <row r="216" spans="1:13" s="3" customFormat="1" ht="18.55" hidden="1" outlineLevel="1">
      <c r="A216" s="98"/>
      <c r="B216" s="574" t="s">
        <v>48</v>
      </c>
      <c r="C216" s="178" t="s">
        <v>39</v>
      </c>
      <c r="D216" s="123" t="s">
        <v>0</v>
      </c>
      <c r="E216" s="15" t="s">
        <v>1</v>
      </c>
      <c r="F216" s="180">
        <v>3</v>
      </c>
      <c r="G216" s="180">
        <f>F218</f>
        <v>2</v>
      </c>
      <c r="H216" s="16">
        <v>0</v>
      </c>
      <c r="I216" s="17">
        <f t="shared" si="8"/>
        <v>930000</v>
      </c>
      <c r="J216" s="98"/>
      <c r="M216" s="31"/>
    </row>
    <row r="217" spans="1:13" s="3" customFormat="1" ht="18.55" hidden="1" outlineLevel="1">
      <c r="A217" s="98"/>
      <c r="B217" s="575"/>
      <c r="C217" s="178" t="s">
        <v>39</v>
      </c>
      <c r="D217" s="37" t="s">
        <v>23</v>
      </c>
      <c r="E217" s="19" t="s">
        <v>1</v>
      </c>
      <c r="F217" s="180">
        <f>F216</f>
        <v>3</v>
      </c>
      <c r="G217" s="180">
        <f>F219</f>
        <v>2</v>
      </c>
      <c r="H217" s="20">
        <v>0</v>
      </c>
      <c r="I217" s="17">
        <f t="shared" si="8"/>
        <v>930000</v>
      </c>
      <c r="J217" s="98"/>
      <c r="M217" s="31"/>
    </row>
    <row r="218" spans="1:13" s="3" customFormat="1" ht="18.55" hidden="1" outlineLevel="1">
      <c r="A218" s="98"/>
      <c r="B218" s="575"/>
      <c r="C218" s="178" t="s">
        <v>39</v>
      </c>
      <c r="D218" s="37" t="s">
        <v>25</v>
      </c>
      <c r="E218" s="19" t="s">
        <v>17</v>
      </c>
      <c r="F218" s="180">
        <v>2</v>
      </c>
      <c r="G218" s="180">
        <f>F216</f>
        <v>3</v>
      </c>
      <c r="H218" s="20">
        <v>10000</v>
      </c>
      <c r="I218" s="17">
        <f t="shared" si="8"/>
        <v>940000</v>
      </c>
      <c r="J218" s="98"/>
      <c r="M218" s="31"/>
    </row>
    <row r="219" spans="1:13" s="3" customFormat="1" ht="18.55" hidden="1" outlineLevel="1">
      <c r="A219" s="98"/>
      <c r="B219" s="575"/>
      <c r="C219" s="178" t="s">
        <v>39</v>
      </c>
      <c r="D219" s="37" t="s">
        <v>5</v>
      </c>
      <c r="E219" s="19" t="s">
        <v>17</v>
      </c>
      <c r="F219" s="174">
        <f>F218</f>
        <v>2</v>
      </c>
      <c r="G219" s="174">
        <f>F217</f>
        <v>3</v>
      </c>
      <c r="H219" s="20">
        <v>10000</v>
      </c>
      <c r="I219" s="17">
        <f t="shared" si="8"/>
        <v>950000</v>
      </c>
      <c r="J219" s="98"/>
      <c r="M219" s="31"/>
    </row>
    <row r="220" spans="1:13" s="3" customFormat="1" ht="18.55" collapsed="1">
      <c r="A220" s="98"/>
      <c r="B220" s="6" t="s">
        <v>228</v>
      </c>
      <c r="C220" s="7"/>
      <c r="D220" s="122"/>
      <c r="E220" s="9"/>
      <c r="F220" s="9"/>
      <c r="G220" s="9"/>
      <c r="H220" s="11">
        <f>SUM(H221:H236)</f>
        <v>80000</v>
      </c>
      <c r="I220" s="12">
        <v>0</v>
      </c>
      <c r="J220" s="98"/>
    </row>
    <row r="221" spans="1:13" s="3" customFormat="1" ht="18.55" hidden="1" outlineLevel="1">
      <c r="A221" s="98"/>
      <c r="B221" s="574" t="s">
        <v>2</v>
      </c>
      <c r="C221" s="185" t="s">
        <v>39</v>
      </c>
      <c r="D221" s="123" t="s">
        <v>23</v>
      </c>
      <c r="E221" s="15" t="s">
        <v>1</v>
      </c>
      <c r="F221" s="187">
        <v>3</v>
      </c>
      <c r="G221" s="187">
        <f>F223</f>
        <v>0</v>
      </c>
      <c r="H221" s="16">
        <v>0</v>
      </c>
      <c r="I221" s="17">
        <f>I219+H221</f>
        <v>950000</v>
      </c>
      <c r="J221" s="98"/>
    </row>
    <row r="222" spans="1:13" s="3" customFormat="1" ht="18.55" hidden="1" outlineLevel="1">
      <c r="A222" s="98"/>
      <c r="B222" s="575"/>
      <c r="C222" s="185" t="s">
        <v>39</v>
      </c>
      <c r="D222" s="37" t="s">
        <v>16</v>
      </c>
      <c r="E222" s="19" t="s">
        <v>1</v>
      </c>
      <c r="F222" s="186">
        <f>F221</f>
        <v>3</v>
      </c>
      <c r="G222" s="186">
        <f>F224</f>
        <v>0</v>
      </c>
      <c r="H222" s="20">
        <v>0</v>
      </c>
      <c r="I222" s="17">
        <f t="shared" ref="I222:I236" si="9">I221+H222</f>
        <v>950000</v>
      </c>
      <c r="J222" s="98"/>
    </row>
    <row r="223" spans="1:13" s="3" customFormat="1" ht="18.55" hidden="1" outlineLevel="1">
      <c r="A223" s="98"/>
      <c r="B223" s="575"/>
      <c r="C223" s="185" t="s">
        <v>39</v>
      </c>
      <c r="D223" s="37" t="s">
        <v>4</v>
      </c>
      <c r="E223" s="19" t="s">
        <v>17</v>
      </c>
      <c r="F223" s="186">
        <v>0</v>
      </c>
      <c r="G223" s="186">
        <f>F221</f>
        <v>3</v>
      </c>
      <c r="H223" s="20">
        <v>10000</v>
      </c>
      <c r="I223" s="17">
        <f t="shared" si="9"/>
        <v>960000</v>
      </c>
      <c r="J223" s="98"/>
    </row>
    <row r="224" spans="1:13" s="3" customFormat="1" ht="18.55" hidden="1" outlineLevel="1">
      <c r="A224" s="98"/>
      <c r="B224" s="575"/>
      <c r="C224" s="185" t="s">
        <v>39</v>
      </c>
      <c r="D224" s="37" t="s">
        <v>5</v>
      </c>
      <c r="E224" s="19" t="s">
        <v>17</v>
      </c>
      <c r="F224" s="183">
        <f>F223</f>
        <v>0</v>
      </c>
      <c r="G224" s="183">
        <f>F222</f>
        <v>3</v>
      </c>
      <c r="H224" s="20">
        <v>10000</v>
      </c>
      <c r="I224" s="17">
        <f t="shared" si="9"/>
        <v>970000</v>
      </c>
      <c r="J224" s="98"/>
    </row>
    <row r="225" spans="1:13" s="3" customFormat="1" ht="18.55" hidden="1" outlineLevel="1">
      <c r="A225" s="98"/>
      <c r="B225" s="576" t="s">
        <v>3</v>
      </c>
      <c r="C225" s="185" t="s">
        <v>39</v>
      </c>
      <c r="D225" s="124" t="s">
        <v>13</v>
      </c>
      <c r="E225" s="23" t="str">
        <f>E221</f>
        <v>Thắng</v>
      </c>
      <c r="F225" s="188">
        <v>3</v>
      </c>
      <c r="G225" s="188">
        <f>F227</f>
        <v>1</v>
      </c>
      <c r="H225" s="24">
        <v>0</v>
      </c>
      <c r="I225" s="17">
        <f t="shared" si="9"/>
        <v>970000</v>
      </c>
      <c r="J225" s="98"/>
    </row>
    <row r="226" spans="1:13" s="3" customFormat="1" ht="18.55" hidden="1" outlineLevel="1">
      <c r="A226" s="98"/>
      <c r="B226" s="576"/>
      <c r="C226" s="185" t="s">
        <v>39</v>
      </c>
      <c r="D226" s="124" t="s">
        <v>25</v>
      </c>
      <c r="E226" s="23" t="s">
        <v>1</v>
      </c>
      <c r="F226" s="189">
        <f>F225</f>
        <v>3</v>
      </c>
      <c r="G226" s="189">
        <f>F228</f>
        <v>1</v>
      </c>
      <c r="H226" s="24">
        <v>0</v>
      </c>
      <c r="I226" s="17">
        <f t="shared" si="9"/>
        <v>970000</v>
      </c>
      <c r="J226" s="98"/>
    </row>
    <row r="227" spans="1:13" s="3" customFormat="1" ht="18.55" hidden="1" outlineLevel="1">
      <c r="A227" s="98"/>
      <c r="B227" s="576"/>
      <c r="C227" s="185" t="s">
        <v>39</v>
      </c>
      <c r="D227" s="124" t="s">
        <v>0</v>
      </c>
      <c r="E227" s="23" t="s">
        <v>17</v>
      </c>
      <c r="F227" s="189">
        <v>1</v>
      </c>
      <c r="G227" s="189">
        <f>F225</f>
        <v>3</v>
      </c>
      <c r="H227" s="24">
        <v>10000</v>
      </c>
      <c r="I227" s="17">
        <f t="shared" si="9"/>
        <v>980000</v>
      </c>
      <c r="J227" s="98"/>
    </row>
    <row r="228" spans="1:13" s="3" customFormat="1" ht="18.55" hidden="1" outlineLevel="1">
      <c r="A228" s="98"/>
      <c r="B228" s="576"/>
      <c r="C228" s="185" t="s">
        <v>39</v>
      </c>
      <c r="D228" s="124" t="s">
        <v>15</v>
      </c>
      <c r="E228" s="23" t="s">
        <v>17</v>
      </c>
      <c r="F228" s="184">
        <f>F227</f>
        <v>1</v>
      </c>
      <c r="G228" s="184">
        <f>F226</f>
        <v>3</v>
      </c>
      <c r="H228" s="24">
        <v>10000</v>
      </c>
      <c r="I228" s="17">
        <f t="shared" si="9"/>
        <v>990000</v>
      </c>
      <c r="J228" s="98"/>
    </row>
    <row r="229" spans="1:13" s="3" customFormat="1" ht="18.55" hidden="1" outlineLevel="1">
      <c r="A229" s="98"/>
      <c r="B229" s="574" t="s">
        <v>6</v>
      </c>
      <c r="C229" s="185" t="s">
        <v>39</v>
      </c>
      <c r="D229" s="123" t="s">
        <v>23</v>
      </c>
      <c r="E229" s="15" t="s">
        <v>1</v>
      </c>
      <c r="F229" s="186">
        <v>3</v>
      </c>
      <c r="G229" s="186">
        <f>F231</f>
        <v>1</v>
      </c>
      <c r="H229" s="16">
        <v>0</v>
      </c>
      <c r="I229" s="17">
        <f t="shared" si="9"/>
        <v>990000</v>
      </c>
      <c r="J229" s="98"/>
      <c r="M229" s="31"/>
    </row>
    <row r="230" spans="1:13" s="3" customFormat="1" ht="18.55" hidden="1" outlineLevel="1">
      <c r="A230" s="98"/>
      <c r="B230" s="575"/>
      <c r="C230" s="185" t="s">
        <v>39</v>
      </c>
      <c r="D230" s="37" t="s">
        <v>16</v>
      </c>
      <c r="E230" s="19" t="s">
        <v>1</v>
      </c>
      <c r="F230" s="186">
        <f>F229</f>
        <v>3</v>
      </c>
      <c r="G230" s="186">
        <f>F232</f>
        <v>1</v>
      </c>
      <c r="H230" s="20">
        <v>0</v>
      </c>
      <c r="I230" s="17">
        <f t="shared" si="9"/>
        <v>990000</v>
      </c>
      <c r="J230" s="98"/>
      <c r="M230" s="31"/>
    </row>
    <row r="231" spans="1:13" s="3" customFormat="1" ht="18.55" hidden="1" outlineLevel="1">
      <c r="A231" s="98"/>
      <c r="B231" s="575"/>
      <c r="C231" s="185" t="s">
        <v>39</v>
      </c>
      <c r="D231" s="37" t="s">
        <v>0</v>
      </c>
      <c r="E231" s="19" t="s">
        <v>17</v>
      </c>
      <c r="F231" s="186">
        <v>1</v>
      </c>
      <c r="G231" s="186">
        <f>F229</f>
        <v>3</v>
      </c>
      <c r="H231" s="20">
        <v>10000</v>
      </c>
      <c r="I231" s="17">
        <f t="shared" si="9"/>
        <v>1000000</v>
      </c>
      <c r="J231" s="98"/>
      <c r="M231" s="31"/>
    </row>
    <row r="232" spans="1:13" s="3" customFormat="1" ht="18.55" hidden="1" outlineLevel="1">
      <c r="A232" s="98"/>
      <c r="B232" s="575"/>
      <c r="C232" s="185" t="s">
        <v>39</v>
      </c>
      <c r="D232" s="37" t="s">
        <v>5</v>
      </c>
      <c r="E232" s="19" t="s">
        <v>17</v>
      </c>
      <c r="F232" s="183">
        <f>F231</f>
        <v>1</v>
      </c>
      <c r="G232" s="183">
        <f>F230</f>
        <v>3</v>
      </c>
      <c r="H232" s="20">
        <v>10000</v>
      </c>
      <c r="I232" s="17">
        <f t="shared" si="9"/>
        <v>1010000</v>
      </c>
      <c r="J232" s="98"/>
      <c r="M232" s="31"/>
    </row>
    <row r="233" spans="1:13" s="3" customFormat="1" ht="18.55" hidden="1" outlineLevel="1">
      <c r="A233" s="98"/>
      <c r="B233" s="576" t="s">
        <v>7</v>
      </c>
      <c r="C233" s="185" t="s">
        <v>39</v>
      </c>
      <c r="D233" s="124" t="s">
        <v>15</v>
      </c>
      <c r="E233" s="23" t="str">
        <f>E229</f>
        <v>Thắng</v>
      </c>
      <c r="F233" s="188">
        <v>3</v>
      </c>
      <c r="G233" s="188">
        <f>F235</f>
        <v>2</v>
      </c>
      <c r="H233" s="24">
        <v>0</v>
      </c>
      <c r="I233" s="17">
        <f t="shared" si="9"/>
        <v>1010000</v>
      </c>
      <c r="J233" s="98"/>
      <c r="M233" s="31"/>
    </row>
    <row r="234" spans="1:13" s="3" customFormat="1" ht="18.55" hidden="1" outlineLevel="1">
      <c r="A234" s="98"/>
      <c r="B234" s="576"/>
      <c r="C234" s="185" t="s">
        <v>39</v>
      </c>
      <c r="D234" s="124" t="s">
        <v>24</v>
      </c>
      <c r="E234" s="23" t="s">
        <v>1</v>
      </c>
      <c r="F234" s="189">
        <f>F233</f>
        <v>3</v>
      </c>
      <c r="G234" s="189">
        <f>F236</f>
        <v>2</v>
      </c>
      <c r="H234" s="24">
        <v>0</v>
      </c>
      <c r="I234" s="17">
        <f t="shared" si="9"/>
        <v>1010000</v>
      </c>
      <c r="J234" s="98"/>
      <c r="M234" s="31"/>
    </row>
    <row r="235" spans="1:13" s="3" customFormat="1" ht="18.55" hidden="1" outlineLevel="1">
      <c r="A235" s="98"/>
      <c r="B235" s="576"/>
      <c r="C235" s="185" t="s">
        <v>39</v>
      </c>
      <c r="D235" s="124" t="s">
        <v>25</v>
      </c>
      <c r="E235" s="23" t="s">
        <v>17</v>
      </c>
      <c r="F235" s="189">
        <v>2</v>
      </c>
      <c r="G235" s="189">
        <f>F233</f>
        <v>3</v>
      </c>
      <c r="H235" s="24">
        <v>10000</v>
      </c>
      <c r="I235" s="17">
        <f t="shared" si="9"/>
        <v>1020000</v>
      </c>
      <c r="J235" s="98"/>
      <c r="M235" s="31"/>
    </row>
    <row r="236" spans="1:13" s="3" customFormat="1" ht="18.55" hidden="1" outlineLevel="1">
      <c r="A236" s="98"/>
      <c r="B236" s="576"/>
      <c r="C236" s="185" t="s">
        <v>39</v>
      </c>
      <c r="D236" s="124" t="s">
        <v>13</v>
      </c>
      <c r="E236" s="23" t="s">
        <v>17</v>
      </c>
      <c r="F236" s="184">
        <f>F235</f>
        <v>2</v>
      </c>
      <c r="G236" s="184">
        <f>F234</f>
        <v>3</v>
      </c>
      <c r="H236" s="24">
        <v>10000</v>
      </c>
      <c r="I236" s="17">
        <f t="shared" si="9"/>
        <v>1030000</v>
      </c>
      <c r="J236" s="98"/>
      <c r="M236" s="31"/>
    </row>
    <row r="237" spans="1:13" s="3" customFormat="1" ht="18.55" collapsed="1">
      <c r="A237" s="98"/>
      <c r="B237" s="6" t="s">
        <v>234</v>
      </c>
      <c r="C237" s="7"/>
      <c r="D237" s="122"/>
      <c r="E237" s="9"/>
      <c r="F237" s="9"/>
      <c r="G237" s="9"/>
      <c r="H237" s="11">
        <f>SUM(H238:H281)</f>
        <v>220000</v>
      </c>
      <c r="I237" s="12">
        <v>0</v>
      </c>
      <c r="J237" s="98"/>
    </row>
    <row r="238" spans="1:13" s="3" customFormat="1" ht="18.55" hidden="1" outlineLevel="1">
      <c r="A238" s="98"/>
      <c r="B238" s="574" t="s">
        <v>2</v>
      </c>
      <c r="C238" s="192" t="s">
        <v>39</v>
      </c>
      <c r="D238" s="123" t="s">
        <v>23</v>
      </c>
      <c r="E238" s="15" t="s">
        <v>1</v>
      </c>
      <c r="F238" s="196">
        <v>3</v>
      </c>
      <c r="G238" s="196">
        <f>F240</f>
        <v>1</v>
      </c>
      <c r="H238" s="16">
        <v>0</v>
      </c>
      <c r="I238" s="17">
        <f>I236+H238</f>
        <v>1030000</v>
      </c>
      <c r="J238" s="98"/>
    </row>
    <row r="239" spans="1:13" s="3" customFormat="1" ht="18.55" hidden="1" outlineLevel="1">
      <c r="A239" s="98"/>
      <c r="B239" s="575"/>
      <c r="C239" s="192" t="s">
        <v>39</v>
      </c>
      <c r="D239" s="37" t="s">
        <v>14</v>
      </c>
      <c r="E239" s="19" t="s">
        <v>1</v>
      </c>
      <c r="F239" s="194">
        <f>F238</f>
        <v>3</v>
      </c>
      <c r="G239" s="194">
        <f>F241</f>
        <v>1</v>
      </c>
      <c r="H239" s="20">
        <v>0</v>
      </c>
      <c r="I239" s="17">
        <f t="shared" ref="I239:I253" si="10">I238+H239</f>
        <v>1030000</v>
      </c>
      <c r="J239" s="98"/>
    </row>
    <row r="240" spans="1:13" s="3" customFormat="1" ht="18.55" hidden="1" outlineLevel="1">
      <c r="A240" s="98"/>
      <c r="B240" s="575"/>
      <c r="C240" s="192" t="s">
        <v>39</v>
      </c>
      <c r="D240" s="37" t="s">
        <v>25</v>
      </c>
      <c r="E240" s="19" t="s">
        <v>17</v>
      </c>
      <c r="F240" s="194">
        <v>1</v>
      </c>
      <c r="G240" s="194">
        <f>F238</f>
        <v>3</v>
      </c>
      <c r="H240" s="20">
        <v>10000</v>
      </c>
      <c r="I240" s="17">
        <f t="shared" si="10"/>
        <v>1040000</v>
      </c>
      <c r="J240" s="98"/>
    </row>
    <row r="241" spans="1:13" s="3" customFormat="1" ht="18.55" hidden="1" outlineLevel="1">
      <c r="A241" s="98"/>
      <c r="B241" s="575"/>
      <c r="C241" s="192" t="s">
        <v>39</v>
      </c>
      <c r="D241" s="37" t="s">
        <v>24</v>
      </c>
      <c r="E241" s="19" t="s">
        <v>17</v>
      </c>
      <c r="F241" s="190">
        <f>F240</f>
        <v>1</v>
      </c>
      <c r="G241" s="190">
        <f>F239</f>
        <v>3</v>
      </c>
      <c r="H241" s="20">
        <v>10000</v>
      </c>
      <c r="I241" s="17">
        <f t="shared" si="10"/>
        <v>1050000</v>
      </c>
      <c r="J241" s="98"/>
    </row>
    <row r="242" spans="1:13" s="3" customFormat="1" ht="18.55" hidden="1" outlineLevel="1">
      <c r="A242" s="98"/>
      <c r="B242" s="576" t="s">
        <v>3</v>
      </c>
      <c r="C242" s="192" t="s">
        <v>39</v>
      </c>
      <c r="D242" s="124" t="s">
        <v>4</v>
      </c>
      <c r="E242" s="23" t="str">
        <f>E238</f>
        <v>Thắng</v>
      </c>
      <c r="F242" s="193">
        <v>3</v>
      </c>
      <c r="G242" s="193">
        <f>F244</f>
        <v>0</v>
      </c>
      <c r="H242" s="24">
        <v>0</v>
      </c>
      <c r="I242" s="17">
        <f t="shared" si="10"/>
        <v>1050000</v>
      </c>
      <c r="J242" s="98"/>
    </row>
    <row r="243" spans="1:13" s="3" customFormat="1" ht="18.55" hidden="1" outlineLevel="1">
      <c r="A243" s="98"/>
      <c r="B243" s="576"/>
      <c r="C243" s="192" t="s">
        <v>39</v>
      </c>
      <c r="D243" s="124" t="s">
        <v>15</v>
      </c>
      <c r="E243" s="23" t="s">
        <v>1</v>
      </c>
      <c r="F243" s="195">
        <f>F242</f>
        <v>3</v>
      </c>
      <c r="G243" s="195">
        <f>F245</f>
        <v>0</v>
      </c>
      <c r="H243" s="24">
        <v>0</v>
      </c>
      <c r="I243" s="17">
        <f t="shared" si="10"/>
        <v>1050000</v>
      </c>
      <c r="J243" s="98"/>
    </row>
    <row r="244" spans="1:13" s="3" customFormat="1" ht="18.55" hidden="1" outlineLevel="1">
      <c r="A244" s="98"/>
      <c r="B244" s="576"/>
      <c r="C244" s="192" t="s">
        <v>39</v>
      </c>
      <c r="D244" s="124" t="s">
        <v>14</v>
      </c>
      <c r="E244" s="23" t="s">
        <v>17</v>
      </c>
      <c r="F244" s="195">
        <v>0</v>
      </c>
      <c r="G244" s="195">
        <f>F242</f>
        <v>3</v>
      </c>
      <c r="H244" s="24">
        <v>10000</v>
      </c>
      <c r="I244" s="17">
        <f t="shared" si="10"/>
        <v>1060000</v>
      </c>
      <c r="J244" s="98"/>
    </row>
    <row r="245" spans="1:13" s="3" customFormat="1" ht="18.55" hidden="1" outlineLevel="1">
      <c r="A245" s="98"/>
      <c r="B245" s="576"/>
      <c r="C245" s="192" t="s">
        <v>39</v>
      </c>
      <c r="D245" s="124" t="s">
        <v>23</v>
      </c>
      <c r="E245" s="23" t="s">
        <v>17</v>
      </c>
      <c r="F245" s="191">
        <f>F244</f>
        <v>0</v>
      </c>
      <c r="G245" s="191">
        <f>F243</f>
        <v>3</v>
      </c>
      <c r="H245" s="24">
        <v>10000</v>
      </c>
      <c r="I245" s="17">
        <f t="shared" si="10"/>
        <v>1070000</v>
      </c>
      <c r="J245" s="98"/>
    </row>
    <row r="246" spans="1:13" s="3" customFormat="1" ht="18.55" hidden="1" outlineLevel="1">
      <c r="A246" s="98"/>
      <c r="B246" s="574" t="s">
        <v>6</v>
      </c>
      <c r="C246" s="192" t="s">
        <v>39</v>
      </c>
      <c r="D246" s="123" t="s">
        <v>4</v>
      </c>
      <c r="E246" s="15" t="s">
        <v>1</v>
      </c>
      <c r="F246" s="194">
        <v>3</v>
      </c>
      <c r="G246" s="194">
        <f>F248</f>
        <v>0</v>
      </c>
      <c r="H246" s="16">
        <v>0</v>
      </c>
      <c r="I246" s="17">
        <f t="shared" si="10"/>
        <v>1070000</v>
      </c>
      <c r="J246" s="98"/>
      <c r="M246" s="31"/>
    </row>
    <row r="247" spans="1:13" s="3" customFormat="1" ht="18.55" hidden="1" outlineLevel="1">
      <c r="A247" s="98"/>
      <c r="B247" s="575"/>
      <c r="C247" s="192" t="s">
        <v>39</v>
      </c>
      <c r="D247" s="37" t="s">
        <v>15</v>
      </c>
      <c r="E247" s="19" t="s">
        <v>1</v>
      </c>
      <c r="F247" s="194">
        <f>F246</f>
        <v>3</v>
      </c>
      <c r="G247" s="194">
        <f>F249</f>
        <v>0</v>
      </c>
      <c r="H247" s="20">
        <v>0</v>
      </c>
      <c r="I247" s="17">
        <f t="shared" si="10"/>
        <v>1070000</v>
      </c>
      <c r="J247" s="98"/>
      <c r="M247" s="31"/>
    </row>
    <row r="248" spans="1:13" s="3" customFormat="1" ht="18.55" hidden="1" outlineLevel="1">
      <c r="A248" s="98"/>
      <c r="B248" s="575"/>
      <c r="C248" s="192" t="s">
        <v>39</v>
      </c>
      <c r="D248" s="37" t="s">
        <v>24</v>
      </c>
      <c r="E248" s="19" t="s">
        <v>17</v>
      </c>
      <c r="F248" s="194">
        <v>0</v>
      </c>
      <c r="G248" s="194">
        <f>F246</f>
        <v>3</v>
      </c>
      <c r="H248" s="20">
        <v>10000</v>
      </c>
      <c r="I248" s="17">
        <f t="shared" si="10"/>
        <v>1080000</v>
      </c>
      <c r="J248" s="98"/>
      <c r="M248" s="31"/>
    </row>
    <row r="249" spans="1:13" s="3" customFormat="1" ht="18.55" hidden="1" outlineLevel="1">
      <c r="A249" s="98"/>
      <c r="B249" s="575"/>
      <c r="C249" s="192" t="s">
        <v>39</v>
      </c>
      <c r="D249" s="37" t="s">
        <v>25</v>
      </c>
      <c r="E249" s="19" t="s">
        <v>17</v>
      </c>
      <c r="F249" s="190">
        <f>F248</f>
        <v>0</v>
      </c>
      <c r="G249" s="190">
        <f>F247</f>
        <v>3</v>
      </c>
      <c r="H249" s="20">
        <v>10000</v>
      </c>
      <c r="I249" s="17">
        <f t="shared" si="10"/>
        <v>1090000</v>
      </c>
      <c r="J249" s="98"/>
      <c r="M249" s="31"/>
    </row>
    <row r="250" spans="1:13" s="3" customFormat="1" ht="18.55" hidden="1" outlineLevel="1">
      <c r="A250" s="98"/>
      <c r="B250" s="576" t="s">
        <v>7</v>
      </c>
      <c r="C250" s="192" t="s">
        <v>39</v>
      </c>
      <c r="D250" s="124" t="s">
        <v>13</v>
      </c>
      <c r="E250" s="23" t="str">
        <f>E246</f>
        <v>Thắng</v>
      </c>
      <c r="F250" s="193">
        <v>3</v>
      </c>
      <c r="G250" s="193">
        <f>F252</f>
        <v>1</v>
      </c>
      <c r="H250" s="24">
        <v>0</v>
      </c>
      <c r="I250" s="17">
        <f t="shared" si="10"/>
        <v>1090000</v>
      </c>
      <c r="J250" s="98"/>
      <c r="M250" s="31"/>
    </row>
    <row r="251" spans="1:13" s="3" customFormat="1" ht="18.55" hidden="1" outlineLevel="1">
      <c r="A251" s="98"/>
      <c r="B251" s="576"/>
      <c r="C251" s="192" t="s">
        <v>39</v>
      </c>
      <c r="D251" s="124" t="s">
        <v>25</v>
      </c>
      <c r="E251" s="23" t="s">
        <v>1</v>
      </c>
      <c r="F251" s="195">
        <f>F250</f>
        <v>3</v>
      </c>
      <c r="G251" s="195">
        <f>F253</f>
        <v>1</v>
      </c>
      <c r="H251" s="24">
        <v>0</v>
      </c>
      <c r="I251" s="17">
        <f t="shared" si="10"/>
        <v>1090000</v>
      </c>
      <c r="J251" s="98"/>
      <c r="M251" s="31"/>
    </row>
    <row r="252" spans="1:13" s="3" customFormat="1" ht="18.55" hidden="1" outlineLevel="1">
      <c r="A252" s="98"/>
      <c r="B252" s="576"/>
      <c r="C252" s="192" t="s">
        <v>39</v>
      </c>
      <c r="D252" s="124" t="s">
        <v>23</v>
      </c>
      <c r="E252" s="23" t="s">
        <v>17</v>
      </c>
      <c r="F252" s="195">
        <v>1</v>
      </c>
      <c r="G252" s="195">
        <f>F250</f>
        <v>3</v>
      </c>
      <c r="H252" s="24">
        <v>10000</v>
      </c>
      <c r="I252" s="17">
        <f t="shared" si="10"/>
        <v>1100000</v>
      </c>
      <c r="J252" s="98"/>
      <c r="M252" s="31"/>
    </row>
    <row r="253" spans="1:13" s="3" customFormat="1" ht="18.55" hidden="1" outlineLevel="1">
      <c r="A253" s="98"/>
      <c r="B253" s="576"/>
      <c r="C253" s="192" t="s">
        <v>39</v>
      </c>
      <c r="D253" s="124" t="s">
        <v>14</v>
      </c>
      <c r="E253" s="23" t="s">
        <v>17</v>
      </c>
      <c r="F253" s="191">
        <f>F252</f>
        <v>1</v>
      </c>
      <c r="G253" s="191">
        <f>F251</f>
        <v>3</v>
      </c>
      <c r="H253" s="24">
        <v>10000</v>
      </c>
      <c r="I253" s="17">
        <f t="shared" si="10"/>
        <v>1110000</v>
      </c>
      <c r="J253" s="98"/>
      <c r="M253" s="31"/>
    </row>
    <row r="254" spans="1:13" s="3" customFormat="1" ht="18.55" hidden="1" outlineLevel="1">
      <c r="A254" s="98"/>
      <c r="B254" s="574" t="s">
        <v>8</v>
      </c>
      <c r="C254" s="192" t="s">
        <v>39</v>
      </c>
      <c r="D254" s="123" t="s">
        <v>23</v>
      </c>
      <c r="E254" s="15" t="s">
        <v>1</v>
      </c>
      <c r="F254" s="194">
        <v>3</v>
      </c>
      <c r="G254" s="194">
        <f>F256</f>
        <v>2</v>
      </c>
      <c r="H254" s="16">
        <v>0</v>
      </c>
      <c r="I254" s="17">
        <f t="shared" ref="I254:I261" si="11">I253+H254</f>
        <v>1110000</v>
      </c>
      <c r="J254" s="98"/>
      <c r="M254" s="31"/>
    </row>
    <row r="255" spans="1:13" s="3" customFormat="1" ht="18.55" hidden="1" outlineLevel="1">
      <c r="A255" s="98"/>
      <c r="B255" s="575"/>
      <c r="C255" s="192" t="s">
        <v>39</v>
      </c>
      <c r="D255" s="37" t="s">
        <v>14</v>
      </c>
      <c r="E255" s="19" t="s">
        <v>1</v>
      </c>
      <c r="F255" s="194">
        <f>F254</f>
        <v>3</v>
      </c>
      <c r="G255" s="194">
        <f>F257</f>
        <v>2</v>
      </c>
      <c r="H255" s="20">
        <v>0</v>
      </c>
      <c r="I255" s="17">
        <f t="shared" si="11"/>
        <v>1110000</v>
      </c>
      <c r="J255" s="98"/>
      <c r="M255" s="31"/>
    </row>
    <row r="256" spans="1:13" s="3" customFormat="1" ht="18.55" hidden="1" outlineLevel="1">
      <c r="A256" s="98"/>
      <c r="B256" s="575"/>
      <c r="C256" s="192" t="s">
        <v>39</v>
      </c>
      <c r="D256" s="37" t="s">
        <v>0</v>
      </c>
      <c r="E256" s="19" t="s">
        <v>17</v>
      </c>
      <c r="F256" s="194">
        <v>2</v>
      </c>
      <c r="G256" s="194">
        <f>F254</f>
        <v>3</v>
      </c>
      <c r="H256" s="20">
        <v>10000</v>
      </c>
      <c r="I256" s="17">
        <f t="shared" si="11"/>
        <v>1120000</v>
      </c>
      <c r="J256" s="98"/>
      <c r="M256" s="31"/>
    </row>
    <row r="257" spans="1:13" s="3" customFormat="1" ht="18.55" hidden="1" outlineLevel="1">
      <c r="A257" s="98"/>
      <c r="B257" s="575"/>
      <c r="C257" s="192" t="s">
        <v>39</v>
      </c>
      <c r="D257" s="37" t="s">
        <v>15</v>
      </c>
      <c r="E257" s="19" t="s">
        <v>17</v>
      </c>
      <c r="F257" s="190">
        <f>F256</f>
        <v>2</v>
      </c>
      <c r="G257" s="190">
        <f>F255</f>
        <v>3</v>
      </c>
      <c r="H257" s="20">
        <v>10000</v>
      </c>
      <c r="I257" s="17">
        <f t="shared" si="11"/>
        <v>1130000</v>
      </c>
      <c r="J257" s="98"/>
      <c r="M257" s="31"/>
    </row>
    <row r="258" spans="1:13" s="3" customFormat="1" ht="18.55" hidden="1" outlineLevel="1">
      <c r="A258" s="98"/>
      <c r="B258" s="576" t="s">
        <v>10</v>
      </c>
      <c r="C258" s="192" t="s">
        <v>39</v>
      </c>
      <c r="D258" s="124" t="s">
        <v>13</v>
      </c>
      <c r="E258" s="23" t="str">
        <f>E254</f>
        <v>Thắng</v>
      </c>
      <c r="F258" s="193">
        <v>3</v>
      </c>
      <c r="G258" s="193">
        <f>F260</f>
        <v>0</v>
      </c>
      <c r="H258" s="24">
        <v>0</v>
      </c>
      <c r="I258" s="17">
        <f t="shared" si="11"/>
        <v>1130000</v>
      </c>
      <c r="J258" s="98"/>
      <c r="M258" s="31"/>
    </row>
    <row r="259" spans="1:13" s="3" customFormat="1" ht="18.55" hidden="1" outlineLevel="1">
      <c r="A259" s="98"/>
      <c r="B259" s="576"/>
      <c r="C259" s="192" t="s">
        <v>39</v>
      </c>
      <c r="D259" s="124" t="s">
        <v>0</v>
      </c>
      <c r="E259" s="23" t="s">
        <v>1</v>
      </c>
      <c r="F259" s="195">
        <f>F258</f>
        <v>3</v>
      </c>
      <c r="G259" s="195">
        <f>F261</f>
        <v>0</v>
      </c>
      <c r="H259" s="24">
        <v>0</v>
      </c>
      <c r="I259" s="17">
        <f t="shared" si="11"/>
        <v>1130000</v>
      </c>
      <c r="J259" s="98"/>
      <c r="M259" s="31"/>
    </row>
    <row r="260" spans="1:13" s="3" customFormat="1" ht="18.55" hidden="1" outlineLevel="1">
      <c r="A260" s="98"/>
      <c r="B260" s="576"/>
      <c r="C260" s="192" t="s">
        <v>39</v>
      </c>
      <c r="D260" s="124" t="s">
        <v>23</v>
      </c>
      <c r="E260" s="23" t="s">
        <v>17</v>
      </c>
      <c r="F260" s="195">
        <v>0</v>
      </c>
      <c r="G260" s="195">
        <f>F258</f>
        <v>3</v>
      </c>
      <c r="H260" s="24">
        <v>10000</v>
      </c>
      <c r="I260" s="17">
        <f t="shared" si="11"/>
        <v>1140000</v>
      </c>
      <c r="J260" s="98"/>
      <c r="M260" s="31"/>
    </row>
    <row r="261" spans="1:13" s="3" customFormat="1" ht="18.55" hidden="1" outlineLevel="1">
      <c r="A261" s="98"/>
      <c r="B261" s="576"/>
      <c r="C261" s="192" t="s">
        <v>39</v>
      </c>
      <c r="D261" s="124" t="s">
        <v>24</v>
      </c>
      <c r="E261" s="23" t="s">
        <v>17</v>
      </c>
      <c r="F261" s="191">
        <f>F260</f>
        <v>0</v>
      </c>
      <c r="G261" s="191">
        <f>F259</f>
        <v>3</v>
      </c>
      <c r="H261" s="24">
        <v>10000</v>
      </c>
      <c r="I261" s="17">
        <f t="shared" si="11"/>
        <v>1150000</v>
      </c>
      <c r="J261" s="98"/>
      <c r="M261" s="31"/>
    </row>
    <row r="262" spans="1:13" s="3" customFormat="1" ht="18.55" hidden="1" outlineLevel="1">
      <c r="A262" s="98"/>
      <c r="B262" s="574" t="s">
        <v>31</v>
      </c>
      <c r="C262" s="192" t="s">
        <v>39</v>
      </c>
      <c r="D262" s="123" t="s">
        <v>0</v>
      </c>
      <c r="E262" s="15" t="s">
        <v>1</v>
      </c>
      <c r="F262" s="194">
        <v>3</v>
      </c>
      <c r="G262" s="194">
        <f>F264</f>
        <v>0</v>
      </c>
      <c r="H262" s="16">
        <v>0</v>
      </c>
      <c r="I262" s="17">
        <f t="shared" ref="I262:I269" si="12">I261+H262</f>
        <v>1150000</v>
      </c>
      <c r="J262" s="98"/>
      <c r="M262" s="31"/>
    </row>
    <row r="263" spans="1:13" s="3" customFormat="1" ht="18.55" hidden="1" outlineLevel="1">
      <c r="A263" s="98"/>
      <c r="B263" s="575"/>
      <c r="C263" s="192" t="s">
        <v>39</v>
      </c>
      <c r="D263" s="37" t="s">
        <v>15</v>
      </c>
      <c r="E263" s="19" t="s">
        <v>1</v>
      </c>
      <c r="F263" s="194">
        <f>F262</f>
        <v>3</v>
      </c>
      <c r="G263" s="194">
        <f>F265</f>
        <v>0</v>
      </c>
      <c r="H263" s="20">
        <v>0</v>
      </c>
      <c r="I263" s="17">
        <f t="shared" si="12"/>
        <v>1150000</v>
      </c>
      <c r="J263" s="98"/>
      <c r="M263" s="31"/>
    </row>
    <row r="264" spans="1:13" s="3" customFormat="1" ht="18.55" hidden="1" outlineLevel="1">
      <c r="A264" s="98"/>
      <c r="B264" s="575"/>
      <c r="C264" s="192" t="s">
        <v>39</v>
      </c>
      <c r="D264" s="37" t="s">
        <v>23</v>
      </c>
      <c r="E264" s="19" t="s">
        <v>17</v>
      </c>
      <c r="F264" s="194">
        <v>0</v>
      </c>
      <c r="G264" s="194">
        <f>F262</f>
        <v>3</v>
      </c>
      <c r="H264" s="20">
        <v>10000</v>
      </c>
      <c r="I264" s="17">
        <f t="shared" si="12"/>
        <v>1160000</v>
      </c>
      <c r="J264" s="98"/>
      <c r="M264" s="31"/>
    </row>
    <row r="265" spans="1:13" s="3" customFormat="1" ht="18.55" hidden="1" outlineLevel="1">
      <c r="A265" s="98"/>
      <c r="B265" s="575"/>
      <c r="C265" s="192" t="s">
        <v>39</v>
      </c>
      <c r="D265" s="37" t="s">
        <v>14</v>
      </c>
      <c r="E265" s="19" t="s">
        <v>17</v>
      </c>
      <c r="F265" s="190">
        <f>F264</f>
        <v>0</v>
      </c>
      <c r="G265" s="190">
        <f>F263</f>
        <v>3</v>
      </c>
      <c r="H265" s="20">
        <v>10000</v>
      </c>
      <c r="I265" s="17">
        <f t="shared" si="12"/>
        <v>1170000</v>
      </c>
      <c r="J265" s="98"/>
      <c r="M265" s="31"/>
    </row>
    <row r="266" spans="1:13" s="3" customFormat="1" ht="18.55" hidden="1" outlineLevel="1">
      <c r="A266" s="98"/>
      <c r="B266" s="576" t="s">
        <v>36</v>
      </c>
      <c r="C266" s="192" t="s">
        <v>39</v>
      </c>
      <c r="D266" s="124" t="s">
        <v>14</v>
      </c>
      <c r="E266" s="23" t="str">
        <f>E262</f>
        <v>Thắng</v>
      </c>
      <c r="F266" s="193">
        <v>3</v>
      </c>
      <c r="G266" s="193">
        <f>F268</f>
        <v>0</v>
      </c>
      <c r="H266" s="24">
        <v>0</v>
      </c>
      <c r="I266" s="17">
        <f t="shared" si="12"/>
        <v>1170000</v>
      </c>
      <c r="J266" s="98"/>
      <c r="M266" s="31"/>
    </row>
    <row r="267" spans="1:13" s="3" customFormat="1" ht="18.55" hidden="1" outlineLevel="1">
      <c r="A267" s="98"/>
      <c r="B267" s="576"/>
      <c r="C267" s="192" t="s">
        <v>39</v>
      </c>
      <c r="D267" s="124" t="s">
        <v>23</v>
      </c>
      <c r="E267" s="23" t="s">
        <v>1</v>
      </c>
      <c r="F267" s="195">
        <f>F266</f>
        <v>3</v>
      </c>
      <c r="G267" s="195">
        <f>F269</f>
        <v>0</v>
      </c>
      <c r="H267" s="24">
        <v>0</v>
      </c>
      <c r="I267" s="17">
        <f t="shared" si="12"/>
        <v>1170000</v>
      </c>
      <c r="J267" s="98"/>
      <c r="M267" s="31"/>
    </row>
    <row r="268" spans="1:13" s="3" customFormat="1" ht="18.55" hidden="1" outlineLevel="1">
      <c r="A268" s="98"/>
      <c r="B268" s="576"/>
      <c r="C268" s="192" t="s">
        <v>39</v>
      </c>
      <c r="D268" s="124" t="s">
        <v>0</v>
      </c>
      <c r="E268" s="23" t="s">
        <v>17</v>
      </c>
      <c r="F268" s="195">
        <v>0</v>
      </c>
      <c r="G268" s="195">
        <f>F266</f>
        <v>3</v>
      </c>
      <c r="H268" s="24">
        <v>10000</v>
      </c>
      <c r="I268" s="17">
        <f t="shared" si="12"/>
        <v>1180000</v>
      </c>
      <c r="J268" s="98"/>
      <c r="M268" s="31"/>
    </row>
    <row r="269" spans="1:13" s="3" customFormat="1" ht="18.55" hidden="1" outlineLevel="1">
      <c r="A269" s="98"/>
      <c r="B269" s="576"/>
      <c r="C269" s="192" t="s">
        <v>39</v>
      </c>
      <c r="D269" s="124" t="s">
        <v>13</v>
      </c>
      <c r="E269" s="23" t="s">
        <v>17</v>
      </c>
      <c r="F269" s="191">
        <f>F268</f>
        <v>0</v>
      </c>
      <c r="G269" s="191">
        <f>F267</f>
        <v>3</v>
      </c>
      <c r="H269" s="24">
        <v>10000</v>
      </c>
      <c r="I269" s="17">
        <f t="shared" si="12"/>
        <v>1190000</v>
      </c>
      <c r="J269" s="98"/>
      <c r="M269" s="31"/>
    </row>
    <row r="270" spans="1:13" s="3" customFormat="1" ht="18.55" hidden="1" outlineLevel="1">
      <c r="A270" s="98"/>
      <c r="B270" s="574" t="s">
        <v>37</v>
      </c>
      <c r="C270" s="192" t="s">
        <v>39</v>
      </c>
      <c r="D270" s="123" t="s">
        <v>0</v>
      </c>
      <c r="E270" s="15" t="s">
        <v>1</v>
      </c>
      <c r="F270" s="194">
        <v>3</v>
      </c>
      <c r="G270" s="194">
        <f>F272</f>
        <v>2</v>
      </c>
      <c r="H270" s="16">
        <v>0</v>
      </c>
      <c r="I270" s="17">
        <f t="shared" ref="I270:I277" si="13">I269+H270</f>
        <v>1190000</v>
      </c>
      <c r="J270" s="98"/>
      <c r="M270" s="31"/>
    </row>
    <row r="271" spans="1:13" s="3" customFormat="1" ht="18.55" hidden="1" outlineLevel="1">
      <c r="A271" s="98"/>
      <c r="B271" s="575"/>
      <c r="C271" s="192" t="s">
        <v>39</v>
      </c>
      <c r="D271" s="37" t="s">
        <v>15</v>
      </c>
      <c r="E271" s="19" t="s">
        <v>1</v>
      </c>
      <c r="F271" s="194">
        <f>F270</f>
        <v>3</v>
      </c>
      <c r="G271" s="194">
        <f>F273</f>
        <v>2</v>
      </c>
      <c r="H271" s="20">
        <v>0</v>
      </c>
      <c r="I271" s="17">
        <f t="shared" si="13"/>
        <v>1190000</v>
      </c>
      <c r="J271" s="98"/>
      <c r="M271" s="31"/>
    </row>
    <row r="272" spans="1:13" s="3" customFormat="1" ht="18.55" hidden="1" outlineLevel="1">
      <c r="A272" s="98"/>
      <c r="B272" s="575"/>
      <c r="C272" s="192" t="s">
        <v>39</v>
      </c>
      <c r="D272" s="37" t="s">
        <v>4</v>
      </c>
      <c r="E272" s="19" t="s">
        <v>17</v>
      </c>
      <c r="F272" s="194">
        <v>2</v>
      </c>
      <c r="G272" s="194">
        <f>F270</f>
        <v>3</v>
      </c>
      <c r="H272" s="20">
        <v>10000</v>
      </c>
      <c r="I272" s="17">
        <f t="shared" si="13"/>
        <v>1200000</v>
      </c>
      <c r="J272" s="98"/>
      <c r="M272" s="31"/>
    </row>
    <row r="273" spans="1:13" s="3" customFormat="1" ht="18.55" hidden="1" outlineLevel="1">
      <c r="A273" s="98"/>
      <c r="B273" s="575"/>
      <c r="C273" s="192" t="s">
        <v>39</v>
      </c>
      <c r="D273" s="37" t="s">
        <v>24</v>
      </c>
      <c r="E273" s="19" t="s">
        <v>17</v>
      </c>
      <c r="F273" s="190">
        <f>F272</f>
        <v>2</v>
      </c>
      <c r="G273" s="190">
        <f>F271</f>
        <v>3</v>
      </c>
      <c r="H273" s="20">
        <v>10000</v>
      </c>
      <c r="I273" s="17">
        <f t="shared" si="13"/>
        <v>1210000</v>
      </c>
      <c r="J273" s="98"/>
      <c r="M273" s="31"/>
    </row>
    <row r="274" spans="1:13" s="3" customFormat="1" ht="18.55" hidden="1" outlineLevel="1">
      <c r="A274" s="98"/>
      <c r="B274" s="576" t="s">
        <v>41</v>
      </c>
      <c r="C274" s="192" t="s">
        <v>39</v>
      </c>
      <c r="D274" s="124" t="s">
        <v>0</v>
      </c>
      <c r="E274" s="23" t="str">
        <f>E270</f>
        <v>Thắng</v>
      </c>
      <c r="F274" s="193">
        <v>3</v>
      </c>
      <c r="G274" s="193">
        <f>F276</f>
        <v>1</v>
      </c>
      <c r="H274" s="24">
        <v>0</v>
      </c>
      <c r="I274" s="17">
        <f t="shared" si="13"/>
        <v>1210000</v>
      </c>
      <c r="J274" s="98"/>
      <c r="M274" s="31"/>
    </row>
    <row r="275" spans="1:13" s="3" customFormat="1" ht="18.55" hidden="1" outlineLevel="1">
      <c r="A275" s="98"/>
      <c r="B275" s="576"/>
      <c r="C275" s="192" t="s">
        <v>39</v>
      </c>
      <c r="D275" s="124" t="s">
        <v>24</v>
      </c>
      <c r="E275" s="23" t="s">
        <v>1</v>
      </c>
      <c r="F275" s="195">
        <f>F274</f>
        <v>3</v>
      </c>
      <c r="G275" s="195">
        <f>F277</f>
        <v>1</v>
      </c>
      <c r="H275" s="24">
        <v>0</v>
      </c>
      <c r="I275" s="17">
        <f t="shared" si="13"/>
        <v>1210000</v>
      </c>
      <c r="J275" s="98"/>
      <c r="M275" s="31"/>
    </row>
    <row r="276" spans="1:13" s="3" customFormat="1" ht="18.55" hidden="1" outlineLevel="1">
      <c r="A276" s="98"/>
      <c r="B276" s="576"/>
      <c r="C276" s="192" t="s">
        <v>39</v>
      </c>
      <c r="D276" s="124" t="s">
        <v>14</v>
      </c>
      <c r="E276" s="23" t="s">
        <v>17</v>
      </c>
      <c r="F276" s="195">
        <v>1</v>
      </c>
      <c r="G276" s="195">
        <f>F274</f>
        <v>3</v>
      </c>
      <c r="H276" s="24">
        <v>10000</v>
      </c>
      <c r="I276" s="17">
        <f t="shared" si="13"/>
        <v>1220000</v>
      </c>
      <c r="J276" s="98"/>
      <c r="M276" s="31"/>
    </row>
    <row r="277" spans="1:13" s="3" customFormat="1" ht="18.55" hidden="1" outlineLevel="1">
      <c r="A277" s="98"/>
      <c r="B277" s="576"/>
      <c r="C277" s="192" t="s">
        <v>39</v>
      </c>
      <c r="D277" s="124" t="s">
        <v>13</v>
      </c>
      <c r="E277" s="23" t="s">
        <v>17</v>
      </c>
      <c r="F277" s="191">
        <f>F276</f>
        <v>1</v>
      </c>
      <c r="G277" s="191">
        <f>F275</f>
        <v>3</v>
      </c>
      <c r="H277" s="24">
        <v>10000</v>
      </c>
      <c r="I277" s="17">
        <f t="shared" si="13"/>
        <v>1230000</v>
      </c>
      <c r="J277" s="98"/>
      <c r="M277" s="31"/>
    </row>
    <row r="278" spans="1:13" s="3" customFormat="1" ht="18.55" hidden="1" outlineLevel="1">
      <c r="A278" s="98"/>
      <c r="B278" s="574" t="s">
        <v>48</v>
      </c>
      <c r="C278" s="192" t="s">
        <v>39</v>
      </c>
      <c r="D278" s="123" t="s">
        <v>0</v>
      </c>
      <c r="E278" s="15" t="s">
        <v>1</v>
      </c>
      <c r="F278" s="194">
        <v>3</v>
      </c>
      <c r="G278" s="194">
        <f>F280</f>
        <v>0</v>
      </c>
      <c r="H278" s="16">
        <v>0</v>
      </c>
      <c r="I278" s="17">
        <f>I277+H278</f>
        <v>1230000</v>
      </c>
      <c r="J278" s="98"/>
      <c r="M278" s="31"/>
    </row>
    <row r="279" spans="1:13" s="3" customFormat="1" ht="18.55" hidden="1" outlineLevel="1">
      <c r="A279" s="98"/>
      <c r="B279" s="575"/>
      <c r="C279" s="192" t="s">
        <v>39</v>
      </c>
      <c r="D279" s="37" t="s">
        <v>13</v>
      </c>
      <c r="E279" s="19" t="s">
        <v>1</v>
      </c>
      <c r="F279" s="194">
        <f>F278</f>
        <v>3</v>
      </c>
      <c r="G279" s="194">
        <f>F281</f>
        <v>0</v>
      </c>
      <c r="H279" s="20">
        <v>0</v>
      </c>
      <c r="I279" s="17">
        <f>I278+H279</f>
        <v>1230000</v>
      </c>
      <c r="J279" s="98"/>
      <c r="M279" s="31"/>
    </row>
    <row r="280" spans="1:13" s="3" customFormat="1" ht="18.55" hidden="1" outlineLevel="1">
      <c r="A280" s="98"/>
      <c r="B280" s="575"/>
      <c r="C280" s="192" t="s">
        <v>39</v>
      </c>
      <c r="D280" s="37" t="s">
        <v>14</v>
      </c>
      <c r="E280" s="19" t="s">
        <v>17</v>
      </c>
      <c r="F280" s="194">
        <v>0</v>
      </c>
      <c r="G280" s="194">
        <f>F278</f>
        <v>3</v>
      </c>
      <c r="H280" s="20">
        <v>10000</v>
      </c>
      <c r="I280" s="17">
        <f>I279+H280</f>
        <v>1240000</v>
      </c>
      <c r="J280" s="98"/>
      <c r="M280" s="31"/>
    </row>
    <row r="281" spans="1:13" s="3" customFormat="1" ht="18.55" hidden="1" outlineLevel="1">
      <c r="A281" s="98"/>
      <c r="B281" s="575"/>
      <c r="C281" s="192" t="s">
        <v>39</v>
      </c>
      <c r="D281" s="37" t="s">
        <v>15</v>
      </c>
      <c r="E281" s="19" t="s">
        <v>17</v>
      </c>
      <c r="F281" s="190">
        <f>F280</f>
        <v>0</v>
      </c>
      <c r="G281" s="190">
        <f>F279</f>
        <v>3</v>
      </c>
      <c r="H281" s="20">
        <v>10000</v>
      </c>
      <c r="I281" s="17">
        <f>I280+H281</f>
        <v>1250000</v>
      </c>
      <c r="J281" s="98"/>
      <c r="M281" s="31"/>
    </row>
    <row r="282" spans="1:13" s="3" customFormat="1" ht="18.55" collapsed="1">
      <c r="A282" s="98"/>
      <c r="B282" s="6" t="s">
        <v>235</v>
      </c>
      <c r="C282" s="7"/>
      <c r="D282" s="122"/>
      <c r="E282" s="9"/>
      <c r="F282" s="9"/>
      <c r="G282" s="9"/>
      <c r="H282" s="11">
        <f>SUM(H283:H306)</f>
        <v>120000</v>
      </c>
      <c r="I282" s="12">
        <v>0</v>
      </c>
      <c r="J282" s="98"/>
    </row>
    <row r="283" spans="1:13" s="3" customFormat="1" ht="18.55" hidden="1" outlineLevel="1">
      <c r="A283" s="98"/>
      <c r="B283" s="574" t="s">
        <v>2</v>
      </c>
      <c r="C283" s="192" t="s">
        <v>39</v>
      </c>
      <c r="D283" s="123" t="s">
        <v>23</v>
      </c>
      <c r="E283" s="15" t="s">
        <v>1</v>
      </c>
      <c r="F283" s="196">
        <v>3</v>
      </c>
      <c r="G283" s="196">
        <f>F285</f>
        <v>2</v>
      </c>
      <c r="H283" s="16">
        <v>0</v>
      </c>
      <c r="I283" s="17">
        <f>I281+H283</f>
        <v>1250000</v>
      </c>
      <c r="J283" s="98"/>
    </row>
    <row r="284" spans="1:13" s="3" customFormat="1" ht="18.55" hidden="1" outlineLevel="1">
      <c r="A284" s="98"/>
      <c r="B284" s="575"/>
      <c r="C284" s="192" t="s">
        <v>39</v>
      </c>
      <c r="D284" s="37" t="s">
        <v>24</v>
      </c>
      <c r="E284" s="19" t="s">
        <v>1</v>
      </c>
      <c r="F284" s="194">
        <f>F283</f>
        <v>3</v>
      </c>
      <c r="G284" s="194">
        <f>F286</f>
        <v>2</v>
      </c>
      <c r="H284" s="20">
        <v>0</v>
      </c>
      <c r="I284" s="17">
        <f t="shared" ref="I284:I306" si="14">I283+H284</f>
        <v>1250000</v>
      </c>
      <c r="J284" s="98"/>
    </row>
    <row r="285" spans="1:13" s="3" customFormat="1" ht="18.55" hidden="1" outlineLevel="1">
      <c r="A285" s="98"/>
      <c r="B285" s="575"/>
      <c r="C285" s="192" t="s">
        <v>39</v>
      </c>
      <c r="D285" s="37" t="s">
        <v>5</v>
      </c>
      <c r="E285" s="19" t="s">
        <v>17</v>
      </c>
      <c r="F285" s="194">
        <v>2</v>
      </c>
      <c r="G285" s="194">
        <f>F283</f>
        <v>3</v>
      </c>
      <c r="H285" s="20">
        <v>10000</v>
      </c>
      <c r="I285" s="17">
        <f t="shared" si="14"/>
        <v>1260000</v>
      </c>
      <c r="J285" s="98"/>
    </row>
    <row r="286" spans="1:13" s="3" customFormat="1" ht="18.55" hidden="1" outlineLevel="1">
      <c r="A286" s="98"/>
      <c r="B286" s="575"/>
      <c r="C286" s="192" t="s">
        <v>39</v>
      </c>
      <c r="D286" s="37" t="s">
        <v>14</v>
      </c>
      <c r="E286" s="19" t="s">
        <v>17</v>
      </c>
      <c r="F286" s="190">
        <f>F285</f>
        <v>2</v>
      </c>
      <c r="G286" s="190">
        <f>F284</f>
        <v>3</v>
      </c>
      <c r="H286" s="20">
        <v>10000</v>
      </c>
      <c r="I286" s="17">
        <f t="shared" si="14"/>
        <v>1270000</v>
      </c>
      <c r="J286" s="98"/>
    </row>
    <row r="287" spans="1:13" s="3" customFormat="1" ht="18.55" hidden="1" outlineLevel="1">
      <c r="A287" s="98"/>
      <c r="B287" s="576" t="s">
        <v>3</v>
      </c>
      <c r="C287" s="192" t="s">
        <v>39</v>
      </c>
      <c r="D287" s="124" t="s">
        <v>13</v>
      </c>
      <c r="E287" s="23" t="str">
        <f>E283</f>
        <v>Thắng</v>
      </c>
      <c r="F287" s="193">
        <v>3</v>
      </c>
      <c r="G287" s="193">
        <f>F289</f>
        <v>1</v>
      </c>
      <c r="H287" s="24">
        <v>0</v>
      </c>
      <c r="I287" s="17">
        <f t="shared" si="14"/>
        <v>1270000</v>
      </c>
      <c r="J287" s="98"/>
    </row>
    <row r="288" spans="1:13" s="3" customFormat="1" ht="18.55" hidden="1" outlineLevel="1">
      <c r="A288" s="98"/>
      <c r="B288" s="576"/>
      <c r="C288" s="192" t="s">
        <v>39</v>
      </c>
      <c r="D288" s="124" t="s">
        <v>0</v>
      </c>
      <c r="E288" s="23" t="s">
        <v>1</v>
      </c>
      <c r="F288" s="195">
        <f>F287</f>
        <v>3</v>
      </c>
      <c r="G288" s="195">
        <f>F290</f>
        <v>1</v>
      </c>
      <c r="H288" s="24">
        <v>0</v>
      </c>
      <c r="I288" s="17">
        <f t="shared" si="14"/>
        <v>1270000</v>
      </c>
      <c r="J288" s="98"/>
    </row>
    <row r="289" spans="1:13" s="3" customFormat="1" ht="18.55" hidden="1" outlineLevel="1">
      <c r="A289" s="98"/>
      <c r="B289" s="576"/>
      <c r="C289" s="192" t="s">
        <v>39</v>
      </c>
      <c r="D289" s="124" t="s">
        <v>9</v>
      </c>
      <c r="E289" s="23" t="s">
        <v>17</v>
      </c>
      <c r="F289" s="195">
        <v>1</v>
      </c>
      <c r="G289" s="195">
        <f>F287</f>
        <v>3</v>
      </c>
      <c r="H289" s="24">
        <v>10000</v>
      </c>
      <c r="I289" s="17">
        <f t="shared" si="14"/>
        <v>1280000</v>
      </c>
      <c r="J289" s="98"/>
    </row>
    <row r="290" spans="1:13" s="3" customFormat="1" ht="18.55" hidden="1" outlineLevel="1">
      <c r="A290" s="98"/>
      <c r="B290" s="576"/>
      <c r="C290" s="192" t="s">
        <v>39</v>
      </c>
      <c r="D290" s="124" t="s">
        <v>25</v>
      </c>
      <c r="E290" s="23" t="s">
        <v>17</v>
      </c>
      <c r="F290" s="191">
        <f>F289</f>
        <v>1</v>
      </c>
      <c r="G290" s="191">
        <f>F288</f>
        <v>3</v>
      </c>
      <c r="H290" s="24">
        <v>10000</v>
      </c>
      <c r="I290" s="17">
        <f t="shared" si="14"/>
        <v>1290000</v>
      </c>
      <c r="J290" s="98"/>
    </row>
    <row r="291" spans="1:13" s="3" customFormat="1" ht="18.55" hidden="1" outlineLevel="1">
      <c r="A291" s="98"/>
      <c r="B291" s="574" t="s">
        <v>6</v>
      </c>
      <c r="C291" s="192" t="s">
        <v>39</v>
      </c>
      <c r="D291" s="123" t="s">
        <v>5</v>
      </c>
      <c r="E291" s="15" t="s">
        <v>1</v>
      </c>
      <c r="F291" s="194">
        <v>3</v>
      </c>
      <c r="G291" s="194">
        <f>F293</f>
        <v>2</v>
      </c>
      <c r="H291" s="16">
        <v>0</v>
      </c>
      <c r="I291" s="17">
        <f t="shared" si="14"/>
        <v>1290000</v>
      </c>
      <c r="J291" s="98"/>
      <c r="M291" s="31"/>
    </row>
    <row r="292" spans="1:13" s="3" customFormat="1" ht="18.55" hidden="1" outlineLevel="1">
      <c r="A292" s="98"/>
      <c r="B292" s="575"/>
      <c r="C292" s="192" t="s">
        <v>39</v>
      </c>
      <c r="D292" s="37" t="s">
        <v>14</v>
      </c>
      <c r="E292" s="19" t="s">
        <v>1</v>
      </c>
      <c r="F292" s="194">
        <f>F291</f>
        <v>3</v>
      </c>
      <c r="G292" s="194">
        <f>F294</f>
        <v>2</v>
      </c>
      <c r="H292" s="20">
        <v>0</v>
      </c>
      <c r="I292" s="17">
        <f t="shared" si="14"/>
        <v>1290000</v>
      </c>
      <c r="J292" s="98"/>
      <c r="M292" s="31"/>
    </row>
    <row r="293" spans="1:13" s="3" customFormat="1" ht="18.55" hidden="1" outlineLevel="1">
      <c r="A293" s="98"/>
      <c r="B293" s="575"/>
      <c r="C293" s="192" t="s">
        <v>39</v>
      </c>
      <c r="D293" s="37" t="s">
        <v>23</v>
      </c>
      <c r="E293" s="19" t="s">
        <v>17</v>
      </c>
      <c r="F293" s="194">
        <v>2</v>
      </c>
      <c r="G293" s="194">
        <f>F291</f>
        <v>3</v>
      </c>
      <c r="H293" s="20">
        <v>10000</v>
      </c>
      <c r="I293" s="17">
        <f t="shared" si="14"/>
        <v>1300000</v>
      </c>
      <c r="J293" s="98"/>
      <c r="M293" s="31"/>
    </row>
    <row r="294" spans="1:13" s="3" customFormat="1" ht="18.55" hidden="1" outlineLevel="1">
      <c r="A294" s="98"/>
      <c r="B294" s="575"/>
      <c r="C294" s="192" t="s">
        <v>39</v>
      </c>
      <c r="D294" s="37" t="s">
        <v>24</v>
      </c>
      <c r="E294" s="19" t="s">
        <v>17</v>
      </c>
      <c r="F294" s="190">
        <f>F293</f>
        <v>2</v>
      </c>
      <c r="G294" s="190">
        <f>F292</f>
        <v>3</v>
      </c>
      <c r="H294" s="20">
        <v>10000</v>
      </c>
      <c r="I294" s="17">
        <f t="shared" si="14"/>
        <v>1310000</v>
      </c>
      <c r="J294" s="98"/>
      <c r="M294" s="31"/>
    </row>
    <row r="295" spans="1:13" s="3" customFormat="1" ht="18.55" hidden="1" outlineLevel="1">
      <c r="A295" s="98"/>
      <c r="B295" s="576" t="s">
        <v>7</v>
      </c>
      <c r="C295" s="192" t="s">
        <v>39</v>
      </c>
      <c r="D295" s="124" t="s">
        <v>23</v>
      </c>
      <c r="E295" s="23" t="str">
        <f>E291</f>
        <v>Thắng</v>
      </c>
      <c r="F295" s="193">
        <v>3</v>
      </c>
      <c r="G295" s="193">
        <f>F297</f>
        <v>1</v>
      </c>
      <c r="H295" s="24">
        <v>0</v>
      </c>
      <c r="I295" s="17">
        <f t="shared" si="14"/>
        <v>1310000</v>
      </c>
      <c r="J295" s="98"/>
      <c r="M295" s="31"/>
    </row>
    <row r="296" spans="1:13" s="3" customFormat="1" ht="18.55" hidden="1" outlineLevel="1">
      <c r="A296" s="98"/>
      <c r="B296" s="576"/>
      <c r="C296" s="192" t="s">
        <v>39</v>
      </c>
      <c r="D296" s="124" t="s">
        <v>24</v>
      </c>
      <c r="E296" s="23" t="s">
        <v>1</v>
      </c>
      <c r="F296" s="195">
        <f>F295</f>
        <v>3</v>
      </c>
      <c r="G296" s="195">
        <f>F298</f>
        <v>1</v>
      </c>
      <c r="H296" s="24">
        <v>0</v>
      </c>
      <c r="I296" s="17">
        <f t="shared" si="14"/>
        <v>1310000</v>
      </c>
      <c r="J296" s="98"/>
      <c r="M296" s="31"/>
    </row>
    <row r="297" spans="1:13" s="3" customFormat="1" ht="18.55" hidden="1" outlineLevel="1">
      <c r="A297" s="98"/>
      <c r="B297" s="576"/>
      <c r="C297" s="192" t="s">
        <v>39</v>
      </c>
      <c r="D297" s="124" t="s">
        <v>5</v>
      </c>
      <c r="E297" s="23" t="s">
        <v>17</v>
      </c>
      <c r="F297" s="195">
        <v>1</v>
      </c>
      <c r="G297" s="195">
        <f>F295</f>
        <v>3</v>
      </c>
      <c r="H297" s="24">
        <v>10000</v>
      </c>
      <c r="I297" s="17">
        <f t="shared" si="14"/>
        <v>1320000</v>
      </c>
      <c r="J297" s="98"/>
      <c r="M297" s="31"/>
    </row>
    <row r="298" spans="1:13" s="3" customFormat="1" ht="18.55" hidden="1" outlineLevel="1">
      <c r="A298" s="98"/>
      <c r="B298" s="576"/>
      <c r="C298" s="192" t="s">
        <v>39</v>
      </c>
      <c r="D298" s="124" t="s">
        <v>14</v>
      </c>
      <c r="E298" s="23" t="s">
        <v>17</v>
      </c>
      <c r="F298" s="191">
        <f>F297</f>
        <v>1</v>
      </c>
      <c r="G298" s="191">
        <f>F296</f>
        <v>3</v>
      </c>
      <c r="H298" s="24">
        <v>10000</v>
      </c>
      <c r="I298" s="17">
        <f t="shared" si="14"/>
        <v>1330000</v>
      </c>
      <c r="J298" s="98"/>
      <c r="M298" s="31"/>
    </row>
    <row r="299" spans="1:13" s="3" customFormat="1" ht="18.55" hidden="1" outlineLevel="1">
      <c r="A299" s="98"/>
      <c r="B299" s="574" t="s">
        <v>8</v>
      </c>
      <c r="C299" s="192" t="s">
        <v>39</v>
      </c>
      <c r="D299" s="123" t="s">
        <v>9</v>
      </c>
      <c r="E299" s="15" t="s">
        <v>1</v>
      </c>
      <c r="F299" s="194">
        <v>3</v>
      </c>
      <c r="G299" s="194">
        <f>F301</f>
        <v>2</v>
      </c>
      <c r="H299" s="16">
        <v>0</v>
      </c>
      <c r="I299" s="17">
        <f t="shared" si="14"/>
        <v>1330000</v>
      </c>
      <c r="J299" s="98"/>
      <c r="M299" s="31"/>
    </row>
    <row r="300" spans="1:13" s="3" customFormat="1" ht="18.55" hidden="1" outlineLevel="1">
      <c r="A300" s="98"/>
      <c r="B300" s="575"/>
      <c r="C300" s="192" t="s">
        <v>39</v>
      </c>
      <c r="D300" s="37" t="s">
        <v>0</v>
      </c>
      <c r="E300" s="19" t="s">
        <v>1</v>
      </c>
      <c r="F300" s="194">
        <f>F299</f>
        <v>3</v>
      </c>
      <c r="G300" s="194">
        <f>F302</f>
        <v>2</v>
      </c>
      <c r="H300" s="20">
        <v>0</v>
      </c>
      <c r="I300" s="17">
        <f t="shared" si="14"/>
        <v>1330000</v>
      </c>
      <c r="J300" s="98"/>
      <c r="M300" s="31"/>
    </row>
    <row r="301" spans="1:13" s="3" customFormat="1" ht="18.55" hidden="1" outlineLevel="1">
      <c r="A301" s="98"/>
      <c r="B301" s="575"/>
      <c r="C301" s="192" t="s">
        <v>39</v>
      </c>
      <c r="D301" s="37" t="s">
        <v>13</v>
      </c>
      <c r="E301" s="19" t="s">
        <v>17</v>
      </c>
      <c r="F301" s="194">
        <v>2</v>
      </c>
      <c r="G301" s="194">
        <f>F299</f>
        <v>3</v>
      </c>
      <c r="H301" s="20">
        <v>10000</v>
      </c>
      <c r="I301" s="17">
        <f t="shared" si="14"/>
        <v>1340000</v>
      </c>
      <c r="J301" s="98"/>
      <c r="M301" s="31"/>
    </row>
    <row r="302" spans="1:13" s="3" customFormat="1" ht="18.55" hidden="1" outlineLevel="1">
      <c r="A302" s="98"/>
      <c r="B302" s="575"/>
      <c r="C302" s="192" t="s">
        <v>39</v>
      </c>
      <c r="D302" s="37" t="s">
        <v>25</v>
      </c>
      <c r="E302" s="19" t="s">
        <v>17</v>
      </c>
      <c r="F302" s="190">
        <f>F301</f>
        <v>2</v>
      </c>
      <c r="G302" s="190">
        <f>F300</f>
        <v>3</v>
      </c>
      <c r="H302" s="20">
        <v>10000</v>
      </c>
      <c r="I302" s="17">
        <f t="shared" si="14"/>
        <v>1350000</v>
      </c>
      <c r="J302" s="98"/>
      <c r="M302" s="31"/>
    </row>
    <row r="303" spans="1:13" s="3" customFormat="1" ht="18.55" hidden="1" outlineLevel="1">
      <c r="A303" s="98"/>
      <c r="B303" s="576" t="s">
        <v>10</v>
      </c>
      <c r="C303" s="192" t="s">
        <v>39</v>
      </c>
      <c r="D303" s="124" t="s">
        <v>9</v>
      </c>
      <c r="E303" s="23" t="str">
        <f>E299</f>
        <v>Thắng</v>
      </c>
      <c r="F303" s="193">
        <v>3</v>
      </c>
      <c r="G303" s="193">
        <f>F305</f>
        <v>2</v>
      </c>
      <c r="H303" s="24">
        <v>0</v>
      </c>
      <c r="I303" s="17">
        <f t="shared" si="14"/>
        <v>1350000</v>
      </c>
      <c r="J303" s="98"/>
      <c r="M303" s="31"/>
    </row>
    <row r="304" spans="1:13" s="3" customFormat="1" ht="18.55" hidden="1" outlineLevel="1">
      <c r="A304" s="98"/>
      <c r="B304" s="576"/>
      <c r="C304" s="192" t="s">
        <v>39</v>
      </c>
      <c r="D304" s="124" t="s">
        <v>25</v>
      </c>
      <c r="E304" s="23" t="s">
        <v>1</v>
      </c>
      <c r="F304" s="195">
        <f>F303</f>
        <v>3</v>
      </c>
      <c r="G304" s="195">
        <f>F306</f>
        <v>2</v>
      </c>
      <c r="H304" s="24">
        <v>0</v>
      </c>
      <c r="I304" s="17">
        <f t="shared" si="14"/>
        <v>1350000</v>
      </c>
      <c r="J304" s="98"/>
      <c r="M304" s="31"/>
    </row>
    <row r="305" spans="1:13" s="3" customFormat="1" ht="18.55" hidden="1" outlineLevel="1">
      <c r="A305" s="98"/>
      <c r="B305" s="576"/>
      <c r="C305" s="192" t="s">
        <v>39</v>
      </c>
      <c r="D305" s="124" t="s">
        <v>13</v>
      </c>
      <c r="E305" s="23" t="s">
        <v>17</v>
      </c>
      <c r="F305" s="195">
        <v>2</v>
      </c>
      <c r="G305" s="195">
        <f>F303</f>
        <v>3</v>
      </c>
      <c r="H305" s="24">
        <v>10000</v>
      </c>
      <c r="I305" s="17">
        <f t="shared" si="14"/>
        <v>1360000</v>
      </c>
      <c r="J305" s="98"/>
      <c r="M305" s="31"/>
    </row>
    <row r="306" spans="1:13" s="3" customFormat="1" ht="18.55" hidden="1" outlineLevel="1">
      <c r="A306" s="98"/>
      <c r="B306" s="576"/>
      <c r="C306" s="192" t="s">
        <v>39</v>
      </c>
      <c r="D306" s="124" t="s">
        <v>0</v>
      </c>
      <c r="E306" s="23" t="s">
        <v>17</v>
      </c>
      <c r="F306" s="191">
        <f>F305</f>
        <v>2</v>
      </c>
      <c r="G306" s="191">
        <f>F304</f>
        <v>3</v>
      </c>
      <c r="H306" s="24">
        <v>10000</v>
      </c>
      <c r="I306" s="17">
        <f t="shared" si="14"/>
        <v>1370000</v>
      </c>
      <c r="J306" s="98"/>
      <c r="M306" s="31"/>
    </row>
    <row r="307" spans="1:13" s="3" customFormat="1" ht="18.55" collapsed="1">
      <c r="A307" s="98"/>
      <c r="B307" s="6" t="s">
        <v>236</v>
      </c>
      <c r="C307" s="7"/>
      <c r="D307" s="122"/>
      <c r="E307" s="9"/>
      <c r="F307" s="9"/>
      <c r="G307" s="9"/>
      <c r="H307" s="11">
        <f>SUM(H308:H339)</f>
        <v>160000</v>
      </c>
      <c r="I307" s="12">
        <v>0</v>
      </c>
      <c r="J307" s="98"/>
    </row>
    <row r="308" spans="1:13" s="3" customFormat="1" ht="18.55" hidden="1" outlineLevel="1">
      <c r="A308" s="98"/>
      <c r="B308" s="574" t="s">
        <v>2</v>
      </c>
      <c r="C308" s="199" t="s">
        <v>39</v>
      </c>
      <c r="D308" s="123" t="s">
        <v>23</v>
      </c>
      <c r="E308" s="15" t="s">
        <v>1</v>
      </c>
      <c r="F308" s="201">
        <v>3</v>
      </c>
      <c r="G308" s="201">
        <f>F310</f>
        <v>1</v>
      </c>
      <c r="H308" s="16">
        <v>0</v>
      </c>
      <c r="I308" s="17">
        <f>I306+H308</f>
        <v>1370000</v>
      </c>
      <c r="J308" s="98"/>
    </row>
    <row r="309" spans="1:13" s="3" customFormat="1" ht="18.55" hidden="1" outlineLevel="1">
      <c r="A309" s="98"/>
      <c r="B309" s="575"/>
      <c r="C309" s="199" t="s">
        <v>39</v>
      </c>
      <c r="D309" s="37" t="s">
        <v>24</v>
      </c>
      <c r="E309" s="19" t="s">
        <v>1</v>
      </c>
      <c r="F309" s="200">
        <f>F308</f>
        <v>3</v>
      </c>
      <c r="G309" s="200">
        <f>F311</f>
        <v>1</v>
      </c>
      <c r="H309" s="20">
        <v>0</v>
      </c>
      <c r="I309" s="17">
        <f t="shared" ref="I309:I331" si="15">I308+H309</f>
        <v>1370000</v>
      </c>
      <c r="J309" s="98"/>
    </row>
    <row r="310" spans="1:13" s="3" customFormat="1" ht="18.55" hidden="1" outlineLevel="1">
      <c r="A310" s="98"/>
      <c r="B310" s="575"/>
      <c r="C310" s="199" t="s">
        <v>39</v>
      </c>
      <c r="D310" s="37" t="s">
        <v>5</v>
      </c>
      <c r="E310" s="19" t="s">
        <v>17</v>
      </c>
      <c r="F310" s="200">
        <v>1</v>
      </c>
      <c r="G310" s="200">
        <f>F308</f>
        <v>3</v>
      </c>
      <c r="H310" s="20">
        <v>10000</v>
      </c>
      <c r="I310" s="17">
        <f t="shared" si="15"/>
        <v>1380000</v>
      </c>
      <c r="J310" s="98"/>
    </row>
    <row r="311" spans="1:13" s="3" customFormat="1" ht="18.55" hidden="1" outlineLevel="1">
      <c r="A311" s="98"/>
      <c r="B311" s="575"/>
      <c r="C311" s="199" t="s">
        <v>39</v>
      </c>
      <c r="D311" s="37" t="s">
        <v>14</v>
      </c>
      <c r="E311" s="19" t="s">
        <v>17</v>
      </c>
      <c r="F311" s="197">
        <f>F310</f>
        <v>1</v>
      </c>
      <c r="G311" s="197">
        <f>F309</f>
        <v>3</v>
      </c>
      <c r="H311" s="20">
        <v>10000</v>
      </c>
      <c r="I311" s="17">
        <f t="shared" si="15"/>
        <v>1390000</v>
      </c>
      <c r="J311" s="98"/>
    </row>
    <row r="312" spans="1:13" s="3" customFormat="1" ht="18.55" hidden="1" outlineLevel="1">
      <c r="A312" s="98"/>
      <c r="B312" s="576" t="s">
        <v>3</v>
      </c>
      <c r="C312" s="199" t="s">
        <v>39</v>
      </c>
      <c r="D312" s="124" t="s">
        <v>14</v>
      </c>
      <c r="E312" s="23" t="str">
        <f>E308</f>
        <v>Thắng</v>
      </c>
      <c r="F312" s="202">
        <v>3</v>
      </c>
      <c r="G312" s="202">
        <f>F314</f>
        <v>1</v>
      </c>
      <c r="H312" s="24">
        <v>0</v>
      </c>
      <c r="I312" s="17">
        <f t="shared" si="15"/>
        <v>1390000</v>
      </c>
      <c r="J312" s="98"/>
    </row>
    <row r="313" spans="1:13" s="3" customFormat="1" ht="18.55" hidden="1" outlineLevel="1">
      <c r="A313" s="98"/>
      <c r="B313" s="576"/>
      <c r="C313" s="199" t="s">
        <v>39</v>
      </c>
      <c r="D313" s="124" t="s">
        <v>0</v>
      </c>
      <c r="E313" s="23" t="s">
        <v>1</v>
      </c>
      <c r="F313" s="203">
        <f>F312</f>
        <v>3</v>
      </c>
      <c r="G313" s="203">
        <f>F315</f>
        <v>1</v>
      </c>
      <c r="H313" s="24">
        <v>0</v>
      </c>
      <c r="I313" s="17">
        <f t="shared" si="15"/>
        <v>1390000</v>
      </c>
      <c r="J313" s="98"/>
    </row>
    <row r="314" spans="1:13" s="3" customFormat="1" ht="18.55" hidden="1" outlineLevel="1">
      <c r="A314" s="98"/>
      <c r="B314" s="576"/>
      <c r="C314" s="199" t="s">
        <v>39</v>
      </c>
      <c r="D314" s="124" t="s">
        <v>4</v>
      </c>
      <c r="E314" s="23" t="s">
        <v>17</v>
      </c>
      <c r="F314" s="203">
        <v>1</v>
      </c>
      <c r="G314" s="203">
        <f>F312</f>
        <v>3</v>
      </c>
      <c r="H314" s="24">
        <v>10000</v>
      </c>
      <c r="I314" s="17">
        <f t="shared" si="15"/>
        <v>1400000</v>
      </c>
      <c r="J314" s="98"/>
    </row>
    <row r="315" spans="1:13" s="3" customFormat="1" ht="18.55" hidden="1" outlineLevel="1">
      <c r="A315" s="98"/>
      <c r="B315" s="576"/>
      <c r="C315" s="199" t="s">
        <v>39</v>
      </c>
      <c r="D315" s="124" t="s">
        <v>24</v>
      </c>
      <c r="E315" s="23" t="s">
        <v>17</v>
      </c>
      <c r="F315" s="198">
        <f>F314</f>
        <v>1</v>
      </c>
      <c r="G315" s="198">
        <f>F313</f>
        <v>3</v>
      </c>
      <c r="H315" s="24">
        <v>10000</v>
      </c>
      <c r="I315" s="17">
        <f t="shared" si="15"/>
        <v>1410000</v>
      </c>
      <c r="J315" s="98"/>
    </row>
    <row r="316" spans="1:13" s="3" customFormat="1" ht="18.55" hidden="1" outlineLevel="1">
      <c r="A316" s="98"/>
      <c r="B316" s="574" t="s">
        <v>6</v>
      </c>
      <c r="C316" s="199" t="s">
        <v>39</v>
      </c>
      <c r="D316" s="123" t="s">
        <v>5</v>
      </c>
      <c r="E316" s="15" t="s">
        <v>1</v>
      </c>
      <c r="F316" s="200">
        <v>3</v>
      </c>
      <c r="G316" s="200">
        <f>F318</f>
        <v>1</v>
      </c>
      <c r="H316" s="16">
        <v>0</v>
      </c>
      <c r="I316" s="17">
        <f t="shared" si="15"/>
        <v>1410000</v>
      </c>
      <c r="J316" s="98"/>
      <c r="M316" s="31"/>
    </row>
    <row r="317" spans="1:13" s="3" customFormat="1" ht="18.55" hidden="1" outlineLevel="1">
      <c r="A317" s="98"/>
      <c r="B317" s="575"/>
      <c r="C317" s="199" t="s">
        <v>39</v>
      </c>
      <c r="D317" s="37" t="s">
        <v>4</v>
      </c>
      <c r="E317" s="19" t="s">
        <v>1</v>
      </c>
      <c r="F317" s="200">
        <f>F316</f>
        <v>3</v>
      </c>
      <c r="G317" s="200">
        <f>F319</f>
        <v>1</v>
      </c>
      <c r="H317" s="20">
        <v>0</v>
      </c>
      <c r="I317" s="17">
        <f t="shared" si="15"/>
        <v>1410000</v>
      </c>
      <c r="J317" s="98"/>
      <c r="M317" s="31"/>
    </row>
    <row r="318" spans="1:13" s="3" customFormat="1" ht="18.55" hidden="1" outlineLevel="1">
      <c r="A318" s="98"/>
      <c r="B318" s="575"/>
      <c r="C318" s="199" t="s">
        <v>39</v>
      </c>
      <c r="D318" s="37" t="s">
        <v>23</v>
      </c>
      <c r="E318" s="19" t="s">
        <v>17</v>
      </c>
      <c r="F318" s="200">
        <v>1</v>
      </c>
      <c r="G318" s="200">
        <f>F316</f>
        <v>3</v>
      </c>
      <c r="H318" s="20">
        <v>10000</v>
      </c>
      <c r="I318" s="17">
        <f t="shared" si="15"/>
        <v>1420000</v>
      </c>
      <c r="J318" s="98"/>
      <c r="M318" s="31"/>
    </row>
    <row r="319" spans="1:13" s="3" customFormat="1" ht="18.55" hidden="1" outlineLevel="1">
      <c r="A319" s="98"/>
      <c r="B319" s="575"/>
      <c r="C319" s="199" t="s">
        <v>39</v>
      </c>
      <c r="D319" s="37" t="s">
        <v>0</v>
      </c>
      <c r="E319" s="19" t="s">
        <v>17</v>
      </c>
      <c r="F319" s="197">
        <f>F318</f>
        <v>1</v>
      </c>
      <c r="G319" s="197">
        <f>F317</f>
        <v>3</v>
      </c>
      <c r="H319" s="20">
        <v>10000</v>
      </c>
      <c r="I319" s="17">
        <f t="shared" si="15"/>
        <v>1430000</v>
      </c>
      <c r="J319" s="98"/>
      <c r="M319" s="31"/>
    </row>
    <row r="320" spans="1:13" s="3" customFormat="1" ht="18.55" hidden="1" outlineLevel="1">
      <c r="A320" s="98"/>
      <c r="B320" s="576" t="s">
        <v>7</v>
      </c>
      <c r="C320" s="199" t="s">
        <v>39</v>
      </c>
      <c r="D320" s="124" t="s">
        <v>4</v>
      </c>
      <c r="E320" s="23" t="str">
        <f>E316</f>
        <v>Thắng</v>
      </c>
      <c r="F320" s="202">
        <v>3</v>
      </c>
      <c r="G320" s="202">
        <f>F322</f>
        <v>2</v>
      </c>
      <c r="H320" s="24">
        <v>0</v>
      </c>
      <c r="I320" s="17">
        <f t="shared" si="15"/>
        <v>1430000</v>
      </c>
      <c r="J320" s="98"/>
      <c r="M320" s="31"/>
    </row>
    <row r="321" spans="1:13" s="3" customFormat="1" ht="18.55" hidden="1" outlineLevel="1">
      <c r="A321" s="98"/>
      <c r="B321" s="576"/>
      <c r="C321" s="199" t="s">
        <v>39</v>
      </c>
      <c r="D321" s="124" t="s">
        <v>5</v>
      </c>
      <c r="E321" s="23" t="s">
        <v>1</v>
      </c>
      <c r="F321" s="203">
        <f>F320</f>
        <v>3</v>
      </c>
      <c r="G321" s="203">
        <f>F323</f>
        <v>2</v>
      </c>
      <c r="H321" s="24">
        <v>0</v>
      </c>
      <c r="I321" s="17">
        <f t="shared" si="15"/>
        <v>1430000</v>
      </c>
      <c r="J321" s="98"/>
      <c r="M321" s="31"/>
    </row>
    <row r="322" spans="1:13" s="3" customFormat="1" ht="18.55" hidden="1" outlineLevel="1">
      <c r="A322" s="98"/>
      <c r="B322" s="576"/>
      <c r="C322" s="199" t="s">
        <v>39</v>
      </c>
      <c r="D322" s="124" t="s">
        <v>24</v>
      </c>
      <c r="E322" s="23" t="s">
        <v>17</v>
      </c>
      <c r="F322" s="203">
        <v>2</v>
      </c>
      <c r="G322" s="203">
        <f>F320</f>
        <v>3</v>
      </c>
      <c r="H322" s="24">
        <v>10000</v>
      </c>
      <c r="I322" s="17">
        <f t="shared" si="15"/>
        <v>1440000</v>
      </c>
      <c r="J322" s="98"/>
      <c r="M322" s="31"/>
    </row>
    <row r="323" spans="1:13" s="3" customFormat="1" ht="18.55" hidden="1" outlineLevel="1">
      <c r="A323" s="98"/>
      <c r="B323" s="576"/>
      <c r="C323" s="199" t="s">
        <v>39</v>
      </c>
      <c r="D323" s="124" t="s">
        <v>14</v>
      </c>
      <c r="E323" s="23" t="s">
        <v>17</v>
      </c>
      <c r="F323" s="198">
        <f>F322</f>
        <v>2</v>
      </c>
      <c r="G323" s="198">
        <f>F321</f>
        <v>3</v>
      </c>
      <c r="H323" s="24">
        <v>10000</v>
      </c>
      <c r="I323" s="17">
        <f t="shared" si="15"/>
        <v>1450000</v>
      </c>
      <c r="J323" s="98"/>
      <c r="M323" s="31"/>
    </row>
    <row r="324" spans="1:13" s="3" customFormat="1" ht="18.55" hidden="1" outlineLevel="1">
      <c r="A324" s="98"/>
      <c r="B324" s="574" t="s">
        <v>8</v>
      </c>
      <c r="C324" s="199" t="s">
        <v>39</v>
      </c>
      <c r="D324" s="123" t="s">
        <v>23</v>
      </c>
      <c r="E324" s="15" t="s">
        <v>1</v>
      </c>
      <c r="F324" s="200">
        <v>3</v>
      </c>
      <c r="G324" s="200">
        <f>F326</f>
        <v>1</v>
      </c>
      <c r="H324" s="16">
        <v>0</v>
      </c>
      <c r="I324" s="17">
        <f t="shared" si="15"/>
        <v>1450000</v>
      </c>
      <c r="J324" s="98"/>
      <c r="M324" s="31"/>
    </row>
    <row r="325" spans="1:13" s="3" customFormat="1" ht="18.55" hidden="1" outlineLevel="1">
      <c r="A325" s="98"/>
      <c r="B325" s="575"/>
      <c r="C325" s="199" t="s">
        <v>39</v>
      </c>
      <c r="D325" s="37" t="s">
        <v>0</v>
      </c>
      <c r="E325" s="19" t="s">
        <v>1</v>
      </c>
      <c r="F325" s="200">
        <f>F324</f>
        <v>3</v>
      </c>
      <c r="G325" s="200">
        <f>F327</f>
        <v>1</v>
      </c>
      <c r="H325" s="20">
        <v>0</v>
      </c>
      <c r="I325" s="17">
        <f t="shared" si="15"/>
        <v>1450000</v>
      </c>
      <c r="J325" s="98"/>
      <c r="M325" s="31"/>
    </row>
    <row r="326" spans="1:13" s="3" customFormat="1" ht="18.55" hidden="1" outlineLevel="1">
      <c r="A326" s="98"/>
      <c r="B326" s="575"/>
      <c r="C326" s="199" t="s">
        <v>39</v>
      </c>
      <c r="D326" s="37" t="s">
        <v>14</v>
      </c>
      <c r="E326" s="19" t="s">
        <v>17</v>
      </c>
      <c r="F326" s="200">
        <v>1</v>
      </c>
      <c r="G326" s="200">
        <f>F324</f>
        <v>3</v>
      </c>
      <c r="H326" s="20">
        <v>10000</v>
      </c>
      <c r="I326" s="17">
        <f t="shared" si="15"/>
        <v>1460000</v>
      </c>
      <c r="J326" s="98"/>
      <c r="M326" s="31"/>
    </row>
    <row r="327" spans="1:13" s="3" customFormat="1" ht="18.55" hidden="1" outlineLevel="1">
      <c r="A327" s="98"/>
      <c r="B327" s="575"/>
      <c r="C327" s="199" t="s">
        <v>39</v>
      </c>
      <c r="D327" s="37" t="s">
        <v>24</v>
      </c>
      <c r="E327" s="19" t="s">
        <v>17</v>
      </c>
      <c r="F327" s="197">
        <f>F326</f>
        <v>1</v>
      </c>
      <c r="G327" s="197">
        <f>F325</f>
        <v>3</v>
      </c>
      <c r="H327" s="20">
        <v>10000</v>
      </c>
      <c r="I327" s="17">
        <f t="shared" si="15"/>
        <v>1470000</v>
      </c>
      <c r="J327" s="98"/>
      <c r="M327" s="31"/>
    </row>
    <row r="328" spans="1:13" s="3" customFormat="1" ht="18.55" hidden="1" outlineLevel="1">
      <c r="A328" s="98"/>
      <c r="B328" s="576" t="s">
        <v>10</v>
      </c>
      <c r="C328" s="199" t="s">
        <v>39</v>
      </c>
      <c r="D328" s="124" t="s">
        <v>118</v>
      </c>
      <c r="E328" s="23" t="str">
        <f>E324</f>
        <v>Thắng</v>
      </c>
      <c r="F328" s="202">
        <v>3</v>
      </c>
      <c r="G328" s="202">
        <f>F330</f>
        <v>2</v>
      </c>
      <c r="H328" s="24">
        <v>0</v>
      </c>
      <c r="I328" s="17">
        <f t="shared" si="15"/>
        <v>1470000</v>
      </c>
      <c r="J328" s="98"/>
      <c r="M328" s="31"/>
    </row>
    <row r="329" spans="1:13" s="3" customFormat="1" ht="18.55" hidden="1" outlineLevel="1">
      <c r="A329" s="98"/>
      <c r="B329" s="576"/>
      <c r="C329" s="199" t="s">
        <v>39</v>
      </c>
      <c r="D329" s="124" t="s">
        <v>0</v>
      </c>
      <c r="E329" s="23" t="s">
        <v>1</v>
      </c>
      <c r="F329" s="203">
        <f>F328</f>
        <v>3</v>
      </c>
      <c r="G329" s="203">
        <f>F331</f>
        <v>2</v>
      </c>
      <c r="H329" s="24">
        <v>0</v>
      </c>
      <c r="I329" s="17">
        <f t="shared" si="15"/>
        <v>1470000</v>
      </c>
      <c r="J329" s="98"/>
      <c r="M329" s="31"/>
    </row>
    <row r="330" spans="1:13" s="3" customFormat="1" ht="18.55" hidden="1" outlineLevel="1">
      <c r="A330" s="98"/>
      <c r="B330" s="576"/>
      <c r="C330" s="199" t="s">
        <v>39</v>
      </c>
      <c r="D330" s="124" t="s">
        <v>5</v>
      </c>
      <c r="E330" s="23" t="s">
        <v>17</v>
      </c>
      <c r="F330" s="203">
        <v>2</v>
      </c>
      <c r="G330" s="203">
        <f>F328</f>
        <v>3</v>
      </c>
      <c r="H330" s="24">
        <v>10000</v>
      </c>
      <c r="I330" s="17">
        <f t="shared" si="15"/>
        <v>1480000</v>
      </c>
      <c r="J330" s="98"/>
      <c r="M330" s="31"/>
    </row>
    <row r="331" spans="1:13" s="3" customFormat="1" ht="18.55" hidden="1" outlineLevel="1">
      <c r="A331" s="98"/>
      <c r="B331" s="576"/>
      <c r="C331" s="199" t="s">
        <v>39</v>
      </c>
      <c r="D331" s="124" t="s">
        <v>24</v>
      </c>
      <c r="E331" s="23" t="s">
        <v>17</v>
      </c>
      <c r="F331" s="198">
        <f>F330</f>
        <v>2</v>
      </c>
      <c r="G331" s="198">
        <f>F329</f>
        <v>3</v>
      </c>
      <c r="H331" s="24">
        <v>10000</v>
      </c>
      <c r="I331" s="17">
        <f t="shared" si="15"/>
        <v>1490000</v>
      </c>
      <c r="J331" s="98"/>
      <c r="M331" s="31"/>
    </row>
    <row r="332" spans="1:13" s="3" customFormat="1" ht="18.55" hidden="1" outlineLevel="1">
      <c r="A332" s="98"/>
      <c r="B332" s="574" t="s">
        <v>31</v>
      </c>
      <c r="C332" s="199" t="s">
        <v>39</v>
      </c>
      <c r="D332" s="123" t="s">
        <v>14</v>
      </c>
      <c r="E332" s="15" t="s">
        <v>1</v>
      </c>
      <c r="F332" s="200">
        <v>3</v>
      </c>
      <c r="G332" s="200">
        <f>F334</f>
        <v>1</v>
      </c>
      <c r="H332" s="16">
        <v>0</v>
      </c>
      <c r="I332" s="17">
        <f t="shared" ref="I332:I339" si="16">I331+H332</f>
        <v>1490000</v>
      </c>
      <c r="J332" s="98"/>
      <c r="M332" s="31"/>
    </row>
    <row r="333" spans="1:13" s="3" customFormat="1" ht="18.55" hidden="1" outlineLevel="1">
      <c r="A333" s="98"/>
      <c r="B333" s="575"/>
      <c r="C333" s="199" t="s">
        <v>39</v>
      </c>
      <c r="D333" s="37" t="s">
        <v>118</v>
      </c>
      <c r="E333" s="19" t="s">
        <v>1</v>
      </c>
      <c r="F333" s="200">
        <f>F332</f>
        <v>3</v>
      </c>
      <c r="G333" s="200">
        <f>F335</f>
        <v>1</v>
      </c>
      <c r="H333" s="20">
        <v>0</v>
      </c>
      <c r="I333" s="17">
        <f t="shared" si="16"/>
        <v>1490000</v>
      </c>
      <c r="J333" s="98"/>
      <c r="M333" s="31"/>
    </row>
    <row r="334" spans="1:13" s="3" customFormat="1" ht="18.55" hidden="1" outlineLevel="1">
      <c r="A334" s="98"/>
      <c r="B334" s="575"/>
      <c r="C334" s="199" t="s">
        <v>39</v>
      </c>
      <c r="D334" s="37" t="s">
        <v>5</v>
      </c>
      <c r="E334" s="19" t="s">
        <v>17</v>
      </c>
      <c r="F334" s="200">
        <v>1</v>
      </c>
      <c r="G334" s="200">
        <f>F332</f>
        <v>3</v>
      </c>
      <c r="H334" s="20">
        <v>10000</v>
      </c>
      <c r="I334" s="17">
        <f t="shared" si="16"/>
        <v>1500000</v>
      </c>
      <c r="J334" s="98"/>
      <c r="M334" s="31"/>
    </row>
    <row r="335" spans="1:13" s="3" customFormat="1" ht="18.55" hidden="1" outlineLevel="1">
      <c r="A335" s="98"/>
      <c r="B335" s="575"/>
      <c r="C335" s="199" t="s">
        <v>39</v>
      </c>
      <c r="D335" s="37" t="s">
        <v>23</v>
      </c>
      <c r="E335" s="19" t="s">
        <v>17</v>
      </c>
      <c r="F335" s="197">
        <f>F334</f>
        <v>1</v>
      </c>
      <c r="G335" s="197">
        <f>F333</f>
        <v>3</v>
      </c>
      <c r="H335" s="20">
        <v>10000</v>
      </c>
      <c r="I335" s="17">
        <f t="shared" si="16"/>
        <v>1510000</v>
      </c>
      <c r="J335" s="98"/>
      <c r="M335" s="31"/>
    </row>
    <row r="336" spans="1:13" s="3" customFormat="1" ht="18.55" hidden="1" outlineLevel="1">
      <c r="A336" s="98"/>
      <c r="B336" s="576" t="s">
        <v>36</v>
      </c>
      <c r="C336" s="199" t="s">
        <v>39</v>
      </c>
      <c r="D336" s="124" t="s">
        <v>5</v>
      </c>
      <c r="E336" s="23" t="str">
        <f>E332</f>
        <v>Thắng</v>
      </c>
      <c r="F336" s="202">
        <v>3</v>
      </c>
      <c r="G336" s="202">
        <f>F338</f>
        <v>1</v>
      </c>
      <c r="H336" s="24">
        <v>0</v>
      </c>
      <c r="I336" s="17">
        <f t="shared" si="16"/>
        <v>1510000</v>
      </c>
      <c r="J336" s="98"/>
      <c r="M336" s="31"/>
    </row>
    <row r="337" spans="1:13" s="3" customFormat="1" ht="18.55" hidden="1" outlineLevel="1">
      <c r="A337" s="98"/>
      <c r="B337" s="576"/>
      <c r="C337" s="199" t="s">
        <v>39</v>
      </c>
      <c r="D337" s="124" t="s">
        <v>14</v>
      </c>
      <c r="E337" s="23" t="s">
        <v>1</v>
      </c>
      <c r="F337" s="203">
        <f>F336</f>
        <v>3</v>
      </c>
      <c r="G337" s="203">
        <f>F339</f>
        <v>1</v>
      </c>
      <c r="H337" s="24">
        <v>0</v>
      </c>
      <c r="I337" s="17">
        <f t="shared" si="16"/>
        <v>1510000</v>
      </c>
      <c r="J337" s="98"/>
      <c r="M337" s="31"/>
    </row>
    <row r="338" spans="1:13" s="3" customFormat="1" ht="18.55" hidden="1" outlineLevel="1">
      <c r="A338" s="98"/>
      <c r="B338" s="576"/>
      <c r="C338" s="199" t="s">
        <v>39</v>
      </c>
      <c r="D338" s="124" t="s">
        <v>23</v>
      </c>
      <c r="E338" s="23" t="s">
        <v>17</v>
      </c>
      <c r="F338" s="203">
        <v>1</v>
      </c>
      <c r="G338" s="203">
        <f>F336</f>
        <v>3</v>
      </c>
      <c r="H338" s="24">
        <v>10000</v>
      </c>
      <c r="I338" s="17">
        <f t="shared" si="16"/>
        <v>1520000</v>
      </c>
      <c r="J338" s="98"/>
      <c r="M338" s="31"/>
    </row>
    <row r="339" spans="1:13" s="3" customFormat="1" ht="18.55" hidden="1" outlineLevel="1">
      <c r="A339" s="98"/>
      <c r="B339" s="576"/>
      <c r="C339" s="199" t="s">
        <v>39</v>
      </c>
      <c r="D339" s="124" t="s">
        <v>0</v>
      </c>
      <c r="E339" s="23" t="s">
        <v>17</v>
      </c>
      <c r="F339" s="198">
        <f>F338</f>
        <v>1</v>
      </c>
      <c r="G339" s="198">
        <f>F337</f>
        <v>3</v>
      </c>
      <c r="H339" s="24">
        <v>10000</v>
      </c>
      <c r="I339" s="17">
        <f t="shared" si="16"/>
        <v>1530000</v>
      </c>
      <c r="J339" s="98"/>
      <c r="M339" s="31"/>
    </row>
    <row r="340" spans="1:13" s="3" customFormat="1" ht="18.55" collapsed="1">
      <c r="A340" s="98"/>
      <c r="B340" s="6" t="s">
        <v>237</v>
      </c>
      <c r="C340" s="7"/>
      <c r="D340" s="122"/>
      <c r="E340" s="9"/>
      <c r="F340" s="9"/>
      <c r="G340" s="9"/>
      <c r="H340" s="11">
        <f>SUM(H341:H392)</f>
        <v>260000</v>
      </c>
      <c r="I340" s="12">
        <v>0</v>
      </c>
      <c r="J340" s="98"/>
    </row>
    <row r="341" spans="1:13" s="3" customFormat="1" ht="18.55" hidden="1" outlineLevel="1">
      <c r="A341" s="98"/>
      <c r="B341" s="574" t="s">
        <v>2</v>
      </c>
      <c r="C341" s="199" t="s">
        <v>39</v>
      </c>
      <c r="D341" s="123" t="s">
        <v>23</v>
      </c>
      <c r="E341" s="15" t="s">
        <v>1</v>
      </c>
      <c r="F341" s="201">
        <v>3</v>
      </c>
      <c r="G341" s="201">
        <f>F343</f>
        <v>2</v>
      </c>
      <c r="H341" s="16">
        <v>0</v>
      </c>
      <c r="I341" s="17">
        <f>I339+H341</f>
        <v>1530000</v>
      </c>
      <c r="J341" s="98"/>
    </row>
    <row r="342" spans="1:13" s="3" customFormat="1" ht="18.55" hidden="1" outlineLevel="1">
      <c r="A342" s="98"/>
      <c r="B342" s="575"/>
      <c r="C342" s="199" t="s">
        <v>39</v>
      </c>
      <c r="D342" s="37" t="s">
        <v>16</v>
      </c>
      <c r="E342" s="19" t="s">
        <v>1</v>
      </c>
      <c r="F342" s="200">
        <f>F341</f>
        <v>3</v>
      </c>
      <c r="G342" s="200">
        <f>F344</f>
        <v>2</v>
      </c>
      <c r="H342" s="20">
        <v>0</v>
      </c>
      <c r="I342" s="17">
        <f t="shared" ref="I342:I384" si="17">I341+H342</f>
        <v>1530000</v>
      </c>
      <c r="J342" s="98"/>
    </row>
    <row r="343" spans="1:13" s="3" customFormat="1" ht="18.55" hidden="1" outlineLevel="1">
      <c r="A343" s="98"/>
      <c r="B343" s="575"/>
      <c r="C343" s="199" t="s">
        <v>39</v>
      </c>
      <c r="D343" s="37" t="s">
        <v>25</v>
      </c>
      <c r="E343" s="19" t="s">
        <v>17</v>
      </c>
      <c r="F343" s="200">
        <v>2</v>
      </c>
      <c r="G343" s="200">
        <f>F341</f>
        <v>3</v>
      </c>
      <c r="H343" s="20">
        <v>10000</v>
      </c>
      <c r="I343" s="17">
        <f t="shared" si="17"/>
        <v>1540000</v>
      </c>
      <c r="J343" s="98"/>
    </row>
    <row r="344" spans="1:13" s="3" customFormat="1" ht="18.55" hidden="1" outlineLevel="1">
      <c r="A344" s="98"/>
      <c r="B344" s="575"/>
      <c r="C344" s="199" t="s">
        <v>39</v>
      </c>
      <c r="D344" s="37" t="s">
        <v>13</v>
      </c>
      <c r="E344" s="19" t="s">
        <v>17</v>
      </c>
      <c r="F344" s="197">
        <f>F343</f>
        <v>2</v>
      </c>
      <c r="G344" s="197">
        <f>F342</f>
        <v>3</v>
      </c>
      <c r="H344" s="20">
        <v>10000</v>
      </c>
      <c r="I344" s="17">
        <f t="shared" si="17"/>
        <v>1550000</v>
      </c>
      <c r="J344" s="98"/>
    </row>
    <row r="345" spans="1:13" s="3" customFormat="1" ht="18.55" hidden="1" outlineLevel="1">
      <c r="A345" s="98"/>
      <c r="B345" s="576" t="s">
        <v>3</v>
      </c>
      <c r="C345" s="199" t="s">
        <v>39</v>
      </c>
      <c r="D345" s="124" t="s">
        <v>14</v>
      </c>
      <c r="E345" s="23" t="str">
        <f>E341</f>
        <v>Thắng</v>
      </c>
      <c r="F345" s="202">
        <v>3</v>
      </c>
      <c r="G345" s="202">
        <f>F347</f>
        <v>2</v>
      </c>
      <c r="H345" s="24">
        <v>0</v>
      </c>
      <c r="I345" s="17">
        <f t="shared" si="17"/>
        <v>1550000</v>
      </c>
      <c r="J345" s="98"/>
    </row>
    <row r="346" spans="1:13" s="3" customFormat="1" ht="18.55" hidden="1" outlineLevel="1">
      <c r="A346" s="98"/>
      <c r="B346" s="576"/>
      <c r="C346" s="199" t="s">
        <v>39</v>
      </c>
      <c r="D346" s="124" t="s">
        <v>15</v>
      </c>
      <c r="E346" s="23" t="s">
        <v>1</v>
      </c>
      <c r="F346" s="203">
        <f>F345</f>
        <v>3</v>
      </c>
      <c r="G346" s="203">
        <f>F348</f>
        <v>2</v>
      </c>
      <c r="H346" s="24">
        <v>0</v>
      </c>
      <c r="I346" s="17">
        <f t="shared" si="17"/>
        <v>1550000</v>
      </c>
      <c r="J346" s="98"/>
    </row>
    <row r="347" spans="1:13" s="3" customFormat="1" ht="18.55" hidden="1" outlineLevel="1">
      <c r="A347" s="98"/>
      <c r="B347" s="576"/>
      <c r="C347" s="199" t="s">
        <v>39</v>
      </c>
      <c r="D347" s="124" t="s">
        <v>4</v>
      </c>
      <c r="E347" s="23" t="s">
        <v>17</v>
      </c>
      <c r="F347" s="203">
        <v>2</v>
      </c>
      <c r="G347" s="203">
        <f>F345</f>
        <v>3</v>
      </c>
      <c r="H347" s="24">
        <v>10000</v>
      </c>
      <c r="I347" s="17">
        <f t="shared" si="17"/>
        <v>1560000</v>
      </c>
      <c r="J347" s="98"/>
    </row>
    <row r="348" spans="1:13" s="3" customFormat="1" ht="18.55" hidden="1" outlineLevel="1">
      <c r="A348" s="98"/>
      <c r="B348" s="576"/>
      <c r="C348" s="199" t="s">
        <v>39</v>
      </c>
      <c r="D348" s="124" t="s">
        <v>24</v>
      </c>
      <c r="E348" s="23" t="s">
        <v>17</v>
      </c>
      <c r="F348" s="198">
        <f>F347</f>
        <v>2</v>
      </c>
      <c r="G348" s="198">
        <f>F346</f>
        <v>3</v>
      </c>
      <c r="H348" s="24">
        <v>10000</v>
      </c>
      <c r="I348" s="17">
        <f t="shared" si="17"/>
        <v>1570000</v>
      </c>
      <c r="J348" s="98"/>
    </row>
    <row r="349" spans="1:13" s="3" customFormat="1" ht="18.55" hidden="1" outlineLevel="1">
      <c r="A349" s="98"/>
      <c r="B349" s="574" t="s">
        <v>6</v>
      </c>
      <c r="C349" s="199" t="s">
        <v>39</v>
      </c>
      <c r="D349" s="123" t="s">
        <v>4</v>
      </c>
      <c r="E349" s="15" t="s">
        <v>1</v>
      </c>
      <c r="F349" s="200">
        <v>3</v>
      </c>
      <c r="G349" s="200">
        <f>F351</f>
        <v>2</v>
      </c>
      <c r="H349" s="16">
        <v>0</v>
      </c>
      <c r="I349" s="17">
        <f t="shared" si="17"/>
        <v>1570000</v>
      </c>
      <c r="J349" s="98"/>
      <c r="M349" s="31"/>
    </row>
    <row r="350" spans="1:13" s="3" customFormat="1" ht="18.55" hidden="1" outlineLevel="1">
      <c r="A350" s="98"/>
      <c r="B350" s="575"/>
      <c r="C350" s="199" t="s">
        <v>39</v>
      </c>
      <c r="D350" s="37" t="s">
        <v>24</v>
      </c>
      <c r="E350" s="19" t="s">
        <v>1</v>
      </c>
      <c r="F350" s="200">
        <f>F349</f>
        <v>3</v>
      </c>
      <c r="G350" s="200">
        <f>F352</f>
        <v>2</v>
      </c>
      <c r="H350" s="20">
        <v>0</v>
      </c>
      <c r="I350" s="17">
        <f t="shared" si="17"/>
        <v>1570000</v>
      </c>
      <c r="J350" s="98"/>
      <c r="M350" s="31"/>
    </row>
    <row r="351" spans="1:13" s="3" customFormat="1" ht="18.55" hidden="1" outlineLevel="1">
      <c r="A351" s="98"/>
      <c r="B351" s="575"/>
      <c r="C351" s="199" t="s">
        <v>39</v>
      </c>
      <c r="D351" s="37" t="s">
        <v>13</v>
      </c>
      <c r="E351" s="19" t="s">
        <v>17</v>
      </c>
      <c r="F351" s="200">
        <v>2</v>
      </c>
      <c r="G351" s="200">
        <f>F349</f>
        <v>3</v>
      </c>
      <c r="H351" s="20">
        <v>10000</v>
      </c>
      <c r="I351" s="17">
        <f t="shared" si="17"/>
        <v>1580000</v>
      </c>
      <c r="J351" s="98"/>
      <c r="M351" s="31"/>
    </row>
    <row r="352" spans="1:13" s="3" customFormat="1" ht="18.55" hidden="1" outlineLevel="1">
      <c r="A352" s="98"/>
      <c r="B352" s="575"/>
      <c r="C352" s="199" t="s">
        <v>39</v>
      </c>
      <c r="D352" s="37" t="s">
        <v>25</v>
      </c>
      <c r="E352" s="19" t="s">
        <v>17</v>
      </c>
      <c r="F352" s="197">
        <f>F351</f>
        <v>2</v>
      </c>
      <c r="G352" s="197">
        <f>F350</f>
        <v>3</v>
      </c>
      <c r="H352" s="20">
        <v>10000</v>
      </c>
      <c r="I352" s="17">
        <f t="shared" si="17"/>
        <v>1590000</v>
      </c>
      <c r="J352" s="98"/>
      <c r="M352" s="31"/>
    </row>
    <row r="353" spans="1:13" s="3" customFormat="1" ht="18.55" hidden="1" outlineLevel="1">
      <c r="A353" s="98"/>
      <c r="B353" s="576" t="s">
        <v>7</v>
      </c>
      <c r="C353" s="199" t="s">
        <v>39</v>
      </c>
      <c r="D353" s="124" t="s">
        <v>14</v>
      </c>
      <c r="E353" s="23" t="str">
        <f>E349</f>
        <v>Thắng</v>
      </c>
      <c r="F353" s="202">
        <v>3</v>
      </c>
      <c r="G353" s="202">
        <f>F355</f>
        <v>1</v>
      </c>
      <c r="H353" s="24">
        <v>0</v>
      </c>
      <c r="I353" s="17">
        <f t="shared" si="17"/>
        <v>1590000</v>
      </c>
      <c r="J353" s="98"/>
      <c r="M353" s="31"/>
    </row>
    <row r="354" spans="1:13" s="3" customFormat="1" ht="18.55" hidden="1" outlineLevel="1">
      <c r="A354" s="98"/>
      <c r="B354" s="576"/>
      <c r="C354" s="199" t="s">
        <v>39</v>
      </c>
      <c r="D354" s="124" t="s">
        <v>15</v>
      </c>
      <c r="E354" s="23" t="s">
        <v>1</v>
      </c>
      <c r="F354" s="203">
        <f>F353</f>
        <v>3</v>
      </c>
      <c r="G354" s="203">
        <f>F356</f>
        <v>1</v>
      </c>
      <c r="H354" s="24">
        <v>0</v>
      </c>
      <c r="I354" s="17">
        <f t="shared" si="17"/>
        <v>1590000</v>
      </c>
      <c r="J354" s="98"/>
      <c r="M354" s="31"/>
    </row>
    <row r="355" spans="1:13" s="3" customFormat="1" ht="18.55" hidden="1" outlineLevel="1">
      <c r="A355" s="98"/>
      <c r="B355" s="576"/>
      <c r="C355" s="199" t="s">
        <v>39</v>
      </c>
      <c r="D355" s="124" t="s">
        <v>23</v>
      </c>
      <c r="E355" s="23" t="s">
        <v>17</v>
      </c>
      <c r="F355" s="203">
        <v>1</v>
      </c>
      <c r="G355" s="203">
        <f>F353</f>
        <v>3</v>
      </c>
      <c r="H355" s="24">
        <v>10000</v>
      </c>
      <c r="I355" s="17">
        <f t="shared" si="17"/>
        <v>1600000</v>
      </c>
      <c r="J355" s="98"/>
      <c r="M355" s="31"/>
    </row>
    <row r="356" spans="1:13" s="3" customFormat="1" ht="18.55" hidden="1" outlineLevel="1">
      <c r="A356" s="98"/>
      <c r="B356" s="576"/>
      <c r="C356" s="199" t="s">
        <v>39</v>
      </c>
      <c r="D356" s="124" t="s">
        <v>16</v>
      </c>
      <c r="E356" s="23" t="s">
        <v>17</v>
      </c>
      <c r="F356" s="198">
        <f>F355</f>
        <v>1</v>
      </c>
      <c r="G356" s="198">
        <f>F354</f>
        <v>3</v>
      </c>
      <c r="H356" s="24">
        <v>10000</v>
      </c>
      <c r="I356" s="17">
        <f t="shared" si="17"/>
        <v>1610000</v>
      </c>
      <c r="J356" s="98"/>
      <c r="M356" s="31"/>
    </row>
    <row r="357" spans="1:13" s="3" customFormat="1" ht="18.55" hidden="1" outlineLevel="1">
      <c r="A357" s="98"/>
      <c r="B357" s="574" t="s">
        <v>8</v>
      </c>
      <c r="C357" s="199" t="s">
        <v>39</v>
      </c>
      <c r="D357" s="123" t="s">
        <v>14</v>
      </c>
      <c r="E357" s="15" t="s">
        <v>1</v>
      </c>
      <c r="F357" s="200">
        <v>3</v>
      </c>
      <c r="G357" s="200">
        <f>F359</f>
        <v>1</v>
      </c>
      <c r="H357" s="16">
        <v>0</v>
      </c>
      <c r="I357" s="17">
        <f t="shared" si="17"/>
        <v>1610000</v>
      </c>
      <c r="J357" s="98"/>
      <c r="M357" s="31"/>
    </row>
    <row r="358" spans="1:13" s="3" customFormat="1" ht="18.55" hidden="1" outlineLevel="1">
      <c r="A358" s="98"/>
      <c r="B358" s="575"/>
      <c r="C358" s="199" t="s">
        <v>39</v>
      </c>
      <c r="D358" s="37" t="s">
        <v>15</v>
      </c>
      <c r="E358" s="19" t="s">
        <v>1</v>
      </c>
      <c r="F358" s="200">
        <f>F357</f>
        <v>3</v>
      </c>
      <c r="G358" s="200">
        <f>F360</f>
        <v>1</v>
      </c>
      <c r="H358" s="20">
        <v>0</v>
      </c>
      <c r="I358" s="17">
        <f t="shared" si="17"/>
        <v>1610000</v>
      </c>
      <c r="J358" s="98"/>
      <c r="M358" s="31"/>
    </row>
    <row r="359" spans="1:13" s="3" customFormat="1" ht="18.55" hidden="1" outlineLevel="1">
      <c r="A359" s="98"/>
      <c r="B359" s="575"/>
      <c r="C359" s="199" t="s">
        <v>39</v>
      </c>
      <c r="D359" s="37" t="s">
        <v>13</v>
      </c>
      <c r="E359" s="19" t="s">
        <v>17</v>
      </c>
      <c r="F359" s="200">
        <v>1</v>
      </c>
      <c r="G359" s="200">
        <f>F357</f>
        <v>3</v>
      </c>
      <c r="H359" s="20">
        <v>10000</v>
      </c>
      <c r="I359" s="17">
        <f t="shared" si="17"/>
        <v>1620000</v>
      </c>
      <c r="J359" s="98"/>
      <c r="M359" s="31"/>
    </row>
    <row r="360" spans="1:13" s="3" customFormat="1" ht="18.55" hidden="1" outlineLevel="1">
      <c r="A360" s="98"/>
      <c r="B360" s="575"/>
      <c r="C360" s="199" t="s">
        <v>39</v>
      </c>
      <c r="D360" s="37" t="s">
        <v>25</v>
      </c>
      <c r="E360" s="19" t="s">
        <v>17</v>
      </c>
      <c r="F360" s="197">
        <f>F359</f>
        <v>1</v>
      </c>
      <c r="G360" s="197">
        <f>F358</f>
        <v>3</v>
      </c>
      <c r="H360" s="20">
        <v>10000</v>
      </c>
      <c r="I360" s="17">
        <f t="shared" si="17"/>
        <v>1630000</v>
      </c>
      <c r="J360" s="98"/>
      <c r="M360" s="31"/>
    </row>
    <row r="361" spans="1:13" s="3" customFormat="1" ht="18.55" hidden="1" outlineLevel="1">
      <c r="A361" s="98"/>
      <c r="B361" s="576" t="s">
        <v>10</v>
      </c>
      <c r="C361" s="199" t="s">
        <v>39</v>
      </c>
      <c r="D361" s="124" t="s">
        <v>23</v>
      </c>
      <c r="E361" s="23" t="str">
        <f>E357</f>
        <v>Thắng</v>
      </c>
      <c r="F361" s="202">
        <v>3</v>
      </c>
      <c r="G361" s="202">
        <f>F363</f>
        <v>2</v>
      </c>
      <c r="H361" s="24">
        <v>0</v>
      </c>
      <c r="I361" s="17">
        <f t="shared" si="17"/>
        <v>1630000</v>
      </c>
      <c r="J361" s="98"/>
      <c r="M361" s="31"/>
    </row>
    <row r="362" spans="1:13" s="3" customFormat="1" ht="18.55" hidden="1" outlineLevel="1">
      <c r="A362" s="98"/>
      <c r="B362" s="576"/>
      <c r="C362" s="199" t="s">
        <v>39</v>
      </c>
      <c r="D362" s="124" t="s">
        <v>16</v>
      </c>
      <c r="E362" s="23" t="s">
        <v>1</v>
      </c>
      <c r="F362" s="203">
        <f>F361</f>
        <v>3</v>
      </c>
      <c r="G362" s="203">
        <f>F364</f>
        <v>2</v>
      </c>
      <c r="H362" s="24">
        <v>0</v>
      </c>
      <c r="I362" s="17">
        <f t="shared" si="17"/>
        <v>1630000</v>
      </c>
      <c r="J362" s="98"/>
      <c r="M362" s="31"/>
    </row>
    <row r="363" spans="1:13" s="3" customFormat="1" ht="18.55" hidden="1" outlineLevel="1">
      <c r="A363" s="98"/>
      <c r="B363" s="576"/>
      <c r="C363" s="199" t="s">
        <v>39</v>
      </c>
      <c r="D363" s="124" t="s">
        <v>4</v>
      </c>
      <c r="E363" s="23" t="s">
        <v>17</v>
      </c>
      <c r="F363" s="203">
        <v>2</v>
      </c>
      <c r="G363" s="203">
        <f>F361</f>
        <v>3</v>
      </c>
      <c r="H363" s="24">
        <v>10000</v>
      </c>
      <c r="I363" s="17">
        <f t="shared" si="17"/>
        <v>1640000</v>
      </c>
      <c r="J363" s="98"/>
      <c r="M363" s="31"/>
    </row>
    <row r="364" spans="1:13" s="3" customFormat="1" ht="18.55" hidden="1" outlineLevel="1">
      <c r="A364" s="98"/>
      <c r="B364" s="576"/>
      <c r="C364" s="199" t="s">
        <v>39</v>
      </c>
      <c r="D364" s="124" t="s">
        <v>24</v>
      </c>
      <c r="E364" s="23" t="s">
        <v>17</v>
      </c>
      <c r="F364" s="198">
        <f>F363</f>
        <v>2</v>
      </c>
      <c r="G364" s="198">
        <f>F362</f>
        <v>3</v>
      </c>
      <c r="H364" s="24">
        <v>10000</v>
      </c>
      <c r="I364" s="17">
        <f t="shared" si="17"/>
        <v>1650000</v>
      </c>
      <c r="J364" s="98"/>
      <c r="M364" s="31"/>
    </row>
    <row r="365" spans="1:13" s="3" customFormat="1" ht="18.55" hidden="1" outlineLevel="1">
      <c r="A365" s="98"/>
      <c r="B365" s="574" t="s">
        <v>31</v>
      </c>
      <c r="C365" s="199" t="s">
        <v>39</v>
      </c>
      <c r="D365" s="123" t="s">
        <v>23</v>
      </c>
      <c r="E365" s="15" t="s">
        <v>1</v>
      </c>
      <c r="F365" s="200">
        <v>3</v>
      </c>
      <c r="G365" s="200">
        <f>F367</f>
        <v>1</v>
      </c>
      <c r="H365" s="16">
        <v>0</v>
      </c>
      <c r="I365" s="17">
        <f t="shared" si="17"/>
        <v>1650000</v>
      </c>
      <c r="J365" s="98"/>
      <c r="M365" s="31"/>
    </row>
    <row r="366" spans="1:13" s="3" customFormat="1" ht="18.55" hidden="1" outlineLevel="1">
      <c r="A366" s="98"/>
      <c r="B366" s="575"/>
      <c r="C366" s="199" t="s">
        <v>39</v>
      </c>
      <c r="D366" s="37" t="s">
        <v>13</v>
      </c>
      <c r="E366" s="19" t="s">
        <v>1</v>
      </c>
      <c r="F366" s="200">
        <f>F365</f>
        <v>3</v>
      </c>
      <c r="G366" s="200">
        <f>F368</f>
        <v>1</v>
      </c>
      <c r="H366" s="20">
        <v>0</v>
      </c>
      <c r="I366" s="17">
        <f t="shared" si="17"/>
        <v>1650000</v>
      </c>
      <c r="J366" s="98"/>
      <c r="M366" s="31"/>
    </row>
    <row r="367" spans="1:13" s="3" customFormat="1" ht="18.55" hidden="1" outlineLevel="1">
      <c r="A367" s="98"/>
      <c r="B367" s="575"/>
      <c r="C367" s="199" t="s">
        <v>39</v>
      </c>
      <c r="D367" s="37" t="s">
        <v>5</v>
      </c>
      <c r="E367" s="19" t="s">
        <v>17</v>
      </c>
      <c r="F367" s="200">
        <v>1</v>
      </c>
      <c r="G367" s="200">
        <f>F365</f>
        <v>3</v>
      </c>
      <c r="H367" s="20">
        <v>10000</v>
      </c>
      <c r="I367" s="17">
        <f t="shared" si="17"/>
        <v>1660000</v>
      </c>
      <c r="J367" s="98"/>
      <c r="M367" s="31"/>
    </row>
    <row r="368" spans="1:13" s="3" customFormat="1" ht="18.55" hidden="1" outlineLevel="1">
      <c r="A368" s="98"/>
      <c r="B368" s="575"/>
      <c r="C368" s="199" t="s">
        <v>39</v>
      </c>
      <c r="D368" s="37" t="s">
        <v>14</v>
      </c>
      <c r="E368" s="19" t="s">
        <v>17</v>
      </c>
      <c r="F368" s="197">
        <f>F367</f>
        <v>1</v>
      </c>
      <c r="G368" s="197">
        <f>F366</f>
        <v>3</v>
      </c>
      <c r="H368" s="20">
        <v>10000</v>
      </c>
      <c r="I368" s="17">
        <f t="shared" si="17"/>
        <v>1670000</v>
      </c>
      <c r="J368" s="98"/>
      <c r="M368" s="31"/>
    </row>
    <row r="369" spans="1:13" s="3" customFormat="1" ht="18.55" hidden="1" outlineLevel="1">
      <c r="A369" s="98"/>
      <c r="B369" s="576" t="s">
        <v>36</v>
      </c>
      <c r="C369" s="199" t="s">
        <v>39</v>
      </c>
      <c r="D369" s="124" t="s">
        <v>13</v>
      </c>
      <c r="E369" s="23" t="str">
        <f>E365</f>
        <v>Thắng</v>
      </c>
      <c r="F369" s="202">
        <v>3</v>
      </c>
      <c r="G369" s="202">
        <f>F371</f>
        <v>1</v>
      </c>
      <c r="H369" s="24">
        <v>0</v>
      </c>
      <c r="I369" s="17">
        <f t="shared" si="17"/>
        <v>1670000</v>
      </c>
      <c r="J369" s="98"/>
      <c r="M369" s="31"/>
    </row>
    <row r="370" spans="1:13" s="3" customFormat="1" ht="18.55" hidden="1" outlineLevel="1">
      <c r="A370" s="98"/>
      <c r="B370" s="576"/>
      <c r="C370" s="199" t="s">
        <v>39</v>
      </c>
      <c r="D370" s="124" t="s">
        <v>23</v>
      </c>
      <c r="E370" s="23" t="s">
        <v>1</v>
      </c>
      <c r="F370" s="203">
        <f>F369</f>
        <v>3</v>
      </c>
      <c r="G370" s="203">
        <f>F372</f>
        <v>1</v>
      </c>
      <c r="H370" s="24">
        <v>0</v>
      </c>
      <c r="I370" s="17">
        <f t="shared" si="17"/>
        <v>1670000</v>
      </c>
      <c r="J370" s="98"/>
      <c r="M370" s="31"/>
    </row>
    <row r="371" spans="1:13" s="3" customFormat="1" ht="18.55" hidden="1" outlineLevel="1">
      <c r="A371" s="98"/>
      <c r="B371" s="576"/>
      <c r="C371" s="199" t="s">
        <v>39</v>
      </c>
      <c r="D371" s="124" t="s">
        <v>14</v>
      </c>
      <c r="E371" s="23" t="s">
        <v>17</v>
      </c>
      <c r="F371" s="203">
        <v>1</v>
      </c>
      <c r="G371" s="203">
        <f>F369</f>
        <v>3</v>
      </c>
      <c r="H371" s="24">
        <v>10000</v>
      </c>
      <c r="I371" s="17">
        <f t="shared" si="17"/>
        <v>1680000</v>
      </c>
      <c r="J371" s="98"/>
      <c r="M371" s="31"/>
    </row>
    <row r="372" spans="1:13" s="3" customFormat="1" ht="18.55" hidden="1" outlineLevel="1">
      <c r="A372" s="98"/>
      <c r="B372" s="576"/>
      <c r="C372" s="199" t="s">
        <v>39</v>
      </c>
      <c r="D372" s="124" t="s">
        <v>5</v>
      </c>
      <c r="E372" s="23" t="s">
        <v>17</v>
      </c>
      <c r="F372" s="198">
        <f>F371</f>
        <v>1</v>
      </c>
      <c r="G372" s="198">
        <f>F370</f>
        <v>3</v>
      </c>
      <c r="H372" s="24">
        <v>10000</v>
      </c>
      <c r="I372" s="17">
        <f t="shared" si="17"/>
        <v>1690000</v>
      </c>
      <c r="J372" s="98"/>
      <c r="M372" s="31"/>
    </row>
    <row r="373" spans="1:13" s="3" customFormat="1" ht="18.55" hidden="1" outlineLevel="1">
      <c r="A373" s="98"/>
      <c r="B373" s="574" t="s">
        <v>37</v>
      </c>
      <c r="C373" s="199" t="s">
        <v>39</v>
      </c>
      <c r="D373" s="123" t="s">
        <v>14</v>
      </c>
      <c r="E373" s="15" t="s">
        <v>1</v>
      </c>
      <c r="F373" s="200">
        <v>3</v>
      </c>
      <c r="G373" s="200">
        <f>F375</f>
        <v>1</v>
      </c>
      <c r="H373" s="16">
        <v>0</v>
      </c>
      <c r="I373" s="17">
        <f t="shared" si="17"/>
        <v>1690000</v>
      </c>
      <c r="J373" s="98"/>
      <c r="M373" s="31"/>
    </row>
    <row r="374" spans="1:13" s="3" customFormat="1" ht="18.55" hidden="1" outlineLevel="1">
      <c r="A374" s="98"/>
      <c r="B374" s="575"/>
      <c r="C374" s="199" t="s">
        <v>39</v>
      </c>
      <c r="D374" s="37" t="s">
        <v>5</v>
      </c>
      <c r="E374" s="19" t="s">
        <v>1</v>
      </c>
      <c r="F374" s="200">
        <f>F373</f>
        <v>3</v>
      </c>
      <c r="G374" s="200">
        <f>F376</f>
        <v>1</v>
      </c>
      <c r="H374" s="20">
        <v>0</v>
      </c>
      <c r="I374" s="17">
        <f t="shared" si="17"/>
        <v>1690000</v>
      </c>
      <c r="J374" s="98"/>
      <c r="M374" s="31"/>
    </row>
    <row r="375" spans="1:13" s="3" customFormat="1" ht="18.55" hidden="1" outlineLevel="1">
      <c r="A375" s="98"/>
      <c r="B375" s="575"/>
      <c r="C375" s="199" t="s">
        <v>39</v>
      </c>
      <c r="D375" s="37" t="s">
        <v>13</v>
      </c>
      <c r="E375" s="19" t="s">
        <v>17</v>
      </c>
      <c r="F375" s="200">
        <v>1</v>
      </c>
      <c r="G375" s="200">
        <f>F373</f>
        <v>3</v>
      </c>
      <c r="H375" s="20">
        <v>10000</v>
      </c>
      <c r="I375" s="17">
        <f t="shared" si="17"/>
        <v>1700000</v>
      </c>
      <c r="J375" s="98"/>
      <c r="M375" s="31"/>
    </row>
    <row r="376" spans="1:13" s="3" customFormat="1" ht="18.55" hidden="1" outlineLevel="1">
      <c r="A376" s="98"/>
      <c r="B376" s="575"/>
      <c r="C376" s="199" t="s">
        <v>39</v>
      </c>
      <c r="D376" s="37" t="s">
        <v>15</v>
      </c>
      <c r="E376" s="19" t="s">
        <v>17</v>
      </c>
      <c r="F376" s="197">
        <f>F375</f>
        <v>1</v>
      </c>
      <c r="G376" s="197">
        <f>F374</f>
        <v>3</v>
      </c>
      <c r="H376" s="20">
        <v>10000</v>
      </c>
      <c r="I376" s="17">
        <f t="shared" si="17"/>
        <v>1710000</v>
      </c>
      <c r="J376" s="98"/>
      <c r="M376" s="31"/>
    </row>
    <row r="377" spans="1:13" s="3" customFormat="1" ht="18.55" hidden="1" outlineLevel="1">
      <c r="A377" s="98"/>
      <c r="B377" s="576" t="s">
        <v>41</v>
      </c>
      <c r="C377" s="199" t="s">
        <v>39</v>
      </c>
      <c r="D377" s="124" t="s">
        <v>14</v>
      </c>
      <c r="E377" s="23" t="str">
        <f>E373</f>
        <v>Thắng</v>
      </c>
      <c r="F377" s="202">
        <v>3</v>
      </c>
      <c r="G377" s="202">
        <f>F379</f>
        <v>2</v>
      </c>
      <c r="H377" s="24">
        <v>0</v>
      </c>
      <c r="I377" s="17">
        <f t="shared" si="17"/>
        <v>1710000</v>
      </c>
      <c r="J377" s="98"/>
      <c r="M377" s="31"/>
    </row>
    <row r="378" spans="1:13" s="3" customFormat="1" ht="18.55" hidden="1" outlineLevel="1">
      <c r="A378" s="98"/>
      <c r="B378" s="576"/>
      <c r="C378" s="199" t="s">
        <v>39</v>
      </c>
      <c r="D378" s="124" t="s">
        <v>13</v>
      </c>
      <c r="E378" s="23" t="s">
        <v>1</v>
      </c>
      <c r="F378" s="203">
        <f>F377</f>
        <v>3</v>
      </c>
      <c r="G378" s="203">
        <f>F380</f>
        <v>2</v>
      </c>
      <c r="H378" s="24">
        <v>0</v>
      </c>
      <c r="I378" s="17">
        <f t="shared" si="17"/>
        <v>1710000</v>
      </c>
      <c r="J378" s="98"/>
      <c r="M378" s="31"/>
    </row>
    <row r="379" spans="1:13" s="3" customFormat="1" ht="18.55" hidden="1" outlineLevel="1">
      <c r="A379" s="98"/>
      <c r="B379" s="576"/>
      <c r="C379" s="199" t="s">
        <v>39</v>
      </c>
      <c r="D379" s="124" t="s">
        <v>5</v>
      </c>
      <c r="E379" s="23" t="s">
        <v>17</v>
      </c>
      <c r="F379" s="203">
        <v>2</v>
      </c>
      <c r="G379" s="203">
        <f>F377</f>
        <v>3</v>
      </c>
      <c r="H379" s="24">
        <v>10000</v>
      </c>
      <c r="I379" s="17">
        <f t="shared" si="17"/>
        <v>1720000</v>
      </c>
      <c r="J379" s="98"/>
      <c r="M379" s="31"/>
    </row>
    <row r="380" spans="1:13" s="3" customFormat="1" ht="18.55" hidden="1" outlineLevel="1">
      <c r="A380" s="98"/>
      <c r="B380" s="576"/>
      <c r="C380" s="199" t="s">
        <v>39</v>
      </c>
      <c r="D380" s="124" t="s">
        <v>23</v>
      </c>
      <c r="E380" s="23" t="s">
        <v>17</v>
      </c>
      <c r="F380" s="198">
        <f>F379</f>
        <v>2</v>
      </c>
      <c r="G380" s="198">
        <f>F378</f>
        <v>3</v>
      </c>
      <c r="H380" s="24">
        <v>10000</v>
      </c>
      <c r="I380" s="17">
        <f t="shared" si="17"/>
        <v>1730000</v>
      </c>
      <c r="J380" s="98"/>
      <c r="M380" s="31"/>
    </row>
    <row r="381" spans="1:13" s="3" customFormat="1" ht="18.55" hidden="1" outlineLevel="1">
      <c r="A381" s="98"/>
      <c r="B381" s="574" t="s">
        <v>48</v>
      </c>
      <c r="C381" s="199" t="s">
        <v>39</v>
      </c>
      <c r="D381" s="123" t="s">
        <v>5</v>
      </c>
      <c r="E381" s="15" t="s">
        <v>1</v>
      </c>
      <c r="F381" s="200">
        <v>3</v>
      </c>
      <c r="G381" s="200">
        <f>F383</f>
        <v>0</v>
      </c>
      <c r="H381" s="16">
        <v>0</v>
      </c>
      <c r="I381" s="17">
        <f t="shared" si="17"/>
        <v>1730000</v>
      </c>
      <c r="J381" s="98"/>
      <c r="M381" s="31"/>
    </row>
    <row r="382" spans="1:13" s="3" customFormat="1" ht="18.55" hidden="1" outlineLevel="1">
      <c r="A382" s="98"/>
      <c r="B382" s="575"/>
      <c r="C382" s="199" t="s">
        <v>39</v>
      </c>
      <c r="D382" s="37" t="s">
        <v>23</v>
      </c>
      <c r="E382" s="19" t="s">
        <v>1</v>
      </c>
      <c r="F382" s="200">
        <f>F381</f>
        <v>3</v>
      </c>
      <c r="G382" s="200">
        <f>F384</f>
        <v>0</v>
      </c>
      <c r="H382" s="20">
        <v>0</v>
      </c>
      <c r="I382" s="17">
        <f t="shared" si="17"/>
        <v>1730000</v>
      </c>
      <c r="J382" s="98"/>
      <c r="M382" s="31"/>
    </row>
    <row r="383" spans="1:13" s="3" customFormat="1" ht="18.55" hidden="1" outlineLevel="1">
      <c r="A383" s="98"/>
      <c r="B383" s="575"/>
      <c r="C383" s="199" t="s">
        <v>39</v>
      </c>
      <c r="D383" s="37" t="s">
        <v>14</v>
      </c>
      <c r="E383" s="19" t="s">
        <v>17</v>
      </c>
      <c r="F383" s="200">
        <v>0</v>
      </c>
      <c r="G383" s="200">
        <f>F381</f>
        <v>3</v>
      </c>
      <c r="H383" s="20">
        <v>10000</v>
      </c>
      <c r="I383" s="17">
        <f t="shared" si="17"/>
        <v>1740000</v>
      </c>
      <c r="J383" s="98"/>
      <c r="M383" s="31"/>
    </row>
    <row r="384" spans="1:13" s="3" customFormat="1" ht="18.55" hidden="1" outlineLevel="1">
      <c r="A384" s="98"/>
      <c r="B384" s="575"/>
      <c r="C384" s="199" t="s">
        <v>39</v>
      </c>
      <c r="D384" s="37" t="s">
        <v>13</v>
      </c>
      <c r="E384" s="19" t="s">
        <v>17</v>
      </c>
      <c r="F384" s="197">
        <f>F383</f>
        <v>0</v>
      </c>
      <c r="G384" s="197">
        <f>F382</f>
        <v>3</v>
      </c>
      <c r="H384" s="20">
        <v>10000</v>
      </c>
      <c r="I384" s="17">
        <f t="shared" si="17"/>
        <v>1750000</v>
      </c>
      <c r="J384" s="98"/>
      <c r="M384" s="31"/>
    </row>
    <row r="385" spans="1:13" s="3" customFormat="1" ht="18.55" hidden="1" outlineLevel="1">
      <c r="A385" s="98"/>
      <c r="B385" s="576" t="s">
        <v>92</v>
      </c>
      <c r="C385" s="199" t="s">
        <v>39</v>
      </c>
      <c r="D385" s="124" t="s">
        <v>14</v>
      </c>
      <c r="E385" s="23" t="str">
        <f>E381</f>
        <v>Thắng</v>
      </c>
      <c r="F385" s="202">
        <v>3</v>
      </c>
      <c r="G385" s="202">
        <f>F387</f>
        <v>1</v>
      </c>
      <c r="H385" s="24">
        <v>0</v>
      </c>
      <c r="I385" s="17">
        <f t="shared" ref="I385:I392" si="18">I384+H385</f>
        <v>1750000</v>
      </c>
      <c r="J385" s="98"/>
      <c r="M385" s="31"/>
    </row>
    <row r="386" spans="1:13" s="3" customFormat="1" ht="18.55" hidden="1" outlineLevel="1">
      <c r="A386" s="98"/>
      <c r="B386" s="576"/>
      <c r="C386" s="199" t="s">
        <v>39</v>
      </c>
      <c r="D386" s="124" t="s">
        <v>13</v>
      </c>
      <c r="E386" s="23" t="s">
        <v>1</v>
      </c>
      <c r="F386" s="203">
        <f>F385</f>
        <v>3</v>
      </c>
      <c r="G386" s="203">
        <f>F388</f>
        <v>1</v>
      </c>
      <c r="H386" s="24">
        <v>0</v>
      </c>
      <c r="I386" s="17">
        <f t="shared" si="18"/>
        <v>1750000</v>
      </c>
      <c r="J386" s="98"/>
      <c r="M386" s="31"/>
    </row>
    <row r="387" spans="1:13" s="3" customFormat="1" ht="18.55" hidden="1" outlineLevel="1">
      <c r="A387" s="98"/>
      <c r="B387" s="576"/>
      <c r="C387" s="199" t="s">
        <v>39</v>
      </c>
      <c r="D387" s="124" t="s">
        <v>5</v>
      </c>
      <c r="E387" s="23" t="s">
        <v>17</v>
      </c>
      <c r="F387" s="203">
        <v>1</v>
      </c>
      <c r="G387" s="203">
        <f>F385</f>
        <v>3</v>
      </c>
      <c r="H387" s="24">
        <v>10000</v>
      </c>
      <c r="I387" s="17">
        <f t="shared" si="18"/>
        <v>1760000</v>
      </c>
      <c r="J387" s="98"/>
      <c r="M387" s="31"/>
    </row>
    <row r="388" spans="1:13" s="3" customFormat="1" ht="18.55" hidden="1" outlineLevel="1">
      <c r="A388" s="98"/>
      <c r="B388" s="576"/>
      <c r="C388" s="199" t="s">
        <v>39</v>
      </c>
      <c r="D388" s="124" t="s">
        <v>23</v>
      </c>
      <c r="E388" s="23" t="s">
        <v>17</v>
      </c>
      <c r="F388" s="198">
        <f>F387</f>
        <v>1</v>
      </c>
      <c r="G388" s="198">
        <f>F386</f>
        <v>3</v>
      </c>
      <c r="H388" s="24">
        <v>10000</v>
      </c>
      <c r="I388" s="17">
        <f t="shared" si="18"/>
        <v>1770000</v>
      </c>
      <c r="J388" s="98"/>
      <c r="M388" s="31"/>
    </row>
    <row r="389" spans="1:13" s="3" customFormat="1" ht="18.55" hidden="1" outlineLevel="1">
      <c r="A389" s="98"/>
      <c r="B389" s="574" t="s">
        <v>93</v>
      </c>
      <c r="C389" s="199" t="s">
        <v>39</v>
      </c>
      <c r="D389" s="123" t="s">
        <v>13</v>
      </c>
      <c r="E389" s="15" t="s">
        <v>1</v>
      </c>
      <c r="F389" s="200">
        <v>3</v>
      </c>
      <c r="G389" s="200">
        <f>F391</f>
        <v>2</v>
      </c>
      <c r="H389" s="16">
        <v>0</v>
      </c>
      <c r="I389" s="17">
        <f t="shared" si="18"/>
        <v>1770000</v>
      </c>
      <c r="J389" s="98"/>
      <c r="M389" s="31"/>
    </row>
    <row r="390" spans="1:13" s="3" customFormat="1" ht="18.55" hidden="1" outlineLevel="1">
      <c r="A390" s="98"/>
      <c r="B390" s="575"/>
      <c r="C390" s="199" t="s">
        <v>39</v>
      </c>
      <c r="D390" s="37" t="s">
        <v>14</v>
      </c>
      <c r="E390" s="19" t="s">
        <v>1</v>
      </c>
      <c r="F390" s="200">
        <f>F389</f>
        <v>3</v>
      </c>
      <c r="G390" s="200">
        <f>F392</f>
        <v>2</v>
      </c>
      <c r="H390" s="20">
        <v>0</v>
      </c>
      <c r="I390" s="17">
        <f t="shared" si="18"/>
        <v>1770000</v>
      </c>
      <c r="J390" s="98"/>
      <c r="M390" s="31"/>
    </row>
    <row r="391" spans="1:13" s="3" customFormat="1" ht="18.55" hidden="1" outlineLevel="1">
      <c r="A391" s="98"/>
      <c r="B391" s="575"/>
      <c r="C391" s="199" t="s">
        <v>39</v>
      </c>
      <c r="D391" s="37" t="s">
        <v>5</v>
      </c>
      <c r="E391" s="19" t="s">
        <v>17</v>
      </c>
      <c r="F391" s="200">
        <v>2</v>
      </c>
      <c r="G391" s="200">
        <f>F389</f>
        <v>3</v>
      </c>
      <c r="H391" s="20">
        <v>10000</v>
      </c>
      <c r="I391" s="17">
        <f t="shared" si="18"/>
        <v>1780000</v>
      </c>
      <c r="J391" s="98"/>
      <c r="M391" s="31"/>
    </row>
    <row r="392" spans="1:13" s="3" customFormat="1" ht="18.55" hidden="1" outlineLevel="1">
      <c r="A392" s="98"/>
      <c r="B392" s="575"/>
      <c r="C392" s="199" t="s">
        <v>39</v>
      </c>
      <c r="D392" s="37" t="s">
        <v>23</v>
      </c>
      <c r="E392" s="19" t="s">
        <v>17</v>
      </c>
      <c r="F392" s="197">
        <f>F391</f>
        <v>2</v>
      </c>
      <c r="G392" s="197">
        <f>F390</f>
        <v>3</v>
      </c>
      <c r="H392" s="20">
        <v>10000</v>
      </c>
      <c r="I392" s="17">
        <f t="shared" si="18"/>
        <v>1790000</v>
      </c>
      <c r="J392" s="98"/>
      <c r="M392" s="31"/>
    </row>
    <row r="393" spans="1:13" s="3" customFormat="1" ht="18.55" collapsed="1">
      <c r="A393" s="98"/>
      <c r="B393" s="6" t="s">
        <v>238</v>
      </c>
      <c r="C393" s="7"/>
      <c r="D393" s="122"/>
      <c r="E393" s="9"/>
      <c r="F393" s="9"/>
      <c r="G393" s="9"/>
      <c r="H393" s="11">
        <f>SUM(H394:H425)</f>
        <v>120000</v>
      </c>
      <c r="I393" s="12">
        <v>0</v>
      </c>
      <c r="J393" s="98"/>
    </row>
    <row r="394" spans="1:13" s="3" customFormat="1" ht="18.55" hidden="1" outlineLevel="1">
      <c r="A394" s="98"/>
      <c r="B394" s="574" t="s">
        <v>2</v>
      </c>
      <c r="C394" s="199" t="s">
        <v>39</v>
      </c>
      <c r="D394" s="123" t="s">
        <v>24</v>
      </c>
      <c r="E394" s="15" t="s">
        <v>1</v>
      </c>
      <c r="F394" s="201">
        <v>3</v>
      </c>
      <c r="G394" s="201">
        <f>F396</f>
        <v>2</v>
      </c>
      <c r="H394" s="16">
        <v>0</v>
      </c>
      <c r="I394" s="17">
        <f>I392+H394</f>
        <v>1790000</v>
      </c>
      <c r="J394" s="98"/>
    </row>
    <row r="395" spans="1:13" s="3" customFormat="1" ht="18.55" hidden="1" outlineLevel="1">
      <c r="A395" s="98"/>
      <c r="B395" s="575"/>
      <c r="C395" s="199" t="s">
        <v>39</v>
      </c>
      <c r="D395" s="37" t="s">
        <v>16</v>
      </c>
      <c r="E395" s="19" t="s">
        <v>1</v>
      </c>
      <c r="F395" s="200">
        <f>F394</f>
        <v>3</v>
      </c>
      <c r="G395" s="200">
        <f>F397</f>
        <v>2</v>
      </c>
      <c r="H395" s="20">
        <v>0</v>
      </c>
      <c r="I395" s="17">
        <f t="shared" ref="I395:I425" si="19">I394+H395</f>
        <v>1790000</v>
      </c>
      <c r="J395" s="98"/>
    </row>
    <row r="396" spans="1:13" s="3" customFormat="1" ht="18.55" hidden="1" outlineLevel="1">
      <c r="A396" s="98"/>
      <c r="B396" s="575"/>
      <c r="C396" s="199" t="s">
        <v>39</v>
      </c>
      <c r="D396" s="37" t="s">
        <v>25</v>
      </c>
      <c r="E396" s="19" t="s">
        <v>17</v>
      </c>
      <c r="F396" s="200">
        <v>2</v>
      </c>
      <c r="G396" s="200">
        <f>F394</f>
        <v>3</v>
      </c>
      <c r="H396" s="20">
        <v>10000</v>
      </c>
      <c r="I396" s="17">
        <f t="shared" si="19"/>
        <v>1800000</v>
      </c>
      <c r="J396" s="98"/>
    </row>
    <row r="397" spans="1:13" s="3" customFormat="1" ht="18.55" hidden="1" outlineLevel="1">
      <c r="A397" s="98"/>
      <c r="B397" s="575"/>
      <c r="C397" s="199" t="s">
        <v>39</v>
      </c>
      <c r="D397" s="37" t="s">
        <v>5</v>
      </c>
      <c r="E397" s="19" t="s">
        <v>17</v>
      </c>
      <c r="F397" s="197">
        <f>F396</f>
        <v>2</v>
      </c>
      <c r="G397" s="197">
        <f>F395</f>
        <v>3</v>
      </c>
      <c r="H397" s="20">
        <v>10000</v>
      </c>
      <c r="I397" s="17">
        <f t="shared" si="19"/>
        <v>1810000</v>
      </c>
      <c r="J397" s="98"/>
    </row>
    <row r="398" spans="1:13" s="3" customFormat="1" ht="18.55" hidden="1" outlineLevel="1">
      <c r="A398" s="98"/>
      <c r="B398" s="576" t="s">
        <v>3</v>
      </c>
      <c r="C398" s="199" t="s">
        <v>39</v>
      </c>
      <c r="D398" s="124" t="s">
        <v>5</v>
      </c>
      <c r="E398" s="23" t="str">
        <f>E394</f>
        <v>Thắng</v>
      </c>
      <c r="F398" s="202">
        <v>3</v>
      </c>
      <c r="G398" s="202">
        <f>F400</f>
        <v>1</v>
      </c>
      <c r="H398" s="24">
        <v>0</v>
      </c>
      <c r="I398" s="17">
        <f t="shared" si="19"/>
        <v>1810000</v>
      </c>
      <c r="J398" s="98"/>
    </row>
    <row r="399" spans="1:13" s="3" customFormat="1" ht="18.55" hidden="1" outlineLevel="1">
      <c r="A399" s="98"/>
      <c r="B399" s="576"/>
      <c r="C399" s="199" t="s">
        <v>39</v>
      </c>
      <c r="D399" s="124" t="s">
        <v>25</v>
      </c>
      <c r="E399" s="23" t="s">
        <v>1</v>
      </c>
      <c r="F399" s="203">
        <f>F398</f>
        <v>3</v>
      </c>
      <c r="G399" s="203">
        <f>F401</f>
        <v>1</v>
      </c>
      <c r="H399" s="24">
        <v>0</v>
      </c>
      <c r="I399" s="17">
        <f t="shared" si="19"/>
        <v>1810000</v>
      </c>
      <c r="J399" s="98"/>
    </row>
    <row r="400" spans="1:13" s="3" customFormat="1" ht="18.55" hidden="1" outlineLevel="1">
      <c r="A400" s="98"/>
      <c r="B400" s="576"/>
      <c r="C400" s="199" t="s">
        <v>39</v>
      </c>
      <c r="D400" s="124" t="s">
        <v>23</v>
      </c>
      <c r="E400" s="23" t="s">
        <v>17</v>
      </c>
      <c r="F400" s="203">
        <v>1</v>
      </c>
      <c r="G400" s="203">
        <f>F398</f>
        <v>3</v>
      </c>
      <c r="H400" s="24">
        <v>10000</v>
      </c>
      <c r="I400" s="17">
        <f t="shared" si="19"/>
        <v>1820000</v>
      </c>
      <c r="J400" s="98"/>
    </row>
    <row r="401" spans="1:13" s="3" customFormat="1" ht="18.55" hidden="1" outlineLevel="1">
      <c r="A401" s="98"/>
      <c r="B401" s="576"/>
      <c r="C401" s="199" t="s">
        <v>39</v>
      </c>
      <c r="D401" s="124" t="s">
        <v>16</v>
      </c>
      <c r="E401" s="23" t="s">
        <v>17</v>
      </c>
      <c r="F401" s="198">
        <f>F400</f>
        <v>1</v>
      </c>
      <c r="G401" s="198">
        <f>F399</f>
        <v>3</v>
      </c>
      <c r="H401" s="24">
        <v>10000</v>
      </c>
      <c r="I401" s="17">
        <f t="shared" si="19"/>
        <v>1830000</v>
      </c>
      <c r="J401" s="98"/>
    </row>
    <row r="402" spans="1:13" s="3" customFormat="1" ht="18.55" hidden="1" outlineLevel="1">
      <c r="A402" s="98"/>
      <c r="B402" s="574" t="s">
        <v>6</v>
      </c>
      <c r="C402" s="199" t="s">
        <v>39</v>
      </c>
      <c r="D402" s="123" t="s">
        <v>111</v>
      </c>
      <c r="E402" s="15" t="s">
        <v>1</v>
      </c>
      <c r="F402" s="200">
        <v>3</v>
      </c>
      <c r="G402" s="200">
        <f>F404</f>
        <v>1</v>
      </c>
      <c r="H402" s="16">
        <v>0</v>
      </c>
      <c r="I402" s="17">
        <f t="shared" si="19"/>
        <v>1830000</v>
      </c>
      <c r="J402" s="98"/>
      <c r="M402" s="31"/>
    </row>
    <row r="403" spans="1:13" s="3" customFormat="1" ht="18.55" hidden="1" outlineLevel="1">
      <c r="A403" s="98"/>
      <c r="B403" s="575"/>
      <c r="C403" s="199" t="s">
        <v>39</v>
      </c>
      <c r="D403" s="37" t="s">
        <v>24</v>
      </c>
      <c r="E403" s="19" t="s">
        <v>1</v>
      </c>
      <c r="F403" s="200">
        <f>F402</f>
        <v>3</v>
      </c>
      <c r="G403" s="200">
        <f>F405</f>
        <v>1</v>
      </c>
      <c r="H403" s="20">
        <v>0</v>
      </c>
      <c r="I403" s="17">
        <f t="shared" si="19"/>
        <v>1830000</v>
      </c>
      <c r="J403" s="98"/>
      <c r="M403" s="31"/>
    </row>
    <row r="404" spans="1:13" s="3" customFormat="1" ht="18.55" hidden="1" outlineLevel="1">
      <c r="A404" s="98"/>
      <c r="B404" s="575"/>
      <c r="C404" s="199" t="s">
        <v>39</v>
      </c>
      <c r="D404" s="37" t="s">
        <v>23</v>
      </c>
      <c r="E404" s="19" t="s">
        <v>17</v>
      </c>
      <c r="F404" s="200">
        <v>1</v>
      </c>
      <c r="G404" s="200">
        <f>F402</f>
        <v>3</v>
      </c>
      <c r="H404" s="20">
        <v>10000</v>
      </c>
      <c r="I404" s="17">
        <f t="shared" si="19"/>
        <v>1840000</v>
      </c>
      <c r="J404" s="98"/>
      <c r="M404" s="31"/>
    </row>
    <row r="405" spans="1:13" s="3" customFormat="1" ht="18.55" hidden="1" outlineLevel="1">
      <c r="A405" s="98"/>
      <c r="B405" s="575"/>
      <c r="C405" s="199" t="s">
        <v>39</v>
      </c>
      <c r="D405" s="37" t="s">
        <v>5</v>
      </c>
      <c r="E405" s="19" t="s">
        <v>17</v>
      </c>
      <c r="F405" s="197">
        <f>F404</f>
        <v>1</v>
      </c>
      <c r="G405" s="197">
        <f>F403</f>
        <v>3</v>
      </c>
      <c r="H405" s="20">
        <v>10000</v>
      </c>
      <c r="I405" s="17">
        <f t="shared" si="19"/>
        <v>1850000</v>
      </c>
      <c r="J405" s="98"/>
      <c r="M405" s="31"/>
    </row>
    <row r="406" spans="1:13" s="3" customFormat="1" ht="18.55" hidden="1" outlineLevel="1">
      <c r="A406" s="98"/>
      <c r="B406" s="576" t="s">
        <v>7</v>
      </c>
      <c r="C406" s="199" t="s">
        <v>39</v>
      </c>
      <c r="D406" s="124" t="s">
        <v>16</v>
      </c>
      <c r="E406" s="23" t="str">
        <f>E402</f>
        <v>Thắng</v>
      </c>
      <c r="F406" s="202">
        <v>3</v>
      </c>
      <c r="G406" s="202">
        <f>F408</f>
        <v>0</v>
      </c>
      <c r="H406" s="24">
        <v>0</v>
      </c>
      <c r="I406" s="17">
        <f t="shared" si="19"/>
        <v>1850000</v>
      </c>
      <c r="J406" s="98"/>
      <c r="M406" s="31"/>
    </row>
    <row r="407" spans="1:13" s="3" customFormat="1" ht="18.55" hidden="1" outlineLevel="1">
      <c r="A407" s="98"/>
      <c r="B407" s="576"/>
      <c r="C407" s="199" t="s">
        <v>39</v>
      </c>
      <c r="D407" s="124" t="s">
        <v>220</v>
      </c>
      <c r="E407" s="23" t="s">
        <v>1</v>
      </c>
      <c r="F407" s="203">
        <f>F406</f>
        <v>3</v>
      </c>
      <c r="G407" s="203">
        <f>F409</f>
        <v>0</v>
      </c>
      <c r="H407" s="24">
        <v>0</v>
      </c>
      <c r="I407" s="17">
        <f t="shared" si="19"/>
        <v>1850000</v>
      </c>
      <c r="J407" s="98"/>
      <c r="M407" s="31"/>
    </row>
    <row r="408" spans="1:13" s="3" customFormat="1" ht="18.55" hidden="1" outlineLevel="1">
      <c r="A408" s="98"/>
      <c r="B408" s="576"/>
      <c r="C408" s="199" t="s">
        <v>39</v>
      </c>
      <c r="D408" s="124" t="s">
        <v>24</v>
      </c>
      <c r="E408" s="23" t="s">
        <v>17</v>
      </c>
      <c r="F408" s="203">
        <v>0</v>
      </c>
      <c r="G408" s="203">
        <f>F406</f>
        <v>3</v>
      </c>
      <c r="H408" s="24">
        <v>10000</v>
      </c>
      <c r="I408" s="17">
        <f t="shared" si="19"/>
        <v>1860000</v>
      </c>
      <c r="J408" s="98"/>
      <c r="M408" s="31"/>
    </row>
    <row r="409" spans="1:13" s="3" customFormat="1" ht="18.55" hidden="1" outlineLevel="1">
      <c r="A409" s="98"/>
      <c r="B409" s="576"/>
      <c r="C409" s="199" t="s">
        <v>39</v>
      </c>
      <c r="D409" s="124" t="s">
        <v>111</v>
      </c>
      <c r="E409" s="23" t="s">
        <v>17</v>
      </c>
      <c r="F409" s="198">
        <f>F408</f>
        <v>0</v>
      </c>
      <c r="G409" s="198">
        <f>F407</f>
        <v>3</v>
      </c>
      <c r="H409" s="24">
        <v>0</v>
      </c>
      <c r="I409" s="17">
        <f t="shared" si="19"/>
        <v>1860000</v>
      </c>
      <c r="J409" s="98"/>
      <c r="M409" s="31"/>
    </row>
    <row r="410" spans="1:13" s="3" customFormat="1" ht="18.55" hidden="1" outlineLevel="1">
      <c r="A410" s="98"/>
      <c r="B410" s="574" t="s">
        <v>8</v>
      </c>
      <c r="C410" s="199" t="s">
        <v>39</v>
      </c>
      <c r="D410" s="123" t="s">
        <v>16</v>
      </c>
      <c r="E410" s="15" t="s">
        <v>1</v>
      </c>
      <c r="F410" s="200">
        <v>3</v>
      </c>
      <c r="G410" s="200">
        <f>F412</f>
        <v>0</v>
      </c>
      <c r="H410" s="16">
        <v>0</v>
      </c>
      <c r="I410" s="17">
        <f t="shared" si="19"/>
        <v>1860000</v>
      </c>
      <c r="J410" s="98"/>
      <c r="M410" s="31"/>
    </row>
    <row r="411" spans="1:13" s="3" customFormat="1" ht="18.55" hidden="1" outlineLevel="1">
      <c r="A411" s="98"/>
      <c r="B411" s="575"/>
      <c r="C411" s="199" t="s">
        <v>39</v>
      </c>
      <c r="D411" s="37" t="s">
        <v>220</v>
      </c>
      <c r="E411" s="19" t="s">
        <v>1</v>
      </c>
      <c r="F411" s="200">
        <f>F410</f>
        <v>3</v>
      </c>
      <c r="G411" s="200">
        <f>F413</f>
        <v>0</v>
      </c>
      <c r="H411" s="20">
        <v>0</v>
      </c>
      <c r="I411" s="17">
        <f t="shared" si="19"/>
        <v>1860000</v>
      </c>
      <c r="J411" s="98"/>
      <c r="M411" s="31"/>
    </row>
    <row r="412" spans="1:13" s="3" customFormat="1" ht="18.55" hidden="1" outlineLevel="1">
      <c r="A412" s="98"/>
      <c r="B412" s="575"/>
      <c r="C412" s="199" t="s">
        <v>39</v>
      </c>
      <c r="D412" s="37" t="s">
        <v>5</v>
      </c>
      <c r="E412" s="19" t="s">
        <v>17</v>
      </c>
      <c r="F412" s="200">
        <v>0</v>
      </c>
      <c r="G412" s="200">
        <f>F410</f>
        <v>3</v>
      </c>
      <c r="H412" s="20">
        <v>10000</v>
      </c>
      <c r="I412" s="17">
        <f t="shared" si="19"/>
        <v>1870000</v>
      </c>
      <c r="J412" s="98"/>
      <c r="M412" s="31"/>
    </row>
    <row r="413" spans="1:13" s="3" customFormat="1" ht="18.55" hidden="1" outlineLevel="1">
      <c r="A413" s="98"/>
      <c r="B413" s="575"/>
      <c r="C413" s="199" t="s">
        <v>39</v>
      </c>
      <c r="D413" s="37" t="s">
        <v>23</v>
      </c>
      <c r="E413" s="19" t="s">
        <v>17</v>
      </c>
      <c r="F413" s="197">
        <f>F412</f>
        <v>0</v>
      </c>
      <c r="G413" s="197">
        <f>F411</f>
        <v>3</v>
      </c>
      <c r="H413" s="20">
        <v>10000</v>
      </c>
      <c r="I413" s="17">
        <f t="shared" si="19"/>
        <v>1880000</v>
      </c>
      <c r="J413" s="98"/>
      <c r="M413" s="31"/>
    </row>
    <row r="414" spans="1:13" s="3" customFormat="1" ht="18.55" hidden="1" outlineLevel="1">
      <c r="A414" s="98"/>
      <c r="B414" s="576" t="s">
        <v>10</v>
      </c>
      <c r="C414" s="199" t="s">
        <v>39</v>
      </c>
      <c r="D414" s="124" t="s">
        <v>23</v>
      </c>
      <c r="E414" s="23" t="str">
        <f>E410</f>
        <v>Thắng</v>
      </c>
      <c r="F414" s="202">
        <v>3</v>
      </c>
      <c r="G414" s="202">
        <f>F416</f>
        <v>0</v>
      </c>
      <c r="H414" s="24">
        <v>0</v>
      </c>
      <c r="I414" s="17">
        <f t="shared" si="19"/>
        <v>1880000</v>
      </c>
      <c r="J414" s="98"/>
      <c r="M414" s="31"/>
    </row>
    <row r="415" spans="1:13" s="3" customFormat="1" ht="18.55" hidden="1" outlineLevel="1">
      <c r="A415" s="98"/>
      <c r="B415" s="576"/>
      <c r="C415" s="199" t="s">
        <v>39</v>
      </c>
      <c r="D415" s="124" t="s">
        <v>5</v>
      </c>
      <c r="E415" s="23" t="s">
        <v>1</v>
      </c>
      <c r="F415" s="203">
        <f>F414</f>
        <v>3</v>
      </c>
      <c r="G415" s="203">
        <f>F417</f>
        <v>0</v>
      </c>
      <c r="H415" s="24">
        <v>0</v>
      </c>
      <c r="I415" s="17">
        <f t="shared" si="19"/>
        <v>1880000</v>
      </c>
      <c r="J415" s="98"/>
      <c r="M415" s="31"/>
    </row>
    <row r="416" spans="1:13" s="3" customFormat="1" ht="18.55" hidden="1" outlineLevel="1">
      <c r="A416" s="98"/>
      <c r="B416" s="576"/>
      <c r="C416" s="199" t="s">
        <v>39</v>
      </c>
      <c r="D416" s="124" t="s">
        <v>24</v>
      </c>
      <c r="E416" s="23" t="s">
        <v>17</v>
      </c>
      <c r="F416" s="203">
        <v>0</v>
      </c>
      <c r="G416" s="203">
        <f>F414</f>
        <v>3</v>
      </c>
      <c r="H416" s="24">
        <v>10000</v>
      </c>
      <c r="I416" s="17">
        <f t="shared" si="19"/>
        <v>1890000</v>
      </c>
      <c r="J416" s="98"/>
      <c r="M416" s="31"/>
    </row>
    <row r="417" spans="1:13" s="3" customFormat="1" ht="18.55" hidden="1" outlineLevel="1">
      <c r="A417" s="98"/>
      <c r="B417" s="576"/>
      <c r="C417" s="199" t="s">
        <v>39</v>
      </c>
      <c r="D417" s="124" t="s">
        <v>111</v>
      </c>
      <c r="E417" s="23" t="s">
        <v>17</v>
      </c>
      <c r="F417" s="198">
        <f>F416</f>
        <v>0</v>
      </c>
      <c r="G417" s="198">
        <f>F415</f>
        <v>3</v>
      </c>
      <c r="H417" s="24">
        <v>0</v>
      </c>
      <c r="I417" s="17">
        <f t="shared" si="19"/>
        <v>1890000</v>
      </c>
      <c r="J417" s="98"/>
      <c r="M417" s="31"/>
    </row>
    <row r="418" spans="1:13" s="3" customFormat="1" ht="18.55" hidden="1" outlineLevel="1">
      <c r="A418" s="98"/>
      <c r="B418" s="574" t="s">
        <v>31</v>
      </c>
      <c r="C418" s="199" t="s">
        <v>39</v>
      </c>
      <c r="D418" s="123" t="s">
        <v>23</v>
      </c>
      <c r="E418" s="15" t="s">
        <v>1</v>
      </c>
      <c r="F418" s="200">
        <v>3</v>
      </c>
      <c r="G418" s="200">
        <f>F420</f>
        <v>2</v>
      </c>
      <c r="H418" s="16">
        <v>0</v>
      </c>
      <c r="I418" s="17">
        <f t="shared" si="19"/>
        <v>1890000</v>
      </c>
      <c r="J418" s="98"/>
      <c r="M418" s="31"/>
    </row>
    <row r="419" spans="1:13" s="3" customFormat="1" ht="18.55" hidden="1" outlineLevel="1">
      <c r="A419" s="98"/>
      <c r="B419" s="575"/>
      <c r="C419" s="199" t="s">
        <v>39</v>
      </c>
      <c r="D419" s="37" t="s">
        <v>16</v>
      </c>
      <c r="E419" s="19" t="s">
        <v>1</v>
      </c>
      <c r="F419" s="200">
        <f>F418</f>
        <v>3</v>
      </c>
      <c r="G419" s="200">
        <f>F421</f>
        <v>2</v>
      </c>
      <c r="H419" s="20">
        <v>0</v>
      </c>
      <c r="I419" s="17">
        <f t="shared" si="19"/>
        <v>1890000</v>
      </c>
      <c r="J419" s="98"/>
      <c r="M419" s="31"/>
    </row>
    <row r="420" spans="1:13" s="3" customFormat="1" ht="18.55" hidden="1" outlineLevel="1">
      <c r="A420" s="98"/>
      <c r="B420" s="575"/>
      <c r="C420" s="199" t="s">
        <v>39</v>
      </c>
      <c r="D420" s="37" t="s">
        <v>111</v>
      </c>
      <c r="E420" s="19" t="s">
        <v>17</v>
      </c>
      <c r="F420" s="200">
        <v>2</v>
      </c>
      <c r="G420" s="200">
        <f>F418</f>
        <v>3</v>
      </c>
      <c r="H420" s="20">
        <v>0</v>
      </c>
      <c r="I420" s="17">
        <f t="shared" si="19"/>
        <v>1890000</v>
      </c>
      <c r="J420" s="98"/>
      <c r="M420" s="31"/>
    </row>
    <row r="421" spans="1:13" s="3" customFormat="1" ht="18.55" hidden="1" outlineLevel="1">
      <c r="A421" s="98"/>
      <c r="B421" s="575"/>
      <c r="C421" s="199" t="s">
        <v>39</v>
      </c>
      <c r="D421" s="37" t="s">
        <v>220</v>
      </c>
      <c r="E421" s="19" t="s">
        <v>17</v>
      </c>
      <c r="F421" s="197">
        <f>F420</f>
        <v>2</v>
      </c>
      <c r="G421" s="197">
        <f>F419</f>
        <v>3</v>
      </c>
      <c r="H421" s="20">
        <v>0</v>
      </c>
      <c r="I421" s="17">
        <f t="shared" si="19"/>
        <v>1890000</v>
      </c>
      <c r="J421" s="98"/>
      <c r="M421" s="31"/>
    </row>
    <row r="422" spans="1:13" s="3" customFormat="1" ht="18.55" hidden="1" outlineLevel="1">
      <c r="A422" s="98"/>
      <c r="B422" s="576" t="s">
        <v>36</v>
      </c>
      <c r="C422" s="199" t="s">
        <v>39</v>
      </c>
      <c r="D422" s="124" t="s">
        <v>111</v>
      </c>
      <c r="E422" s="23" t="str">
        <f>E418</f>
        <v>Thắng</v>
      </c>
      <c r="F422" s="202">
        <v>3</v>
      </c>
      <c r="G422" s="202">
        <f>F424</f>
        <v>1</v>
      </c>
      <c r="H422" s="24">
        <v>0</v>
      </c>
      <c r="I422" s="17">
        <f t="shared" si="19"/>
        <v>1890000</v>
      </c>
      <c r="J422" s="98"/>
      <c r="M422" s="31"/>
    </row>
    <row r="423" spans="1:13" s="3" customFormat="1" ht="18.55" hidden="1" outlineLevel="1">
      <c r="A423" s="98"/>
      <c r="B423" s="576"/>
      <c r="C423" s="199" t="s">
        <v>39</v>
      </c>
      <c r="D423" s="124" t="s">
        <v>220</v>
      </c>
      <c r="E423" s="23" t="s">
        <v>1</v>
      </c>
      <c r="F423" s="203">
        <f>F422</f>
        <v>3</v>
      </c>
      <c r="G423" s="203">
        <f>F425</f>
        <v>1</v>
      </c>
      <c r="H423" s="24">
        <v>0</v>
      </c>
      <c r="I423" s="17">
        <f t="shared" si="19"/>
        <v>1890000</v>
      </c>
      <c r="J423" s="98"/>
      <c r="M423" s="31"/>
    </row>
    <row r="424" spans="1:13" s="3" customFormat="1" ht="18.55" hidden="1" outlineLevel="1">
      <c r="A424" s="98"/>
      <c r="B424" s="576"/>
      <c r="C424" s="199" t="s">
        <v>39</v>
      </c>
      <c r="D424" s="124" t="s">
        <v>24</v>
      </c>
      <c r="E424" s="23" t="s">
        <v>17</v>
      </c>
      <c r="F424" s="203">
        <v>1</v>
      </c>
      <c r="G424" s="203">
        <f>F422</f>
        <v>3</v>
      </c>
      <c r="H424" s="24">
        <v>10000</v>
      </c>
      <c r="I424" s="17">
        <f t="shared" si="19"/>
        <v>1900000</v>
      </c>
      <c r="J424" s="98"/>
      <c r="M424" s="31"/>
    </row>
    <row r="425" spans="1:13" s="3" customFormat="1" ht="18.55" hidden="1" outlineLevel="1">
      <c r="A425" s="98"/>
      <c r="B425" s="576"/>
      <c r="C425" s="199" t="s">
        <v>39</v>
      </c>
      <c r="D425" s="124" t="s">
        <v>5</v>
      </c>
      <c r="E425" s="23" t="s">
        <v>17</v>
      </c>
      <c r="F425" s="198">
        <f>F424</f>
        <v>1</v>
      </c>
      <c r="G425" s="198">
        <f>F423</f>
        <v>3</v>
      </c>
      <c r="H425" s="24">
        <v>10000</v>
      </c>
      <c r="I425" s="17">
        <f t="shared" si="19"/>
        <v>1910000</v>
      </c>
      <c r="J425" s="98"/>
      <c r="M425" s="31"/>
    </row>
    <row r="426" spans="1:13" s="3" customFormat="1" ht="18.55" collapsed="1">
      <c r="A426" s="98"/>
      <c r="B426" s="6" t="s">
        <v>239</v>
      </c>
      <c r="C426" s="7"/>
      <c r="D426" s="122"/>
      <c r="E426" s="9"/>
      <c r="F426" s="9"/>
      <c r="G426" s="9"/>
      <c r="H426" s="11">
        <f>SUM(H427:H452)</f>
        <v>130000</v>
      </c>
      <c r="I426" s="12">
        <v>0</v>
      </c>
      <c r="J426" s="98"/>
    </row>
    <row r="427" spans="1:13" s="3" customFormat="1" ht="18.55" hidden="1" outlineLevel="1">
      <c r="A427" s="98"/>
      <c r="B427" s="574" t="s">
        <v>2</v>
      </c>
      <c r="C427" s="199" t="s">
        <v>39</v>
      </c>
      <c r="D427" s="123" t="s">
        <v>4</v>
      </c>
      <c r="E427" s="15" t="s">
        <v>1</v>
      </c>
      <c r="F427" s="201">
        <v>3</v>
      </c>
      <c r="G427" s="201">
        <f>F429</f>
        <v>2</v>
      </c>
      <c r="H427" s="16">
        <v>0</v>
      </c>
      <c r="I427" s="17">
        <f>I425+H427</f>
        <v>1910000</v>
      </c>
      <c r="J427" s="98"/>
    </row>
    <row r="428" spans="1:13" s="3" customFormat="1" ht="18.55" hidden="1" outlineLevel="1">
      <c r="A428" s="98"/>
      <c r="B428" s="575"/>
      <c r="C428" s="199" t="s">
        <v>39</v>
      </c>
      <c r="D428" s="37" t="s">
        <v>14</v>
      </c>
      <c r="E428" s="19" t="s">
        <v>1</v>
      </c>
      <c r="F428" s="200">
        <f>F427</f>
        <v>3</v>
      </c>
      <c r="G428" s="200">
        <f>F430</f>
        <v>2</v>
      </c>
      <c r="H428" s="20">
        <v>0</v>
      </c>
      <c r="I428" s="17">
        <f t="shared" ref="I428:I452" si="20">I427+H428</f>
        <v>1910000</v>
      </c>
      <c r="J428" s="98"/>
    </row>
    <row r="429" spans="1:13" s="3" customFormat="1" ht="18.55" hidden="1" outlineLevel="1">
      <c r="A429" s="98"/>
      <c r="B429" s="575"/>
      <c r="C429" s="199" t="s">
        <v>39</v>
      </c>
      <c r="D429" s="37" t="s">
        <v>23</v>
      </c>
      <c r="E429" s="19" t="s">
        <v>17</v>
      </c>
      <c r="F429" s="200">
        <v>2</v>
      </c>
      <c r="G429" s="200">
        <f>F427</f>
        <v>3</v>
      </c>
      <c r="H429" s="20">
        <v>10000</v>
      </c>
      <c r="I429" s="17">
        <f t="shared" si="20"/>
        <v>1920000</v>
      </c>
      <c r="J429" s="98"/>
    </row>
    <row r="430" spans="1:13" s="3" customFormat="1" ht="18.55" hidden="1" outlineLevel="1">
      <c r="A430" s="98"/>
      <c r="B430" s="575"/>
      <c r="C430" s="199" t="s">
        <v>39</v>
      </c>
      <c r="D430" s="37" t="s">
        <v>16</v>
      </c>
      <c r="E430" s="19" t="s">
        <v>17</v>
      </c>
      <c r="F430" s="197">
        <f>F429</f>
        <v>2</v>
      </c>
      <c r="G430" s="197">
        <f>F428</f>
        <v>3</v>
      </c>
      <c r="H430" s="20">
        <v>10000</v>
      </c>
      <c r="I430" s="17">
        <f t="shared" si="20"/>
        <v>1930000</v>
      </c>
      <c r="J430" s="98"/>
    </row>
    <row r="431" spans="1:13" s="3" customFormat="1" ht="18.55" hidden="1" outlineLevel="1">
      <c r="A431" s="98"/>
      <c r="B431" s="576" t="s">
        <v>3</v>
      </c>
      <c r="C431" s="199" t="s">
        <v>39</v>
      </c>
      <c r="D431" s="124" t="s">
        <v>23</v>
      </c>
      <c r="E431" s="23" t="str">
        <f>E427</f>
        <v>Thắng</v>
      </c>
      <c r="F431" s="202">
        <v>3</v>
      </c>
      <c r="G431" s="202">
        <f>F433</f>
        <v>0</v>
      </c>
      <c r="H431" s="24">
        <v>0</v>
      </c>
      <c r="I431" s="17">
        <f t="shared" si="20"/>
        <v>1930000</v>
      </c>
      <c r="J431" s="98"/>
    </row>
    <row r="432" spans="1:13" s="3" customFormat="1" ht="18.55" hidden="1" outlineLevel="1">
      <c r="A432" s="98"/>
      <c r="B432" s="576"/>
      <c r="C432" s="199" t="s">
        <v>39</v>
      </c>
      <c r="D432" s="124" t="s">
        <v>14</v>
      </c>
      <c r="E432" s="23" t="s">
        <v>1</v>
      </c>
      <c r="F432" s="203">
        <f>F431</f>
        <v>3</v>
      </c>
      <c r="G432" s="203">
        <f>F434</f>
        <v>0</v>
      </c>
      <c r="H432" s="24">
        <v>0</v>
      </c>
      <c r="I432" s="17">
        <f t="shared" si="20"/>
        <v>1930000</v>
      </c>
      <c r="J432" s="98"/>
    </row>
    <row r="433" spans="1:13" s="3" customFormat="1" ht="18.55" hidden="1" outlineLevel="1">
      <c r="A433" s="98"/>
      <c r="B433" s="576"/>
      <c r="C433" s="199" t="s">
        <v>39</v>
      </c>
      <c r="D433" s="124" t="s">
        <v>4</v>
      </c>
      <c r="E433" s="23" t="s">
        <v>17</v>
      </c>
      <c r="F433" s="203">
        <v>0</v>
      </c>
      <c r="G433" s="203">
        <f>F431</f>
        <v>3</v>
      </c>
      <c r="H433" s="24">
        <v>10000</v>
      </c>
      <c r="I433" s="17">
        <f t="shared" si="20"/>
        <v>1940000</v>
      </c>
      <c r="J433" s="98"/>
    </row>
    <row r="434" spans="1:13" s="3" customFormat="1" ht="18.55" hidden="1" outlineLevel="1">
      <c r="A434" s="98"/>
      <c r="B434" s="576"/>
      <c r="C434" s="199" t="s">
        <v>39</v>
      </c>
      <c r="D434" s="124" t="s">
        <v>16</v>
      </c>
      <c r="E434" s="23" t="s">
        <v>17</v>
      </c>
      <c r="F434" s="198">
        <f>F433</f>
        <v>0</v>
      </c>
      <c r="G434" s="198">
        <f>F432</f>
        <v>3</v>
      </c>
      <c r="H434" s="24">
        <v>10000</v>
      </c>
      <c r="I434" s="17">
        <f t="shared" si="20"/>
        <v>1950000</v>
      </c>
      <c r="J434" s="98"/>
    </row>
    <row r="435" spans="1:13" s="3" customFormat="1" ht="18.55" hidden="1" outlineLevel="1">
      <c r="A435" s="98"/>
      <c r="B435" s="574" t="s">
        <v>6</v>
      </c>
      <c r="C435" s="199" t="s">
        <v>40</v>
      </c>
      <c r="D435" s="123" t="s">
        <v>0</v>
      </c>
      <c r="E435" s="15" t="s">
        <v>1</v>
      </c>
      <c r="F435" s="200">
        <v>3</v>
      </c>
      <c r="G435" s="200">
        <f>F436</f>
        <v>1</v>
      </c>
      <c r="H435" s="16">
        <v>0</v>
      </c>
      <c r="I435" s="17">
        <f t="shared" si="20"/>
        <v>1950000</v>
      </c>
      <c r="J435" s="98"/>
      <c r="M435" s="31"/>
    </row>
    <row r="436" spans="1:13" s="3" customFormat="1" ht="18.55" hidden="1" outlineLevel="1">
      <c r="A436" s="98"/>
      <c r="B436" s="575"/>
      <c r="C436" s="199" t="s">
        <v>40</v>
      </c>
      <c r="D436" s="37" t="s">
        <v>24</v>
      </c>
      <c r="E436" s="19" t="s">
        <v>17</v>
      </c>
      <c r="F436" s="200">
        <v>1</v>
      </c>
      <c r="G436" s="200">
        <f>F435</f>
        <v>3</v>
      </c>
      <c r="H436" s="20">
        <v>10000</v>
      </c>
      <c r="I436" s="17">
        <f t="shared" si="20"/>
        <v>1960000</v>
      </c>
      <c r="J436" s="98"/>
      <c r="M436" s="31"/>
    </row>
    <row r="437" spans="1:13" s="3" customFormat="1" ht="18.55" hidden="1" outlineLevel="1">
      <c r="A437" s="98"/>
      <c r="B437" s="576" t="s">
        <v>7</v>
      </c>
      <c r="C437" s="199" t="s">
        <v>39</v>
      </c>
      <c r="D437" s="124" t="s">
        <v>23</v>
      </c>
      <c r="E437" s="23" t="str">
        <f>E435</f>
        <v>Thắng</v>
      </c>
      <c r="F437" s="202">
        <v>3</v>
      </c>
      <c r="G437" s="202">
        <f>F439</f>
        <v>1</v>
      </c>
      <c r="H437" s="24">
        <v>0</v>
      </c>
      <c r="I437" s="17">
        <f t="shared" si="20"/>
        <v>1960000</v>
      </c>
      <c r="J437" s="98"/>
      <c r="M437" s="31"/>
    </row>
    <row r="438" spans="1:13" s="3" customFormat="1" ht="18.55" hidden="1" outlineLevel="1">
      <c r="A438" s="98"/>
      <c r="B438" s="576"/>
      <c r="C438" s="199" t="s">
        <v>39</v>
      </c>
      <c r="D438" s="124" t="s">
        <v>14</v>
      </c>
      <c r="E438" s="23" t="s">
        <v>1</v>
      </c>
      <c r="F438" s="203">
        <f>F437</f>
        <v>3</v>
      </c>
      <c r="G438" s="203">
        <f>F440</f>
        <v>1</v>
      </c>
      <c r="H438" s="24">
        <v>0</v>
      </c>
      <c r="I438" s="17">
        <f t="shared" si="20"/>
        <v>1960000</v>
      </c>
      <c r="J438" s="98"/>
      <c r="M438" s="31"/>
    </row>
    <row r="439" spans="1:13" s="3" customFormat="1" ht="18.55" hidden="1" outlineLevel="1">
      <c r="A439" s="98"/>
      <c r="B439" s="576"/>
      <c r="C439" s="199" t="s">
        <v>39</v>
      </c>
      <c r="D439" s="124" t="s">
        <v>4</v>
      </c>
      <c r="E439" s="23" t="s">
        <v>17</v>
      </c>
      <c r="F439" s="203">
        <v>1</v>
      </c>
      <c r="G439" s="203">
        <f>F437</f>
        <v>3</v>
      </c>
      <c r="H439" s="24">
        <v>10000</v>
      </c>
      <c r="I439" s="17">
        <f t="shared" si="20"/>
        <v>1970000</v>
      </c>
      <c r="J439" s="98"/>
      <c r="M439" s="31"/>
    </row>
    <row r="440" spans="1:13" s="3" customFormat="1" ht="18.55" hidden="1" outlineLevel="1">
      <c r="A440" s="98"/>
      <c r="B440" s="576"/>
      <c r="C440" s="199" t="s">
        <v>39</v>
      </c>
      <c r="D440" s="124" t="s">
        <v>5</v>
      </c>
      <c r="E440" s="23" t="s">
        <v>17</v>
      </c>
      <c r="F440" s="198">
        <f>F439</f>
        <v>1</v>
      </c>
      <c r="G440" s="198">
        <f>F438</f>
        <v>3</v>
      </c>
      <c r="H440" s="24">
        <v>10000</v>
      </c>
      <c r="I440" s="17">
        <f t="shared" si="20"/>
        <v>1980000</v>
      </c>
      <c r="J440" s="98"/>
      <c r="M440" s="31"/>
    </row>
    <row r="441" spans="1:13" s="3" customFormat="1" ht="18.55" hidden="1" outlineLevel="1">
      <c r="A441" s="98"/>
      <c r="B441" s="574" t="s">
        <v>8</v>
      </c>
      <c r="C441" s="199" t="s">
        <v>39</v>
      </c>
      <c r="D441" s="123" t="s">
        <v>14</v>
      </c>
      <c r="E441" s="15" t="s">
        <v>1</v>
      </c>
      <c r="F441" s="200">
        <v>3</v>
      </c>
      <c r="G441" s="200">
        <f>F443</f>
        <v>1</v>
      </c>
      <c r="H441" s="16">
        <v>0</v>
      </c>
      <c r="I441" s="17">
        <f t="shared" si="20"/>
        <v>1980000</v>
      </c>
      <c r="J441" s="98"/>
      <c r="M441" s="31"/>
    </row>
    <row r="442" spans="1:13" s="3" customFormat="1" ht="18.55" hidden="1" outlineLevel="1">
      <c r="A442" s="98"/>
      <c r="B442" s="575"/>
      <c r="C442" s="199" t="s">
        <v>39</v>
      </c>
      <c r="D442" s="37" t="s">
        <v>16</v>
      </c>
      <c r="E442" s="19" t="s">
        <v>1</v>
      </c>
      <c r="F442" s="200">
        <f>F441</f>
        <v>3</v>
      </c>
      <c r="G442" s="200">
        <f>F444</f>
        <v>1</v>
      </c>
      <c r="H442" s="20">
        <v>0</v>
      </c>
      <c r="I442" s="17">
        <f t="shared" si="20"/>
        <v>1980000</v>
      </c>
      <c r="J442" s="98"/>
      <c r="M442" s="31"/>
    </row>
    <row r="443" spans="1:13" s="3" customFormat="1" ht="18.55" hidden="1" outlineLevel="1">
      <c r="A443" s="98"/>
      <c r="B443" s="575"/>
      <c r="C443" s="199" t="s">
        <v>39</v>
      </c>
      <c r="D443" s="37" t="s">
        <v>0</v>
      </c>
      <c r="E443" s="19" t="s">
        <v>17</v>
      </c>
      <c r="F443" s="200">
        <v>1</v>
      </c>
      <c r="G443" s="200">
        <f>F441</f>
        <v>3</v>
      </c>
      <c r="H443" s="20">
        <v>10000</v>
      </c>
      <c r="I443" s="17">
        <f t="shared" si="20"/>
        <v>1990000</v>
      </c>
      <c r="J443" s="98"/>
      <c r="M443" s="31"/>
    </row>
    <row r="444" spans="1:13" s="3" customFormat="1" ht="18.55" hidden="1" outlineLevel="1">
      <c r="A444" s="98"/>
      <c r="B444" s="575"/>
      <c r="C444" s="199" t="s">
        <v>39</v>
      </c>
      <c r="D444" s="37" t="s">
        <v>24</v>
      </c>
      <c r="E444" s="19" t="s">
        <v>17</v>
      </c>
      <c r="F444" s="197">
        <f>F443</f>
        <v>1</v>
      </c>
      <c r="G444" s="197">
        <f>F442</f>
        <v>3</v>
      </c>
      <c r="H444" s="20">
        <v>10000</v>
      </c>
      <c r="I444" s="17">
        <f t="shared" si="20"/>
        <v>2000000</v>
      </c>
      <c r="J444" s="98"/>
      <c r="M444" s="31"/>
    </row>
    <row r="445" spans="1:13" s="3" customFormat="1" ht="18.55" hidden="1" outlineLevel="1">
      <c r="A445" s="98"/>
      <c r="B445" s="576" t="s">
        <v>10</v>
      </c>
      <c r="C445" s="199" t="s">
        <v>39</v>
      </c>
      <c r="D445" s="124" t="s">
        <v>14</v>
      </c>
      <c r="E445" s="23" t="str">
        <f>E441</f>
        <v>Thắng</v>
      </c>
      <c r="F445" s="202">
        <v>3</v>
      </c>
      <c r="G445" s="202">
        <f>F447</f>
        <v>2</v>
      </c>
      <c r="H445" s="24">
        <v>0</v>
      </c>
      <c r="I445" s="17">
        <f t="shared" si="20"/>
        <v>2000000</v>
      </c>
      <c r="J445" s="98"/>
      <c r="M445" s="31"/>
    </row>
    <row r="446" spans="1:13" s="3" customFormat="1" ht="18.55" hidden="1" outlineLevel="1">
      <c r="A446" s="98"/>
      <c r="B446" s="576"/>
      <c r="C446" s="199" t="s">
        <v>39</v>
      </c>
      <c r="D446" s="124" t="s">
        <v>23</v>
      </c>
      <c r="E446" s="23" t="s">
        <v>1</v>
      </c>
      <c r="F446" s="203">
        <f>F445</f>
        <v>3</v>
      </c>
      <c r="G446" s="203">
        <f>F448</f>
        <v>2</v>
      </c>
      <c r="H446" s="24">
        <v>0</v>
      </c>
      <c r="I446" s="17">
        <f t="shared" si="20"/>
        <v>2000000</v>
      </c>
      <c r="J446" s="98"/>
      <c r="M446" s="31"/>
    </row>
    <row r="447" spans="1:13" s="3" customFormat="1" ht="18.55" hidden="1" outlineLevel="1">
      <c r="A447" s="98"/>
      <c r="B447" s="576"/>
      <c r="C447" s="199" t="s">
        <v>39</v>
      </c>
      <c r="D447" s="124" t="s">
        <v>0</v>
      </c>
      <c r="E447" s="23" t="s">
        <v>17</v>
      </c>
      <c r="F447" s="203">
        <v>2</v>
      </c>
      <c r="G447" s="203">
        <f>F445</f>
        <v>3</v>
      </c>
      <c r="H447" s="24">
        <v>10000</v>
      </c>
      <c r="I447" s="17">
        <f t="shared" si="20"/>
        <v>2010000</v>
      </c>
      <c r="J447" s="98"/>
      <c r="M447" s="31"/>
    </row>
    <row r="448" spans="1:13" s="3" customFormat="1" ht="18.55" hidden="1" outlineLevel="1">
      <c r="A448" s="98"/>
      <c r="B448" s="576"/>
      <c r="C448" s="199" t="s">
        <v>39</v>
      </c>
      <c r="D448" s="124" t="s">
        <v>5</v>
      </c>
      <c r="E448" s="23" t="s">
        <v>17</v>
      </c>
      <c r="F448" s="198">
        <f>F447</f>
        <v>2</v>
      </c>
      <c r="G448" s="198">
        <f>F446</f>
        <v>3</v>
      </c>
      <c r="H448" s="24">
        <v>10000</v>
      </c>
      <c r="I448" s="17">
        <f t="shared" si="20"/>
        <v>2020000</v>
      </c>
      <c r="J448" s="98"/>
      <c r="M448" s="31"/>
    </row>
    <row r="449" spans="1:13" s="3" customFormat="1" ht="18.55" hidden="1" outlineLevel="1">
      <c r="A449" s="98"/>
      <c r="B449" s="578" t="s">
        <v>31</v>
      </c>
      <c r="C449" s="199" t="s">
        <v>39</v>
      </c>
      <c r="D449" s="123" t="s">
        <v>0</v>
      </c>
      <c r="E449" s="15" t="s">
        <v>1</v>
      </c>
      <c r="F449" s="200">
        <v>3</v>
      </c>
      <c r="G449" s="200">
        <f>F451</f>
        <v>0</v>
      </c>
      <c r="H449" s="16">
        <v>0</v>
      </c>
      <c r="I449" s="17">
        <f t="shared" si="20"/>
        <v>2020000</v>
      </c>
      <c r="J449" s="98"/>
      <c r="M449" s="31"/>
    </row>
    <row r="450" spans="1:13" s="3" customFormat="1" ht="18.55" hidden="1" outlineLevel="1">
      <c r="A450" s="98"/>
      <c r="B450" s="579"/>
      <c r="C450" s="199" t="s">
        <v>39</v>
      </c>
      <c r="D450" s="37" t="s">
        <v>5</v>
      </c>
      <c r="E450" s="19" t="s">
        <v>1</v>
      </c>
      <c r="F450" s="200">
        <f>F449</f>
        <v>3</v>
      </c>
      <c r="G450" s="200">
        <f>F452</f>
        <v>0</v>
      </c>
      <c r="H450" s="20">
        <v>0</v>
      </c>
      <c r="I450" s="17">
        <f t="shared" si="20"/>
        <v>2020000</v>
      </c>
      <c r="J450" s="98"/>
      <c r="M450" s="31"/>
    </row>
    <row r="451" spans="1:13" s="3" customFormat="1" ht="18.55" hidden="1" outlineLevel="1">
      <c r="A451" s="98"/>
      <c r="B451" s="579"/>
      <c r="C451" s="199" t="s">
        <v>39</v>
      </c>
      <c r="D451" s="37" t="s">
        <v>16</v>
      </c>
      <c r="E451" s="19" t="s">
        <v>17</v>
      </c>
      <c r="F451" s="200">
        <v>0</v>
      </c>
      <c r="G451" s="200">
        <f>F449</f>
        <v>3</v>
      </c>
      <c r="H451" s="20">
        <v>10000</v>
      </c>
      <c r="I451" s="17">
        <f t="shared" si="20"/>
        <v>2030000</v>
      </c>
      <c r="J451" s="98"/>
      <c r="M451" s="31"/>
    </row>
    <row r="452" spans="1:13" s="3" customFormat="1" ht="18.55" hidden="1" outlineLevel="1">
      <c r="A452" s="98"/>
      <c r="B452" s="580"/>
      <c r="C452" s="199" t="s">
        <v>39</v>
      </c>
      <c r="D452" s="37" t="s">
        <v>24</v>
      </c>
      <c r="E452" s="19" t="s">
        <v>17</v>
      </c>
      <c r="F452" s="197">
        <f>F451</f>
        <v>0</v>
      </c>
      <c r="G452" s="197">
        <f>F450</f>
        <v>3</v>
      </c>
      <c r="H452" s="20">
        <v>10000</v>
      </c>
      <c r="I452" s="17">
        <f t="shared" si="20"/>
        <v>2040000</v>
      </c>
      <c r="J452" s="98"/>
      <c r="M452" s="31"/>
    </row>
    <row r="453" spans="1:13" s="3" customFormat="1" ht="18.55" collapsed="1">
      <c r="A453" s="98"/>
      <c r="B453" s="6" t="s">
        <v>240</v>
      </c>
      <c r="C453" s="7"/>
      <c r="D453" s="122"/>
      <c r="E453" s="9"/>
      <c r="F453" s="9"/>
      <c r="G453" s="9"/>
      <c r="H453" s="11">
        <f>SUM(H454:H485)</f>
        <v>150000</v>
      </c>
      <c r="I453" s="12">
        <v>0</v>
      </c>
      <c r="J453" s="98"/>
    </row>
    <row r="454" spans="1:13" s="3" customFormat="1" ht="18.55" hidden="1" outlineLevel="1">
      <c r="A454" s="98"/>
      <c r="B454" s="574" t="s">
        <v>2</v>
      </c>
      <c r="C454" s="199" t="s">
        <v>39</v>
      </c>
      <c r="D454" s="123" t="s">
        <v>214</v>
      </c>
      <c r="E454" s="15" t="s">
        <v>1</v>
      </c>
      <c r="F454" s="201">
        <v>3</v>
      </c>
      <c r="G454" s="201">
        <f>F456</f>
        <v>2</v>
      </c>
      <c r="H454" s="16">
        <v>0</v>
      </c>
      <c r="I454" s="17">
        <f>I452+H454</f>
        <v>2040000</v>
      </c>
      <c r="J454" s="98"/>
    </row>
    <row r="455" spans="1:13" s="3" customFormat="1" ht="18.55" hidden="1" outlineLevel="1">
      <c r="A455" s="98"/>
      <c r="B455" s="575"/>
      <c r="C455" s="199" t="s">
        <v>39</v>
      </c>
      <c r="D455" s="37" t="s">
        <v>14</v>
      </c>
      <c r="E455" s="19" t="s">
        <v>1</v>
      </c>
      <c r="F455" s="200">
        <f>F454</f>
        <v>3</v>
      </c>
      <c r="G455" s="200">
        <f>F457</f>
        <v>2</v>
      </c>
      <c r="H455" s="20">
        <v>0</v>
      </c>
      <c r="I455" s="17">
        <f t="shared" ref="I455:I481" si="21">I454+H455</f>
        <v>2040000</v>
      </c>
      <c r="J455" s="98"/>
    </row>
    <row r="456" spans="1:13" s="3" customFormat="1" ht="18.55" hidden="1" outlineLevel="1">
      <c r="A456" s="98"/>
      <c r="B456" s="575"/>
      <c r="C456" s="199" t="s">
        <v>39</v>
      </c>
      <c r="D456" s="37" t="s">
        <v>25</v>
      </c>
      <c r="E456" s="19" t="s">
        <v>17</v>
      </c>
      <c r="F456" s="200">
        <v>2</v>
      </c>
      <c r="G456" s="200">
        <f>F454</f>
        <v>3</v>
      </c>
      <c r="H456" s="20">
        <v>10000</v>
      </c>
      <c r="I456" s="17">
        <f t="shared" si="21"/>
        <v>2050000</v>
      </c>
      <c r="J456" s="98"/>
    </row>
    <row r="457" spans="1:13" s="3" customFormat="1" ht="18.55" hidden="1" outlineLevel="1">
      <c r="A457" s="98"/>
      <c r="B457" s="575"/>
      <c r="C457" s="199" t="s">
        <v>39</v>
      </c>
      <c r="D457" s="37" t="s">
        <v>5</v>
      </c>
      <c r="E457" s="19" t="s">
        <v>17</v>
      </c>
      <c r="F457" s="197">
        <f>F456</f>
        <v>2</v>
      </c>
      <c r="G457" s="197">
        <f>F455</f>
        <v>3</v>
      </c>
      <c r="H457" s="20">
        <v>10000</v>
      </c>
      <c r="I457" s="17">
        <f t="shared" si="21"/>
        <v>2060000</v>
      </c>
      <c r="J457" s="98"/>
    </row>
    <row r="458" spans="1:13" s="3" customFormat="1" ht="18.55" hidden="1" outlineLevel="1">
      <c r="A458" s="98"/>
      <c r="B458" s="576" t="s">
        <v>3</v>
      </c>
      <c r="C458" s="199" t="s">
        <v>39</v>
      </c>
      <c r="D458" s="124" t="s">
        <v>23</v>
      </c>
      <c r="E458" s="23" t="str">
        <f>E454</f>
        <v>Thắng</v>
      </c>
      <c r="F458" s="202">
        <v>3</v>
      </c>
      <c r="G458" s="202">
        <f>F460</f>
        <v>0</v>
      </c>
      <c r="H458" s="24">
        <v>0</v>
      </c>
      <c r="I458" s="17">
        <f t="shared" si="21"/>
        <v>2060000</v>
      </c>
      <c r="J458" s="98"/>
    </row>
    <row r="459" spans="1:13" s="3" customFormat="1" ht="18.55" hidden="1" outlineLevel="1">
      <c r="A459" s="98"/>
      <c r="B459" s="576"/>
      <c r="C459" s="199" t="s">
        <v>39</v>
      </c>
      <c r="D459" s="124" t="s">
        <v>24</v>
      </c>
      <c r="E459" s="23" t="s">
        <v>1</v>
      </c>
      <c r="F459" s="203">
        <f>F458</f>
        <v>3</v>
      </c>
      <c r="G459" s="203">
        <f>F461</f>
        <v>0</v>
      </c>
      <c r="H459" s="24">
        <v>0</v>
      </c>
      <c r="I459" s="17">
        <f t="shared" si="21"/>
        <v>2060000</v>
      </c>
      <c r="J459" s="98"/>
    </row>
    <row r="460" spans="1:13" s="3" customFormat="1" ht="18.55" hidden="1" outlineLevel="1">
      <c r="A460" s="98"/>
      <c r="B460" s="576"/>
      <c r="C460" s="199" t="s">
        <v>39</v>
      </c>
      <c r="D460" s="124" t="s">
        <v>0</v>
      </c>
      <c r="E460" s="23" t="s">
        <v>17</v>
      </c>
      <c r="F460" s="203">
        <v>0</v>
      </c>
      <c r="G460" s="203">
        <f>F458</f>
        <v>3</v>
      </c>
      <c r="H460" s="24">
        <v>10000</v>
      </c>
      <c r="I460" s="17">
        <f t="shared" si="21"/>
        <v>2070000</v>
      </c>
      <c r="J460" s="98"/>
    </row>
    <row r="461" spans="1:13" s="3" customFormat="1" ht="18.55" hidden="1" outlineLevel="1">
      <c r="A461" s="98"/>
      <c r="B461" s="576"/>
      <c r="C461" s="199" t="s">
        <v>39</v>
      </c>
      <c r="D461" s="124" t="s">
        <v>15</v>
      </c>
      <c r="E461" s="23" t="s">
        <v>17</v>
      </c>
      <c r="F461" s="198">
        <f>F460</f>
        <v>0</v>
      </c>
      <c r="G461" s="198">
        <f>F459</f>
        <v>3</v>
      </c>
      <c r="H461" s="24">
        <v>10000</v>
      </c>
      <c r="I461" s="17">
        <f t="shared" si="21"/>
        <v>2080000</v>
      </c>
      <c r="J461" s="98"/>
    </row>
    <row r="462" spans="1:13" s="3" customFormat="1" ht="18.55" hidden="1" outlineLevel="1">
      <c r="A462" s="98"/>
      <c r="B462" s="574" t="s">
        <v>6</v>
      </c>
      <c r="C462" s="199" t="s">
        <v>39</v>
      </c>
      <c r="D462" s="123" t="s">
        <v>13</v>
      </c>
      <c r="E462" s="15" t="s">
        <v>1</v>
      </c>
      <c r="F462" s="200">
        <v>3</v>
      </c>
      <c r="G462" s="200">
        <f>F464</f>
        <v>0</v>
      </c>
      <c r="H462" s="16">
        <v>0</v>
      </c>
      <c r="I462" s="17">
        <f>I461+H462</f>
        <v>2080000</v>
      </c>
      <c r="J462" s="98"/>
      <c r="M462" s="31"/>
    </row>
    <row r="463" spans="1:13" s="3" customFormat="1" ht="18.55" hidden="1" outlineLevel="1">
      <c r="A463" s="98"/>
      <c r="B463" s="575"/>
      <c r="C463" s="199" t="s">
        <v>39</v>
      </c>
      <c r="D463" s="37" t="s">
        <v>25</v>
      </c>
      <c r="E463" s="19" t="s">
        <v>1</v>
      </c>
      <c r="F463" s="200">
        <f>F462</f>
        <v>3</v>
      </c>
      <c r="G463" s="200">
        <f>F465</f>
        <v>0</v>
      </c>
      <c r="H463" s="20">
        <v>0</v>
      </c>
      <c r="I463" s="17">
        <f>I462+H463</f>
        <v>2080000</v>
      </c>
      <c r="J463" s="98"/>
      <c r="M463" s="31"/>
    </row>
    <row r="464" spans="1:13" s="3" customFormat="1" ht="18.55" hidden="1" outlineLevel="1">
      <c r="A464" s="98"/>
      <c r="B464" s="575"/>
      <c r="C464" s="199" t="s">
        <v>39</v>
      </c>
      <c r="D464" s="37" t="s">
        <v>14</v>
      </c>
      <c r="E464" s="19" t="s">
        <v>17</v>
      </c>
      <c r="F464" s="200">
        <v>0</v>
      </c>
      <c r="G464" s="200">
        <f>F462</f>
        <v>3</v>
      </c>
      <c r="H464" s="20">
        <v>10000</v>
      </c>
      <c r="I464" s="17">
        <f>I463+H464</f>
        <v>2090000</v>
      </c>
      <c r="J464" s="98"/>
      <c r="M464" s="31"/>
    </row>
    <row r="465" spans="1:13" s="3" customFormat="1" ht="18.55" hidden="1" outlineLevel="1">
      <c r="A465" s="98"/>
      <c r="B465" s="575"/>
      <c r="C465" s="199" t="s">
        <v>39</v>
      </c>
      <c r="D465" s="37" t="s">
        <v>214</v>
      </c>
      <c r="E465" s="19" t="s">
        <v>17</v>
      </c>
      <c r="F465" s="197">
        <f>F464</f>
        <v>0</v>
      </c>
      <c r="G465" s="197">
        <f>F463</f>
        <v>3</v>
      </c>
      <c r="H465" s="20">
        <v>0</v>
      </c>
      <c r="I465" s="17">
        <f>I464+H465</f>
        <v>2090000</v>
      </c>
      <c r="J465" s="98"/>
      <c r="M465" s="31"/>
    </row>
    <row r="466" spans="1:13" s="3" customFormat="1" ht="18.55" hidden="1" outlineLevel="1">
      <c r="A466" s="98"/>
      <c r="B466" s="576" t="s">
        <v>7</v>
      </c>
      <c r="C466" s="199" t="s">
        <v>39</v>
      </c>
      <c r="D466" s="124" t="s">
        <v>13</v>
      </c>
      <c r="E466" s="23" t="s">
        <v>1</v>
      </c>
      <c r="F466" s="202">
        <v>3</v>
      </c>
      <c r="G466" s="202">
        <f>F468</f>
        <v>2</v>
      </c>
      <c r="H466" s="24">
        <v>0</v>
      </c>
      <c r="I466" s="17">
        <f>I465+H466</f>
        <v>2090000</v>
      </c>
      <c r="J466" s="98"/>
      <c r="M466" s="31"/>
    </row>
    <row r="467" spans="1:13" s="3" customFormat="1" ht="18.55" hidden="1" outlineLevel="1">
      <c r="A467" s="98"/>
      <c r="B467" s="576"/>
      <c r="C467" s="199" t="s">
        <v>39</v>
      </c>
      <c r="D467" s="124" t="s">
        <v>25</v>
      </c>
      <c r="E467" s="23" t="s">
        <v>1</v>
      </c>
      <c r="F467" s="203">
        <f>F466</f>
        <v>3</v>
      </c>
      <c r="G467" s="203">
        <f>F469</f>
        <v>2</v>
      </c>
      <c r="H467" s="24">
        <v>0</v>
      </c>
      <c r="I467" s="17">
        <f t="shared" si="21"/>
        <v>2090000</v>
      </c>
      <c r="J467" s="98"/>
      <c r="M467" s="31"/>
    </row>
    <row r="468" spans="1:13" s="3" customFormat="1" ht="18.55" hidden="1" outlineLevel="1">
      <c r="A468" s="98"/>
      <c r="B468" s="576"/>
      <c r="C468" s="199" t="s">
        <v>39</v>
      </c>
      <c r="D468" s="124" t="s">
        <v>15</v>
      </c>
      <c r="E468" s="23" t="s">
        <v>17</v>
      </c>
      <c r="F468" s="203">
        <v>2</v>
      </c>
      <c r="G468" s="203">
        <f>F466</f>
        <v>3</v>
      </c>
      <c r="H468" s="24">
        <v>10000</v>
      </c>
      <c r="I468" s="17">
        <f t="shared" si="21"/>
        <v>2100000</v>
      </c>
      <c r="J468" s="98"/>
      <c r="M468" s="31"/>
    </row>
    <row r="469" spans="1:13" s="3" customFormat="1" ht="18.55" hidden="1" outlineLevel="1">
      <c r="A469" s="98"/>
      <c r="B469" s="576"/>
      <c r="C469" s="199" t="s">
        <v>39</v>
      </c>
      <c r="D469" s="124" t="s">
        <v>5</v>
      </c>
      <c r="E469" s="23" t="s">
        <v>17</v>
      </c>
      <c r="F469" s="198">
        <f>F468</f>
        <v>2</v>
      </c>
      <c r="G469" s="198">
        <f>F467</f>
        <v>3</v>
      </c>
      <c r="H469" s="24">
        <v>10000</v>
      </c>
      <c r="I469" s="17">
        <f t="shared" si="21"/>
        <v>2110000</v>
      </c>
      <c r="J469" s="98"/>
      <c r="M469" s="31"/>
    </row>
    <row r="470" spans="1:13" s="3" customFormat="1" ht="18.55" hidden="1" outlineLevel="1">
      <c r="A470" s="98"/>
      <c r="B470" s="574" t="s">
        <v>8</v>
      </c>
      <c r="C470" s="199" t="s">
        <v>39</v>
      </c>
      <c r="D470" s="123" t="s">
        <v>0</v>
      </c>
      <c r="E470" s="15" t="s">
        <v>1</v>
      </c>
      <c r="F470" s="200">
        <v>3</v>
      </c>
      <c r="G470" s="200">
        <f>F472</f>
        <v>2</v>
      </c>
      <c r="H470" s="16">
        <v>0</v>
      </c>
      <c r="I470" s="17">
        <f t="shared" si="21"/>
        <v>2110000</v>
      </c>
      <c r="J470" s="98"/>
      <c r="M470" s="31"/>
    </row>
    <row r="471" spans="1:13" s="3" customFormat="1" ht="18.55" hidden="1" outlineLevel="1">
      <c r="A471" s="98"/>
      <c r="B471" s="575"/>
      <c r="C471" s="199" t="s">
        <v>39</v>
      </c>
      <c r="D471" s="37" t="s">
        <v>5</v>
      </c>
      <c r="E471" s="19" t="s">
        <v>1</v>
      </c>
      <c r="F471" s="200">
        <f>F470</f>
        <v>3</v>
      </c>
      <c r="G471" s="200">
        <f>F473</f>
        <v>2</v>
      </c>
      <c r="H471" s="20">
        <v>0</v>
      </c>
      <c r="I471" s="17">
        <f t="shared" si="21"/>
        <v>2110000</v>
      </c>
      <c r="J471" s="98"/>
      <c r="M471" s="31"/>
    </row>
    <row r="472" spans="1:13" s="3" customFormat="1" ht="18.55" hidden="1" outlineLevel="1">
      <c r="A472" s="98"/>
      <c r="B472" s="575"/>
      <c r="C472" s="199" t="s">
        <v>39</v>
      </c>
      <c r="D472" s="37" t="s">
        <v>13</v>
      </c>
      <c r="E472" s="19" t="s">
        <v>17</v>
      </c>
      <c r="F472" s="200">
        <v>2</v>
      </c>
      <c r="G472" s="200">
        <f>F470</f>
        <v>3</v>
      </c>
      <c r="H472" s="20">
        <v>10000</v>
      </c>
      <c r="I472" s="17">
        <f t="shared" si="21"/>
        <v>2120000</v>
      </c>
      <c r="J472" s="98"/>
      <c r="M472" s="31"/>
    </row>
    <row r="473" spans="1:13" s="3" customFormat="1" ht="18.55" hidden="1" outlineLevel="1">
      <c r="A473" s="98"/>
      <c r="B473" s="575"/>
      <c r="C473" s="199" t="s">
        <v>39</v>
      </c>
      <c r="D473" s="37" t="s">
        <v>15</v>
      </c>
      <c r="E473" s="19" t="s">
        <v>17</v>
      </c>
      <c r="F473" s="197">
        <f>F472</f>
        <v>2</v>
      </c>
      <c r="G473" s="197">
        <f>F471</f>
        <v>3</v>
      </c>
      <c r="H473" s="20">
        <v>10000</v>
      </c>
      <c r="I473" s="17">
        <f t="shared" si="21"/>
        <v>2130000</v>
      </c>
      <c r="J473" s="98"/>
      <c r="M473" s="31"/>
    </row>
    <row r="474" spans="1:13" s="3" customFormat="1" ht="18.55" hidden="1" outlineLevel="1">
      <c r="A474" s="98"/>
      <c r="B474" s="576" t="s">
        <v>10</v>
      </c>
      <c r="C474" s="199" t="s">
        <v>39</v>
      </c>
      <c r="D474" s="124" t="s">
        <v>0</v>
      </c>
      <c r="E474" s="23" t="str">
        <f>E470</f>
        <v>Thắng</v>
      </c>
      <c r="F474" s="202">
        <v>3</v>
      </c>
      <c r="G474" s="202">
        <f>F476</f>
        <v>2</v>
      </c>
      <c r="H474" s="24">
        <v>0</v>
      </c>
      <c r="I474" s="17">
        <f t="shared" si="21"/>
        <v>2130000</v>
      </c>
      <c r="J474" s="98"/>
      <c r="M474" s="31"/>
    </row>
    <row r="475" spans="1:13" s="3" customFormat="1" ht="18.55" hidden="1" outlineLevel="1">
      <c r="A475" s="98"/>
      <c r="B475" s="576"/>
      <c r="C475" s="199" t="s">
        <v>39</v>
      </c>
      <c r="D475" s="124" t="s">
        <v>5</v>
      </c>
      <c r="E475" s="23" t="s">
        <v>1</v>
      </c>
      <c r="F475" s="203">
        <f>F474</f>
        <v>3</v>
      </c>
      <c r="G475" s="203">
        <f>F477</f>
        <v>2</v>
      </c>
      <c r="H475" s="24">
        <v>0</v>
      </c>
      <c r="I475" s="17">
        <f t="shared" si="21"/>
        <v>2130000</v>
      </c>
      <c r="J475" s="98"/>
      <c r="M475" s="31"/>
    </row>
    <row r="476" spans="1:13" s="3" customFormat="1" ht="18.55" hidden="1" outlineLevel="1">
      <c r="A476" s="98"/>
      <c r="B476" s="576"/>
      <c r="C476" s="199" t="s">
        <v>39</v>
      </c>
      <c r="D476" s="124" t="s">
        <v>14</v>
      </c>
      <c r="E476" s="23" t="s">
        <v>17</v>
      </c>
      <c r="F476" s="203">
        <v>2</v>
      </c>
      <c r="G476" s="203">
        <f>F474</f>
        <v>3</v>
      </c>
      <c r="H476" s="24">
        <v>10000</v>
      </c>
      <c r="I476" s="17">
        <f t="shared" si="21"/>
        <v>2140000</v>
      </c>
      <c r="J476" s="98"/>
      <c r="M476" s="31"/>
    </row>
    <row r="477" spans="1:13" s="3" customFormat="1" ht="18.55" hidden="1" outlineLevel="1">
      <c r="A477" s="98"/>
      <c r="B477" s="576"/>
      <c r="C477" s="199" t="s">
        <v>39</v>
      </c>
      <c r="D477" s="124" t="s">
        <v>23</v>
      </c>
      <c r="E477" s="23" t="s">
        <v>17</v>
      </c>
      <c r="F477" s="198">
        <f>F476</f>
        <v>2</v>
      </c>
      <c r="G477" s="198">
        <f>F475</f>
        <v>3</v>
      </c>
      <c r="H477" s="24">
        <v>10000</v>
      </c>
      <c r="I477" s="17">
        <f t="shared" si="21"/>
        <v>2150000</v>
      </c>
      <c r="J477" s="98"/>
      <c r="M477" s="31"/>
    </row>
    <row r="478" spans="1:13" s="3" customFormat="1" ht="18.55" hidden="1" outlineLevel="1">
      <c r="A478" s="98"/>
      <c r="B478" s="578" t="s">
        <v>31</v>
      </c>
      <c r="C478" s="199" t="s">
        <v>39</v>
      </c>
      <c r="D478" s="123" t="s">
        <v>14</v>
      </c>
      <c r="E478" s="15" t="s">
        <v>1</v>
      </c>
      <c r="F478" s="200">
        <v>3</v>
      </c>
      <c r="G478" s="200">
        <f>F480</f>
        <v>0</v>
      </c>
      <c r="H478" s="16">
        <v>0</v>
      </c>
      <c r="I478" s="17">
        <f t="shared" si="21"/>
        <v>2150000</v>
      </c>
      <c r="J478" s="98"/>
      <c r="M478" s="31"/>
    </row>
    <row r="479" spans="1:13" s="3" customFormat="1" ht="18.55" hidden="1" outlineLevel="1">
      <c r="A479" s="98"/>
      <c r="B479" s="579"/>
      <c r="C479" s="199" t="s">
        <v>39</v>
      </c>
      <c r="D479" s="37" t="s">
        <v>5</v>
      </c>
      <c r="E479" s="19" t="s">
        <v>1</v>
      </c>
      <c r="F479" s="200">
        <f>F478</f>
        <v>3</v>
      </c>
      <c r="G479" s="200">
        <f>F481</f>
        <v>0</v>
      </c>
      <c r="H479" s="20">
        <v>0</v>
      </c>
      <c r="I479" s="17">
        <f t="shared" si="21"/>
        <v>2150000</v>
      </c>
      <c r="J479" s="98"/>
      <c r="M479" s="31"/>
    </row>
    <row r="480" spans="1:13" s="3" customFormat="1" ht="18.55" hidden="1" outlineLevel="1">
      <c r="A480" s="98"/>
      <c r="B480" s="579"/>
      <c r="C480" s="199" t="s">
        <v>39</v>
      </c>
      <c r="D480" s="37" t="s">
        <v>13</v>
      </c>
      <c r="E480" s="19" t="s">
        <v>17</v>
      </c>
      <c r="F480" s="200">
        <v>0</v>
      </c>
      <c r="G480" s="200">
        <f>F478</f>
        <v>3</v>
      </c>
      <c r="H480" s="20">
        <v>10000</v>
      </c>
      <c r="I480" s="17">
        <f t="shared" si="21"/>
        <v>2160000</v>
      </c>
      <c r="J480" s="98"/>
      <c r="M480" s="31"/>
    </row>
    <row r="481" spans="1:13" s="3" customFormat="1" ht="18.55" hidden="1" outlineLevel="1">
      <c r="A481" s="98"/>
      <c r="B481" s="580"/>
      <c r="C481" s="199" t="s">
        <v>39</v>
      </c>
      <c r="D481" s="37" t="s">
        <v>0</v>
      </c>
      <c r="E481" s="19" t="s">
        <v>17</v>
      </c>
      <c r="F481" s="197">
        <f>F480</f>
        <v>0</v>
      </c>
      <c r="G481" s="197">
        <f>F479</f>
        <v>3</v>
      </c>
      <c r="H481" s="20">
        <v>10000</v>
      </c>
      <c r="I481" s="17">
        <f t="shared" si="21"/>
        <v>2170000</v>
      </c>
      <c r="J481" s="98"/>
      <c r="M481" s="31"/>
    </row>
    <row r="482" spans="1:13" s="3" customFormat="1" ht="18.55" hidden="1" outlineLevel="1">
      <c r="A482" s="98"/>
      <c r="B482" s="576" t="s">
        <v>36</v>
      </c>
      <c r="C482" s="199" t="s">
        <v>39</v>
      </c>
      <c r="D482" s="124" t="s">
        <v>14</v>
      </c>
      <c r="E482" s="23" t="str">
        <f>E478</f>
        <v>Thắng</v>
      </c>
      <c r="F482" s="202">
        <v>3</v>
      </c>
      <c r="G482" s="202">
        <f>F484</f>
        <v>2</v>
      </c>
      <c r="H482" s="24">
        <v>0</v>
      </c>
      <c r="I482" s="17">
        <f>I481+H482</f>
        <v>2170000</v>
      </c>
      <c r="J482" s="98"/>
      <c r="M482" s="31"/>
    </row>
    <row r="483" spans="1:13" s="3" customFormat="1" ht="18.55" hidden="1" outlineLevel="1">
      <c r="A483" s="98"/>
      <c r="B483" s="576"/>
      <c r="C483" s="199" t="s">
        <v>39</v>
      </c>
      <c r="D483" s="124" t="s">
        <v>23</v>
      </c>
      <c r="E483" s="23" t="s">
        <v>1</v>
      </c>
      <c r="F483" s="203">
        <f>F482</f>
        <v>3</v>
      </c>
      <c r="G483" s="203">
        <f>F485</f>
        <v>2</v>
      </c>
      <c r="H483" s="24">
        <v>0</v>
      </c>
      <c r="I483" s="17">
        <f>I482+H483</f>
        <v>2170000</v>
      </c>
      <c r="J483" s="98"/>
      <c r="M483" s="31"/>
    </row>
    <row r="484" spans="1:13" s="3" customFormat="1" ht="18.55" hidden="1" outlineLevel="1">
      <c r="A484" s="98"/>
      <c r="B484" s="576"/>
      <c r="C484" s="199" t="s">
        <v>39</v>
      </c>
      <c r="D484" s="124" t="s">
        <v>13</v>
      </c>
      <c r="E484" s="23" t="s">
        <v>17</v>
      </c>
      <c r="F484" s="203">
        <v>2</v>
      </c>
      <c r="G484" s="203">
        <f>F482</f>
        <v>3</v>
      </c>
      <c r="H484" s="24">
        <v>10000</v>
      </c>
      <c r="I484" s="17">
        <f>I483+H484</f>
        <v>2180000</v>
      </c>
      <c r="J484" s="98"/>
      <c r="M484" s="31"/>
    </row>
    <row r="485" spans="1:13" s="3" customFormat="1" ht="18.55" hidden="1" outlineLevel="1">
      <c r="A485" s="98"/>
      <c r="B485" s="576"/>
      <c r="C485" s="199" t="s">
        <v>39</v>
      </c>
      <c r="D485" s="124" t="s">
        <v>0</v>
      </c>
      <c r="E485" s="23" t="s">
        <v>17</v>
      </c>
      <c r="F485" s="198">
        <f>F484</f>
        <v>2</v>
      </c>
      <c r="G485" s="198">
        <f>F483</f>
        <v>3</v>
      </c>
      <c r="H485" s="24">
        <v>10000</v>
      </c>
      <c r="I485" s="17">
        <f>I484+H485</f>
        <v>2190000</v>
      </c>
      <c r="J485" s="98"/>
      <c r="M485" s="31"/>
    </row>
    <row r="486" spans="1:13" s="3" customFormat="1" ht="18.55" collapsed="1">
      <c r="A486" s="98"/>
      <c r="B486" s="6" t="s">
        <v>241</v>
      </c>
      <c r="C486" s="7"/>
      <c r="D486" s="122"/>
      <c r="E486" s="9"/>
      <c r="F486" s="9"/>
      <c r="G486" s="9"/>
      <c r="H486" s="11">
        <f>SUM(H487:H510)</f>
        <v>120000</v>
      </c>
      <c r="I486" s="12">
        <v>0</v>
      </c>
      <c r="J486" s="98"/>
    </row>
    <row r="487" spans="1:13" s="3" customFormat="1" ht="18.55" hidden="1" outlineLevel="1">
      <c r="A487" s="98"/>
      <c r="B487" s="574" t="s">
        <v>2</v>
      </c>
      <c r="C487" s="206" t="s">
        <v>39</v>
      </c>
      <c r="D487" s="123" t="s">
        <v>23</v>
      </c>
      <c r="E487" s="15" t="s">
        <v>1</v>
      </c>
      <c r="F487" s="210">
        <v>3</v>
      </c>
      <c r="G487" s="210">
        <f>F489</f>
        <v>2</v>
      </c>
      <c r="H487" s="16">
        <v>0</v>
      </c>
      <c r="I487" s="17">
        <f>I485+H487</f>
        <v>2190000</v>
      </c>
      <c r="J487" s="98"/>
    </row>
    <row r="488" spans="1:13" s="3" customFormat="1" ht="18.55" hidden="1" outlineLevel="1">
      <c r="A488" s="98"/>
      <c r="B488" s="575"/>
      <c r="C488" s="206" t="s">
        <v>39</v>
      </c>
      <c r="D488" s="37" t="s">
        <v>14</v>
      </c>
      <c r="E488" s="19" t="s">
        <v>1</v>
      </c>
      <c r="F488" s="208">
        <f>F487</f>
        <v>3</v>
      </c>
      <c r="G488" s="208">
        <f>F490</f>
        <v>2</v>
      </c>
      <c r="H488" s="20">
        <v>0</v>
      </c>
      <c r="I488" s="17">
        <f t="shared" ref="I488:I510" si="22">I487+H488</f>
        <v>2190000</v>
      </c>
      <c r="J488" s="98"/>
    </row>
    <row r="489" spans="1:13" s="3" customFormat="1" ht="18.55" hidden="1" outlineLevel="1">
      <c r="A489" s="98"/>
      <c r="B489" s="575"/>
      <c r="C489" s="206" t="s">
        <v>39</v>
      </c>
      <c r="D489" s="37" t="s">
        <v>13</v>
      </c>
      <c r="E489" s="19" t="s">
        <v>17</v>
      </c>
      <c r="F489" s="208">
        <v>2</v>
      </c>
      <c r="G489" s="208">
        <f>F487</f>
        <v>3</v>
      </c>
      <c r="H489" s="20">
        <v>10000</v>
      </c>
      <c r="I489" s="17">
        <f t="shared" si="22"/>
        <v>2200000</v>
      </c>
      <c r="J489" s="98"/>
    </row>
    <row r="490" spans="1:13" s="3" customFormat="1" ht="18.55" hidden="1" outlineLevel="1">
      <c r="A490" s="98"/>
      <c r="B490" s="575"/>
      <c r="C490" s="206" t="s">
        <v>39</v>
      </c>
      <c r="D490" s="37" t="s">
        <v>16</v>
      </c>
      <c r="E490" s="19" t="s">
        <v>17</v>
      </c>
      <c r="F490" s="204">
        <f>F489</f>
        <v>2</v>
      </c>
      <c r="G490" s="204">
        <f>F488</f>
        <v>3</v>
      </c>
      <c r="H490" s="20">
        <v>10000</v>
      </c>
      <c r="I490" s="17">
        <f t="shared" si="22"/>
        <v>2210000</v>
      </c>
      <c r="J490" s="98"/>
    </row>
    <row r="491" spans="1:13" s="3" customFormat="1" ht="18.55" hidden="1" outlineLevel="1">
      <c r="A491" s="98"/>
      <c r="B491" s="576" t="s">
        <v>3</v>
      </c>
      <c r="C491" s="206" t="s">
        <v>39</v>
      </c>
      <c r="D491" s="124" t="s">
        <v>14</v>
      </c>
      <c r="E491" s="23" t="str">
        <f>E487</f>
        <v>Thắng</v>
      </c>
      <c r="F491" s="207">
        <v>3</v>
      </c>
      <c r="G491" s="207">
        <f>F493</f>
        <v>1</v>
      </c>
      <c r="H491" s="24">
        <v>0</v>
      </c>
      <c r="I491" s="17">
        <f t="shared" si="22"/>
        <v>2210000</v>
      </c>
      <c r="J491" s="98"/>
    </row>
    <row r="492" spans="1:13" s="3" customFormat="1" ht="18.55" hidden="1" outlineLevel="1">
      <c r="A492" s="98"/>
      <c r="B492" s="576"/>
      <c r="C492" s="206" t="s">
        <v>39</v>
      </c>
      <c r="D492" s="124" t="s">
        <v>0</v>
      </c>
      <c r="E492" s="23" t="s">
        <v>1</v>
      </c>
      <c r="F492" s="209">
        <f>F491</f>
        <v>3</v>
      </c>
      <c r="G492" s="209">
        <f>F494</f>
        <v>1</v>
      </c>
      <c r="H492" s="24">
        <v>0</v>
      </c>
      <c r="I492" s="17">
        <f t="shared" si="22"/>
        <v>2210000</v>
      </c>
      <c r="J492" s="98"/>
    </row>
    <row r="493" spans="1:13" s="3" customFormat="1" ht="18.55" hidden="1" outlineLevel="1">
      <c r="A493" s="98"/>
      <c r="B493" s="576"/>
      <c r="C493" s="206" t="s">
        <v>39</v>
      </c>
      <c r="D493" s="124" t="s">
        <v>4</v>
      </c>
      <c r="E493" s="23" t="s">
        <v>17</v>
      </c>
      <c r="F493" s="209">
        <v>1</v>
      </c>
      <c r="G493" s="209">
        <f>F491</f>
        <v>3</v>
      </c>
      <c r="H493" s="24">
        <v>10000</v>
      </c>
      <c r="I493" s="17">
        <f t="shared" si="22"/>
        <v>2220000</v>
      </c>
      <c r="J493" s="98"/>
    </row>
    <row r="494" spans="1:13" s="3" customFormat="1" ht="18.55" hidden="1" outlineLevel="1">
      <c r="A494" s="98"/>
      <c r="B494" s="576"/>
      <c r="C494" s="206" t="s">
        <v>39</v>
      </c>
      <c r="D494" s="124" t="s">
        <v>13</v>
      </c>
      <c r="E494" s="23" t="s">
        <v>17</v>
      </c>
      <c r="F494" s="205">
        <f>F493</f>
        <v>1</v>
      </c>
      <c r="G494" s="205">
        <f>F492</f>
        <v>3</v>
      </c>
      <c r="H494" s="24">
        <v>10000</v>
      </c>
      <c r="I494" s="17">
        <f t="shared" si="22"/>
        <v>2230000</v>
      </c>
      <c r="J494" s="98"/>
    </row>
    <row r="495" spans="1:13" s="3" customFormat="1" ht="18.55" hidden="1" outlineLevel="1">
      <c r="A495" s="98"/>
      <c r="B495" s="574" t="s">
        <v>6</v>
      </c>
      <c r="C495" s="206" t="s">
        <v>39</v>
      </c>
      <c r="D495" s="123" t="s">
        <v>13</v>
      </c>
      <c r="E495" s="15" t="s">
        <v>1</v>
      </c>
      <c r="F495" s="208">
        <v>3</v>
      </c>
      <c r="G495" s="208">
        <f>F497</f>
        <v>0</v>
      </c>
      <c r="H495" s="16">
        <v>0</v>
      </c>
      <c r="I495" s="17">
        <f t="shared" si="22"/>
        <v>2230000</v>
      </c>
      <c r="J495" s="98"/>
      <c r="M495" s="31"/>
    </row>
    <row r="496" spans="1:13" s="3" customFormat="1" ht="18.55" hidden="1" outlineLevel="1">
      <c r="A496" s="98"/>
      <c r="B496" s="575"/>
      <c r="C496" s="206" t="s">
        <v>39</v>
      </c>
      <c r="D496" s="37" t="s">
        <v>5</v>
      </c>
      <c r="E496" s="19" t="s">
        <v>1</v>
      </c>
      <c r="F496" s="208">
        <f>F495</f>
        <v>3</v>
      </c>
      <c r="G496" s="208">
        <f>F498</f>
        <v>0</v>
      </c>
      <c r="H496" s="20">
        <v>0</v>
      </c>
      <c r="I496" s="17">
        <f t="shared" si="22"/>
        <v>2230000</v>
      </c>
      <c r="J496" s="98"/>
      <c r="M496" s="31"/>
    </row>
    <row r="497" spans="1:13" s="3" customFormat="1" ht="18.55" hidden="1" outlineLevel="1">
      <c r="A497" s="98"/>
      <c r="B497" s="575"/>
      <c r="C497" s="206" t="s">
        <v>39</v>
      </c>
      <c r="D497" s="37" t="s">
        <v>23</v>
      </c>
      <c r="E497" s="19" t="s">
        <v>17</v>
      </c>
      <c r="F497" s="208">
        <v>0</v>
      </c>
      <c r="G497" s="208">
        <f>F495</f>
        <v>3</v>
      </c>
      <c r="H497" s="20">
        <v>10000</v>
      </c>
      <c r="I497" s="17">
        <f t="shared" si="22"/>
        <v>2240000</v>
      </c>
      <c r="J497" s="98"/>
      <c r="M497" s="31"/>
    </row>
    <row r="498" spans="1:13" s="3" customFormat="1" ht="18.55" hidden="1" outlineLevel="1">
      <c r="A498" s="98"/>
      <c r="B498" s="575"/>
      <c r="C498" s="206" t="s">
        <v>39</v>
      </c>
      <c r="D498" s="37" t="s">
        <v>118</v>
      </c>
      <c r="E498" s="19" t="s">
        <v>17</v>
      </c>
      <c r="F498" s="204">
        <f>F497</f>
        <v>0</v>
      </c>
      <c r="G498" s="204">
        <f>F496</f>
        <v>3</v>
      </c>
      <c r="H498" s="20">
        <v>10000</v>
      </c>
      <c r="I498" s="17">
        <f t="shared" si="22"/>
        <v>2250000</v>
      </c>
      <c r="J498" s="98"/>
      <c r="M498" s="31"/>
    </row>
    <row r="499" spans="1:13" s="3" customFormat="1" ht="18.55" hidden="1" outlineLevel="1">
      <c r="A499" s="98"/>
      <c r="B499" s="576" t="s">
        <v>7</v>
      </c>
      <c r="C499" s="206" t="s">
        <v>39</v>
      </c>
      <c r="D499" s="124" t="s">
        <v>23</v>
      </c>
      <c r="E499" s="23" t="s">
        <v>1</v>
      </c>
      <c r="F499" s="207">
        <v>3</v>
      </c>
      <c r="G499" s="207">
        <f>F501</f>
        <v>1</v>
      </c>
      <c r="H499" s="24">
        <v>0</v>
      </c>
      <c r="I499" s="17">
        <f t="shared" si="22"/>
        <v>2250000</v>
      </c>
      <c r="J499" s="98"/>
      <c r="M499" s="31"/>
    </row>
    <row r="500" spans="1:13" s="3" customFormat="1" ht="18.55" hidden="1" outlineLevel="1">
      <c r="A500" s="98"/>
      <c r="B500" s="576"/>
      <c r="C500" s="206" t="s">
        <v>39</v>
      </c>
      <c r="D500" s="124" t="s">
        <v>118</v>
      </c>
      <c r="E500" s="23" t="s">
        <v>1</v>
      </c>
      <c r="F500" s="209">
        <f>F499</f>
        <v>3</v>
      </c>
      <c r="G500" s="209">
        <f>F502</f>
        <v>1</v>
      </c>
      <c r="H500" s="24">
        <v>0</v>
      </c>
      <c r="I500" s="17">
        <f t="shared" si="22"/>
        <v>2250000</v>
      </c>
      <c r="J500" s="98"/>
      <c r="M500" s="31"/>
    </row>
    <row r="501" spans="1:13" s="3" customFormat="1" ht="18.55" hidden="1" outlineLevel="1">
      <c r="A501" s="98"/>
      <c r="B501" s="576"/>
      <c r="C501" s="206" t="s">
        <v>39</v>
      </c>
      <c r="D501" s="124" t="s">
        <v>13</v>
      </c>
      <c r="E501" s="23" t="s">
        <v>17</v>
      </c>
      <c r="F501" s="209">
        <v>1</v>
      </c>
      <c r="G501" s="209">
        <f>F499</f>
        <v>3</v>
      </c>
      <c r="H501" s="24">
        <v>10000</v>
      </c>
      <c r="I501" s="17">
        <f t="shared" si="22"/>
        <v>2260000</v>
      </c>
      <c r="J501" s="98"/>
      <c r="M501" s="31"/>
    </row>
    <row r="502" spans="1:13" s="3" customFormat="1" ht="18.55" hidden="1" outlineLevel="1">
      <c r="A502" s="98"/>
      <c r="B502" s="576"/>
      <c r="C502" s="206" t="s">
        <v>39</v>
      </c>
      <c r="D502" s="124" t="s">
        <v>5</v>
      </c>
      <c r="E502" s="23" t="s">
        <v>17</v>
      </c>
      <c r="F502" s="205">
        <f>F501</f>
        <v>1</v>
      </c>
      <c r="G502" s="205">
        <f>F500</f>
        <v>3</v>
      </c>
      <c r="H502" s="24">
        <v>10000</v>
      </c>
      <c r="I502" s="17">
        <f t="shared" si="22"/>
        <v>2270000</v>
      </c>
      <c r="J502" s="98"/>
      <c r="M502" s="31"/>
    </row>
    <row r="503" spans="1:13" s="3" customFormat="1" ht="18.55" hidden="1" outlineLevel="1">
      <c r="A503" s="98"/>
      <c r="B503" s="574" t="s">
        <v>8</v>
      </c>
      <c r="C503" s="206" t="s">
        <v>39</v>
      </c>
      <c r="D503" s="123" t="s">
        <v>14</v>
      </c>
      <c r="E503" s="15" t="s">
        <v>1</v>
      </c>
      <c r="F503" s="208">
        <v>3</v>
      </c>
      <c r="G503" s="208">
        <f>F505</f>
        <v>1</v>
      </c>
      <c r="H503" s="16">
        <v>0</v>
      </c>
      <c r="I503" s="17">
        <f t="shared" si="22"/>
        <v>2270000</v>
      </c>
      <c r="J503" s="98"/>
      <c r="M503" s="31"/>
    </row>
    <row r="504" spans="1:13" s="3" customFormat="1" ht="18.55" hidden="1" outlineLevel="1">
      <c r="A504" s="98"/>
      <c r="B504" s="575"/>
      <c r="C504" s="206" t="s">
        <v>39</v>
      </c>
      <c r="D504" s="37" t="s">
        <v>25</v>
      </c>
      <c r="E504" s="19" t="s">
        <v>1</v>
      </c>
      <c r="F504" s="208">
        <f>F503</f>
        <v>3</v>
      </c>
      <c r="G504" s="208">
        <f>F506</f>
        <v>1</v>
      </c>
      <c r="H504" s="20">
        <v>0</v>
      </c>
      <c r="I504" s="17">
        <f t="shared" si="22"/>
        <v>2270000</v>
      </c>
      <c r="J504" s="98"/>
      <c r="M504" s="31"/>
    </row>
    <row r="505" spans="1:13" s="3" customFormat="1" ht="18.55" hidden="1" outlineLevel="1">
      <c r="A505" s="98"/>
      <c r="B505" s="575"/>
      <c r="C505" s="206" t="s">
        <v>39</v>
      </c>
      <c r="D505" s="37" t="s">
        <v>0</v>
      </c>
      <c r="E505" s="19" t="s">
        <v>17</v>
      </c>
      <c r="F505" s="208">
        <v>1</v>
      </c>
      <c r="G505" s="208">
        <f>F503</f>
        <v>3</v>
      </c>
      <c r="H505" s="20">
        <v>10000</v>
      </c>
      <c r="I505" s="17">
        <f t="shared" si="22"/>
        <v>2280000</v>
      </c>
      <c r="J505" s="98"/>
      <c r="M505" s="31"/>
    </row>
    <row r="506" spans="1:13" s="3" customFormat="1" ht="18.55" hidden="1" outlineLevel="1">
      <c r="A506" s="98"/>
      <c r="B506" s="575"/>
      <c r="C506" s="206" t="s">
        <v>39</v>
      </c>
      <c r="D506" s="37" t="s">
        <v>4</v>
      </c>
      <c r="E506" s="19" t="s">
        <v>17</v>
      </c>
      <c r="F506" s="204">
        <f>F505</f>
        <v>1</v>
      </c>
      <c r="G506" s="204">
        <f>F504</f>
        <v>3</v>
      </c>
      <c r="H506" s="20">
        <v>10000</v>
      </c>
      <c r="I506" s="17">
        <f t="shared" si="22"/>
        <v>2290000</v>
      </c>
      <c r="J506" s="98"/>
      <c r="M506" s="31"/>
    </row>
    <row r="507" spans="1:13" s="3" customFormat="1" ht="18.55" hidden="1" outlineLevel="1">
      <c r="A507" s="98"/>
      <c r="B507" s="576" t="s">
        <v>10</v>
      </c>
      <c r="C507" s="206" t="s">
        <v>39</v>
      </c>
      <c r="D507" s="124" t="s">
        <v>25</v>
      </c>
      <c r="E507" s="23" t="str">
        <f>E503</f>
        <v>Thắng</v>
      </c>
      <c r="F507" s="207">
        <v>3</v>
      </c>
      <c r="G507" s="207">
        <f>F509</f>
        <v>2</v>
      </c>
      <c r="H507" s="24">
        <v>0</v>
      </c>
      <c r="I507" s="17">
        <f t="shared" si="22"/>
        <v>2290000</v>
      </c>
      <c r="J507" s="98"/>
      <c r="M507" s="31"/>
    </row>
    <row r="508" spans="1:13" s="3" customFormat="1" ht="18.55" hidden="1" outlineLevel="1">
      <c r="A508" s="98"/>
      <c r="B508" s="576"/>
      <c r="C508" s="206" t="s">
        <v>39</v>
      </c>
      <c r="D508" s="124" t="s">
        <v>118</v>
      </c>
      <c r="E508" s="23" t="s">
        <v>1</v>
      </c>
      <c r="F508" s="209">
        <f>F507</f>
        <v>3</v>
      </c>
      <c r="G508" s="209">
        <f>F510</f>
        <v>2</v>
      </c>
      <c r="H508" s="24">
        <v>0</v>
      </c>
      <c r="I508" s="17">
        <f t="shared" si="22"/>
        <v>2290000</v>
      </c>
      <c r="J508" s="98"/>
      <c r="M508" s="31"/>
    </row>
    <row r="509" spans="1:13" s="3" customFormat="1" ht="18.55" hidden="1" outlineLevel="1">
      <c r="A509" s="98"/>
      <c r="B509" s="576"/>
      <c r="C509" s="206" t="s">
        <v>39</v>
      </c>
      <c r="D509" s="124" t="s">
        <v>5</v>
      </c>
      <c r="E509" s="23" t="s">
        <v>17</v>
      </c>
      <c r="F509" s="209">
        <v>2</v>
      </c>
      <c r="G509" s="209">
        <f>F507</f>
        <v>3</v>
      </c>
      <c r="H509" s="24">
        <v>10000</v>
      </c>
      <c r="I509" s="17">
        <f t="shared" si="22"/>
        <v>2300000</v>
      </c>
      <c r="J509" s="98"/>
      <c r="M509" s="31"/>
    </row>
    <row r="510" spans="1:13" s="3" customFormat="1" ht="18.55" hidden="1" outlineLevel="1">
      <c r="A510" s="98"/>
      <c r="B510" s="576"/>
      <c r="C510" s="206" t="s">
        <v>39</v>
      </c>
      <c r="D510" s="124" t="s">
        <v>0</v>
      </c>
      <c r="E510" s="23" t="s">
        <v>17</v>
      </c>
      <c r="F510" s="205">
        <f>F509</f>
        <v>2</v>
      </c>
      <c r="G510" s="205">
        <f>F508</f>
        <v>3</v>
      </c>
      <c r="H510" s="24">
        <v>10000</v>
      </c>
      <c r="I510" s="17">
        <f t="shared" si="22"/>
        <v>2310000</v>
      </c>
      <c r="J510" s="98"/>
      <c r="M510" s="31"/>
    </row>
    <row r="511" spans="1:13" s="3" customFormat="1" ht="18.55" collapsed="1">
      <c r="A511" s="98"/>
      <c r="B511" s="6" t="s">
        <v>242</v>
      </c>
      <c r="C511" s="7"/>
      <c r="D511" s="122"/>
      <c r="E511" s="9"/>
      <c r="F511" s="9"/>
      <c r="G511" s="9"/>
      <c r="H511" s="11">
        <f>SUM(H512:H549)</f>
        <v>190000</v>
      </c>
      <c r="I511" s="12">
        <v>0</v>
      </c>
      <c r="J511" s="98"/>
    </row>
    <row r="512" spans="1:13" s="3" customFormat="1" ht="18.55" hidden="1" outlineLevel="1">
      <c r="A512" s="98"/>
      <c r="B512" s="574" t="s">
        <v>2</v>
      </c>
      <c r="C512" s="206" t="s">
        <v>39</v>
      </c>
      <c r="D512" s="123" t="s">
        <v>13</v>
      </c>
      <c r="E512" s="15" t="s">
        <v>1</v>
      </c>
      <c r="F512" s="210">
        <v>3</v>
      </c>
      <c r="G512" s="210">
        <f>F514</f>
        <v>1</v>
      </c>
      <c r="H512" s="16">
        <v>0</v>
      </c>
      <c r="I512" s="17">
        <f>I510+H512</f>
        <v>2310000</v>
      </c>
      <c r="J512" s="98"/>
    </row>
    <row r="513" spans="1:13" s="3" customFormat="1" ht="18.55" hidden="1" outlineLevel="1">
      <c r="A513" s="98"/>
      <c r="B513" s="575"/>
      <c r="C513" s="206" t="s">
        <v>39</v>
      </c>
      <c r="D513" s="37" t="s">
        <v>24</v>
      </c>
      <c r="E513" s="19" t="s">
        <v>1</v>
      </c>
      <c r="F513" s="208">
        <f>F512</f>
        <v>3</v>
      </c>
      <c r="G513" s="208">
        <f>F515</f>
        <v>1</v>
      </c>
      <c r="H513" s="20">
        <v>0</v>
      </c>
      <c r="I513" s="17">
        <f t="shared" ref="I513:I535" si="23">I512+H513</f>
        <v>2310000</v>
      </c>
      <c r="J513" s="98"/>
    </row>
    <row r="514" spans="1:13" s="3" customFormat="1" ht="18.55" hidden="1" outlineLevel="1">
      <c r="A514" s="98"/>
      <c r="B514" s="575"/>
      <c r="C514" s="206" t="s">
        <v>39</v>
      </c>
      <c r="D514" s="37" t="s">
        <v>14</v>
      </c>
      <c r="E514" s="19" t="s">
        <v>17</v>
      </c>
      <c r="F514" s="208">
        <v>1</v>
      </c>
      <c r="G514" s="208">
        <f>F512</f>
        <v>3</v>
      </c>
      <c r="H514" s="20">
        <v>10000</v>
      </c>
      <c r="I514" s="17">
        <f t="shared" si="23"/>
        <v>2320000</v>
      </c>
      <c r="J514" s="98"/>
    </row>
    <row r="515" spans="1:13" s="3" customFormat="1" ht="18.55" hidden="1" outlineLevel="1">
      <c r="A515" s="98"/>
      <c r="B515" s="575"/>
      <c r="C515" s="206" t="s">
        <v>39</v>
      </c>
      <c r="D515" s="37" t="s">
        <v>15</v>
      </c>
      <c r="E515" s="19" t="s">
        <v>17</v>
      </c>
      <c r="F515" s="204">
        <f>F514</f>
        <v>1</v>
      </c>
      <c r="G515" s="204">
        <f>F513</f>
        <v>3</v>
      </c>
      <c r="H515" s="20">
        <v>10000</v>
      </c>
      <c r="I515" s="17">
        <f t="shared" si="23"/>
        <v>2330000</v>
      </c>
      <c r="J515" s="98"/>
    </row>
    <row r="516" spans="1:13" s="3" customFormat="1" ht="18.55" hidden="1" outlineLevel="1">
      <c r="A516" s="98"/>
      <c r="B516" s="576" t="s">
        <v>3</v>
      </c>
      <c r="C516" s="206" t="s">
        <v>39</v>
      </c>
      <c r="D516" s="124" t="s">
        <v>13</v>
      </c>
      <c r="E516" s="23" t="str">
        <f>E512</f>
        <v>Thắng</v>
      </c>
      <c r="F516" s="207">
        <v>3</v>
      </c>
      <c r="G516" s="207">
        <f>F518</f>
        <v>0</v>
      </c>
      <c r="H516" s="24">
        <v>0</v>
      </c>
      <c r="I516" s="17">
        <f t="shared" si="23"/>
        <v>2330000</v>
      </c>
      <c r="J516" s="98"/>
    </row>
    <row r="517" spans="1:13" s="3" customFormat="1" ht="18.55" hidden="1" outlineLevel="1">
      <c r="A517" s="98"/>
      <c r="B517" s="576"/>
      <c r="C517" s="206" t="s">
        <v>39</v>
      </c>
      <c r="D517" s="124" t="s">
        <v>24</v>
      </c>
      <c r="E517" s="23" t="s">
        <v>1</v>
      </c>
      <c r="F517" s="209">
        <f>F516</f>
        <v>3</v>
      </c>
      <c r="G517" s="209">
        <f>F519</f>
        <v>0</v>
      </c>
      <c r="H517" s="24">
        <v>0</v>
      </c>
      <c r="I517" s="17">
        <f t="shared" si="23"/>
        <v>2330000</v>
      </c>
      <c r="J517" s="98"/>
    </row>
    <row r="518" spans="1:13" s="3" customFormat="1" ht="18.55" hidden="1" outlineLevel="1">
      <c r="A518" s="98"/>
      <c r="B518" s="576"/>
      <c r="C518" s="206" t="s">
        <v>39</v>
      </c>
      <c r="D518" s="124" t="s">
        <v>15</v>
      </c>
      <c r="E518" s="23" t="s">
        <v>17</v>
      </c>
      <c r="F518" s="209">
        <v>0</v>
      </c>
      <c r="G518" s="209">
        <f>F516</f>
        <v>3</v>
      </c>
      <c r="H518" s="24">
        <v>10000</v>
      </c>
      <c r="I518" s="17">
        <f t="shared" si="23"/>
        <v>2340000</v>
      </c>
      <c r="J518" s="98"/>
    </row>
    <row r="519" spans="1:13" s="3" customFormat="1" ht="18.55" hidden="1" outlineLevel="1">
      <c r="A519" s="98"/>
      <c r="B519" s="576"/>
      <c r="C519" s="206" t="s">
        <v>39</v>
      </c>
      <c r="D519" s="124" t="s">
        <v>14</v>
      </c>
      <c r="E519" s="23" t="s">
        <v>17</v>
      </c>
      <c r="F519" s="205">
        <f>F518</f>
        <v>0</v>
      </c>
      <c r="G519" s="205">
        <f>F517</f>
        <v>3</v>
      </c>
      <c r="H519" s="24">
        <v>10000</v>
      </c>
      <c r="I519" s="17">
        <f t="shared" si="23"/>
        <v>2350000</v>
      </c>
      <c r="J519" s="98"/>
    </row>
    <row r="520" spans="1:13" s="3" customFormat="1" ht="18.55" hidden="1" outlineLevel="1">
      <c r="A520" s="98"/>
      <c r="B520" s="574" t="s">
        <v>6</v>
      </c>
      <c r="C520" s="206" t="s">
        <v>39</v>
      </c>
      <c r="D520" s="123" t="s">
        <v>14</v>
      </c>
      <c r="E520" s="15" t="s">
        <v>1</v>
      </c>
      <c r="F520" s="208">
        <v>3</v>
      </c>
      <c r="G520" s="208">
        <f>F522</f>
        <v>2</v>
      </c>
      <c r="H520" s="16">
        <v>0</v>
      </c>
      <c r="I520" s="17">
        <f t="shared" si="23"/>
        <v>2350000</v>
      </c>
      <c r="J520" s="98"/>
      <c r="M520" s="31"/>
    </row>
    <row r="521" spans="1:13" s="3" customFormat="1" ht="18.55" hidden="1" outlineLevel="1">
      <c r="A521" s="98"/>
      <c r="B521" s="575"/>
      <c r="C521" s="206" t="s">
        <v>39</v>
      </c>
      <c r="D521" s="37" t="s">
        <v>15</v>
      </c>
      <c r="E521" s="19" t="s">
        <v>1</v>
      </c>
      <c r="F521" s="208">
        <f>F520</f>
        <v>3</v>
      </c>
      <c r="G521" s="208">
        <f>F523</f>
        <v>2</v>
      </c>
      <c r="H521" s="20">
        <v>0</v>
      </c>
      <c r="I521" s="17">
        <f t="shared" si="23"/>
        <v>2350000</v>
      </c>
      <c r="J521" s="98"/>
      <c r="M521" s="31"/>
    </row>
    <row r="522" spans="1:13" s="3" customFormat="1" ht="18.55" hidden="1" outlineLevel="1">
      <c r="A522" s="98"/>
      <c r="B522" s="575"/>
      <c r="C522" s="206" t="s">
        <v>39</v>
      </c>
      <c r="D522" s="37" t="s">
        <v>13</v>
      </c>
      <c r="E522" s="19" t="s">
        <v>17</v>
      </c>
      <c r="F522" s="208">
        <v>2</v>
      </c>
      <c r="G522" s="208">
        <f>F520</f>
        <v>3</v>
      </c>
      <c r="H522" s="20">
        <v>10000</v>
      </c>
      <c r="I522" s="17">
        <f t="shared" si="23"/>
        <v>2360000</v>
      </c>
      <c r="J522" s="98"/>
      <c r="M522" s="31"/>
    </row>
    <row r="523" spans="1:13" s="3" customFormat="1" ht="18.55" hidden="1" outlineLevel="1">
      <c r="A523" s="98"/>
      <c r="B523" s="575"/>
      <c r="C523" s="206" t="s">
        <v>39</v>
      </c>
      <c r="D523" s="37" t="s">
        <v>24</v>
      </c>
      <c r="E523" s="19" t="s">
        <v>17</v>
      </c>
      <c r="F523" s="204">
        <f>F522</f>
        <v>2</v>
      </c>
      <c r="G523" s="204">
        <f>F521</f>
        <v>3</v>
      </c>
      <c r="H523" s="20">
        <v>10000</v>
      </c>
      <c r="I523" s="17">
        <f t="shared" si="23"/>
        <v>2370000</v>
      </c>
      <c r="J523" s="98"/>
      <c r="M523" s="31"/>
    </row>
    <row r="524" spans="1:13" s="3" customFormat="1" ht="18.55" hidden="1" outlineLevel="1">
      <c r="A524" s="98"/>
      <c r="B524" s="576" t="s">
        <v>7</v>
      </c>
      <c r="C524" s="206" t="s">
        <v>39</v>
      </c>
      <c r="D524" s="124" t="s">
        <v>14</v>
      </c>
      <c r="E524" s="23" t="s">
        <v>1</v>
      </c>
      <c r="F524" s="207">
        <v>3</v>
      </c>
      <c r="G524" s="207">
        <f>F526</f>
        <v>0</v>
      </c>
      <c r="H524" s="24">
        <v>0</v>
      </c>
      <c r="I524" s="17">
        <f t="shared" si="23"/>
        <v>2370000</v>
      </c>
      <c r="J524" s="98"/>
      <c r="M524" s="31"/>
    </row>
    <row r="525" spans="1:13" s="3" customFormat="1" ht="18.55" hidden="1" outlineLevel="1">
      <c r="A525" s="98"/>
      <c r="B525" s="576"/>
      <c r="C525" s="206" t="s">
        <v>39</v>
      </c>
      <c r="D525" s="124" t="s">
        <v>15</v>
      </c>
      <c r="E525" s="23" t="s">
        <v>1</v>
      </c>
      <c r="F525" s="209">
        <f>F524</f>
        <v>3</v>
      </c>
      <c r="G525" s="209">
        <f>F527</f>
        <v>0</v>
      </c>
      <c r="H525" s="24">
        <v>0</v>
      </c>
      <c r="I525" s="17">
        <f t="shared" si="23"/>
        <v>2370000</v>
      </c>
      <c r="J525" s="98"/>
      <c r="M525" s="31"/>
    </row>
    <row r="526" spans="1:13" s="3" customFormat="1" ht="18.55" hidden="1" outlineLevel="1">
      <c r="A526" s="98"/>
      <c r="B526" s="576"/>
      <c r="C526" s="206" t="s">
        <v>39</v>
      </c>
      <c r="D526" s="124" t="s">
        <v>25</v>
      </c>
      <c r="E526" s="23" t="s">
        <v>17</v>
      </c>
      <c r="F526" s="209">
        <v>0</v>
      </c>
      <c r="G526" s="209">
        <f>F524</f>
        <v>3</v>
      </c>
      <c r="H526" s="24">
        <v>10000</v>
      </c>
      <c r="I526" s="17">
        <f t="shared" si="23"/>
        <v>2380000</v>
      </c>
      <c r="J526" s="98"/>
      <c r="M526" s="31"/>
    </row>
    <row r="527" spans="1:13" s="3" customFormat="1" ht="18.55" hidden="1" outlineLevel="1">
      <c r="A527" s="98"/>
      <c r="B527" s="576"/>
      <c r="C527" s="206" t="s">
        <v>39</v>
      </c>
      <c r="D527" s="124" t="s">
        <v>13</v>
      </c>
      <c r="E527" s="23" t="s">
        <v>17</v>
      </c>
      <c r="F527" s="205">
        <f>F526</f>
        <v>0</v>
      </c>
      <c r="G527" s="205">
        <f>F525</f>
        <v>3</v>
      </c>
      <c r="H527" s="24">
        <v>10000</v>
      </c>
      <c r="I527" s="17">
        <f t="shared" si="23"/>
        <v>2390000</v>
      </c>
      <c r="J527" s="98"/>
      <c r="M527" s="31"/>
    </row>
    <row r="528" spans="1:13" s="3" customFormat="1" ht="18.55" hidden="1" outlineLevel="1">
      <c r="A528" s="98"/>
      <c r="B528" s="574" t="s">
        <v>8</v>
      </c>
      <c r="C528" s="206" t="s">
        <v>39</v>
      </c>
      <c r="D528" s="123" t="s">
        <v>0</v>
      </c>
      <c r="E528" s="15" t="s">
        <v>1</v>
      </c>
      <c r="F528" s="208">
        <v>3</v>
      </c>
      <c r="G528" s="208">
        <f>F530</f>
        <v>1</v>
      </c>
      <c r="H528" s="16">
        <v>0</v>
      </c>
      <c r="I528" s="17">
        <f t="shared" si="23"/>
        <v>2390000</v>
      </c>
      <c r="J528" s="98"/>
      <c r="M528" s="31"/>
    </row>
    <row r="529" spans="1:13" s="3" customFormat="1" ht="18.55" hidden="1" outlineLevel="1">
      <c r="A529" s="98"/>
      <c r="B529" s="575"/>
      <c r="C529" s="206" t="s">
        <v>39</v>
      </c>
      <c r="D529" s="37" t="s">
        <v>24</v>
      </c>
      <c r="E529" s="19" t="s">
        <v>1</v>
      </c>
      <c r="F529" s="208">
        <f>F528</f>
        <v>3</v>
      </c>
      <c r="G529" s="208">
        <f>F531</f>
        <v>1</v>
      </c>
      <c r="H529" s="20">
        <v>0</v>
      </c>
      <c r="I529" s="17">
        <f t="shared" si="23"/>
        <v>2390000</v>
      </c>
      <c r="J529" s="98"/>
      <c r="M529" s="31"/>
    </row>
    <row r="530" spans="1:13" s="3" customFormat="1" ht="18.55" hidden="1" outlineLevel="1">
      <c r="A530" s="98"/>
      <c r="B530" s="575"/>
      <c r="C530" s="206" t="s">
        <v>39</v>
      </c>
      <c r="D530" s="37" t="s">
        <v>25</v>
      </c>
      <c r="E530" s="19" t="s">
        <v>17</v>
      </c>
      <c r="F530" s="208">
        <v>1</v>
      </c>
      <c r="G530" s="208">
        <f>F528</f>
        <v>3</v>
      </c>
      <c r="H530" s="20">
        <v>10000</v>
      </c>
      <c r="I530" s="17">
        <f t="shared" si="23"/>
        <v>2400000</v>
      </c>
      <c r="J530" s="98"/>
      <c r="M530" s="31"/>
    </row>
    <row r="531" spans="1:13" s="3" customFormat="1" ht="18.55" hidden="1" outlineLevel="1">
      <c r="A531" s="98"/>
      <c r="B531" s="575"/>
      <c r="C531" s="206" t="s">
        <v>39</v>
      </c>
      <c r="D531" s="37" t="s">
        <v>118</v>
      </c>
      <c r="E531" s="19" t="s">
        <v>17</v>
      </c>
      <c r="F531" s="204">
        <f>F530</f>
        <v>1</v>
      </c>
      <c r="G531" s="204">
        <f>F529</f>
        <v>3</v>
      </c>
      <c r="H531" s="20">
        <v>10000</v>
      </c>
      <c r="I531" s="17">
        <f t="shared" si="23"/>
        <v>2410000</v>
      </c>
      <c r="J531" s="98"/>
      <c r="M531" s="31"/>
    </row>
    <row r="532" spans="1:13" s="3" customFormat="1" ht="18.55" hidden="1" outlineLevel="1">
      <c r="A532" s="98"/>
      <c r="B532" s="576" t="s">
        <v>10</v>
      </c>
      <c r="C532" s="206" t="s">
        <v>39</v>
      </c>
      <c r="D532" s="124" t="s">
        <v>14</v>
      </c>
      <c r="E532" s="23" t="str">
        <f>E528</f>
        <v>Thắng</v>
      </c>
      <c r="F532" s="207">
        <v>3</v>
      </c>
      <c r="G532" s="207">
        <f>F534</f>
        <v>2</v>
      </c>
      <c r="H532" s="24">
        <v>0</v>
      </c>
      <c r="I532" s="17">
        <f t="shared" si="23"/>
        <v>2410000</v>
      </c>
      <c r="J532" s="98"/>
      <c r="M532" s="31"/>
    </row>
    <row r="533" spans="1:13" s="3" customFormat="1" ht="18.55" hidden="1" outlineLevel="1">
      <c r="A533" s="98"/>
      <c r="B533" s="576"/>
      <c r="C533" s="206" t="s">
        <v>39</v>
      </c>
      <c r="D533" s="124" t="s">
        <v>24</v>
      </c>
      <c r="E533" s="23" t="s">
        <v>1</v>
      </c>
      <c r="F533" s="209">
        <f>F532</f>
        <v>3</v>
      </c>
      <c r="G533" s="209">
        <f>F535</f>
        <v>2</v>
      </c>
      <c r="H533" s="24">
        <v>0</v>
      </c>
      <c r="I533" s="17">
        <f t="shared" si="23"/>
        <v>2410000</v>
      </c>
      <c r="J533" s="98"/>
      <c r="M533" s="31"/>
    </row>
    <row r="534" spans="1:13" s="3" customFormat="1" ht="18.55" hidden="1" outlineLevel="1">
      <c r="A534" s="98"/>
      <c r="B534" s="576"/>
      <c r="C534" s="206" t="s">
        <v>39</v>
      </c>
      <c r="D534" s="124" t="s">
        <v>13</v>
      </c>
      <c r="E534" s="23" t="s">
        <v>17</v>
      </c>
      <c r="F534" s="209">
        <v>2</v>
      </c>
      <c r="G534" s="209">
        <f>F532</f>
        <v>3</v>
      </c>
      <c r="H534" s="24">
        <v>10000</v>
      </c>
      <c r="I534" s="17">
        <f t="shared" si="23"/>
        <v>2420000</v>
      </c>
      <c r="J534" s="98"/>
      <c r="M534" s="31"/>
    </row>
    <row r="535" spans="1:13" s="3" customFormat="1" ht="18.55" hidden="1" outlineLevel="1">
      <c r="A535" s="98"/>
      <c r="B535" s="576"/>
      <c r="C535" s="206" t="s">
        <v>39</v>
      </c>
      <c r="D535" s="124" t="s">
        <v>0</v>
      </c>
      <c r="E535" s="23" t="s">
        <v>17</v>
      </c>
      <c r="F535" s="205">
        <f>F534</f>
        <v>2</v>
      </c>
      <c r="G535" s="205">
        <f>F533</f>
        <v>3</v>
      </c>
      <c r="H535" s="24">
        <v>10000</v>
      </c>
      <c r="I535" s="17">
        <f t="shared" si="23"/>
        <v>2430000</v>
      </c>
      <c r="J535" s="98"/>
      <c r="M535" s="31"/>
    </row>
    <row r="536" spans="1:13" s="3" customFormat="1" ht="18.55" hidden="1" outlineLevel="1">
      <c r="A536" s="98"/>
      <c r="B536" s="574" t="s">
        <v>31</v>
      </c>
      <c r="C536" s="206" t="s">
        <v>39</v>
      </c>
      <c r="D536" s="123" t="s">
        <v>0</v>
      </c>
      <c r="E536" s="15" t="s">
        <v>1</v>
      </c>
      <c r="F536" s="208">
        <v>3</v>
      </c>
      <c r="G536" s="208">
        <f>F538</f>
        <v>0</v>
      </c>
      <c r="H536" s="16">
        <v>0</v>
      </c>
      <c r="I536" s="17">
        <f t="shared" ref="I536:I543" si="24">I535+H536</f>
        <v>2430000</v>
      </c>
      <c r="J536" s="98"/>
      <c r="M536" s="31"/>
    </row>
    <row r="537" spans="1:13" s="3" customFormat="1" ht="18.55" hidden="1" outlineLevel="1">
      <c r="A537" s="98"/>
      <c r="B537" s="575"/>
      <c r="C537" s="206" t="s">
        <v>39</v>
      </c>
      <c r="D537" s="37" t="s">
        <v>13</v>
      </c>
      <c r="E537" s="19" t="s">
        <v>1</v>
      </c>
      <c r="F537" s="208">
        <f>F536</f>
        <v>3</v>
      </c>
      <c r="G537" s="208">
        <f>F539</f>
        <v>0</v>
      </c>
      <c r="H537" s="20">
        <v>0</v>
      </c>
      <c r="I537" s="17">
        <f t="shared" si="24"/>
        <v>2430000</v>
      </c>
      <c r="J537" s="98"/>
      <c r="M537" s="31"/>
    </row>
    <row r="538" spans="1:13" s="3" customFormat="1" ht="18.55" hidden="1" outlineLevel="1">
      <c r="A538" s="98"/>
      <c r="B538" s="575"/>
      <c r="C538" s="206" t="s">
        <v>39</v>
      </c>
      <c r="D538" s="37" t="s">
        <v>25</v>
      </c>
      <c r="E538" s="19" t="s">
        <v>17</v>
      </c>
      <c r="F538" s="208">
        <v>0</v>
      </c>
      <c r="G538" s="208">
        <f>F536</f>
        <v>3</v>
      </c>
      <c r="H538" s="20">
        <v>10000</v>
      </c>
      <c r="I538" s="17">
        <f t="shared" si="24"/>
        <v>2440000</v>
      </c>
      <c r="J538" s="98"/>
      <c r="M538" s="31"/>
    </row>
    <row r="539" spans="1:13" s="3" customFormat="1" ht="18.55" hidden="1" outlineLevel="1">
      <c r="A539" s="98"/>
      <c r="B539" s="575"/>
      <c r="C539" s="206" t="s">
        <v>39</v>
      </c>
      <c r="D539" s="37" t="s">
        <v>118</v>
      </c>
      <c r="E539" s="19" t="s">
        <v>17</v>
      </c>
      <c r="F539" s="204">
        <f>F538</f>
        <v>0</v>
      </c>
      <c r="G539" s="204">
        <f>F537</f>
        <v>3</v>
      </c>
      <c r="H539" s="20">
        <v>10000</v>
      </c>
      <c r="I539" s="17">
        <f t="shared" si="24"/>
        <v>2450000</v>
      </c>
      <c r="J539" s="98"/>
      <c r="M539" s="31"/>
    </row>
    <row r="540" spans="1:13" s="3" customFormat="1" ht="18.55" hidden="1" outlineLevel="1">
      <c r="A540" s="98"/>
      <c r="B540" s="576" t="s">
        <v>36</v>
      </c>
      <c r="C540" s="206" t="s">
        <v>39</v>
      </c>
      <c r="D540" s="124" t="s">
        <v>13</v>
      </c>
      <c r="E540" s="23" t="str">
        <f>E536</f>
        <v>Thắng</v>
      </c>
      <c r="F540" s="207">
        <v>3</v>
      </c>
      <c r="G540" s="207">
        <f>F542</f>
        <v>2</v>
      </c>
      <c r="H540" s="24">
        <v>0</v>
      </c>
      <c r="I540" s="17">
        <f t="shared" si="24"/>
        <v>2450000</v>
      </c>
      <c r="J540" s="98"/>
      <c r="M540" s="31"/>
    </row>
    <row r="541" spans="1:13" s="3" customFormat="1" ht="18.55" hidden="1" outlineLevel="1">
      <c r="A541" s="98"/>
      <c r="B541" s="576"/>
      <c r="C541" s="206" t="s">
        <v>39</v>
      </c>
      <c r="D541" s="124" t="s">
        <v>25</v>
      </c>
      <c r="E541" s="23" t="s">
        <v>1</v>
      </c>
      <c r="F541" s="209">
        <f>F540</f>
        <v>3</v>
      </c>
      <c r="G541" s="209">
        <f>F543</f>
        <v>2</v>
      </c>
      <c r="H541" s="24">
        <v>0</v>
      </c>
      <c r="I541" s="17">
        <f t="shared" si="24"/>
        <v>2450000</v>
      </c>
      <c r="J541" s="98"/>
      <c r="M541" s="31"/>
    </row>
    <row r="542" spans="1:13" s="3" customFormat="1" ht="18.55" hidden="1" outlineLevel="1">
      <c r="A542" s="98"/>
      <c r="B542" s="576"/>
      <c r="C542" s="206" t="s">
        <v>39</v>
      </c>
      <c r="D542" s="124" t="s">
        <v>14</v>
      </c>
      <c r="E542" s="23" t="s">
        <v>17</v>
      </c>
      <c r="F542" s="209">
        <v>2</v>
      </c>
      <c r="G542" s="209">
        <f>F540</f>
        <v>3</v>
      </c>
      <c r="H542" s="24">
        <v>10000</v>
      </c>
      <c r="I542" s="17">
        <f t="shared" si="24"/>
        <v>2460000</v>
      </c>
      <c r="J542" s="98"/>
      <c r="M542" s="31"/>
    </row>
    <row r="543" spans="1:13" s="3" customFormat="1" ht="18.55" hidden="1" outlineLevel="1">
      <c r="A543" s="98"/>
      <c r="B543" s="576"/>
      <c r="C543" s="206" t="s">
        <v>39</v>
      </c>
      <c r="D543" s="124" t="s">
        <v>0</v>
      </c>
      <c r="E543" s="23" t="s">
        <v>17</v>
      </c>
      <c r="F543" s="205">
        <f>F542</f>
        <v>2</v>
      </c>
      <c r="G543" s="205">
        <f>F541</f>
        <v>3</v>
      </c>
      <c r="H543" s="24">
        <v>10000</v>
      </c>
      <c r="I543" s="17">
        <f t="shared" si="24"/>
        <v>2470000</v>
      </c>
      <c r="J543" s="98"/>
      <c r="M543" s="31"/>
    </row>
    <row r="544" spans="1:13" s="3" customFormat="1" ht="18.55" hidden="1" outlineLevel="1">
      <c r="A544" s="98"/>
      <c r="B544" s="574" t="s">
        <v>37</v>
      </c>
      <c r="C544" s="206" t="s">
        <v>40</v>
      </c>
      <c r="D544" s="123" t="s">
        <v>24</v>
      </c>
      <c r="E544" s="15" t="s">
        <v>1</v>
      </c>
      <c r="F544" s="208">
        <v>3</v>
      </c>
      <c r="G544" s="208">
        <f>F545</f>
        <v>2</v>
      </c>
      <c r="H544" s="16">
        <v>0</v>
      </c>
      <c r="I544" s="17">
        <f t="shared" ref="I544:I549" si="25">I543+H544</f>
        <v>2470000</v>
      </c>
      <c r="J544" s="98"/>
      <c r="M544" s="31"/>
    </row>
    <row r="545" spans="1:13" s="3" customFormat="1" ht="18.55" hidden="1" outlineLevel="1">
      <c r="A545" s="98"/>
      <c r="B545" s="575"/>
      <c r="C545" s="206" t="s">
        <v>40</v>
      </c>
      <c r="D545" s="37" t="s">
        <v>15</v>
      </c>
      <c r="E545" s="19" t="s">
        <v>17</v>
      </c>
      <c r="F545" s="208">
        <v>2</v>
      </c>
      <c r="G545" s="208">
        <f>F544</f>
        <v>3</v>
      </c>
      <c r="H545" s="20">
        <v>10000</v>
      </c>
      <c r="I545" s="17">
        <f t="shared" si="25"/>
        <v>2480000</v>
      </c>
      <c r="J545" s="98"/>
      <c r="M545" s="31"/>
    </row>
    <row r="546" spans="1:13" s="3" customFormat="1" ht="18.55" hidden="1" outlineLevel="1">
      <c r="A546" s="98"/>
      <c r="B546" s="576" t="s">
        <v>41</v>
      </c>
      <c r="C546" s="206" t="s">
        <v>39</v>
      </c>
      <c r="D546" s="124" t="s">
        <v>14</v>
      </c>
      <c r="E546" s="23" t="s">
        <v>1</v>
      </c>
      <c r="F546" s="207">
        <v>3</v>
      </c>
      <c r="G546" s="207">
        <f>F548</f>
        <v>2</v>
      </c>
      <c r="H546" s="24">
        <v>0</v>
      </c>
      <c r="I546" s="17">
        <f t="shared" si="25"/>
        <v>2480000</v>
      </c>
      <c r="J546" s="98"/>
      <c r="M546" s="31"/>
    </row>
    <row r="547" spans="1:13" s="3" customFormat="1" ht="18.55" hidden="1" outlineLevel="1">
      <c r="A547" s="98"/>
      <c r="B547" s="576"/>
      <c r="C547" s="206" t="s">
        <v>39</v>
      </c>
      <c r="D547" s="124" t="s">
        <v>0</v>
      </c>
      <c r="E547" s="23" t="s">
        <v>1</v>
      </c>
      <c r="F547" s="209">
        <f>F546</f>
        <v>3</v>
      </c>
      <c r="G547" s="209">
        <f>F549</f>
        <v>2</v>
      </c>
      <c r="H547" s="24">
        <v>0</v>
      </c>
      <c r="I547" s="17">
        <f t="shared" si="25"/>
        <v>2480000</v>
      </c>
      <c r="J547" s="98"/>
      <c r="M547" s="31"/>
    </row>
    <row r="548" spans="1:13" s="3" customFormat="1" ht="18.55" hidden="1" outlineLevel="1">
      <c r="A548" s="98"/>
      <c r="B548" s="576"/>
      <c r="C548" s="206" t="s">
        <v>39</v>
      </c>
      <c r="D548" s="124" t="s">
        <v>13</v>
      </c>
      <c r="E548" s="23" t="s">
        <v>17</v>
      </c>
      <c r="F548" s="209">
        <v>2</v>
      </c>
      <c r="G548" s="209">
        <f>F546</f>
        <v>3</v>
      </c>
      <c r="H548" s="24">
        <v>10000</v>
      </c>
      <c r="I548" s="17">
        <f t="shared" si="25"/>
        <v>2490000</v>
      </c>
      <c r="J548" s="98"/>
      <c r="M548" s="31"/>
    </row>
    <row r="549" spans="1:13" s="3" customFormat="1" ht="18.55" hidden="1" outlineLevel="1">
      <c r="A549" s="98"/>
      <c r="B549" s="576"/>
      <c r="C549" s="206" t="s">
        <v>39</v>
      </c>
      <c r="D549" s="124" t="s">
        <v>25</v>
      </c>
      <c r="E549" s="23" t="s">
        <v>17</v>
      </c>
      <c r="F549" s="205">
        <f>F548</f>
        <v>2</v>
      </c>
      <c r="G549" s="205">
        <f>F547</f>
        <v>3</v>
      </c>
      <c r="H549" s="24">
        <v>10000</v>
      </c>
      <c r="I549" s="17">
        <f t="shared" si="25"/>
        <v>2500000</v>
      </c>
      <c r="J549" s="98"/>
      <c r="M549" s="31"/>
    </row>
    <row r="550" spans="1:13" s="3" customFormat="1" ht="18.55" collapsed="1">
      <c r="A550" s="98"/>
      <c r="B550" s="6" t="s">
        <v>243</v>
      </c>
      <c r="C550" s="7"/>
      <c r="D550" s="122"/>
      <c r="E550" s="9"/>
      <c r="F550" s="9"/>
      <c r="G550" s="9"/>
      <c r="H550" s="11">
        <f>SUM(H551:H554)</f>
        <v>20000</v>
      </c>
      <c r="I550" s="12">
        <v>0</v>
      </c>
      <c r="J550" s="98"/>
    </row>
    <row r="551" spans="1:13" s="3" customFormat="1" ht="18.55" hidden="1" outlineLevel="1">
      <c r="A551" s="98"/>
      <c r="B551" s="574" t="s">
        <v>2</v>
      </c>
      <c r="C551" s="206" t="s">
        <v>40</v>
      </c>
      <c r="D551" s="123" t="s">
        <v>15</v>
      </c>
      <c r="E551" s="15" t="s">
        <v>1</v>
      </c>
      <c r="F551" s="208">
        <v>3</v>
      </c>
      <c r="G551" s="208">
        <f>F552</f>
        <v>1</v>
      </c>
      <c r="H551" s="16">
        <v>0</v>
      </c>
      <c r="I551" s="17">
        <f>I549+H551</f>
        <v>2500000</v>
      </c>
      <c r="J551" s="98"/>
      <c r="M551" s="31"/>
    </row>
    <row r="552" spans="1:13" s="3" customFormat="1" ht="18.55" hidden="1" outlineLevel="1">
      <c r="A552" s="98"/>
      <c r="B552" s="575"/>
      <c r="C552" s="206" t="s">
        <v>40</v>
      </c>
      <c r="D552" s="37" t="s">
        <v>5</v>
      </c>
      <c r="E552" s="19" t="s">
        <v>17</v>
      </c>
      <c r="F552" s="208">
        <v>1</v>
      </c>
      <c r="G552" s="208">
        <f>F551</f>
        <v>3</v>
      </c>
      <c r="H552" s="20">
        <v>10000</v>
      </c>
      <c r="I552" s="17">
        <f>I551+H552</f>
        <v>2510000</v>
      </c>
      <c r="J552" s="98"/>
      <c r="M552" s="31"/>
    </row>
    <row r="553" spans="1:13" s="3" customFormat="1" ht="18.55" hidden="1" outlineLevel="1">
      <c r="A553" s="98"/>
      <c r="B553" s="577" t="s">
        <v>3</v>
      </c>
      <c r="C553" s="207" t="s">
        <v>40</v>
      </c>
      <c r="D553" s="130" t="s">
        <v>15</v>
      </c>
      <c r="E553" s="75" t="s">
        <v>1</v>
      </c>
      <c r="F553" s="209">
        <v>3</v>
      </c>
      <c r="G553" s="209">
        <f>F554</f>
        <v>0</v>
      </c>
      <c r="H553" s="114">
        <v>0</v>
      </c>
      <c r="I553" s="17">
        <f>I552+H553</f>
        <v>2510000</v>
      </c>
      <c r="J553" s="98"/>
      <c r="M553" s="31"/>
    </row>
    <row r="554" spans="1:13" s="3" customFormat="1" ht="18.55" hidden="1" outlineLevel="1">
      <c r="A554" s="98"/>
      <c r="B554" s="576"/>
      <c r="C554" s="207" t="s">
        <v>40</v>
      </c>
      <c r="D554" s="124" t="s">
        <v>118</v>
      </c>
      <c r="E554" s="23" t="s">
        <v>17</v>
      </c>
      <c r="F554" s="209">
        <v>0</v>
      </c>
      <c r="G554" s="209">
        <f>F553</f>
        <v>3</v>
      </c>
      <c r="H554" s="24">
        <v>10000</v>
      </c>
      <c r="I554" s="17">
        <f>I553+H554</f>
        <v>2520000</v>
      </c>
      <c r="J554" s="98"/>
      <c r="M554" s="31"/>
    </row>
    <row r="555" spans="1:13" s="3" customFormat="1" ht="18.55" collapsed="1">
      <c r="A555" s="98"/>
      <c r="B555" s="6" t="s">
        <v>244</v>
      </c>
      <c r="C555" s="7"/>
      <c r="D555" s="122"/>
      <c r="E555" s="9"/>
      <c r="F555" s="9"/>
      <c r="G555" s="9"/>
      <c r="H555" s="11">
        <f>SUM(H556:H595)</f>
        <v>210000</v>
      </c>
      <c r="I555" s="12">
        <v>0</v>
      </c>
      <c r="J555" s="98"/>
    </row>
    <row r="556" spans="1:13" s="3" customFormat="1" ht="18.55" hidden="1" outlineLevel="1">
      <c r="A556" s="98"/>
      <c r="B556" s="574" t="s">
        <v>2</v>
      </c>
      <c r="C556" s="206" t="s">
        <v>39</v>
      </c>
      <c r="D556" s="123" t="s">
        <v>13</v>
      </c>
      <c r="E556" s="15" t="s">
        <v>1</v>
      </c>
      <c r="F556" s="210">
        <v>3</v>
      </c>
      <c r="G556" s="210">
        <f>F558</f>
        <v>2</v>
      </c>
      <c r="H556" s="16">
        <v>0</v>
      </c>
      <c r="I556" s="17">
        <f>I554+H556</f>
        <v>2520000</v>
      </c>
      <c r="J556" s="98"/>
    </row>
    <row r="557" spans="1:13" s="3" customFormat="1" ht="18.55" hidden="1" outlineLevel="1">
      <c r="A557" s="98"/>
      <c r="B557" s="575"/>
      <c r="C557" s="206" t="s">
        <v>39</v>
      </c>
      <c r="D557" s="37" t="s">
        <v>16</v>
      </c>
      <c r="E557" s="19" t="s">
        <v>1</v>
      </c>
      <c r="F557" s="208">
        <f>F556</f>
        <v>3</v>
      </c>
      <c r="G557" s="208">
        <f>F559</f>
        <v>2</v>
      </c>
      <c r="H557" s="20">
        <v>0</v>
      </c>
      <c r="I557" s="17">
        <f t="shared" ref="I557:I595" si="26">I556+H557</f>
        <v>2520000</v>
      </c>
      <c r="J557" s="98"/>
    </row>
    <row r="558" spans="1:13" s="3" customFormat="1" ht="18.55" hidden="1" outlineLevel="1">
      <c r="A558" s="98"/>
      <c r="B558" s="575"/>
      <c r="C558" s="206" t="s">
        <v>39</v>
      </c>
      <c r="D558" s="37" t="s">
        <v>14</v>
      </c>
      <c r="E558" s="19" t="s">
        <v>17</v>
      </c>
      <c r="F558" s="208">
        <v>2</v>
      </c>
      <c r="G558" s="208">
        <f>F556</f>
        <v>3</v>
      </c>
      <c r="H558" s="20">
        <v>10000</v>
      </c>
      <c r="I558" s="17">
        <f t="shared" si="26"/>
        <v>2530000</v>
      </c>
      <c r="J558" s="98"/>
    </row>
    <row r="559" spans="1:13" s="3" customFormat="1" ht="18.55" hidden="1" outlineLevel="1">
      <c r="A559" s="98"/>
      <c r="B559" s="575"/>
      <c r="C559" s="206" t="s">
        <v>39</v>
      </c>
      <c r="D559" s="37" t="s">
        <v>5</v>
      </c>
      <c r="E559" s="19" t="s">
        <v>17</v>
      </c>
      <c r="F559" s="204">
        <f>F558</f>
        <v>2</v>
      </c>
      <c r="G559" s="204">
        <f>F557</f>
        <v>3</v>
      </c>
      <c r="H559" s="20">
        <v>10000</v>
      </c>
      <c r="I559" s="17">
        <f t="shared" si="26"/>
        <v>2540000</v>
      </c>
      <c r="J559" s="98"/>
    </row>
    <row r="560" spans="1:13" s="3" customFormat="1" ht="18.55" hidden="1" outlineLevel="1">
      <c r="A560" s="98"/>
      <c r="B560" s="576" t="s">
        <v>3</v>
      </c>
      <c r="C560" s="206" t="s">
        <v>39</v>
      </c>
      <c r="D560" s="124" t="s">
        <v>5</v>
      </c>
      <c r="E560" s="23" t="str">
        <f>E556</f>
        <v>Thắng</v>
      </c>
      <c r="F560" s="207">
        <v>3</v>
      </c>
      <c r="G560" s="207">
        <f>F562</f>
        <v>2</v>
      </c>
      <c r="H560" s="24">
        <v>0</v>
      </c>
      <c r="I560" s="17">
        <f t="shared" si="26"/>
        <v>2540000</v>
      </c>
      <c r="J560" s="98"/>
    </row>
    <row r="561" spans="1:13" s="3" customFormat="1" ht="18.55" hidden="1" outlineLevel="1">
      <c r="A561" s="98"/>
      <c r="B561" s="576"/>
      <c r="C561" s="206" t="s">
        <v>39</v>
      </c>
      <c r="D561" s="124" t="s">
        <v>14</v>
      </c>
      <c r="E561" s="23" t="s">
        <v>1</v>
      </c>
      <c r="F561" s="209">
        <f>F560</f>
        <v>3</v>
      </c>
      <c r="G561" s="209">
        <f>F563</f>
        <v>2</v>
      </c>
      <c r="H561" s="24">
        <v>0</v>
      </c>
      <c r="I561" s="17">
        <f t="shared" si="26"/>
        <v>2540000</v>
      </c>
      <c r="J561" s="98"/>
    </row>
    <row r="562" spans="1:13" s="3" customFormat="1" ht="18.55" hidden="1" outlineLevel="1">
      <c r="A562" s="98"/>
      <c r="B562" s="576"/>
      <c r="C562" s="206" t="s">
        <v>39</v>
      </c>
      <c r="D562" s="124" t="s">
        <v>13</v>
      </c>
      <c r="E562" s="23" t="s">
        <v>17</v>
      </c>
      <c r="F562" s="209">
        <v>2</v>
      </c>
      <c r="G562" s="209">
        <f>F560</f>
        <v>3</v>
      </c>
      <c r="H562" s="24">
        <v>10000</v>
      </c>
      <c r="I562" s="17">
        <f t="shared" si="26"/>
        <v>2550000</v>
      </c>
      <c r="J562" s="98"/>
    </row>
    <row r="563" spans="1:13" s="3" customFormat="1" ht="18.55" hidden="1" outlineLevel="1">
      <c r="A563" s="98"/>
      <c r="B563" s="576"/>
      <c r="C563" s="206" t="s">
        <v>39</v>
      </c>
      <c r="D563" s="124" t="s">
        <v>24</v>
      </c>
      <c r="E563" s="23" t="s">
        <v>17</v>
      </c>
      <c r="F563" s="205">
        <f>F562</f>
        <v>2</v>
      </c>
      <c r="G563" s="205">
        <f>F561</f>
        <v>3</v>
      </c>
      <c r="H563" s="24">
        <v>10000</v>
      </c>
      <c r="I563" s="17">
        <f t="shared" si="26"/>
        <v>2560000</v>
      </c>
      <c r="J563" s="98"/>
    </row>
    <row r="564" spans="1:13" s="3" customFormat="1" ht="18.55" hidden="1" outlineLevel="1">
      <c r="A564" s="98"/>
      <c r="B564" s="574" t="s">
        <v>6</v>
      </c>
      <c r="C564" s="206" t="s">
        <v>39</v>
      </c>
      <c r="D564" s="123" t="s">
        <v>5</v>
      </c>
      <c r="E564" s="15" t="s">
        <v>1</v>
      </c>
      <c r="F564" s="208">
        <v>3</v>
      </c>
      <c r="G564" s="208">
        <f>F566</f>
        <v>0</v>
      </c>
      <c r="H564" s="16">
        <v>0</v>
      </c>
      <c r="I564" s="17">
        <f t="shared" si="26"/>
        <v>2560000</v>
      </c>
      <c r="J564" s="98"/>
      <c r="M564" s="31"/>
    </row>
    <row r="565" spans="1:13" s="3" customFormat="1" ht="18.55" hidden="1" outlineLevel="1">
      <c r="A565" s="98"/>
      <c r="B565" s="575"/>
      <c r="C565" s="206" t="s">
        <v>39</v>
      </c>
      <c r="D565" s="37" t="s">
        <v>24</v>
      </c>
      <c r="E565" s="19" t="s">
        <v>1</v>
      </c>
      <c r="F565" s="208">
        <f>F564</f>
        <v>3</v>
      </c>
      <c r="G565" s="208">
        <f>F567</f>
        <v>0</v>
      </c>
      <c r="H565" s="20">
        <v>0</v>
      </c>
      <c r="I565" s="17">
        <f t="shared" si="26"/>
        <v>2560000</v>
      </c>
      <c r="J565" s="98"/>
      <c r="M565" s="31"/>
    </row>
    <row r="566" spans="1:13" s="3" customFormat="1" ht="18.55" hidden="1" outlineLevel="1">
      <c r="A566" s="98"/>
      <c r="B566" s="575"/>
      <c r="C566" s="206" t="s">
        <v>39</v>
      </c>
      <c r="D566" s="37" t="s">
        <v>15</v>
      </c>
      <c r="E566" s="19" t="s">
        <v>17</v>
      </c>
      <c r="F566" s="208">
        <v>0</v>
      </c>
      <c r="G566" s="208">
        <f>F564</f>
        <v>3</v>
      </c>
      <c r="H566" s="20">
        <v>10000</v>
      </c>
      <c r="I566" s="17">
        <f t="shared" si="26"/>
        <v>2570000</v>
      </c>
      <c r="J566" s="98"/>
      <c r="M566" s="31"/>
    </row>
    <row r="567" spans="1:13" s="3" customFormat="1" ht="18.55" hidden="1" outlineLevel="1">
      <c r="A567" s="98"/>
      <c r="B567" s="575"/>
      <c r="C567" s="206" t="s">
        <v>39</v>
      </c>
      <c r="D567" s="37" t="s">
        <v>16</v>
      </c>
      <c r="E567" s="19" t="s">
        <v>17</v>
      </c>
      <c r="F567" s="204">
        <f>F566</f>
        <v>0</v>
      </c>
      <c r="G567" s="204">
        <f>F565</f>
        <v>3</v>
      </c>
      <c r="H567" s="20">
        <v>10000</v>
      </c>
      <c r="I567" s="17">
        <f t="shared" si="26"/>
        <v>2580000</v>
      </c>
      <c r="J567" s="98"/>
      <c r="M567" s="31"/>
    </row>
    <row r="568" spans="1:13" s="3" customFormat="1" ht="18.55" hidden="1" outlineLevel="1">
      <c r="A568" s="98"/>
      <c r="B568" s="576" t="s">
        <v>7</v>
      </c>
      <c r="C568" s="206" t="s">
        <v>39</v>
      </c>
      <c r="D568" s="124" t="s">
        <v>13</v>
      </c>
      <c r="E568" s="23" t="s">
        <v>1</v>
      </c>
      <c r="F568" s="207">
        <v>3</v>
      </c>
      <c r="G568" s="207">
        <f>F570</f>
        <v>0</v>
      </c>
      <c r="H568" s="24">
        <v>0</v>
      </c>
      <c r="I568" s="17">
        <f t="shared" si="26"/>
        <v>2580000</v>
      </c>
      <c r="J568" s="98"/>
      <c r="M568" s="31"/>
    </row>
    <row r="569" spans="1:13" s="3" customFormat="1" ht="18.55" hidden="1" outlineLevel="1">
      <c r="A569" s="98"/>
      <c r="B569" s="576"/>
      <c r="C569" s="206" t="s">
        <v>39</v>
      </c>
      <c r="D569" s="124" t="s">
        <v>16</v>
      </c>
      <c r="E569" s="23" t="s">
        <v>1</v>
      </c>
      <c r="F569" s="209">
        <f>F568</f>
        <v>3</v>
      </c>
      <c r="G569" s="209">
        <f>F571</f>
        <v>0</v>
      </c>
      <c r="H569" s="24">
        <v>0</v>
      </c>
      <c r="I569" s="17">
        <f t="shared" si="26"/>
        <v>2580000</v>
      </c>
      <c r="J569" s="98"/>
      <c r="M569" s="31"/>
    </row>
    <row r="570" spans="1:13" s="3" customFormat="1" ht="18.55" hidden="1" outlineLevel="1">
      <c r="A570" s="98"/>
      <c r="B570" s="576"/>
      <c r="C570" s="206" t="s">
        <v>39</v>
      </c>
      <c r="D570" s="124" t="s">
        <v>5</v>
      </c>
      <c r="E570" s="23" t="s">
        <v>17</v>
      </c>
      <c r="F570" s="209">
        <v>0</v>
      </c>
      <c r="G570" s="209">
        <f>F568</f>
        <v>3</v>
      </c>
      <c r="H570" s="24">
        <v>10000</v>
      </c>
      <c r="I570" s="17">
        <f t="shared" si="26"/>
        <v>2590000</v>
      </c>
      <c r="J570" s="98"/>
      <c r="M570" s="31"/>
    </row>
    <row r="571" spans="1:13" s="3" customFormat="1" ht="18.55" hidden="1" outlineLevel="1">
      <c r="A571" s="98"/>
      <c r="B571" s="576"/>
      <c r="C571" s="206" t="s">
        <v>39</v>
      </c>
      <c r="D571" s="124" t="s">
        <v>24</v>
      </c>
      <c r="E571" s="23" t="s">
        <v>17</v>
      </c>
      <c r="F571" s="205">
        <f>F570</f>
        <v>0</v>
      </c>
      <c r="G571" s="205">
        <f>F569</f>
        <v>3</v>
      </c>
      <c r="H571" s="24">
        <v>10000</v>
      </c>
      <c r="I571" s="17">
        <f t="shared" si="26"/>
        <v>2600000</v>
      </c>
      <c r="J571" s="98"/>
      <c r="M571" s="31"/>
    </row>
    <row r="572" spans="1:13" s="3" customFormat="1" ht="18.55" hidden="1" outlineLevel="1">
      <c r="A572" s="98"/>
      <c r="B572" s="574" t="s">
        <v>8</v>
      </c>
      <c r="C572" s="206" t="s">
        <v>39</v>
      </c>
      <c r="D572" s="123" t="s">
        <v>14</v>
      </c>
      <c r="E572" s="15" t="s">
        <v>1</v>
      </c>
      <c r="F572" s="208">
        <v>3</v>
      </c>
      <c r="G572" s="208">
        <f>F574</f>
        <v>1</v>
      </c>
      <c r="H572" s="16">
        <v>0</v>
      </c>
      <c r="I572" s="17">
        <f t="shared" si="26"/>
        <v>2600000</v>
      </c>
      <c r="J572" s="98"/>
      <c r="M572" s="31"/>
    </row>
    <row r="573" spans="1:13" s="3" customFormat="1" ht="18.55" hidden="1" outlineLevel="1">
      <c r="A573" s="98"/>
      <c r="B573" s="575"/>
      <c r="C573" s="206" t="s">
        <v>39</v>
      </c>
      <c r="D573" s="37" t="s">
        <v>15</v>
      </c>
      <c r="E573" s="19" t="s">
        <v>1</v>
      </c>
      <c r="F573" s="208">
        <f>F572</f>
        <v>3</v>
      </c>
      <c r="G573" s="208">
        <f>F575</f>
        <v>1</v>
      </c>
      <c r="H573" s="20">
        <v>0</v>
      </c>
      <c r="I573" s="17">
        <f t="shared" si="26"/>
        <v>2600000</v>
      </c>
      <c r="J573" s="98"/>
      <c r="M573" s="31"/>
    </row>
    <row r="574" spans="1:13" s="3" customFormat="1" ht="18.55" hidden="1" outlineLevel="1">
      <c r="A574" s="98"/>
      <c r="B574" s="575"/>
      <c r="C574" s="206" t="s">
        <v>39</v>
      </c>
      <c r="D574" s="37" t="s">
        <v>13</v>
      </c>
      <c r="E574" s="19" t="s">
        <v>17</v>
      </c>
      <c r="F574" s="208">
        <v>1</v>
      </c>
      <c r="G574" s="208">
        <f>F572</f>
        <v>3</v>
      </c>
      <c r="H574" s="20">
        <v>10000</v>
      </c>
      <c r="I574" s="17">
        <f t="shared" si="26"/>
        <v>2610000</v>
      </c>
      <c r="J574" s="98"/>
      <c r="M574" s="31"/>
    </row>
    <row r="575" spans="1:13" s="3" customFormat="1" ht="18.55" hidden="1" outlineLevel="1">
      <c r="A575" s="98"/>
      <c r="B575" s="575"/>
      <c r="C575" s="206" t="s">
        <v>39</v>
      </c>
      <c r="D575" s="37" t="s">
        <v>16</v>
      </c>
      <c r="E575" s="19" t="s">
        <v>17</v>
      </c>
      <c r="F575" s="204">
        <f>F574</f>
        <v>1</v>
      </c>
      <c r="G575" s="204">
        <f>F573</f>
        <v>3</v>
      </c>
      <c r="H575" s="20">
        <v>10000</v>
      </c>
      <c r="I575" s="17">
        <f t="shared" si="26"/>
        <v>2620000</v>
      </c>
      <c r="J575" s="98"/>
      <c r="M575" s="31"/>
    </row>
    <row r="576" spans="1:13" s="3" customFormat="1" ht="18.55" hidden="1" outlineLevel="1">
      <c r="A576" s="98"/>
      <c r="B576" s="576" t="s">
        <v>10</v>
      </c>
      <c r="C576" s="206" t="s">
        <v>39</v>
      </c>
      <c r="D576" s="124" t="s">
        <v>14</v>
      </c>
      <c r="E576" s="23" t="str">
        <f>E572</f>
        <v>Thắng</v>
      </c>
      <c r="F576" s="207">
        <v>3</v>
      </c>
      <c r="G576" s="207">
        <f>F578</f>
        <v>2</v>
      </c>
      <c r="H576" s="24">
        <v>0</v>
      </c>
      <c r="I576" s="17">
        <f t="shared" si="26"/>
        <v>2620000</v>
      </c>
      <c r="J576" s="98"/>
      <c r="M576" s="31"/>
    </row>
    <row r="577" spans="1:13" s="3" customFormat="1" ht="18.55" hidden="1" outlineLevel="1">
      <c r="A577" s="98"/>
      <c r="B577" s="576"/>
      <c r="C577" s="206" t="s">
        <v>39</v>
      </c>
      <c r="D577" s="124" t="s">
        <v>24</v>
      </c>
      <c r="E577" s="23" t="s">
        <v>1</v>
      </c>
      <c r="F577" s="209">
        <f>F576</f>
        <v>3</v>
      </c>
      <c r="G577" s="209">
        <f>F579</f>
        <v>2</v>
      </c>
      <c r="H577" s="24">
        <v>0</v>
      </c>
      <c r="I577" s="17">
        <f t="shared" si="26"/>
        <v>2620000</v>
      </c>
      <c r="J577" s="98"/>
      <c r="M577" s="31"/>
    </row>
    <row r="578" spans="1:13" s="3" customFormat="1" ht="18.55" hidden="1" outlineLevel="1">
      <c r="A578" s="98"/>
      <c r="B578" s="576"/>
      <c r="C578" s="206" t="s">
        <v>39</v>
      </c>
      <c r="D578" s="124" t="s">
        <v>13</v>
      </c>
      <c r="E578" s="23" t="s">
        <v>17</v>
      </c>
      <c r="F578" s="209">
        <v>2</v>
      </c>
      <c r="G578" s="209">
        <f>F576</f>
        <v>3</v>
      </c>
      <c r="H578" s="24">
        <v>10000</v>
      </c>
      <c r="I578" s="17">
        <f t="shared" si="26"/>
        <v>2630000</v>
      </c>
      <c r="J578" s="98"/>
      <c r="M578" s="31"/>
    </row>
    <row r="579" spans="1:13" s="3" customFormat="1" ht="18.55" hidden="1" outlineLevel="1">
      <c r="A579" s="98"/>
      <c r="B579" s="576"/>
      <c r="C579" s="206" t="s">
        <v>39</v>
      </c>
      <c r="D579" s="124" t="s">
        <v>0</v>
      </c>
      <c r="E579" s="23" t="s">
        <v>17</v>
      </c>
      <c r="F579" s="205">
        <f>F578</f>
        <v>2</v>
      </c>
      <c r="G579" s="205">
        <f>F577</f>
        <v>3</v>
      </c>
      <c r="H579" s="24">
        <v>10000</v>
      </c>
      <c r="I579" s="17">
        <f t="shared" si="26"/>
        <v>2640000</v>
      </c>
      <c r="J579" s="98"/>
      <c r="M579" s="31"/>
    </row>
    <row r="580" spans="1:13" s="3" customFormat="1" ht="18.55" hidden="1" outlineLevel="1">
      <c r="A580" s="98"/>
      <c r="B580" s="574" t="s">
        <v>31</v>
      </c>
      <c r="C580" s="206" t="s">
        <v>39</v>
      </c>
      <c r="D580" s="123" t="s">
        <v>13</v>
      </c>
      <c r="E580" s="15" t="s">
        <v>1</v>
      </c>
      <c r="F580" s="208">
        <v>3</v>
      </c>
      <c r="G580" s="208">
        <f>F582</f>
        <v>2</v>
      </c>
      <c r="H580" s="16">
        <v>0</v>
      </c>
      <c r="I580" s="17">
        <f t="shared" si="26"/>
        <v>2640000</v>
      </c>
      <c r="J580" s="98"/>
      <c r="M580" s="31"/>
    </row>
    <row r="581" spans="1:13" s="3" customFormat="1" ht="18.55" hidden="1" outlineLevel="1">
      <c r="A581" s="98"/>
      <c r="B581" s="575"/>
      <c r="C581" s="206" t="s">
        <v>39</v>
      </c>
      <c r="D581" s="37" t="s">
        <v>0</v>
      </c>
      <c r="E581" s="19" t="s">
        <v>1</v>
      </c>
      <c r="F581" s="208">
        <f>F580</f>
        <v>3</v>
      </c>
      <c r="G581" s="208">
        <f>F583</f>
        <v>2</v>
      </c>
      <c r="H581" s="20">
        <v>0</v>
      </c>
      <c r="I581" s="17">
        <f t="shared" si="26"/>
        <v>2640000</v>
      </c>
      <c r="J581" s="98"/>
      <c r="M581" s="31"/>
    </row>
    <row r="582" spans="1:13" s="3" customFormat="1" ht="18.55" hidden="1" outlineLevel="1">
      <c r="A582" s="98"/>
      <c r="B582" s="575"/>
      <c r="C582" s="206" t="s">
        <v>39</v>
      </c>
      <c r="D582" s="37" t="s">
        <v>14</v>
      </c>
      <c r="E582" s="19" t="s">
        <v>17</v>
      </c>
      <c r="F582" s="208">
        <v>2</v>
      </c>
      <c r="G582" s="208">
        <f>F580</f>
        <v>3</v>
      </c>
      <c r="H582" s="20">
        <v>10000</v>
      </c>
      <c r="I582" s="17">
        <f t="shared" si="26"/>
        <v>2650000</v>
      </c>
      <c r="J582" s="98"/>
      <c r="M582" s="31"/>
    </row>
    <row r="583" spans="1:13" s="3" customFormat="1" ht="18.55" hidden="1" outlineLevel="1">
      <c r="A583" s="98"/>
      <c r="B583" s="575"/>
      <c r="C583" s="206" t="s">
        <v>39</v>
      </c>
      <c r="D583" s="37" t="s">
        <v>16</v>
      </c>
      <c r="E583" s="19" t="s">
        <v>17</v>
      </c>
      <c r="F583" s="204">
        <f>F582</f>
        <v>2</v>
      </c>
      <c r="G583" s="204">
        <f>F581</f>
        <v>3</v>
      </c>
      <c r="H583" s="20">
        <v>10000</v>
      </c>
      <c r="I583" s="17">
        <f t="shared" si="26"/>
        <v>2660000</v>
      </c>
      <c r="J583" s="98"/>
      <c r="M583" s="31"/>
    </row>
    <row r="584" spans="1:13" s="3" customFormat="1" ht="18.55" hidden="1" outlineLevel="1">
      <c r="A584" s="98"/>
      <c r="B584" s="576" t="s">
        <v>36</v>
      </c>
      <c r="C584" s="206" t="s">
        <v>39</v>
      </c>
      <c r="D584" s="124" t="s">
        <v>0</v>
      </c>
      <c r="E584" s="23" t="str">
        <f>E580</f>
        <v>Thắng</v>
      </c>
      <c r="F584" s="207">
        <v>3</v>
      </c>
      <c r="G584" s="207">
        <f>F586</f>
        <v>1</v>
      </c>
      <c r="H584" s="24">
        <v>0</v>
      </c>
      <c r="I584" s="17">
        <f t="shared" si="26"/>
        <v>2660000</v>
      </c>
      <c r="J584" s="98"/>
      <c r="M584" s="31"/>
    </row>
    <row r="585" spans="1:13" s="3" customFormat="1" ht="18.55" hidden="1" outlineLevel="1">
      <c r="A585" s="98"/>
      <c r="B585" s="576"/>
      <c r="C585" s="206" t="s">
        <v>39</v>
      </c>
      <c r="D585" s="124" t="s">
        <v>15</v>
      </c>
      <c r="E585" s="23" t="s">
        <v>1</v>
      </c>
      <c r="F585" s="209">
        <f>F584</f>
        <v>3</v>
      </c>
      <c r="G585" s="209">
        <f>F587</f>
        <v>1</v>
      </c>
      <c r="H585" s="24">
        <v>0</v>
      </c>
      <c r="I585" s="17">
        <f t="shared" si="26"/>
        <v>2660000</v>
      </c>
      <c r="J585" s="98"/>
      <c r="M585" s="31"/>
    </row>
    <row r="586" spans="1:13" s="3" customFormat="1" ht="18.55" hidden="1" outlineLevel="1">
      <c r="A586" s="98"/>
      <c r="B586" s="576"/>
      <c r="C586" s="206" t="s">
        <v>39</v>
      </c>
      <c r="D586" s="124" t="s">
        <v>14</v>
      </c>
      <c r="E586" s="23" t="s">
        <v>17</v>
      </c>
      <c r="F586" s="209">
        <v>1</v>
      </c>
      <c r="G586" s="209">
        <f>F584</f>
        <v>3</v>
      </c>
      <c r="H586" s="24">
        <v>10000</v>
      </c>
      <c r="I586" s="17">
        <f t="shared" si="26"/>
        <v>2670000</v>
      </c>
      <c r="J586" s="98"/>
      <c r="M586" s="31"/>
    </row>
    <row r="587" spans="1:13" s="3" customFormat="1" ht="18.55" hidden="1" outlineLevel="1">
      <c r="A587" s="98"/>
      <c r="B587" s="576"/>
      <c r="C587" s="206" t="s">
        <v>39</v>
      </c>
      <c r="D587" s="124" t="s">
        <v>5</v>
      </c>
      <c r="E587" s="23" t="s">
        <v>17</v>
      </c>
      <c r="F587" s="205">
        <f>F586</f>
        <v>1</v>
      </c>
      <c r="G587" s="205">
        <f>F585</f>
        <v>3</v>
      </c>
      <c r="H587" s="24">
        <v>10000</v>
      </c>
      <c r="I587" s="17">
        <f t="shared" si="26"/>
        <v>2680000</v>
      </c>
      <c r="J587" s="98"/>
      <c r="M587" s="31"/>
    </row>
    <row r="588" spans="1:13" s="3" customFormat="1" ht="18.55" hidden="1" outlineLevel="1">
      <c r="A588" s="98"/>
      <c r="B588" s="574" t="s">
        <v>37</v>
      </c>
      <c r="C588" s="206" t="s">
        <v>39</v>
      </c>
      <c r="D588" s="123" t="s">
        <v>5</v>
      </c>
      <c r="E588" s="15" t="s">
        <v>1</v>
      </c>
      <c r="F588" s="208">
        <v>3</v>
      </c>
      <c r="G588" s="208">
        <f>F590</f>
        <v>1</v>
      </c>
      <c r="H588" s="16">
        <v>0</v>
      </c>
      <c r="I588" s="17">
        <f>I587+H588</f>
        <v>2680000</v>
      </c>
      <c r="J588" s="98"/>
      <c r="M588" s="31"/>
    </row>
    <row r="589" spans="1:13" s="3" customFormat="1" ht="18.55" hidden="1" outlineLevel="1">
      <c r="A589" s="98"/>
      <c r="B589" s="575"/>
      <c r="C589" s="206" t="s">
        <v>39</v>
      </c>
      <c r="D589" s="37" t="s">
        <v>0</v>
      </c>
      <c r="E589" s="19" t="s">
        <v>1</v>
      </c>
      <c r="F589" s="208">
        <f>F588</f>
        <v>3</v>
      </c>
      <c r="G589" s="208">
        <f>F591</f>
        <v>1</v>
      </c>
      <c r="H589" s="20">
        <v>0</v>
      </c>
      <c r="I589" s="17">
        <f>I588+H589</f>
        <v>2680000</v>
      </c>
      <c r="J589" s="98"/>
      <c r="M589" s="31"/>
    </row>
    <row r="590" spans="1:13" s="3" customFormat="1" ht="18.55" hidden="1" outlineLevel="1">
      <c r="A590" s="98"/>
      <c r="B590" s="575"/>
      <c r="C590" s="206" t="s">
        <v>39</v>
      </c>
      <c r="D590" s="37" t="s">
        <v>13</v>
      </c>
      <c r="E590" s="19" t="s">
        <v>17</v>
      </c>
      <c r="F590" s="208">
        <v>1</v>
      </c>
      <c r="G590" s="208">
        <f>F588</f>
        <v>3</v>
      </c>
      <c r="H590" s="20">
        <v>10000</v>
      </c>
      <c r="I590" s="17">
        <f>I589+H590</f>
        <v>2690000</v>
      </c>
      <c r="J590" s="98"/>
      <c r="M590" s="31"/>
    </row>
    <row r="591" spans="1:13" s="3" customFormat="1" ht="18.55" hidden="1" outlineLevel="1">
      <c r="A591" s="98"/>
      <c r="B591" s="575"/>
      <c r="C591" s="206" t="s">
        <v>39</v>
      </c>
      <c r="D591" s="37" t="s">
        <v>15</v>
      </c>
      <c r="E591" s="19" t="s">
        <v>17</v>
      </c>
      <c r="F591" s="204">
        <f>F590</f>
        <v>1</v>
      </c>
      <c r="G591" s="204">
        <f>F589</f>
        <v>3</v>
      </c>
      <c r="H591" s="20">
        <v>10000</v>
      </c>
      <c r="I591" s="17">
        <f>I590+H591</f>
        <v>2700000</v>
      </c>
      <c r="J591" s="98"/>
      <c r="M591" s="31"/>
    </row>
    <row r="592" spans="1:13" s="3" customFormat="1" ht="18.55" hidden="1" outlineLevel="1">
      <c r="A592" s="98"/>
      <c r="B592" s="576" t="s">
        <v>41</v>
      </c>
      <c r="C592" s="206" t="s">
        <v>39</v>
      </c>
      <c r="D592" s="124" t="s">
        <v>0</v>
      </c>
      <c r="E592" s="23" t="str">
        <f>E586</f>
        <v>Thua</v>
      </c>
      <c r="F592" s="207">
        <v>3</v>
      </c>
      <c r="G592" s="207">
        <f>F594</f>
        <v>1</v>
      </c>
      <c r="H592" s="24">
        <v>10000</v>
      </c>
      <c r="I592" s="17">
        <f>I591+H592</f>
        <v>2710000</v>
      </c>
      <c r="J592" s="98"/>
      <c r="M592" s="31"/>
    </row>
    <row r="593" spans="1:13" s="3" customFormat="1" ht="18.55" hidden="1" outlineLevel="1">
      <c r="A593" s="98"/>
      <c r="B593" s="576"/>
      <c r="C593" s="206" t="s">
        <v>39</v>
      </c>
      <c r="D593" s="124" t="s">
        <v>5</v>
      </c>
      <c r="E593" s="23" t="s">
        <v>1</v>
      </c>
      <c r="F593" s="209">
        <f>F592</f>
        <v>3</v>
      </c>
      <c r="G593" s="209">
        <f>F595</f>
        <v>1</v>
      </c>
      <c r="H593" s="24">
        <v>0</v>
      </c>
      <c r="I593" s="17">
        <f t="shared" si="26"/>
        <v>2710000</v>
      </c>
      <c r="J593" s="98"/>
      <c r="M593" s="31"/>
    </row>
    <row r="594" spans="1:13" s="3" customFormat="1" ht="18.55" hidden="1" outlineLevel="1">
      <c r="A594" s="98"/>
      <c r="B594" s="576"/>
      <c r="C594" s="206" t="s">
        <v>39</v>
      </c>
      <c r="D594" s="124" t="s">
        <v>13</v>
      </c>
      <c r="E594" s="23" t="s">
        <v>17</v>
      </c>
      <c r="F594" s="209">
        <v>1</v>
      </c>
      <c r="G594" s="209">
        <f>F592</f>
        <v>3</v>
      </c>
      <c r="H594" s="24">
        <v>10000</v>
      </c>
      <c r="I594" s="17">
        <f t="shared" si="26"/>
        <v>2720000</v>
      </c>
      <c r="J594" s="98"/>
      <c r="M594" s="31"/>
    </row>
    <row r="595" spans="1:13" s="3" customFormat="1" ht="18.55" hidden="1" outlineLevel="1">
      <c r="A595" s="98"/>
      <c r="B595" s="576"/>
      <c r="C595" s="206" t="s">
        <v>39</v>
      </c>
      <c r="D595" s="124" t="s">
        <v>15</v>
      </c>
      <c r="E595" s="23" t="s">
        <v>17</v>
      </c>
      <c r="F595" s="205">
        <f>F594</f>
        <v>1</v>
      </c>
      <c r="G595" s="205">
        <f>F593</f>
        <v>3</v>
      </c>
      <c r="H595" s="24">
        <v>10000</v>
      </c>
      <c r="I595" s="17">
        <f t="shared" si="26"/>
        <v>2730000</v>
      </c>
      <c r="J595" s="98"/>
      <c r="M595" s="31"/>
    </row>
    <row r="596" spans="1:13" s="3" customFormat="1" ht="18.55" collapsed="1">
      <c r="A596" s="98"/>
      <c r="B596" s="6" t="s">
        <v>245</v>
      </c>
      <c r="C596" s="7"/>
      <c r="D596" s="122"/>
      <c r="E596" s="9"/>
      <c r="F596" s="9"/>
      <c r="G596" s="9"/>
      <c r="H596" s="11">
        <f>SUM(H597:H628)</f>
        <v>140000</v>
      </c>
      <c r="I596" s="12">
        <v>0</v>
      </c>
      <c r="J596" s="98"/>
    </row>
    <row r="597" spans="1:13" s="3" customFormat="1" ht="18.55" hidden="1" outlineLevel="1">
      <c r="A597" s="98"/>
      <c r="B597" s="574" t="s">
        <v>2</v>
      </c>
      <c r="C597" s="206" t="s">
        <v>39</v>
      </c>
      <c r="D597" s="123" t="s">
        <v>16</v>
      </c>
      <c r="E597" s="15" t="s">
        <v>1</v>
      </c>
      <c r="F597" s="210">
        <v>3</v>
      </c>
      <c r="G597" s="210">
        <f>F599</f>
        <v>2</v>
      </c>
      <c r="H597" s="16">
        <v>0</v>
      </c>
      <c r="I597" s="17">
        <f>I595+H597</f>
        <v>2730000</v>
      </c>
      <c r="J597" s="98"/>
    </row>
    <row r="598" spans="1:13" s="3" customFormat="1" ht="18.55" hidden="1" outlineLevel="1">
      <c r="A598" s="98"/>
      <c r="B598" s="575"/>
      <c r="C598" s="206" t="s">
        <v>39</v>
      </c>
      <c r="D598" s="37" t="s">
        <v>23</v>
      </c>
      <c r="E598" s="19" t="s">
        <v>1</v>
      </c>
      <c r="F598" s="208">
        <f>F597</f>
        <v>3</v>
      </c>
      <c r="G598" s="208">
        <f>F600</f>
        <v>2</v>
      </c>
      <c r="H598" s="20">
        <v>0</v>
      </c>
      <c r="I598" s="17">
        <f t="shared" ref="I598:I620" si="27">I597+H598</f>
        <v>2730000</v>
      </c>
      <c r="J598" s="98"/>
    </row>
    <row r="599" spans="1:13" s="3" customFormat="1" ht="18.55" hidden="1" outlineLevel="1">
      <c r="A599" s="98"/>
      <c r="B599" s="575"/>
      <c r="C599" s="206" t="s">
        <v>39</v>
      </c>
      <c r="D599" s="37" t="s">
        <v>15</v>
      </c>
      <c r="E599" s="19" t="s">
        <v>17</v>
      </c>
      <c r="F599" s="208">
        <v>2</v>
      </c>
      <c r="G599" s="208">
        <f>F597</f>
        <v>3</v>
      </c>
      <c r="H599" s="20">
        <v>10000</v>
      </c>
      <c r="I599" s="17">
        <f t="shared" si="27"/>
        <v>2740000</v>
      </c>
      <c r="J599" s="98"/>
    </row>
    <row r="600" spans="1:13" s="3" customFormat="1" ht="18.55" hidden="1" outlineLevel="1">
      <c r="A600" s="98"/>
      <c r="B600" s="575"/>
      <c r="C600" s="206" t="s">
        <v>39</v>
      </c>
      <c r="D600" s="37" t="s">
        <v>111</v>
      </c>
      <c r="E600" s="19" t="s">
        <v>17</v>
      </c>
      <c r="F600" s="204">
        <f>F599</f>
        <v>2</v>
      </c>
      <c r="G600" s="204">
        <f>F598</f>
        <v>3</v>
      </c>
      <c r="H600" s="20">
        <v>0</v>
      </c>
      <c r="I600" s="17">
        <f t="shared" si="27"/>
        <v>2740000</v>
      </c>
      <c r="J600" s="98"/>
    </row>
    <row r="601" spans="1:13" s="3" customFormat="1" ht="18.55" hidden="1" outlineLevel="1">
      <c r="A601" s="98"/>
      <c r="B601" s="576" t="s">
        <v>3</v>
      </c>
      <c r="C601" s="206" t="s">
        <v>39</v>
      </c>
      <c r="D601" s="124" t="s">
        <v>0</v>
      </c>
      <c r="E601" s="23" t="str">
        <f>E597</f>
        <v>Thắng</v>
      </c>
      <c r="F601" s="207">
        <v>3</v>
      </c>
      <c r="G601" s="207">
        <f>F603</f>
        <v>1</v>
      </c>
      <c r="H601" s="24">
        <v>0</v>
      </c>
      <c r="I601" s="17">
        <f t="shared" si="27"/>
        <v>2740000</v>
      </c>
      <c r="J601" s="98"/>
    </row>
    <row r="602" spans="1:13" s="3" customFormat="1" ht="18.55" hidden="1" outlineLevel="1">
      <c r="A602" s="98"/>
      <c r="B602" s="576"/>
      <c r="C602" s="206" t="s">
        <v>39</v>
      </c>
      <c r="D602" s="124" t="s">
        <v>118</v>
      </c>
      <c r="E602" s="23" t="s">
        <v>1</v>
      </c>
      <c r="F602" s="209">
        <f>F601</f>
        <v>3</v>
      </c>
      <c r="G602" s="209">
        <f>F604</f>
        <v>1</v>
      </c>
      <c r="H602" s="24">
        <v>0</v>
      </c>
      <c r="I602" s="17">
        <f t="shared" si="27"/>
        <v>2740000</v>
      </c>
      <c r="J602" s="98"/>
    </row>
    <row r="603" spans="1:13" s="3" customFormat="1" ht="18.55" hidden="1" outlineLevel="1">
      <c r="A603" s="98"/>
      <c r="B603" s="576"/>
      <c r="C603" s="206" t="s">
        <v>39</v>
      </c>
      <c r="D603" s="124" t="s">
        <v>9</v>
      </c>
      <c r="E603" s="23" t="s">
        <v>17</v>
      </c>
      <c r="F603" s="209">
        <v>1</v>
      </c>
      <c r="G603" s="209">
        <f>F601</f>
        <v>3</v>
      </c>
      <c r="H603" s="24">
        <v>10000</v>
      </c>
      <c r="I603" s="17">
        <f t="shared" si="27"/>
        <v>2750000</v>
      </c>
      <c r="J603" s="98"/>
    </row>
    <row r="604" spans="1:13" s="3" customFormat="1" ht="18.55" hidden="1" outlineLevel="1">
      <c r="A604" s="98"/>
      <c r="B604" s="576"/>
      <c r="C604" s="206" t="s">
        <v>39</v>
      </c>
      <c r="D604" s="124" t="s">
        <v>24</v>
      </c>
      <c r="E604" s="23" t="s">
        <v>17</v>
      </c>
      <c r="F604" s="205">
        <f>F603</f>
        <v>1</v>
      </c>
      <c r="G604" s="205">
        <f>F602</f>
        <v>3</v>
      </c>
      <c r="H604" s="24">
        <v>10000</v>
      </c>
      <c r="I604" s="17">
        <f t="shared" si="27"/>
        <v>2760000</v>
      </c>
      <c r="J604" s="98"/>
    </row>
    <row r="605" spans="1:13" s="3" customFormat="1" ht="18.55" hidden="1" outlineLevel="1">
      <c r="A605" s="98"/>
      <c r="B605" s="574" t="s">
        <v>6</v>
      </c>
      <c r="C605" s="206" t="s">
        <v>39</v>
      </c>
      <c r="D605" s="123" t="s">
        <v>0</v>
      </c>
      <c r="E605" s="15" t="s">
        <v>1</v>
      </c>
      <c r="F605" s="208">
        <v>3</v>
      </c>
      <c r="G605" s="208">
        <f>F607</f>
        <v>0</v>
      </c>
      <c r="H605" s="16">
        <v>0</v>
      </c>
      <c r="I605" s="17">
        <f t="shared" si="27"/>
        <v>2760000</v>
      </c>
      <c r="J605" s="98"/>
      <c r="M605" s="31"/>
    </row>
    <row r="606" spans="1:13" s="3" customFormat="1" ht="18.55" hidden="1" outlineLevel="1">
      <c r="A606" s="98"/>
      <c r="B606" s="575"/>
      <c r="C606" s="206" t="s">
        <v>39</v>
      </c>
      <c r="D606" s="37" t="s">
        <v>118</v>
      </c>
      <c r="E606" s="19" t="s">
        <v>1</v>
      </c>
      <c r="F606" s="208">
        <f>F605</f>
        <v>3</v>
      </c>
      <c r="G606" s="208">
        <f>F608</f>
        <v>0</v>
      </c>
      <c r="H606" s="20">
        <v>0</v>
      </c>
      <c r="I606" s="17">
        <f t="shared" si="27"/>
        <v>2760000</v>
      </c>
      <c r="J606" s="98"/>
      <c r="M606" s="31"/>
    </row>
    <row r="607" spans="1:13" s="3" customFormat="1" ht="18.55" hidden="1" outlineLevel="1">
      <c r="A607" s="98"/>
      <c r="B607" s="575"/>
      <c r="C607" s="206" t="s">
        <v>39</v>
      </c>
      <c r="D607" s="37" t="s">
        <v>9</v>
      </c>
      <c r="E607" s="19" t="s">
        <v>17</v>
      </c>
      <c r="F607" s="208">
        <v>0</v>
      </c>
      <c r="G607" s="208">
        <f>F605</f>
        <v>3</v>
      </c>
      <c r="H607" s="20">
        <v>10000</v>
      </c>
      <c r="I607" s="17">
        <f t="shared" si="27"/>
        <v>2770000</v>
      </c>
      <c r="J607" s="98"/>
      <c r="M607" s="31"/>
    </row>
    <row r="608" spans="1:13" s="3" customFormat="1" ht="18.55" hidden="1" outlineLevel="1">
      <c r="A608" s="98"/>
      <c r="B608" s="575"/>
      <c r="C608" s="206" t="s">
        <v>39</v>
      </c>
      <c r="D608" s="37" t="s">
        <v>24</v>
      </c>
      <c r="E608" s="19" t="s">
        <v>17</v>
      </c>
      <c r="F608" s="204">
        <f>F607</f>
        <v>0</v>
      </c>
      <c r="G608" s="204">
        <f>F606</f>
        <v>3</v>
      </c>
      <c r="H608" s="20">
        <v>10000</v>
      </c>
      <c r="I608" s="17">
        <f t="shared" si="27"/>
        <v>2780000</v>
      </c>
      <c r="J608" s="98"/>
      <c r="M608" s="31"/>
    </row>
    <row r="609" spans="1:13" s="3" customFormat="1" ht="18.55" hidden="1" outlineLevel="1">
      <c r="A609" s="98"/>
      <c r="B609" s="576" t="s">
        <v>7</v>
      </c>
      <c r="C609" s="206" t="s">
        <v>39</v>
      </c>
      <c r="D609" s="124" t="s">
        <v>23</v>
      </c>
      <c r="E609" s="23" t="s">
        <v>1</v>
      </c>
      <c r="F609" s="207">
        <v>3</v>
      </c>
      <c r="G609" s="207">
        <f>F611</f>
        <v>1</v>
      </c>
      <c r="H609" s="24">
        <v>0</v>
      </c>
      <c r="I609" s="17">
        <f t="shared" si="27"/>
        <v>2780000</v>
      </c>
      <c r="J609" s="98"/>
      <c r="M609" s="31"/>
    </row>
    <row r="610" spans="1:13" s="3" customFormat="1" ht="18.55" hidden="1" outlineLevel="1">
      <c r="A610" s="98"/>
      <c r="B610" s="576"/>
      <c r="C610" s="206" t="s">
        <v>39</v>
      </c>
      <c r="D610" s="124" t="s">
        <v>15</v>
      </c>
      <c r="E610" s="23" t="s">
        <v>1</v>
      </c>
      <c r="F610" s="209">
        <f>F609</f>
        <v>3</v>
      </c>
      <c r="G610" s="209">
        <f>F612</f>
        <v>1</v>
      </c>
      <c r="H610" s="24">
        <v>0</v>
      </c>
      <c r="I610" s="17">
        <f t="shared" si="27"/>
        <v>2780000</v>
      </c>
      <c r="J610" s="98"/>
      <c r="M610" s="31"/>
    </row>
    <row r="611" spans="1:13" s="3" customFormat="1" ht="18.55" hidden="1" outlineLevel="1">
      <c r="A611" s="98"/>
      <c r="B611" s="576"/>
      <c r="C611" s="206" t="s">
        <v>39</v>
      </c>
      <c r="D611" s="124" t="s">
        <v>0</v>
      </c>
      <c r="E611" s="23" t="s">
        <v>17</v>
      </c>
      <c r="F611" s="209">
        <v>1</v>
      </c>
      <c r="G611" s="209">
        <f>F609</f>
        <v>3</v>
      </c>
      <c r="H611" s="24">
        <v>10000</v>
      </c>
      <c r="I611" s="17">
        <f t="shared" si="27"/>
        <v>2790000</v>
      </c>
      <c r="J611" s="98"/>
      <c r="M611" s="31"/>
    </row>
    <row r="612" spans="1:13" s="3" customFormat="1" ht="18.55" hidden="1" outlineLevel="1">
      <c r="A612" s="98"/>
      <c r="B612" s="576"/>
      <c r="C612" s="206" t="s">
        <v>39</v>
      </c>
      <c r="D612" s="124" t="s">
        <v>24</v>
      </c>
      <c r="E612" s="23" t="s">
        <v>17</v>
      </c>
      <c r="F612" s="205">
        <f>F611</f>
        <v>1</v>
      </c>
      <c r="G612" s="205">
        <f>F610</f>
        <v>3</v>
      </c>
      <c r="H612" s="24">
        <v>10000</v>
      </c>
      <c r="I612" s="17">
        <f t="shared" si="27"/>
        <v>2800000</v>
      </c>
      <c r="J612" s="98"/>
      <c r="M612" s="31"/>
    </row>
    <row r="613" spans="1:13" s="3" customFormat="1" ht="18.55" hidden="1" outlineLevel="1">
      <c r="A613" s="98"/>
      <c r="B613" s="574" t="s">
        <v>8</v>
      </c>
      <c r="C613" s="206" t="s">
        <v>39</v>
      </c>
      <c r="D613" s="123" t="s">
        <v>16</v>
      </c>
      <c r="E613" s="15" t="s">
        <v>1</v>
      </c>
      <c r="F613" s="208">
        <v>3</v>
      </c>
      <c r="G613" s="208">
        <f>F615</f>
        <v>2</v>
      </c>
      <c r="H613" s="16">
        <v>0</v>
      </c>
      <c r="I613" s="17">
        <f t="shared" si="27"/>
        <v>2800000</v>
      </c>
      <c r="J613" s="98"/>
      <c r="M613" s="31"/>
    </row>
    <row r="614" spans="1:13" s="3" customFormat="1" ht="18.55" hidden="1" outlineLevel="1">
      <c r="A614" s="98"/>
      <c r="B614" s="575"/>
      <c r="C614" s="206" t="s">
        <v>39</v>
      </c>
      <c r="D614" s="37" t="s">
        <v>111</v>
      </c>
      <c r="E614" s="19" t="s">
        <v>1</v>
      </c>
      <c r="F614" s="208">
        <f>F613</f>
        <v>3</v>
      </c>
      <c r="G614" s="208">
        <f>F616</f>
        <v>2</v>
      </c>
      <c r="H614" s="20">
        <v>0</v>
      </c>
      <c r="I614" s="17">
        <f t="shared" si="27"/>
        <v>2800000</v>
      </c>
      <c r="J614" s="98"/>
      <c r="M614" s="31"/>
    </row>
    <row r="615" spans="1:13" s="3" customFormat="1" ht="18.55" hidden="1" outlineLevel="1">
      <c r="A615" s="98"/>
      <c r="B615" s="575"/>
      <c r="C615" s="206" t="s">
        <v>39</v>
      </c>
      <c r="D615" s="37" t="s">
        <v>23</v>
      </c>
      <c r="E615" s="19" t="s">
        <v>17</v>
      </c>
      <c r="F615" s="208">
        <v>2</v>
      </c>
      <c r="G615" s="208">
        <f>F613</f>
        <v>3</v>
      </c>
      <c r="H615" s="20">
        <v>10000</v>
      </c>
      <c r="I615" s="17">
        <f t="shared" si="27"/>
        <v>2810000</v>
      </c>
      <c r="J615" s="98"/>
      <c r="M615" s="31"/>
    </row>
    <row r="616" spans="1:13" s="3" customFormat="1" ht="18.55" hidden="1" outlineLevel="1">
      <c r="A616" s="98"/>
      <c r="B616" s="575"/>
      <c r="C616" s="206" t="s">
        <v>39</v>
      </c>
      <c r="D616" s="37" t="s">
        <v>24</v>
      </c>
      <c r="E616" s="19" t="s">
        <v>17</v>
      </c>
      <c r="F616" s="204">
        <f>F615</f>
        <v>2</v>
      </c>
      <c r="G616" s="204">
        <f>F614</f>
        <v>3</v>
      </c>
      <c r="H616" s="20">
        <v>10000</v>
      </c>
      <c r="I616" s="17">
        <f t="shared" si="27"/>
        <v>2820000</v>
      </c>
      <c r="J616" s="98"/>
      <c r="M616" s="31"/>
    </row>
    <row r="617" spans="1:13" s="3" customFormat="1" ht="18.55" hidden="1" outlineLevel="1">
      <c r="A617" s="98"/>
      <c r="B617" s="576" t="s">
        <v>10</v>
      </c>
      <c r="C617" s="206" t="s">
        <v>39</v>
      </c>
      <c r="D617" s="124" t="s">
        <v>13</v>
      </c>
      <c r="E617" s="23" t="str">
        <f>E613</f>
        <v>Thắng</v>
      </c>
      <c r="F617" s="207">
        <v>3</v>
      </c>
      <c r="G617" s="207">
        <f>F619</f>
        <v>0</v>
      </c>
      <c r="H617" s="24">
        <v>0</v>
      </c>
      <c r="I617" s="17">
        <f t="shared" si="27"/>
        <v>2820000</v>
      </c>
      <c r="J617" s="98"/>
      <c r="M617" s="31"/>
    </row>
    <row r="618" spans="1:13" s="3" customFormat="1" ht="18.55" hidden="1" outlineLevel="1">
      <c r="A618" s="98"/>
      <c r="B618" s="576"/>
      <c r="C618" s="206" t="s">
        <v>39</v>
      </c>
      <c r="D618" s="124" t="s">
        <v>0</v>
      </c>
      <c r="E618" s="23" t="s">
        <v>1</v>
      </c>
      <c r="F618" s="209">
        <f>F617</f>
        <v>3</v>
      </c>
      <c r="G618" s="209">
        <f>F620</f>
        <v>0</v>
      </c>
      <c r="H618" s="24">
        <v>0</v>
      </c>
      <c r="I618" s="17">
        <f t="shared" si="27"/>
        <v>2820000</v>
      </c>
      <c r="J618" s="98"/>
      <c r="M618" s="31"/>
    </row>
    <row r="619" spans="1:13" s="3" customFormat="1" ht="18.55" hidden="1" outlineLevel="1">
      <c r="A619" s="98"/>
      <c r="B619" s="576"/>
      <c r="C619" s="206" t="s">
        <v>39</v>
      </c>
      <c r="D619" s="124" t="s">
        <v>23</v>
      </c>
      <c r="E619" s="23" t="s">
        <v>17</v>
      </c>
      <c r="F619" s="209">
        <v>0</v>
      </c>
      <c r="G619" s="209">
        <f>F617</f>
        <v>3</v>
      </c>
      <c r="H619" s="24">
        <v>10000</v>
      </c>
      <c r="I619" s="17">
        <f t="shared" si="27"/>
        <v>2830000</v>
      </c>
      <c r="J619" s="98"/>
      <c r="M619" s="31"/>
    </row>
    <row r="620" spans="1:13" s="3" customFormat="1" ht="18.55" hidden="1" outlineLevel="1">
      <c r="A620" s="98"/>
      <c r="B620" s="576"/>
      <c r="C620" s="206" t="s">
        <v>39</v>
      </c>
      <c r="D620" s="124" t="s">
        <v>111</v>
      </c>
      <c r="E620" s="23" t="s">
        <v>17</v>
      </c>
      <c r="F620" s="205">
        <f>F619</f>
        <v>0</v>
      </c>
      <c r="G620" s="205">
        <f>F618</f>
        <v>3</v>
      </c>
      <c r="H620" s="24">
        <v>0</v>
      </c>
      <c r="I620" s="17">
        <f t="shared" si="27"/>
        <v>2830000</v>
      </c>
      <c r="J620" s="98"/>
      <c r="M620" s="31"/>
    </row>
    <row r="621" spans="1:13" s="3" customFormat="1" ht="18.55" hidden="1" outlineLevel="1">
      <c r="A621" s="98"/>
      <c r="B621" s="574" t="s">
        <v>31</v>
      </c>
      <c r="C621" s="206" t="s">
        <v>39</v>
      </c>
      <c r="D621" s="123" t="s">
        <v>13</v>
      </c>
      <c r="E621" s="15" t="s">
        <v>1</v>
      </c>
      <c r="F621" s="208">
        <v>3</v>
      </c>
      <c r="G621" s="208">
        <f>F623</f>
        <v>1</v>
      </c>
      <c r="H621" s="16">
        <v>0</v>
      </c>
      <c r="I621" s="17">
        <f t="shared" ref="I621:I628" si="28">I620+H621</f>
        <v>2830000</v>
      </c>
      <c r="J621" s="98"/>
      <c r="M621" s="31"/>
    </row>
    <row r="622" spans="1:13" s="3" customFormat="1" ht="18.55" hidden="1" outlineLevel="1">
      <c r="A622" s="98"/>
      <c r="B622" s="575"/>
      <c r="C622" s="206" t="s">
        <v>39</v>
      </c>
      <c r="D622" s="37" t="s">
        <v>0</v>
      </c>
      <c r="E622" s="19" t="s">
        <v>1</v>
      </c>
      <c r="F622" s="208">
        <f>F621</f>
        <v>3</v>
      </c>
      <c r="G622" s="208">
        <f>F624</f>
        <v>1</v>
      </c>
      <c r="H622" s="20">
        <v>0</v>
      </c>
      <c r="I622" s="17">
        <f t="shared" si="28"/>
        <v>2830000</v>
      </c>
      <c r="J622" s="98"/>
      <c r="M622" s="31"/>
    </row>
    <row r="623" spans="1:13" s="3" customFormat="1" ht="18.55" hidden="1" outlineLevel="1">
      <c r="A623" s="98"/>
      <c r="B623" s="575"/>
      <c r="C623" s="206" t="s">
        <v>39</v>
      </c>
      <c r="D623" s="37" t="s">
        <v>23</v>
      </c>
      <c r="E623" s="19" t="s">
        <v>17</v>
      </c>
      <c r="F623" s="208">
        <v>1</v>
      </c>
      <c r="G623" s="208">
        <f>F621</f>
        <v>3</v>
      </c>
      <c r="H623" s="20">
        <v>10000</v>
      </c>
      <c r="I623" s="17">
        <f t="shared" si="28"/>
        <v>2840000</v>
      </c>
      <c r="J623" s="98"/>
      <c r="M623" s="31"/>
    </row>
    <row r="624" spans="1:13" s="3" customFormat="1" ht="18.55" hidden="1" outlineLevel="1">
      <c r="A624" s="98"/>
      <c r="B624" s="575"/>
      <c r="C624" s="206" t="s">
        <v>39</v>
      </c>
      <c r="D624" s="37" t="s">
        <v>16</v>
      </c>
      <c r="E624" s="19" t="s">
        <v>17</v>
      </c>
      <c r="F624" s="204">
        <f>F623</f>
        <v>1</v>
      </c>
      <c r="G624" s="204">
        <f>F622</f>
        <v>3</v>
      </c>
      <c r="H624" s="20">
        <v>10000</v>
      </c>
      <c r="I624" s="17">
        <f t="shared" si="28"/>
        <v>2850000</v>
      </c>
      <c r="J624" s="98"/>
      <c r="M624" s="31"/>
    </row>
    <row r="625" spans="1:13" s="3" customFormat="1" ht="18.55" hidden="1" outlineLevel="1">
      <c r="A625" s="98"/>
      <c r="B625" s="576" t="s">
        <v>36</v>
      </c>
      <c r="C625" s="206" t="s">
        <v>39</v>
      </c>
      <c r="D625" s="124" t="s">
        <v>23</v>
      </c>
      <c r="E625" s="23" t="str">
        <f>E621</f>
        <v>Thắng</v>
      </c>
      <c r="F625" s="207">
        <v>3</v>
      </c>
      <c r="G625" s="207">
        <f>F627</f>
        <v>1</v>
      </c>
      <c r="H625" s="24">
        <v>0</v>
      </c>
      <c r="I625" s="17">
        <f t="shared" si="28"/>
        <v>2850000</v>
      </c>
      <c r="J625" s="98"/>
      <c r="M625" s="31"/>
    </row>
    <row r="626" spans="1:13" s="3" customFormat="1" ht="18.55" hidden="1" outlineLevel="1">
      <c r="A626" s="98"/>
      <c r="B626" s="576"/>
      <c r="C626" s="206" t="s">
        <v>39</v>
      </c>
      <c r="D626" s="124" t="s">
        <v>16</v>
      </c>
      <c r="E626" s="23" t="s">
        <v>1</v>
      </c>
      <c r="F626" s="209">
        <f>F625</f>
        <v>3</v>
      </c>
      <c r="G626" s="209">
        <f>F628</f>
        <v>1</v>
      </c>
      <c r="H626" s="24">
        <v>0</v>
      </c>
      <c r="I626" s="17">
        <f t="shared" si="28"/>
        <v>2850000</v>
      </c>
      <c r="J626" s="98"/>
      <c r="M626" s="31"/>
    </row>
    <row r="627" spans="1:13" s="3" customFormat="1" ht="18.55" hidden="1" outlineLevel="1">
      <c r="A627" s="98"/>
      <c r="B627" s="576"/>
      <c r="C627" s="206" t="s">
        <v>39</v>
      </c>
      <c r="D627" s="124" t="s">
        <v>13</v>
      </c>
      <c r="E627" s="23" t="s">
        <v>17</v>
      </c>
      <c r="F627" s="209">
        <v>1</v>
      </c>
      <c r="G627" s="209">
        <f>F625</f>
        <v>3</v>
      </c>
      <c r="H627" s="24">
        <v>10000</v>
      </c>
      <c r="I627" s="17">
        <f t="shared" si="28"/>
        <v>2860000</v>
      </c>
      <c r="J627" s="98"/>
      <c r="M627" s="31"/>
    </row>
    <row r="628" spans="1:13" s="3" customFormat="1" ht="18.55" hidden="1" outlineLevel="1">
      <c r="A628" s="98"/>
      <c r="B628" s="576"/>
      <c r="C628" s="206" t="s">
        <v>39</v>
      </c>
      <c r="D628" s="124" t="s">
        <v>15</v>
      </c>
      <c r="E628" s="23" t="s">
        <v>17</v>
      </c>
      <c r="F628" s="205">
        <f>F627</f>
        <v>1</v>
      </c>
      <c r="G628" s="205">
        <f>F626</f>
        <v>3</v>
      </c>
      <c r="H628" s="24">
        <v>10000</v>
      </c>
      <c r="I628" s="17">
        <f t="shared" si="28"/>
        <v>2870000</v>
      </c>
      <c r="J628" s="98"/>
      <c r="M628" s="31"/>
    </row>
    <row r="629" spans="1:13" s="3" customFormat="1" ht="18.55" collapsed="1">
      <c r="A629" s="98"/>
      <c r="B629" s="6" t="s">
        <v>246</v>
      </c>
      <c r="C629" s="7"/>
      <c r="D629" s="122"/>
      <c r="E629" s="9"/>
      <c r="F629" s="9"/>
      <c r="G629" s="9"/>
      <c r="H629" s="11">
        <f>SUM(H630:H661)</f>
        <v>150000</v>
      </c>
      <c r="I629" s="12">
        <v>0</v>
      </c>
      <c r="J629" s="98"/>
    </row>
    <row r="630" spans="1:13" s="3" customFormat="1" ht="18.55" hidden="1" outlineLevel="1">
      <c r="A630" s="98"/>
      <c r="B630" s="574" t="s">
        <v>2</v>
      </c>
      <c r="C630" s="213" t="s">
        <v>39</v>
      </c>
      <c r="D630" s="123" t="s">
        <v>16</v>
      </c>
      <c r="E630" s="15" t="s">
        <v>1</v>
      </c>
      <c r="F630" s="215">
        <v>3</v>
      </c>
      <c r="G630" s="215">
        <f>F632</f>
        <v>2</v>
      </c>
      <c r="H630" s="16">
        <v>0</v>
      </c>
      <c r="I630" s="17">
        <f>I628+H630</f>
        <v>2870000</v>
      </c>
      <c r="J630" s="98"/>
    </row>
    <row r="631" spans="1:13" s="3" customFormat="1" ht="18.55" hidden="1" outlineLevel="1">
      <c r="A631" s="98"/>
      <c r="B631" s="575"/>
      <c r="C631" s="213" t="s">
        <v>39</v>
      </c>
      <c r="D631" s="37" t="s">
        <v>23</v>
      </c>
      <c r="E631" s="19" t="s">
        <v>1</v>
      </c>
      <c r="F631" s="214">
        <f>F630</f>
        <v>3</v>
      </c>
      <c r="G631" s="214">
        <f>F633</f>
        <v>2</v>
      </c>
      <c r="H631" s="20">
        <v>0</v>
      </c>
      <c r="I631" s="17">
        <f t="shared" ref="I631:I661" si="29">I630+H631</f>
        <v>2870000</v>
      </c>
      <c r="J631" s="98"/>
    </row>
    <row r="632" spans="1:13" s="3" customFormat="1" ht="18.55" hidden="1" outlineLevel="1">
      <c r="A632" s="98"/>
      <c r="B632" s="575"/>
      <c r="C632" s="213" t="s">
        <v>39</v>
      </c>
      <c r="D632" s="37" t="s">
        <v>14</v>
      </c>
      <c r="E632" s="19" t="s">
        <v>17</v>
      </c>
      <c r="F632" s="214">
        <v>2</v>
      </c>
      <c r="G632" s="214">
        <f>F630</f>
        <v>3</v>
      </c>
      <c r="H632" s="20">
        <v>10000</v>
      </c>
      <c r="I632" s="17">
        <f t="shared" si="29"/>
        <v>2880000</v>
      </c>
      <c r="J632" s="98"/>
    </row>
    <row r="633" spans="1:13" s="3" customFormat="1" ht="18.55" hidden="1" outlineLevel="1">
      <c r="A633" s="98"/>
      <c r="B633" s="575"/>
      <c r="C633" s="213" t="s">
        <v>39</v>
      </c>
      <c r="D633" s="37" t="s">
        <v>247</v>
      </c>
      <c r="E633" s="19" t="s">
        <v>17</v>
      </c>
      <c r="F633" s="211">
        <f>F632</f>
        <v>2</v>
      </c>
      <c r="G633" s="211">
        <f>F631</f>
        <v>3</v>
      </c>
      <c r="H633" s="20">
        <v>0</v>
      </c>
      <c r="I633" s="17">
        <f t="shared" si="29"/>
        <v>2880000</v>
      </c>
      <c r="J633" s="98"/>
    </row>
    <row r="634" spans="1:13" s="3" customFormat="1" ht="18.55" hidden="1" outlineLevel="1">
      <c r="A634" s="98"/>
      <c r="B634" s="576" t="s">
        <v>3</v>
      </c>
      <c r="C634" s="213" t="s">
        <v>39</v>
      </c>
      <c r="D634" s="124" t="s">
        <v>25</v>
      </c>
      <c r="E634" s="23" t="str">
        <f>E630</f>
        <v>Thắng</v>
      </c>
      <c r="F634" s="216">
        <v>3</v>
      </c>
      <c r="G634" s="216">
        <f>F636</f>
        <v>2</v>
      </c>
      <c r="H634" s="24">
        <v>0</v>
      </c>
      <c r="I634" s="17">
        <f t="shared" si="29"/>
        <v>2880000</v>
      </c>
      <c r="J634" s="98"/>
    </row>
    <row r="635" spans="1:13" s="3" customFormat="1" ht="18.55" hidden="1" outlineLevel="1">
      <c r="A635" s="98"/>
      <c r="B635" s="576"/>
      <c r="C635" s="213" t="s">
        <v>39</v>
      </c>
      <c r="D635" s="124" t="s">
        <v>15</v>
      </c>
      <c r="E635" s="23" t="s">
        <v>1</v>
      </c>
      <c r="F635" s="217">
        <f>F634</f>
        <v>3</v>
      </c>
      <c r="G635" s="217">
        <f>F637</f>
        <v>2</v>
      </c>
      <c r="H635" s="24">
        <v>0</v>
      </c>
      <c r="I635" s="17">
        <f t="shared" si="29"/>
        <v>2880000</v>
      </c>
      <c r="J635" s="98"/>
    </row>
    <row r="636" spans="1:13" s="3" customFormat="1" ht="18.55" hidden="1" outlineLevel="1">
      <c r="A636" s="98"/>
      <c r="B636" s="576"/>
      <c r="C636" s="213" t="s">
        <v>39</v>
      </c>
      <c r="D636" s="124" t="s">
        <v>4</v>
      </c>
      <c r="E636" s="23" t="s">
        <v>17</v>
      </c>
      <c r="F636" s="217">
        <v>2</v>
      </c>
      <c r="G636" s="217">
        <f>F634</f>
        <v>3</v>
      </c>
      <c r="H636" s="24">
        <v>10000</v>
      </c>
      <c r="I636" s="17">
        <f t="shared" si="29"/>
        <v>2890000</v>
      </c>
      <c r="J636" s="98"/>
    </row>
    <row r="637" spans="1:13" s="3" customFormat="1" ht="18.55" hidden="1" outlineLevel="1">
      <c r="A637" s="98"/>
      <c r="B637" s="576"/>
      <c r="C637" s="213" t="s">
        <v>39</v>
      </c>
      <c r="D637" s="124" t="s">
        <v>24</v>
      </c>
      <c r="E637" s="23" t="s">
        <v>17</v>
      </c>
      <c r="F637" s="212">
        <f>F636</f>
        <v>2</v>
      </c>
      <c r="G637" s="212">
        <f>F635</f>
        <v>3</v>
      </c>
      <c r="H637" s="24">
        <v>10000</v>
      </c>
      <c r="I637" s="17">
        <f t="shared" si="29"/>
        <v>2900000</v>
      </c>
      <c r="J637" s="98"/>
    </row>
    <row r="638" spans="1:13" s="3" customFormat="1" ht="18.55" hidden="1" outlineLevel="1">
      <c r="A638" s="98"/>
      <c r="B638" s="574" t="s">
        <v>6</v>
      </c>
      <c r="C638" s="213" t="s">
        <v>39</v>
      </c>
      <c r="D638" s="123" t="s">
        <v>14</v>
      </c>
      <c r="E638" s="15" t="s">
        <v>1</v>
      </c>
      <c r="F638" s="214">
        <v>3</v>
      </c>
      <c r="G638" s="214">
        <f>F640</f>
        <v>2</v>
      </c>
      <c r="H638" s="16">
        <v>0</v>
      </c>
      <c r="I638" s="17">
        <f t="shared" si="29"/>
        <v>2900000</v>
      </c>
      <c r="J638" s="98"/>
      <c r="M638" s="31"/>
    </row>
    <row r="639" spans="1:13" s="3" customFormat="1" ht="18.55" hidden="1" outlineLevel="1">
      <c r="A639" s="98"/>
      <c r="B639" s="575"/>
      <c r="C639" s="213" t="s">
        <v>39</v>
      </c>
      <c r="D639" s="37" t="s">
        <v>5</v>
      </c>
      <c r="E639" s="19" t="s">
        <v>1</v>
      </c>
      <c r="F639" s="214">
        <f>F638</f>
        <v>3</v>
      </c>
      <c r="G639" s="214">
        <f>F641</f>
        <v>2</v>
      </c>
      <c r="H639" s="20">
        <v>0</v>
      </c>
      <c r="I639" s="17">
        <f t="shared" si="29"/>
        <v>2900000</v>
      </c>
      <c r="J639" s="98"/>
      <c r="M639" s="31"/>
    </row>
    <row r="640" spans="1:13" s="3" customFormat="1" ht="18.55" hidden="1" outlineLevel="1">
      <c r="A640" s="98"/>
      <c r="B640" s="575"/>
      <c r="C640" s="213" t="s">
        <v>39</v>
      </c>
      <c r="D640" s="37" t="s">
        <v>0</v>
      </c>
      <c r="E640" s="19" t="s">
        <v>17</v>
      </c>
      <c r="F640" s="214">
        <v>2</v>
      </c>
      <c r="G640" s="214">
        <f>F638</f>
        <v>3</v>
      </c>
      <c r="H640" s="20">
        <v>10000</v>
      </c>
      <c r="I640" s="17">
        <f t="shared" si="29"/>
        <v>2910000</v>
      </c>
      <c r="J640" s="98"/>
      <c r="M640" s="31"/>
    </row>
    <row r="641" spans="1:13" s="3" customFormat="1" ht="18.55" hidden="1" outlineLevel="1">
      <c r="A641" s="98"/>
      <c r="B641" s="575"/>
      <c r="C641" s="213" t="s">
        <v>39</v>
      </c>
      <c r="D641" s="37" t="s">
        <v>16</v>
      </c>
      <c r="E641" s="19" t="s">
        <v>17</v>
      </c>
      <c r="F641" s="211">
        <f>F640</f>
        <v>2</v>
      </c>
      <c r="G641" s="211">
        <f>F639</f>
        <v>3</v>
      </c>
      <c r="H641" s="20">
        <v>10000</v>
      </c>
      <c r="I641" s="17">
        <f t="shared" si="29"/>
        <v>2920000</v>
      </c>
      <c r="J641" s="98"/>
      <c r="M641" s="31"/>
    </row>
    <row r="642" spans="1:13" s="3" customFormat="1" ht="18.55" hidden="1" outlineLevel="1">
      <c r="A642" s="98"/>
      <c r="B642" s="576" t="s">
        <v>7</v>
      </c>
      <c r="C642" s="213" t="s">
        <v>39</v>
      </c>
      <c r="D642" s="124" t="s">
        <v>14</v>
      </c>
      <c r="E642" s="23" t="s">
        <v>1</v>
      </c>
      <c r="F642" s="216">
        <v>3</v>
      </c>
      <c r="G642" s="216">
        <f>F644</f>
        <v>1</v>
      </c>
      <c r="H642" s="24">
        <v>0</v>
      </c>
      <c r="I642" s="17">
        <f t="shared" si="29"/>
        <v>2920000</v>
      </c>
      <c r="J642" s="98"/>
      <c r="M642" s="31"/>
    </row>
    <row r="643" spans="1:13" s="3" customFormat="1" ht="18.55" hidden="1" outlineLevel="1">
      <c r="A643" s="98"/>
      <c r="B643" s="576"/>
      <c r="C643" s="213" t="s">
        <v>39</v>
      </c>
      <c r="D643" s="124" t="s">
        <v>5</v>
      </c>
      <c r="E643" s="23" t="s">
        <v>1</v>
      </c>
      <c r="F643" s="217">
        <f>F642</f>
        <v>3</v>
      </c>
      <c r="G643" s="217">
        <f>F645</f>
        <v>1</v>
      </c>
      <c r="H643" s="24">
        <v>0</v>
      </c>
      <c r="I643" s="17">
        <f t="shared" si="29"/>
        <v>2920000</v>
      </c>
      <c r="J643" s="98"/>
      <c r="M643" s="31"/>
    </row>
    <row r="644" spans="1:13" s="3" customFormat="1" ht="18.55" hidden="1" outlineLevel="1">
      <c r="A644" s="98"/>
      <c r="B644" s="576"/>
      <c r="C644" s="213" t="s">
        <v>39</v>
      </c>
      <c r="D644" s="124" t="s">
        <v>0</v>
      </c>
      <c r="E644" s="23" t="s">
        <v>17</v>
      </c>
      <c r="F644" s="217">
        <v>1</v>
      </c>
      <c r="G644" s="217">
        <f>F642</f>
        <v>3</v>
      </c>
      <c r="H644" s="24">
        <v>10000</v>
      </c>
      <c r="I644" s="17">
        <f t="shared" si="29"/>
        <v>2930000</v>
      </c>
      <c r="J644" s="98"/>
      <c r="M644" s="31"/>
    </row>
    <row r="645" spans="1:13" s="3" customFormat="1" ht="18.55" hidden="1" outlineLevel="1">
      <c r="A645" s="98"/>
      <c r="B645" s="576"/>
      <c r="C645" s="213" t="s">
        <v>39</v>
      </c>
      <c r="D645" s="124" t="s">
        <v>16</v>
      </c>
      <c r="E645" s="23" t="s">
        <v>17</v>
      </c>
      <c r="F645" s="212">
        <f>F644</f>
        <v>1</v>
      </c>
      <c r="G645" s="212">
        <f>F643</f>
        <v>3</v>
      </c>
      <c r="H645" s="24">
        <v>10000</v>
      </c>
      <c r="I645" s="17">
        <f t="shared" si="29"/>
        <v>2940000</v>
      </c>
      <c r="J645" s="98"/>
      <c r="M645" s="31"/>
    </row>
    <row r="646" spans="1:13" s="3" customFormat="1" ht="18.55" hidden="1" outlineLevel="1">
      <c r="A646" s="98"/>
      <c r="B646" s="574" t="s">
        <v>8</v>
      </c>
      <c r="C646" s="213" t="s">
        <v>39</v>
      </c>
      <c r="D646" s="123" t="s">
        <v>14</v>
      </c>
      <c r="E646" s="15" t="s">
        <v>1</v>
      </c>
      <c r="F646" s="214">
        <v>3</v>
      </c>
      <c r="G646" s="214">
        <f>F648</f>
        <v>0</v>
      </c>
      <c r="H646" s="16">
        <v>0</v>
      </c>
      <c r="I646" s="17">
        <f t="shared" si="29"/>
        <v>2940000</v>
      </c>
      <c r="J646" s="98"/>
      <c r="M646" s="31"/>
    </row>
    <row r="647" spans="1:13" s="3" customFormat="1" ht="18.55" hidden="1" outlineLevel="1">
      <c r="A647" s="98"/>
      <c r="B647" s="575"/>
      <c r="C647" s="213" t="s">
        <v>39</v>
      </c>
      <c r="D647" s="37" t="s">
        <v>15</v>
      </c>
      <c r="E647" s="19" t="s">
        <v>1</v>
      </c>
      <c r="F647" s="214">
        <f>F646</f>
        <v>3</v>
      </c>
      <c r="G647" s="214">
        <f>F649</f>
        <v>0</v>
      </c>
      <c r="H647" s="20">
        <v>0</v>
      </c>
      <c r="I647" s="17">
        <f t="shared" si="29"/>
        <v>2940000</v>
      </c>
      <c r="J647" s="98"/>
      <c r="M647" s="31"/>
    </row>
    <row r="648" spans="1:13" s="3" customFormat="1" ht="18.55" hidden="1" outlineLevel="1">
      <c r="A648" s="98"/>
      <c r="B648" s="575"/>
      <c r="C648" s="213" t="s">
        <v>39</v>
      </c>
      <c r="D648" s="37" t="s">
        <v>25</v>
      </c>
      <c r="E648" s="19" t="s">
        <v>17</v>
      </c>
      <c r="F648" s="214">
        <v>0</v>
      </c>
      <c r="G648" s="214">
        <f>F646</f>
        <v>3</v>
      </c>
      <c r="H648" s="20">
        <v>10000</v>
      </c>
      <c r="I648" s="17">
        <f t="shared" si="29"/>
        <v>2950000</v>
      </c>
      <c r="J648" s="98"/>
      <c r="M648" s="31"/>
    </row>
    <row r="649" spans="1:13" s="3" customFormat="1" ht="18.55" hidden="1" outlineLevel="1">
      <c r="A649" s="98"/>
      <c r="B649" s="575"/>
      <c r="C649" s="213" t="s">
        <v>39</v>
      </c>
      <c r="D649" s="37" t="s">
        <v>5</v>
      </c>
      <c r="E649" s="19" t="s">
        <v>17</v>
      </c>
      <c r="F649" s="211">
        <f>F648</f>
        <v>0</v>
      </c>
      <c r="G649" s="211">
        <f>F647</f>
        <v>3</v>
      </c>
      <c r="H649" s="20">
        <v>10000</v>
      </c>
      <c r="I649" s="17">
        <f t="shared" si="29"/>
        <v>2960000</v>
      </c>
      <c r="J649" s="98"/>
      <c r="M649" s="31"/>
    </row>
    <row r="650" spans="1:13" s="3" customFormat="1" ht="18.55" hidden="1" outlineLevel="1">
      <c r="A650" s="98"/>
      <c r="B650" s="576" t="s">
        <v>10</v>
      </c>
      <c r="C650" s="213" t="s">
        <v>39</v>
      </c>
      <c r="D650" s="124" t="s">
        <v>25</v>
      </c>
      <c r="E650" s="23" t="str">
        <f>E646</f>
        <v>Thắng</v>
      </c>
      <c r="F650" s="216">
        <v>3</v>
      </c>
      <c r="G650" s="216">
        <f>F652</f>
        <v>0</v>
      </c>
      <c r="H650" s="24">
        <v>0</v>
      </c>
      <c r="I650" s="17">
        <f t="shared" si="29"/>
        <v>2960000</v>
      </c>
      <c r="J650" s="98"/>
      <c r="M650" s="31"/>
    </row>
    <row r="651" spans="1:13" s="3" customFormat="1" ht="18.55" hidden="1" outlineLevel="1">
      <c r="A651" s="98"/>
      <c r="B651" s="576"/>
      <c r="C651" s="213" t="s">
        <v>39</v>
      </c>
      <c r="D651" s="124" t="s">
        <v>24</v>
      </c>
      <c r="E651" s="23" t="s">
        <v>1</v>
      </c>
      <c r="F651" s="217">
        <f>F650</f>
        <v>3</v>
      </c>
      <c r="G651" s="217">
        <f>F653</f>
        <v>0</v>
      </c>
      <c r="H651" s="24">
        <v>0</v>
      </c>
      <c r="I651" s="17">
        <f t="shared" si="29"/>
        <v>2960000</v>
      </c>
      <c r="J651" s="98"/>
      <c r="M651" s="31"/>
    </row>
    <row r="652" spans="1:13" s="3" customFormat="1" ht="18.55" hidden="1" outlineLevel="1">
      <c r="A652" s="98"/>
      <c r="B652" s="576"/>
      <c r="C652" s="213" t="s">
        <v>39</v>
      </c>
      <c r="D652" s="124" t="s">
        <v>23</v>
      </c>
      <c r="E652" s="23" t="s">
        <v>17</v>
      </c>
      <c r="F652" s="217">
        <v>0</v>
      </c>
      <c r="G652" s="217">
        <f>F650</f>
        <v>3</v>
      </c>
      <c r="H652" s="24">
        <v>10000</v>
      </c>
      <c r="I652" s="17">
        <f t="shared" si="29"/>
        <v>2970000</v>
      </c>
      <c r="J652" s="98"/>
      <c r="M652" s="31"/>
    </row>
    <row r="653" spans="1:13" s="3" customFormat="1" ht="18.55" hidden="1" outlineLevel="1">
      <c r="A653" s="98"/>
      <c r="B653" s="576"/>
      <c r="C653" s="213" t="s">
        <v>39</v>
      </c>
      <c r="D653" s="124" t="s">
        <v>15</v>
      </c>
      <c r="E653" s="23" t="s">
        <v>17</v>
      </c>
      <c r="F653" s="212">
        <f>F652</f>
        <v>0</v>
      </c>
      <c r="G653" s="212">
        <f>F651</f>
        <v>3</v>
      </c>
      <c r="H653" s="24">
        <v>10000</v>
      </c>
      <c r="I653" s="17">
        <f t="shared" si="29"/>
        <v>2980000</v>
      </c>
      <c r="J653" s="98"/>
      <c r="M653" s="31"/>
    </row>
    <row r="654" spans="1:13" s="3" customFormat="1" ht="18.55" hidden="1" outlineLevel="1">
      <c r="A654" s="98"/>
      <c r="B654" s="574" t="s">
        <v>31</v>
      </c>
      <c r="C654" s="213" t="s">
        <v>39</v>
      </c>
      <c r="D654" s="123" t="s">
        <v>25</v>
      </c>
      <c r="E654" s="15" t="s">
        <v>1</v>
      </c>
      <c r="F654" s="214">
        <v>3</v>
      </c>
      <c r="G654" s="214">
        <f>F656</f>
        <v>1</v>
      </c>
      <c r="H654" s="16">
        <v>0</v>
      </c>
      <c r="I654" s="17">
        <f t="shared" si="29"/>
        <v>2980000</v>
      </c>
      <c r="J654" s="98"/>
      <c r="M654" s="31"/>
    </row>
    <row r="655" spans="1:13" s="3" customFormat="1" ht="18.55" hidden="1" outlineLevel="1">
      <c r="A655" s="98"/>
      <c r="B655" s="575"/>
      <c r="C655" s="213" t="s">
        <v>39</v>
      </c>
      <c r="D655" s="37" t="s">
        <v>15</v>
      </c>
      <c r="E655" s="19" t="s">
        <v>1</v>
      </c>
      <c r="F655" s="214">
        <f>F654</f>
        <v>3</v>
      </c>
      <c r="G655" s="214">
        <f>F657</f>
        <v>1</v>
      </c>
      <c r="H655" s="20">
        <v>0</v>
      </c>
      <c r="I655" s="17">
        <f t="shared" si="29"/>
        <v>2980000</v>
      </c>
      <c r="J655" s="98"/>
      <c r="M655" s="31"/>
    </row>
    <row r="656" spans="1:13" s="3" customFormat="1" ht="18.55" hidden="1" outlineLevel="1">
      <c r="A656" s="98"/>
      <c r="B656" s="575"/>
      <c r="C656" s="213" t="s">
        <v>39</v>
      </c>
      <c r="D656" s="37" t="s">
        <v>23</v>
      </c>
      <c r="E656" s="19" t="s">
        <v>17</v>
      </c>
      <c r="F656" s="214">
        <v>1</v>
      </c>
      <c r="G656" s="214">
        <f>F654</f>
        <v>3</v>
      </c>
      <c r="H656" s="20">
        <v>10000</v>
      </c>
      <c r="I656" s="17">
        <f t="shared" si="29"/>
        <v>2990000</v>
      </c>
      <c r="J656" s="98"/>
      <c r="M656" s="31"/>
    </row>
    <row r="657" spans="1:13" s="3" customFormat="1" ht="18.55" hidden="1" outlineLevel="1">
      <c r="A657" s="98"/>
      <c r="B657" s="575"/>
      <c r="C657" s="213" t="s">
        <v>39</v>
      </c>
      <c r="D657" s="37" t="s">
        <v>24</v>
      </c>
      <c r="E657" s="19" t="s">
        <v>17</v>
      </c>
      <c r="F657" s="211">
        <f>F656</f>
        <v>1</v>
      </c>
      <c r="G657" s="211">
        <f>F655</f>
        <v>3</v>
      </c>
      <c r="H657" s="20">
        <v>10000</v>
      </c>
      <c r="I657" s="17">
        <f t="shared" si="29"/>
        <v>3000000</v>
      </c>
      <c r="J657" s="98"/>
      <c r="M657" s="31"/>
    </row>
    <row r="658" spans="1:13" s="3" customFormat="1" ht="18.55" hidden="1" outlineLevel="1">
      <c r="A658" s="98"/>
      <c r="B658" s="576" t="s">
        <v>36</v>
      </c>
      <c r="C658" s="213" t="s">
        <v>39</v>
      </c>
      <c r="D658" s="124" t="s">
        <v>23</v>
      </c>
      <c r="E658" s="23" t="str">
        <f>E654</f>
        <v>Thắng</v>
      </c>
      <c r="F658" s="216">
        <v>3</v>
      </c>
      <c r="G658" s="216">
        <f>F660</f>
        <v>0</v>
      </c>
      <c r="H658" s="24">
        <v>0</v>
      </c>
      <c r="I658" s="17">
        <f t="shared" si="29"/>
        <v>3000000</v>
      </c>
      <c r="J658" s="98"/>
      <c r="M658" s="31"/>
    </row>
    <row r="659" spans="1:13" s="3" customFormat="1" ht="18.55" hidden="1" outlineLevel="1">
      <c r="A659" s="98"/>
      <c r="B659" s="576"/>
      <c r="C659" s="213" t="s">
        <v>39</v>
      </c>
      <c r="D659" s="124" t="s">
        <v>0</v>
      </c>
      <c r="E659" s="23" t="s">
        <v>1</v>
      </c>
      <c r="F659" s="217">
        <f>F658</f>
        <v>3</v>
      </c>
      <c r="G659" s="217">
        <f>F661</f>
        <v>0</v>
      </c>
      <c r="H659" s="24">
        <v>0</v>
      </c>
      <c r="I659" s="17">
        <f t="shared" si="29"/>
        <v>3000000</v>
      </c>
      <c r="J659" s="98"/>
      <c r="M659" s="31"/>
    </row>
    <row r="660" spans="1:13" s="3" customFormat="1" ht="18.55" hidden="1" outlineLevel="1">
      <c r="A660" s="98"/>
      <c r="B660" s="576"/>
      <c r="C660" s="213" t="s">
        <v>39</v>
      </c>
      <c r="D660" s="124" t="s">
        <v>4</v>
      </c>
      <c r="E660" s="23" t="s">
        <v>17</v>
      </c>
      <c r="F660" s="217">
        <v>0</v>
      </c>
      <c r="G660" s="217">
        <f>F658</f>
        <v>3</v>
      </c>
      <c r="H660" s="24">
        <v>10000</v>
      </c>
      <c r="I660" s="17">
        <f t="shared" si="29"/>
        <v>3010000</v>
      </c>
      <c r="J660" s="98"/>
      <c r="M660" s="31"/>
    </row>
    <row r="661" spans="1:13" s="3" customFormat="1" ht="18.55" hidden="1" outlineLevel="1">
      <c r="A661" s="98"/>
      <c r="B661" s="576"/>
      <c r="C661" s="213" t="s">
        <v>39</v>
      </c>
      <c r="D661" s="124" t="s">
        <v>16</v>
      </c>
      <c r="E661" s="23" t="s">
        <v>17</v>
      </c>
      <c r="F661" s="212">
        <f>F660</f>
        <v>0</v>
      </c>
      <c r="G661" s="212">
        <f>F659</f>
        <v>3</v>
      </c>
      <c r="H661" s="24">
        <v>10000</v>
      </c>
      <c r="I661" s="17">
        <f t="shared" si="29"/>
        <v>3020000</v>
      </c>
      <c r="J661" s="98"/>
      <c r="M661" s="31"/>
    </row>
    <row r="662" spans="1:13" s="3" customFormat="1" ht="18.55" hidden="1" outlineLevel="1">
      <c r="A662" s="98"/>
      <c r="B662" s="574" t="s">
        <v>37</v>
      </c>
      <c r="C662" s="213" t="s">
        <v>39</v>
      </c>
      <c r="D662" s="123" t="s">
        <v>4</v>
      </c>
      <c r="E662" s="15" t="s">
        <v>1</v>
      </c>
      <c r="F662" s="214">
        <v>3</v>
      </c>
      <c r="G662" s="214">
        <f>F664</f>
        <v>1</v>
      </c>
      <c r="H662" s="16">
        <v>0</v>
      </c>
      <c r="I662" s="17">
        <f>I661+H662</f>
        <v>3020000</v>
      </c>
      <c r="J662" s="98"/>
      <c r="M662" s="31"/>
    </row>
    <row r="663" spans="1:13" s="3" customFormat="1" ht="18.55" hidden="1" outlineLevel="1">
      <c r="A663" s="98"/>
      <c r="B663" s="575"/>
      <c r="C663" s="213" t="s">
        <v>39</v>
      </c>
      <c r="D663" s="37" t="s">
        <v>16</v>
      </c>
      <c r="E663" s="19" t="s">
        <v>1</v>
      </c>
      <c r="F663" s="214">
        <f>F662</f>
        <v>3</v>
      </c>
      <c r="G663" s="214">
        <f>F665</f>
        <v>1</v>
      </c>
      <c r="H663" s="20">
        <v>0</v>
      </c>
      <c r="I663" s="17">
        <f>I662+H663</f>
        <v>3020000</v>
      </c>
      <c r="J663" s="98"/>
      <c r="M663" s="31"/>
    </row>
    <row r="664" spans="1:13" s="3" customFormat="1" ht="18.55" hidden="1" outlineLevel="1">
      <c r="A664" s="98"/>
      <c r="B664" s="575"/>
      <c r="C664" s="213" t="s">
        <v>39</v>
      </c>
      <c r="D664" s="37" t="s">
        <v>23</v>
      </c>
      <c r="E664" s="19" t="s">
        <v>17</v>
      </c>
      <c r="F664" s="214">
        <v>1</v>
      </c>
      <c r="G664" s="214">
        <f>F662</f>
        <v>3</v>
      </c>
      <c r="H664" s="20">
        <v>10000</v>
      </c>
      <c r="I664" s="17">
        <f>I663+H664</f>
        <v>3030000</v>
      </c>
      <c r="J664" s="98"/>
      <c r="M664" s="31"/>
    </row>
    <row r="665" spans="1:13" s="3" customFormat="1" ht="18.55" hidden="1" outlineLevel="1">
      <c r="A665" s="98"/>
      <c r="B665" s="575"/>
      <c r="C665" s="213" t="s">
        <v>39</v>
      </c>
      <c r="D665" s="37" t="s">
        <v>0</v>
      </c>
      <c r="E665" s="19" t="s">
        <v>17</v>
      </c>
      <c r="F665" s="211">
        <f>F664</f>
        <v>1</v>
      </c>
      <c r="G665" s="211">
        <f>F663</f>
        <v>3</v>
      </c>
      <c r="H665" s="20">
        <v>10000</v>
      </c>
      <c r="I665" s="17">
        <f>I664+H665</f>
        <v>3040000</v>
      </c>
      <c r="J665" s="98"/>
      <c r="M665" s="31"/>
    </row>
    <row r="666" spans="1:13" s="3" customFormat="1" ht="18.55" collapsed="1">
      <c r="A666" s="98"/>
      <c r="B666" s="6" t="s">
        <v>312</v>
      </c>
      <c r="C666" s="7"/>
      <c r="D666" s="122"/>
      <c r="E666" s="9"/>
      <c r="F666" s="9"/>
      <c r="G666" s="9"/>
      <c r="H666" s="11">
        <f>SUM(H667:H698)</f>
        <v>150000</v>
      </c>
      <c r="I666" s="12">
        <v>0</v>
      </c>
      <c r="J666" s="98"/>
    </row>
    <row r="667" spans="1:13" s="3" customFormat="1" ht="18.55" hidden="1" outlineLevel="1">
      <c r="A667" s="98"/>
      <c r="B667" s="574" t="s">
        <v>2</v>
      </c>
      <c r="C667" s="223" t="s">
        <v>39</v>
      </c>
      <c r="D667" s="123" t="s">
        <v>24</v>
      </c>
      <c r="E667" s="15" t="s">
        <v>1</v>
      </c>
      <c r="F667" s="227">
        <v>3</v>
      </c>
      <c r="G667" s="227">
        <f>F669</f>
        <v>2</v>
      </c>
      <c r="H667" s="16">
        <v>0</v>
      </c>
      <c r="I667" s="17">
        <f>I665+H667</f>
        <v>3040000</v>
      </c>
      <c r="J667" s="98"/>
    </row>
    <row r="668" spans="1:13" s="3" customFormat="1" ht="18.55" hidden="1" outlineLevel="1">
      <c r="A668" s="98"/>
      <c r="B668" s="575"/>
      <c r="C668" s="223" t="s">
        <v>39</v>
      </c>
      <c r="D668" s="37" t="s">
        <v>5</v>
      </c>
      <c r="E668" s="19" t="s">
        <v>1</v>
      </c>
      <c r="F668" s="225">
        <f>F667</f>
        <v>3</v>
      </c>
      <c r="G668" s="225">
        <f>F670</f>
        <v>2</v>
      </c>
      <c r="H668" s="20">
        <v>0</v>
      </c>
      <c r="I668" s="17">
        <f t="shared" ref="I668:I698" si="30">I667+H668</f>
        <v>3040000</v>
      </c>
      <c r="J668" s="98"/>
    </row>
    <row r="669" spans="1:13" s="3" customFormat="1" ht="18.55" hidden="1" outlineLevel="1">
      <c r="A669" s="98"/>
      <c r="B669" s="575"/>
      <c r="C669" s="223" t="s">
        <v>39</v>
      </c>
      <c r="D669" s="37" t="s">
        <v>25</v>
      </c>
      <c r="E669" s="19" t="s">
        <v>17</v>
      </c>
      <c r="F669" s="225">
        <v>2</v>
      </c>
      <c r="G669" s="225">
        <f>F667</f>
        <v>3</v>
      </c>
      <c r="H669" s="20">
        <v>10000</v>
      </c>
      <c r="I669" s="17">
        <f t="shared" si="30"/>
        <v>3050000</v>
      </c>
      <c r="J669" s="98"/>
    </row>
    <row r="670" spans="1:13" s="3" customFormat="1" ht="18.55" hidden="1" outlineLevel="1">
      <c r="A670" s="98"/>
      <c r="B670" s="575"/>
      <c r="C670" s="223" t="s">
        <v>39</v>
      </c>
      <c r="D670" s="37" t="s">
        <v>13</v>
      </c>
      <c r="E670" s="19" t="s">
        <v>17</v>
      </c>
      <c r="F670" s="221">
        <f>F669</f>
        <v>2</v>
      </c>
      <c r="G670" s="221">
        <f>F668</f>
        <v>3</v>
      </c>
      <c r="H670" s="20">
        <v>10000</v>
      </c>
      <c r="I670" s="17">
        <f t="shared" si="30"/>
        <v>3060000</v>
      </c>
      <c r="J670" s="98"/>
    </row>
    <row r="671" spans="1:13" s="3" customFormat="1" ht="18.55" hidden="1" outlineLevel="1">
      <c r="A671" s="98"/>
      <c r="B671" s="576" t="s">
        <v>3</v>
      </c>
      <c r="C671" s="223" t="s">
        <v>39</v>
      </c>
      <c r="D671" s="124" t="s">
        <v>14</v>
      </c>
      <c r="E671" s="23" t="str">
        <f>E667</f>
        <v>Thắng</v>
      </c>
      <c r="F671" s="224">
        <v>3</v>
      </c>
      <c r="G671" s="224">
        <f>F673</f>
        <v>2</v>
      </c>
      <c r="H671" s="24">
        <v>0</v>
      </c>
      <c r="I671" s="17">
        <f t="shared" si="30"/>
        <v>3060000</v>
      </c>
      <c r="J671" s="98"/>
    </row>
    <row r="672" spans="1:13" s="3" customFormat="1" ht="18.55" hidden="1" outlineLevel="1">
      <c r="A672" s="98"/>
      <c r="B672" s="576"/>
      <c r="C672" s="223" t="s">
        <v>39</v>
      </c>
      <c r="D672" s="124" t="s">
        <v>16</v>
      </c>
      <c r="E672" s="23" t="s">
        <v>1</v>
      </c>
      <c r="F672" s="226">
        <f>F671</f>
        <v>3</v>
      </c>
      <c r="G672" s="226">
        <f>F674</f>
        <v>2</v>
      </c>
      <c r="H672" s="24">
        <v>0</v>
      </c>
      <c r="I672" s="17">
        <f t="shared" si="30"/>
        <v>3060000</v>
      </c>
      <c r="J672" s="98"/>
    </row>
    <row r="673" spans="1:13" s="3" customFormat="1" ht="18.55" hidden="1" outlineLevel="1">
      <c r="A673" s="98"/>
      <c r="B673" s="576"/>
      <c r="C673" s="223" t="s">
        <v>39</v>
      </c>
      <c r="D673" s="124" t="s">
        <v>0</v>
      </c>
      <c r="E673" s="23" t="s">
        <v>17</v>
      </c>
      <c r="F673" s="226">
        <v>2</v>
      </c>
      <c r="G673" s="226">
        <f>F671</f>
        <v>3</v>
      </c>
      <c r="H673" s="24">
        <v>10000</v>
      </c>
      <c r="I673" s="17">
        <f t="shared" si="30"/>
        <v>3070000</v>
      </c>
      <c r="J673" s="98"/>
    </row>
    <row r="674" spans="1:13" s="3" customFormat="1" ht="18.55" hidden="1" outlineLevel="1">
      <c r="A674" s="98"/>
      <c r="B674" s="576"/>
      <c r="C674" s="223" t="s">
        <v>39</v>
      </c>
      <c r="D674" s="124" t="s">
        <v>23</v>
      </c>
      <c r="E674" s="23" t="s">
        <v>17</v>
      </c>
      <c r="F674" s="222">
        <f>F673</f>
        <v>2</v>
      </c>
      <c r="G674" s="222">
        <f>F672</f>
        <v>3</v>
      </c>
      <c r="H674" s="24">
        <v>10000</v>
      </c>
      <c r="I674" s="17">
        <f t="shared" si="30"/>
        <v>3080000</v>
      </c>
      <c r="J674" s="98"/>
    </row>
    <row r="675" spans="1:13" s="3" customFormat="1" ht="18.55" hidden="1" outlineLevel="1">
      <c r="A675" s="98"/>
      <c r="B675" s="574" t="s">
        <v>6</v>
      </c>
      <c r="C675" s="223" t="s">
        <v>39</v>
      </c>
      <c r="D675" s="123" t="s">
        <v>0</v>
      </c>
      <c r="E675" s="15" t="s">
        <v>1</v>
      </c>
      <c r="F675" s="225">
        <v>3</v>
      </c>
      <c r="G675" s="225">
        <f>F677</f>
        <v>2</v>
      </c>
      <c r="H675" s="16">
        <v>0</v>
      </c>
      <c r="I675" s="17">
        <f t="shared" si="30"/>
        <v>3080000</v>
      </c>
      <c r="J675" s="98"/>
      <c r="M675" s="31"/>
    </row>
    <row r="676" spans="1:13" s="3" customFormat="1" ht="18.55" hidden="1" outlineLevel="1">
      <c r="A676" s="98"/>
      <c r="B676" s="575"/>
      <c r="C676" s="223" t="s">
        <v>39</v>
      </c>
      <c r="D676" s="37" t="s">
        <v>23</v>
      </c>
      <c r="E676" s="19" t="s">
        <v>1</v>
      </c>
      <c r="F676" s="225">
        <f>F675</f>
        <v>3</v>
      </c>
      <c r="G676" s="225">
        <f>F678</f>
        <v>2</v>
      </c>
      <c r="H676" s="20">
        <v>0</v>
      </c>
      <c r="I676" s="17">
        <f t="shared" si="30"/>
        <v>3080000</v>
      </c>
      <c r="J676" s="98"/>
      <c r="M676" s="31"/>
    </row>
    <row r="677" spans="1:13" s="3" customFormat="1" ht="18.55" hidden="1" outlineLevel="1">
      <c r="A677" s="98"/>
      <c r="B677" s="575"/>
      <c r="C677" s="223" t="s">
        <v>39</v>
      </c>
      <c r="D677" s="37" t="s">
        <v>14</v>
      </c>
      <c r="E677" s="19" t="s">
        <v>17</v>
      </c>
      <c r="F677" s="225">
        <v>2</v>
      </c>
      <c r="G677" s="225">
        <f>F675</f>
        <v>3</v>
      </c>
      <c r="H677" s="20">
        <v>10000</v>
      </c>
      <c r="I677" s="17">
        <f t="shared" si="30"/>
        <v>3090000</v>
      </c>
      <c r="J677" s="98"/>
      <c r="M677" s="31"/>
    </row>
    <row r="678" spans="1:13" s="3" customFormat="1" ht="18.55" hidden="1" outlineLevel="1">
      <c r="A678" s="98"/>
      <c r="B678" s="575"/>
      <c r="C678" s="223" t="s">
        <v>39</v>
      </c>
      <c r="D678" s="37" t="s">
        <v>16</v>
      </c>
      <c r="E678" s="19" t="s">
        <v>17</v>
      </c>
      <c r="F678" s="221">
        <f>F677</f>
        <v>2</v>
      </c>
      <c r="G678" s="221">
        <f>F676</f>
        <v>3</v>
      </c>
      <c r="H678" s="20">
        <v>10000</v>
      </c>
      <c r="I678" s="17">
        <f t="shared" si="30"/>
        <v>3100000</v>
      </c>
      <c r="J678" s="98"/>
      <c r="M678" s="31"/>
    </row>
    <row r="679" spans="1:13" s="3" customFormat="1" ht="18.55" hidden="1" outlineLevel="1">
      <c r="A679" s="98"/>
      <c r="B679" s="576" t="s">
        <v>7</v>
      </c>
      <c r="C679" s="223" t="s">
        <v>39</v>
      </c>
      <c r="D679" s="124" t="s">
        <v>13</v>
      </c>
      <c r="E679" s="23" t="s">
        <v>1</v>
      </c>
      <c r="F679" s="224">
        <v>3</v>
      </c>
      <c r="G679" s="224">
        <f>F681</f>
        <v>1</v>
      </c>
      <c r="H679" s="24">
        <v>0</v>
      </c>
      <c r="I679" s="17">
        <f t="shared" si="30"/>
        <v>3100000</v>
      </c>
      <c r="J679" s="98"/>
      <c r="M679" s="31"/>
    </row>
    <row r="680" spans="1:13" s="3" customFormat="1" ht="18.55" hidden="1" outlineLevel="1">
      <c r="A680" s="98"/>
      <c r="B680" s="576"/>
      <c r="C680" s="223" t="s">
        <v>39</v>
      </c>
      <c r="D680" s="124" t="s">
        <v>25</v>
      </c>
      <c r="E680" s="23" t="s">
        <v>1</v>
      </c>
      <c r="F680" s="226">
        <f>F679</f>
        <v>3</v>
      </c>
      <c r="G680" s="226">
        <f>F682</f>
        <v>1</v>
      </c>
      <c r="H680" s="24">
        <v>0</v>
      </c>
      <c r="I680" s="17">
        <f t="shared" si="30"/>
        <v>3100000</v>
      </c>
      <c r="J680" s="98"/>
      <c r="M680" s="31"/>
    </row>
    <row r="681" spans="1:13" s="3" customFormat="1" ht="18.55" hidden="1" outlineLevel="1">
      <c r="A681" s="98"/>
      <c r="B681" s="576"/>
      <c r="C681" s="223" t="s">
        <v>39</v>
      </c>
      <c r="D681" s="124" t="s">
        <v>24</v>
      </c>
      <c r="E681" s="23" t="s">
        <v>17</v>
      </c>
      <c r="F681" s="226">
        <v>1</v>
      </c>
      <c r="G681" s="226">
        <f>F679</f>
        <v>3</v>
      </c>
      <c r="H681" s="24">
        <v>10000</v>
      </c>
      <c r="I681" s="17">
        <f t="shared" si="30"/>
        <v>3110000</v>
      </c>
      <c r="J681" s="98"/>
      <c r="M681" s="31"/>
    </row>
    <row r="682" spans="1:13" s="3" customFormat="1" ht="18.55" hidden="1" outlineLevel="1">
      <c r="A682" s="98"/>
      <c r="B682" s="576"/>
      <c r="C682" s="223" t="s">
        <v>39</v>
      </c>
      <c r="D682" s="124" t="s">
        <v>5</v>
      </c>
      <c r="E682" s="23" t="s">
        <v>17</v>
      </c>
      <c r="F682" s="222">
        <f>F681</f>
        <v>1</v>
      </c>
      <c r="G682" s="222">
        <f>F680</f>
        <v>3</v>
      </c>
      <c r="H682" s="24">
        <v>10000</v>
      </c>
      <c r="I682" s="17">
        <f t="shared" si="30"/>
        <v>3120000</v>
      </c>
      <c r="J682" s="98"/>
      <c r="M682" s="31"/>
    </row>
    <row r="683" spans="1:13" s="3" customFormat="1" ht="18.55" hidden="1" outlineLevel="1">
      <c r="A683" s="98"/>
      <c r="B683" s="574" t="s">
        <v>8</v>
      </c>
      <c r="C683" s="223" t="s">
        <v>39</v>
      </c>
      <c r="D683" s="123" t="s">
        <v>111</v>
      </c>
      <c r="E683" s="15" t="s">
        <v>1</v>
      </c>
      <c r="F683" s="225">
        <v>3</v>
      </c>
      <c r="G683" s="225">
        <f>F685</f>
        <v>0</v>
      </c>
      <c r="H683" s="16">
        <v>0</v>
      </c>
      <c r="I683" s="17">
        <f t="shared" si="30"/>
        <v>3120000</v>
      </c>
      <c r="J683" s="98"/>
      <c r="M683" s="31"/>
    </row>
    <row r="684" spans="1:13" s="3" customFormat="1" ht="18.55" hidden="1" outlineLevel="1">
      <c r="A684" s="98"/>
      <c r="B684" s="575"/>
      <c r="C684" s="223" t="s">
        <v>39</v>
      </c>
      <c r="D684" s="37" t="s">
        <v>23</v>
      </c>
      <c r="E684" s="19" t="s">
        <v>1</v>
      </c>
      <c r="F684" s="225">
        <f>F683</f>
        <v>3</v>
      </c>
      <c r="G684" s="225">
        <f>F686</f>
        <v>0</v>
      </c>
      <c r="H684" s="20">
        <v>0</v>
      </c>
      <c r="I684" s="17">
        <f t="shared" si="30"/>
        <v>3120000</v>
      </c>
      <c r="J684" s="98"/>
      <c r="M684" s="31"/>
    </row>
    <row r="685" spans="1:13" s="3" customFormat="1" ht="18.55" hidden="1" outlineLevel="1">
      <c r="A685" s="98"/>
      <c r="B685" s="575"/>
      <c r="C685" s="223" t="s">
        <v>39</v>
      </c>
      <c r="D685" s="37" t="s">
        <v>0</v>
      </c>
      <c r="E685" s="19" t="s">
        <v>17</v>
      </c>
      <c r="F685" s="225">
        <v>0</v>
      </c>
      <c r="G685" s="225">
        <f>F683</f>
        <v>3</v>
      </c>
      <c r="H685" s="20">
        <v>10000</v>
      </c>
      <c r="I685" s="17">
        <f t="shared" si="30"/>
        <v>3130000</v>
      </c>
      <c r="J685" s="98"/>
      <c r="M685" s="31"/>
    </row>
    <row r="686" spans="1:13" s="3" customFormat="1" ht="18.55" hidden="1" outlineLevel="1">
      <c r="A686" s="98"/>
      <c r="B686" s="575"/>
      <c r="C686" s="223" t="s">
        <v>39</v>
      </c>
      <c r="D686" s="37" t="s">
        <v>13</v>
      </c>
      <c r="E686" s="19" t="s">
        <v>17</v>
      </c>
      <c r="F686" s="221">
        <f>F685</f>
        <v>0</v>
      </c>
      <c r="G686" s="221">
        <f>F684</f>
        <v>3</v>
      </c>
      <c r="H686" s="20">
        <v>10000</v>
      </c>
      <c r="I686" s="17">
        <f t="shared" si="30"/>
        <v>3140000</v>
      </c>
      <c r="J686" s="98"/>
      <c r="M686" s="31"/>
    </row>
    <row r="687" spans="1:13" s="3" customFormat="1" ht="18.55" hidden="1" outlineLevel="1">
      <c r="A687" s="98"/>
      <c r="B687" s="576" t="s">
        <v>10</v>
      </c>
      <c r="C687" s="223" t="s">
        <v>39</v>
      </c>
      <c r="D687" s="124" t="s">
        <v>14</v>
      </c>
      <c r="E687" s="23" t="str">
        <f>E683</f>
        <v>Thắng</v>
      </c>
      <c r="F687" s="224">
        <v>3</v>
      </c>
      <c r="G687" s="224">
        <f>F689</f>
        <v>0</v>
      </c>
      <c r="H687" s="24">
        <v>0</v>
      </c>
      <c r="I687" s="17">
        <f t="shared" si="30"/>
        <v>3140000</v>
      </c>
      <c r="J687" s="98"/>
      <c r="M687" s="31"/>
    </row>
    <row r="688" spans="1:13" s="3" customFormat="1" ht="18.55" hidden="1" outlineLevel="1">
      <c r="A688" s="98"/>
      <c r="B688" s="576"/>
      <c r="C688" s="223" t="s">
        <v>39</v>
      </c>
      <c r="D688" s="124" t="s">
        <v>13</v>
      </c>
      <c r="E688" s="23" t="s">
        <v>1</v>
      </c>
      <c r="F688" s="226">
        <f>F687</f>
        <v>3</v>
      </c>
      <c r="G688" s="226">
        <f>F690</f>
        <v>0</v>
      </c>
      <c r="H688" s="24">
        <v>0</v>
      </c>
      <c r="I688" s="17">
        <f t="shared" si="30"/>
        <v>3140000</v>
      </c>
      <c r="J688" s="98"/>
      <c r="M688" s="31"/>
    </row>
    <row r="689" spans="1:13" s="3" customFormat="1" ht="18.55" hidden="1" outlineLevel="1">
      <c r="A689" s="98"/>
      <c r="B689" s="576"/>
      <c r="C689" s="223" t="s">
        <v>39</v>
      </c>
      <c r="D689" s="124" t="s">
        <v>23</v>
      </c>
      <c r="E689" s="23" t="s">
        <v>17</v>
      </c>
      <c r="F689" s="226">
        <v>0</v>
      </c>
      <c r="G689" s="226">
        <f>F687</f>
        <v>3</v>
      </c>
      <c r="H689" s="24">
        <v>10000</v>
      </c>
      <c r="I689" s="17">
        <f t="shared" si="30"/>
        <v>3150000</v>
      </c>
      <c r="J689" s="98"/>
      <c r="M689" s="31"/>
    </row>
    <row r="690" spans="1:13" s="3" customFormat="1" ht="18.55" hidden="1" outlineLevel="1">
      <c r="A690" s="98"/>
      <c r="B690" s="576"/>
      <c r="C690" s="223" t="s">
        <v>39</v>
      </c>
      <c r="D690" s="124" t="s">
        <v>118</v>
      </c>
      <c r="E690" s="23" t="s">
        <v>17</v>
      </c>
      <c r="F690" s="222">
        <f>F689</f>
        <v>0</v>
      </c>
      <c r="G690" s="222">
        <f>F688</f>
        <v>3</v>
      </c>
      <c r="H690" s="24">
        <v>10000</v>
      </c>
      <c r="I690" s="17">
        <f t="shared" si="30"/>
        <v>3160000</v>
      </c>
      <c r="J690" s="98"/>
      <c r="M690" s="31"/>
    </row>
    <row r="691" spans="1:13" s="3" customFormat="1" ht="18.55" hidden="1" outlineLevel="1">
      <c r="A691" s="98"/>
      <c r="B691" s="574" t="s">
        <v>31</v>
      </c>
      <c r="C691" s="223" t="s">
        <v>39</v>
      </c>
      <c r="D691" s="123" t="s">
        <v>16</v>
      </c>
      <c r="E691" s="15" t="s">
        <v>1</v>
      </c>
      <c r="F691" s="225">
        <v>3</v>
      </c>
      <c r="G691" s="225">
        <f>F693</f>
        <v>2</v>
      </c>
      <c r="H691" s="16">
        <v>0</v>
      </c>
      <c r="I691" s="17">
        <f t="shared" si="30"/>
        <v>3160000</v>
      </c>
      <c r="J691" s="98"/>
      <c r="M691" s="31"/>
    </row>
    <row r="692" spans="1:13" s="3" customFormat="1" ht="18.55" hidden="1" outlineLevel="1">
      <c r="A692" s="98"/>
      <c r="B692" s="575"/>
      <c r="C692" s="223" t="s">
        <v>39</v>
      </c>
      <c r="D692" s="37" t="s">
        <v>24</v>
      </c>
      <c r="E692" s="19" t="s">
        <v>1</v>
      </c>
      <c r="F692" s="225">
        <f>F691</f>
        <v>3</v>
      </c>
      <c r="G692" s="225">
        <f>F694</f>
        <v>2</v>
      </c>
      <c r="H692" s="20">
        <v>0</v>
      </c>
      <c r="I692" s="17">
        <f t="shared" si="30"/>
        <v>3160000</v>
      </c>
      <c r="J692" s="98"/>
      <c r="M692" s="31"/>
    </row>
    <row r="693" spans="1:13" s="3" customFormat="1" ht="18.55" hidden="1" outlineLevel="1">
      <c r="A693" s="98"/>
      <c r="B693" s="575"/>
      <c r="C693" s="223" t="s">
        <v>39</v>
      </c>
      <c r="D693" s="37" t="s">
        <v>14</v>
      </c>
      <c r="E693" s="19" t="s">
        <v>17</v>
      </c>
      <c r="F693" s="225">
        <v>2</v>
      </c>
      <c r="G693" s="225">
        <f>F691</f>
        <v>3</v>
      </c>
      <c r="H693" s="20">
        <v>10000</v>
      </c>
      <c r="I693" s="17">
        <f t="shared" si="30"/>
        <v>3170000</v>
      </c>
      <c r="J693" s="98"/>
      <c r="M693" s="31"/>
    </row>
    <row r="694" spans="1:13" s="3" customFormat="1" ht="18.55" hidden="1" outlineLevel="1">
      <c r="A694" s="98"/>
      <c r="B694" s="575"/>
      <c r="C694" s="223" t="s">
        <v>39</v>
      </c>
      <c r="D694" s="37" t="s">
        <v>118</v>
      </c>
      <c r="E694" s="19" t="s">
        <v>17</v>
      </c>
      <c r="F694" s="221">
        <f>F693</f>
        <v>2</v>
      </c>
      <c r="G694" s="221">
        <f>F692</f>
        <v>3</v>
      </c>
      <c r="H694" s="20">
        <v>10000</v>
      </c>
      <c r="I694" s="17">
        <f t="shared" si="30"/>
        <v>3180000</v>
      </c>
      <c r="J694" s="98"/>
      <c r="M694" s="31"/>
    </row>
    <row r="695" spans="1:13" s="3" customFormat="1" ht="18.55" hidden="1" outlineLevel="1">
      <c r="A695" s="98"/>
      <c r="B695" s="576" t="s">
        <v>36</v>
      </c>
      <c r="C695" s="223" t="s">
        <v>39</v>
      </c>
      <c r="D695" s="124" t="s">
        <v>14</v>
      </c>
      <c r="E695" s="23" t="str">
        <f>E691</f>
        <v>Thắng</v>
      </c>
      <c r="F695" s="224">
        <v>3</v>
      </c>
      <c r="G695" s="224">
        <f>F697</f>
        <v>0</v>
      </c>
      <c r="H695" s="24">
        <v>0</v>
      </c>
      <c r="I695" s="17">
        <f t="shared" si="30"/>
        <v>3180000</v>
      </c>
      <c r="J695" s="98"/>
      <c r="M695" s="31"/>
    </row>
    <row r="696" spans="1:13" s="3" customFormat="1" ht="18.55" hidden="1" outlineLevel="1">
      <c r="A696" s="98"/>
      <c r="B696" s="576"/>
      <c r="C696" s="223" t="s">
        <v>39</v>
      </c>
      <c r="D696" s="124" t="s">
        <v>13</v>
      </c>
      <c r="E696" s="23" t="s">
        <v>1</v>
      </c>
      <c r="F696" s="226">
        <f>F695</f>
        <v>3</v>
      </c>
      <c r="G696" s="226">
        <f>F698</f>
        <v>0</v>
      </c>
      <c r="H696" s="24">
        <v>0</v>
      </c>
      <c r="I696" s="17">
        <f t="shared" si="30"/>
        <v>3180000</v>
      </c>
      <c r="J696" s="98"/>
      <c r="M696" s="31"/>
    </row>
    <row r="697" spans="1:13" s="3" customFormat="1" ht="18.55" hidden="1" outlineLevel="1">
      <c r="A697" s="98"/>
      <c r="B697" s="576"/>
      <c r="C697" s="223" t="s">
        <v>39</v>
      </c>
      <c r="D697" s="124" t="s">
        <v>16</v>
      </c>
      <c r="E697" s="23" t="s">
        <v>17</v>
      </c>
      <c r="F697" s="226">
        <v>0</v>
      </c>
      <c r="G697" s="226">
        <f>F695</f>
        <v>3</v>
      </c>
      <c r="H697" s="24">
        <v>10000</v>
      </c>
      <c r="I697" s="17">
        <f t="shared" si="30"/>
        <v>3190000</v>
      </c>
      <c r="J697" s="98"/>
      <c r="M697" s="31"/>
    </row>
    <row r="698" spans="1:13" s="3" customFormat="1" ht="18.55" hidden="1" outlineLevel="1">
      <c r="A698" s="98"/>
      <c r="B698" s="576"/>
      <c r="C698" s="223" t="s">
        <v>39</v>
      </c>
      <c r="D698" s="124" t="s">
        <v>111</v>
      </c>
      <c r="E698" s="23" t="s">
        <v>17</v>
      </c>
      <c r="F698" s="222">
        <f>F697</f>
        <v>0</v>
      </c>
      <c r="G698" s="222">
        <f>F696</f>
        <v>3</v>
      </c>
      <c r="H698" s="24">
        <v>0</v>
      </c>
      <c r="I698" s="17">
        <f t="shared" si="30"/>
        <v>3190000</v>
      </c>
      <c r="J698" s="98"/>
      <c r="M698" s="31"/>
    </row>
    <row r="699" spans="1:13" s="3" customFormat="1" ht="18.55" collapsed="1">
      <c r="A699" s="98"/>
      <c r="B699" s="6" t="s">
        <v>315</v>
      </c>
      <c r="C699" s="7"/>
      <c r="D699" s="122"/>
      <c r="E699" s="9"/>
      <c r="F699" s="9"/>
      <c r="G699" s="9"/>
      <c r="H699" s="11">
        <f>SUM(H700:H719)</f>
        <v>100000</v>
      </c>
      <c r="I699" s="12">
        <v>0</v>
      </c>
      <c r="J699" s="98"/>
    </row>
    <row r="700" spans="1:13" s="3" customFormat="1" ht="18.55" hidden="1" outlineLevel="1">
      <c r="A700" s="98"/>
      <c r="B700" s="574" t="s">
        <v>2</v>
      </c>
      <c r="C700" s="230" t="s">
        <v>39</v>
      </c>
      <c r="D700" s="123" t="s">
        <v>25</v>
      </c>
      <c r="E700" s="15" t="s">
        <v>1</v>
      </c>
      <c r="F700" s="232">
        <v>3</v>
      </c>
      <c r="G700" s="232">
        <f>F702</f>
        <v>1</v>
      </c>
      <c r="H700" s="16">
        <v>0</v>
      </c>
      <c r="I700" s="17">
        <f>I698+H700</f>
        <v>3190000</v>
      </c>
      <c r="J700" s="98"/>
    </row>
    <row r="701" spans="1:13" s="3" customFormat="1" ht="18.55" hidden="1" outlineLevel="1">
      <c r="A701" s="98"/>
      <c r="B701" s="575"/>
      <c r="C701" s="230" t="s">
        <v>39</v>
      </c>
      <c r="D701" s="37" t="s">
        <v>9</v>
      </c>
      <c r="E701" s="19" t="s">
        <v>1</v>
      </c>
      <c r="F701" s="231">
        <f>F700</f>
        <v>3</v>
      </c>
      <c r="G701" s="231">
        <f>F703</f>
        <v>1</v>
      </c>
      <c r="H701" s="20">
        <v>0</v>
      </c>
      <c r="I701" s="17">
        <f t="shared" ref="I701:I719" si="31">I700+H701</f>
        <v>3190000</v>
      </c>
      <c r="J701" s="98"/>
    </row>
    <row r="702" spans="1:13" s="3" customFormat="1" ht="18.55" hidden="1" outlineLevel="1">
      <c r="A702" s="98"/>
      <c r="B702" s="575"/>
      <c r="C702" s="230" t="s">
        <v>39</v>
      </c>
      <c r="D702" s="37" t="s">
        <v>14</v>
      </c>
      <c r="E702" s="19" t="s">
        <v>17</v>
      </c>
      <c r="F702" s="231">
        <v>1</v>
      </c>
      <c r="G702" s="231">
        <f>F700</f>
        <v>3</v>
      </c>
      <c r="H702" s="20">
        <v>10000</v>
      </c>
      <c r="I702" s="17">
        <f t="shared" si="31"/>
        <v>3200000</v>
      </c>
      <c r="J702" s="98"/>
    </row>
    <row r="703" spans="1:13" s="3" customFormat="1" ht="18.55" hidden="1" outlineLevel="1">
      <c r="A703" s="98"/>
      <c r="B703" s="575"/>
      <c r="C703" s="230" t="s">
        <v>39</v>
      </c>
      <c r="D703" s="37" t="s">
        <v>23</v>
      </c>
      <c r="E703" s="19" t="s">
        <v>17</v>
      </c>
      <c r="F703" s="228">
        <f>F702</f>
        <v>1</v>
      </c>
      <c r="G703" s="228">
        <f>F701</f>
        <v>3</v>
      </c>
      <c r="H703" s="20">
        <v>10000</v>
      </c>
      <c r="I703" s="17">
        <f t="shared" si="31"/>
        <v>3210000</v>
      </c>
      <c r="J703" s="98"/>
    </row>
    <row r="704" spans="1:13" s="3" customFormat="1" ht="18.55" hidden="1" outlineLevel="1">
      <c r="A704" s="98"/>
      <c r="B704" s="576" t="s">
        <v>3</v>
      </c>
      <c r="C704" s="230" t="s">
        <v>39</v>
      </c>
      <c r="D704" s="124" t="s">
        <v>25</v>
      </c>
      <c r="E704" s="23" t="str">
        <f>E700</f>
        <v>Thắng</v>
      </c>
      <c r="F704" s="233">
        <v>3</v>
      </c>
      <c r="G704" s="233">
        <f>F706</f>
        <v>0</v>
      </c>
      <c r="H704" s="24">
        <v>0</v>
      </c>
      <c r="I704" s="17">
        <f t="shared" si="31"/>
        <v>3210000</v>
      </c>
      <c r="J704" s="98"/>
    </row>
    <row r="705" spans="1:13" s="3" customFormat="1" ht="18.55" hidden="1" outlineLevel="1">
      <c r="A705" s="98"/>
      <c r="B705" s="576"/>
      <c r="C705" s="230" t="s">
        <v>39</v>
      </c>
      <c r="D705" s="124" t="s">
        <v>0</v>
      </c>
      <c r="E705" s="23" t="s">
        <v>1</v>
      </c>
      <c r="F705" s="234">
        <f>F704</f>
        <v>3</v>
      </c>
      <c r="G705" s="234">
        <f>F707</f>
        <v>0</v>
      </c>
      <c r="H705" s="24">
        <v>0</v>
      </c>
      <c r="I705" s="17">
        <f t="shared" si="31"/>
        <v>3210000</v>
      </c>
      <c r="J705" s="98"/>
    </row>
    <row r="706" spans="1:13" s="3" customFormat="1" ht="18.55" hidden="1" outlineLevel="1">
      <c r="A706" s="98"/>
      <c r="B706" s="576"/>
      <c r="C706" s="230" t="s">
        <v>39</v>
      </c>
      <c r="D706" s="124" t="s">
        <v>4</v>
      </c>
      <c r="E706" s="23" t="s">
        <v>17</v>
      </c>
      <c r="F706" s="234">
        <v>0</v>
      </c>
      <c r="G706" s="234">
        <f>F704</f>
        <v>3</v>
      </c>
      <c r="H706" s="24">
        <v>10000</v>
      </c>
      <c r="I706" s="17">
        <f t="shared" si="31"/>
        <v>3220000</v>
      </c>
      <c r="J706" s="98"/>
    </row>
    <row r="707" spans="1:13" s="3" customFormat="1" ht="18.55" hidden="1" outlineLevel="1">
      <c r="A707" s="98"/>
      <c r="B707" s="576"/>
      <c r="C707" s="230" t="s">
        <v>39</v>
      </c>
      <c r="D707" s="124" t="s">
        <v>5</v>
      </c>
      <c r="E707" s="23" t="s">
        <v>17</v>
      </c>
      <c r="F707" s="229">
        <f>F706</f>
        <v>0</v>
      </c>
      <c r="G707" s="229">
        <f>F705</f>
        <v>3</v>
      </c>
      <c r="H707" s="24">
        <v>10000</v>
      </c>
      <c r="I707" s="17">
        <f t="shared" si="31"/>
        <v>3230000</v>
      </c>
      <c r="J707" s="98"/>
    </row>
    <row r="708" spans="1:13" s="3" customFormat="1" ht="18.55" hidden="1" outlineLevel="1">
      <c r="A708" s="98"/>
      <c r="B708" s="574" t="s">
        <v>6</v>
      </c>
      <c r="C708" s="230" t="s">
        <v>39</v>
      </c>
      <c r="D708" s="123" t="s">
        <v>0</v>
      </c>
      <c r="E708" s="15" t="s">
        <v>1</v>
      </c>
      <c r="F708" s="231">
        <v>3</v>
      </c>
      <c r="G708" s="231">
        <f>F710</f>
        <v>2</v>
      </c>
      <c r="H708" s="16">
        <v>0</v>
      </c>
      <c r="I708" s="17">
        <f t="shared" si="31"/>
        <v>3230000</v>
      </c>
      <c r="J708" s="98"/>
      <c r="M708" s="31"/>
    </row>
    <row r="709" spans="1:13" s="3" customFormat="1" ht="18.55" hidden="1" outlineLevel="1">
      <c r="A709" s="98"/>
      <c r="B709" s="575"/>
      <c r="C709" s="230" t="s">
        <v>39</v>
      </c>
      <c r="D709" s="37" t="s">
        <v>9</v>
      </c>
      <c r="E709" s="19" t="s">
        <v>1</v>
      </c>
      <c r="F709" s="231">
        <f>F708</f>
        <v>3</v>
      </c>
      <c r="G709" s="231">
        <f>F711</f>
        <v>2</v>
      </c>
      <c r="H709" s="20">
        <v>0</v>
      </c>
      <c r="I709" s="17">
        <f t="shared" si="31"/>
        <v>3230000</v>
      </c>
      <c r="J709" s="98"/>
      <c r="M709" s="31"/>
    </row>
    <row r="710" spans="1:13" s="3" customFormat="1" ht="18.55" hidden="1" outlineLevel="1">
      <c r="A710" s="98"/>
      <c r="B710" s="575"/>
      <c r="C710" s="230" t="s">
        <v>39</v>
      </c>
      <c r="D710" s="37" t="s">
        <v>14</v>
      </c>
      <c r="E710" s="19" t="s">
        <v>17</v>
      </c>
      <c r="F710" s="231">
        <v>2</v>
      </c>
      <c r="G710" s="231">
        <f>F708</f>
        <v>3</v>
      </c>
      <c r="H710" s="20">
        <v>10000</v>
      </c>
      <c r="I710" s="17">
        <f t="shared" si="31"/>
        <v>3240000</v>
      </c>
      <c r="J710" s="98"/>
      <c r="M710" s="31"/>
    </row>
    <row r="711" spans="1:13" s="3" customFormat="1" ht="18.55" hidden="1" outlineLevel="1">
      <c r="A711" s="98"/>
      <c r="B711" s="575"/>
      <c r="C711" s="230" t="s">
        <v>39</v>
      </c>
      <c r="D711" s="37" t="s">
        <v>23</v>
      </c>
      <c r="E711" s="19" t="s">
        <v>17</v>
      </c>
      <c r="F711" s="228">
        <f>F710</f>
        <v>2</v>
      </c>
      <c r="G711" s="228">
        <f>F709</f>
        <v>3</v>
      </c>
      <c r="H711" s="20">
        <v>10000</v>
      </c>
      <c r="I711" s="17">
        <f t="shared" si="31"/>
        <v>3250000</v>
      </c>
      <c r="J711" s="98"/>
      <c r="M711" s="31"/>
    </row>
    <row r="712" spans="1:13" s="3" customFormat="1" ht="18.55" hidden="1" outlineLevel="1">
      <c r="A712" s="98"/>
      <c r="B712" s="576" t="s">
        <v>7</v>
      </c>
      <c r="C712" s="230" t="s">
        <v>39</v>
      </c>
      <c r="D712" s="124" t="s">
        <v>23</v>
      </c>
      <c r="E712" s="23" t="s">
        <v>1</v>
      </c>
      <c r="F712" s="233">
        <v>3</v>
      </c>
      <c r="G712" s="233">
        <f>F714</f>
        <v>0</v>
      </c>
      <c r="H712" s="24">
        <v>0</v>
      </c>
      <c r="I712" s="17">
        <f t="shared" si="31"/>
        <v>3250000</v>
      </c>
      <c r="J712" s="98"/>
      <c r="M712" s="31"/>
    </row>
    <row r="713" spans="1:13" s="3" customFormat="1" ht="18.55" hidden="1" outlineLevel="1">
      <c r="A713" s="98"/>
      <c r="B713" s="576"/>
      <c r="C713" s="230" t="s">
        <v>39</v>
      </c>
      <c r="D713" s="124" t="s">
        <v>25</v>
      </c>
      <c r="E713" s="23" t="s">
        <v>1</v>
      </c>
      <c r="F713" s="234">
        <f>F712</f>
        <v>3</v>
      </c>
      <c r="G713" s="234">
        <f>F715</f>
        <v>0</v>
      </c>
      <c r="H713" s="24">
        <v>0</v>
      </c>
      <c r="I713" s="17">
        <f t="shared" si="31"/>
        <v>3250000</v>
      </c>
      <c r="J713" s="98"/>
      <c r="M713" s="31"/>
    </row>
    <row r="714" spans="1:13" s="3" customFormat="1" ht="18.55" hidden="1" outlineLevel="1">
      <c r="A714" s="98"/>
      <c r="B714" s="576"/>
      <c r="C714" s="230" t="s">
        <v>39</v>
      </c>
      <c r="D714" s="124" t="s">
        <v>4</v>
      </c>
      <c r="E714" s="23" t="s">
        <v>17</v>
      </c>
      <c r="F714" s="234">
        <v>0</v>
      </c>
      <c r="G714" s="234">
        <f>F712</f>
        <v>3</v>
      </c>
      <c r="H714" s="24">
        <v>10000</v>
      </c>
      <c r="I714" s="17">
        <f t="shared" si="31"/>
        <v>3260000</v>
      </c>
      <c r="J714" s="98"/>
      <c r="M714" s="31"/>
    </row>
    <row r="715" spans="1:13" s="3" customFormat="1" ht="18.55" hidden="1" outlineLevel="1">
      <c r="A715" s="98"/>
      <c r="B715" s="576"/>
      <c r="C715" s="230" t="s">
        <v>39</v>
      </c>
      <c r="D715" s="124" t="s">
        <v>5</v>
      </c>
      <c r="E715" s="23" t="s">
        <v>17</v>
      </c>
      <c r="F715" s="229">
        <f>F714</f>
        <v>0</v>
      </c>
      <c r="G715" s="229">
        <f>F713</f>
        <v>3</v>
      </c>
      <c r="H715" s="24">
        <v>10000</v>
      </c>
      <c r="I715" s="17">
        <f t="shared" si="31"/>
        <v>3270000</v>
      </c>
      <c r="J715" s="98"/>
      <c r="M715" s="31"/>
    </row>
    <row r="716" spans="1:13" s="3" customFormat="1" ht="18.55" hidden="1" outlineLevel="1">
      <c r="A716" s="98"/>
      <c r="B716" s="574" t="s">
        <v>8</v>
      </c>
      <c r="C716" s="230" t="s">
        <v>39</v>
      </c>
      <c r="D716" s="123" t="s">
        <v>0</v>
      </c>
      <c r="E716" s="15" t="s">
        <v>1</v>
      </c>
      <c r="F716" s="231">
        <v>3</v>
      </c>
      <c r="G716" s="231">
        <f>F718</f>
        <v>1</v>
      </c>
      <c r="H716" s="16">
        <v>0</v>
      </c>
      <c r="I716" s="17">
        <f t="shared" si="31"/>
        <v>3270000</v>
      </c>
      <c r="J716" s="98"/>
      <c r="M716" s="31"/>
    </row>
    <row r="717" spans="1:13" s="3" customFormat="1" ht="18.55" hidden="1" outlineLevel="1">
      <c r="A717" s="98"/>
      <c r="B717" s="575"/>
      <c r="C717" s="230" t="s">
        <v>39</v>
      </c>
      <c r="D717" s="37" t="s">
        <v>9</v>
      </c>
      <c r="E717" s="19" t="s">
        <v>1</v>
      </c>
      <c r="F717" s="231">
        <f>F716</f>
        <v>3</v>
      </c>
      <c r="G717" s="231">
        <f>F719</f>
        <v>1</v>
      </c>
      <c r="H717" s="20">
        <v>0</v>
      </c>
      <c r="I717" s="17">
        <f t="shared" si="31"/>
        <v>3270000</v>
      </c>
      <c r="J717" s="98"/>
      <c r="M717" s="31"/>
    </row>
    <row r="718" spans="1:13" s="3" customFormat="1" ht="18.55" hidden="1" outlineLevel="1">
      <c r="A718" s="98"/>
      <c r="B718" s="575"/>
      <c r="C718" s="230" t="s">
        <v>39</v>
      </c>
      <c r="D718" s="37" t="s">
        <v>14</v>
      </c>
      <c r="E718" s="19" t="s">
        <v>17</v>
      </c>
      <c r="F718" s="231">
        <v>1</v>
      </c>
      <c r="G718" s="231">
        <f>F716</f>
        <v>3</v>
      </c>
      <c r="H718" s="20">
        <v>10000</v>
      </c>
      <c r="I718" s="17">
        <f t="shared" si="31"/>
        <v>3280000</v>
      </c>
      <c r="J718" s="98"/>
      <c r="M718" s="31"/>
    </row>
    <row r="719" spans="1:13" s="3" customFormat="1" ht="18.55" hidden="1" outlineLevel="1">
      <c r="A719" s="98"/>
      <c r="B719" s="575"/>
      <c r="C719" s="230" t="s">
        <v>39</v>
      </c>
      <c r="D719" s="37" t="s">
        <v>5</v>
      </c>
      <c r="E719" s="19" t="s">
        <v>17</v>
      </c>
      <c r="F719" s="228">
        <f>F718</f>
        <v>1</v>
      </c>
      <c r="G719" s="228">
        <f>F717</f>
        <v>3</v>
      </c>
      <c r="H719" s="20">
        <v>10000</v>
      </c>
      <c r="I719" s="17">
        <f t="shared" si="31"/>
        <v>3290000</v>
      </c>
      <c r="J719" s="98"/>
      <c r="M719" s="31"/>
    </row>
    <row r="720" spans="1:13" s="3" customFormat="1" ht="18.55" collapsed="1">
      <c r="A720" s="98"/>
      <c r="B720" s="6" t="s">
        <v>320</v>
      </c>
      <c r="C720" s="7"/>
      <c r="D720" s="122"/>
      <c r="E720" s="9"/>
      <c r="F720" s="9"/>
      <c r="G720" s="9"/>
      <c r="H720" s="11">
        <f>SUM(H721:H748)</f>
        <v>140000</v>
      </c>
      <c r="I720" s="12">
        <v>0</v>
      </c>
      <c r="J720" s="98"/>
    </row>
    <row r="721" spans="1:13" s="3" customFormat="1" ht="18.55" hidden="1" outlineLevel="1">
      <c r="A721" s="98"/>
      <c r="B721" s="574" t="s">
        <v>2</v>
      </c>
      <c r="C721" s="281" t="s">
        <v>39</v>
      </c>
      <c r="D721" s="123" t="s">
        <v>24</v>
      </c>
      <c r="E721" s="15" t="s">
        <v>1</v>
      </c>
      <c r="F721" s="283">
        <v>3</v>
      </c>
      <c r="G721" s="283">
        <f>F723</f>
        <v>1</v>
      </c>
      <c r="H721" s="16">
        <v>0</v>
      </c>
      <c r="I721" s="17">
        <f>I719+H721</f>
        <v>3290000</v>
      </c>
      <c r="J721" s="98"/>
    </row>
    <row r="722" spans="1:13" s="3" customFormat="1" ht="18.55" hidden="1" outlineLevel="1">
      <c r="A722" s="98"/>
      <c r="B722" s="575"/>
      <c r="C722" s="281" t="s">
        <v>39</v>
      </c>
      <c r="D722" s="37" t="s">
        <v>23</v>
      </c>
      <c r="E722" s="19" t="s">
        <v>1</v>
      </c>
      <c r="F722" s="282">
        <f>F721</f>
        <v>3</v>
      </c>
      <c r="G722" s="282">
        <f>F724</f>
        <v>1</v>
      </c>
      <c r="H722" s="20">
        <v>0</v>
      </c>
      <c r="I722" s="17">
        <f t="shared" ref="I722:I740" si="32">I721+H722</f>
        <v>3290000</v>
      </c>
      <c r="J722" s="98"/>
    </row>
    <row r="723" spans="1:13" s="3" customFormat="1" ht="18.55" hidden="1" outlineLevel="1">
      <c r="A723" s="98"/>
      <c r="B723" s="575"/>
      <c r="C723" s="281" t="s">
        <v>39</v>
      </c>
      <c r="D723" s="37" t="s">
        <v>13</v>
      </c>
      <c r="E723" s="19" t="s">
        <v>17</v>
      </c>
      <c r="F723" s="282">
        <v>1</v>
      </c>
      <c r="G723" s="282">
        <f>F721</f>
        <v>3</v>
      </c>
      <c r="H723" s="20">
        <v>10000</v>
      </c>
      <c r="I723" s="17">
        <f t="shared" si="32"/>
        <v>3300000</v>
      </c>
      <c r="J723" s="98"/>
    </row>
    <row r="724" spans="1:13" s="3" customFormat="1" ht="18.55" hidden="1" outlineLevel="1">
      <c r="A724" s="98"/>
      <c r="B724" s="575"/>
      <c r="C724" s="281" t="s">
        <v>39</v>
      </c>
      <c r="D724" s="37" t="s">
        <v>16</v>
      </c>
      <c r="E724" s="19" t="s">
        <v>17</v>
      </c>
      <c r="F724" s="279">
        <f>F723</f>
        <v>1</v>
      </c>
      <c r="G724" s="279">
        <f>F722</f>
        <v>3</v>
      </c>
      <c r="H724" s="20">
        <v>10000</v>
      </c>
      <c r="I724" s="17">
        <f t="shared" si="32"/>
        <v>3310000</v>
      </c>
      <c r="J724" s="98"/>
    </row>
    <row r="725" spans="1:13" s="3" customFormat="1" ht="18.55" hidden="1" outlineLevel="1">
      <c r="A725" s="98"/>
      <c r="B725" s="576" t="s">
        <v>3</v>
      </c>
      <c r="C725" s="281" t="s">
        <v>39</v>
      </c>
      <c r="D725" s="124" t="s">
        <v>13</v>
      </c>
      <c r="E725" s="23" t="str">
        <f>E721</f>
        <v>Thắng</v>
      </c>
      <c r="F725" s="284">
        <v>3</v>
      </c>
      <c r="G725" s="284">
        <f>F727</f>
        <v>1</v>
      </c>
      <c r="H725" s="24">
        <v>0</v>
      </c>
      <c r="I725" s="17">
        <f t="shared" si="32"/>
        <v>3310000</v>
      </c>
      <c r="J725" s="98"/>
    </row>
    <row r="726" spans="1:13" s="3" customFormat="1" ht="18.55" hidden="1" outlineLevel="1">
      <c r="A726" s="98"/>
      <c r="B726" s="576"/>
      <c r="C726" s="281" t="s">
        <v>39</v>
      </c>
      <c r="D726" s="124" t="s">
        <v>25</v>
      </c>
      <c r="E726" s="23" t="s">
        <v>1</v>
      </c>
      <c r="F726" s="285">
        <f>F725</f>
        <v>3</v>
      </c>
      <c r="G726" s="285">
        <f>F728</f>
        <v>1</v>
      </c>
      <c r="H726" s="24">
        <v>0</v>
      </c>
      <c r="I726" s="17">
        <f t="shared" si="32"/>
        <v>3310000</v>
      </c>
      <c r="J726" s="98"/>
    </row>
    <row r="727" spans="1:13" s="3" customFormat="1" ht="18.55" hidden="1" outlineLevel="1">
      <c r="A727" s="98"/>
      <c r="B727" s="576"/>
      <c r="C727" s="281" t="s">
        <v>39</v>
      </c>
      <c r="D727" s="124" t="s">
        <v>14</v>
      </c>
      <c r="E727" s="23" t="s">
        <v>17</v>
      </c>
      <c r="F727" s="285">
        <v>1</v>
      </c>
      <c r="G727" s="285">
        <f>F725</f>
        <v>3</v>
      </c>
      <c r="H727" s="24">
        <v>10000</v>
      </c>
      <c r="I727" s="17">
        <f t="shared" si="32"/>
        <v>3320000</v>
      </c>
      <c r="J727" s="98"/>
    </row>
    <row r="728" spans="1:13" s="3" customFormat="1" ht="18.55" hidden="1" outlineLevel="1">
      <c r="A728" s="98"/>
      <c r="B728" s="576"/>
      <c r="C728" s="281" t="s">
        <v>39</v>
      </c>
      <c r="D728" s="124" t="s">
        <v>23</v>
      </c>
      <c r="E728" s="23" t="s">
        <v>17</v>
      </c>
      <c r="F728" s="280">
        <f>F727</f>
        <v>1</v>
      </c>
      <c r="G728" s="280">
        <f>F726</f>
        <v>3</v>
      </c>
      <c r="H728" s="24">
        <v>10000</v>
      </c>
      <c r="I728" s="17">
        <f t="shared" si="32"/>
        <v>3330000</v>
      </c>
      <c r="J728" s="98"/>
    </row>
    <row r="729" spans="1:13" s="3" customFormat="1" ht="18.55" hidden="1" outlineLevel="1">
      <c r="A729" s="98"/>
      <c r="B729" s="574" t="s">
        <v>6</v>
      </c>
      <c r="C729" s="281" t="s">
        <v>39</v>
      </c>
      <c r="D729" s="123" t="s">
        <v>14</v>
      </c>
      <c r="E729" s="15" t="s">
        <v>1</v>
      </c>
      <c r="F729" s="282">
        <v>3</v>
      </c>
      <c r="G729" s="282">
        <f>F731</f>
        <v>2</v>
      </c>
      <c r="H729" s="16">
        <v>0</v>
      </c>
      <c r="I729" s="17">
        <f t="shared" si="32"/>
        <v>3330000</v>
      </c>
      <c r="J729" s="98"/>
      <c r="M729" s="31"/>
    </row>
    <row r="730" spans="1:13" s="3" customFormat="1" ht="18.55" hidden="1" outlineLevel="1">
      <c r="A730" s="98"/>
      <c r="B730" s="575"/>
      <c r="C730" s="281" t="s">
        <v>39</v>
      </c>
      <c r="D730" s="37" t="s">
        <v>15</v>
      </c>
      <c r="E730" s="19" t="s">
        <v>1</v>
      </c>
      <c r="F730" s="282">
        <f>F729</f>
        <v>3</v>
      </c>
      <c r="G730" s="282">
        <f>F732</f>
        <v>2</v>
      </c>
      <c r="H730" s="20">
        <v>0</v>
      </c>
      <c r="I730" s="17">
        <f t="shared" si="32"/>
        <v>3330000</v>
      </c>
      <c r="J730" s="98"/>
      <c r="M730" s="31"/>
    </row>
    <row r="731" spans="1:13" s="3" customFormat="1" ht="18.55" hidden="1" outlineLevel="1">
      <c r="A731" s="98"/>
      <c r="B731" s="575"/>
      <c r="C731" s="281" t="s">
        <v>39</v>
      </c>
      <c r="D731" s="37" t="s">
        <v>25</v>
      </c>
      <c r="E731" s="19" t="s">
        <v>17</v>
      </c>
      <c r="F731" s="282">
        <v>2</v>
      </c>
      <c r="G731" s="282">
        <f>F729</f>
        <v>3</v>
      </c>
      <c r="H731" s="20">
        <v>10000</v>
      </c>
      <c r="I731" s="17">
        <f t="shared" si="32"/>
        <v>3340000</v>
      </c>
      <c r="J731" s="98"/>
      <c r="M731" s="31"/>
    </row>
    <row r="732" spans="1:13" s="3" customFormat="1" ht="18.55" hidden="1" outlineLevel="1">
      <c r="A732" s="98"/>
      <c r="B732" s="575"/>
      <c r="C732" s="281" t="s">
        <v>39</v>
      </c>
      <c r="D732" s="37" t="s">
        <v>24</v>
      </c>
      <c r="E732" s="19" t="s">
        <v>17</v>
      </c>
      <c r="F732" s="279">
        <f>F731</f>
        <v>2</v>
      </c>
      <c r="G732" s="279">
        <f>F730</f>
        <v>3</v>
      </c>
      <c r="H732" s="20">
        <v>10000</v>
      </c>
      <c r="I732" s="17">
        <f t="shared" si="32"/>
        <v>3350000</v>
      </c>
      <c r="J732" s="98"/>
      <c r="M732" s="31"/>
    </row>
    <row r="733" spans="1:13" s="3" customFormat="1" ht="18.55" hidden="1" outlineLevel="1">
      <c r="A733" s="98"/>
      <c r="B733" s="576" t="s">
        <v>7</v>
      </c>
      <c r="C733" s="281" t="s">
        <v>39</v>
      </c>
      <c r="D733" s="124" t="s">
        <v>23</v>
      </c>
      <c r="E733" s="23" t="s">
        <v>1</v>
      </c>
      <c r="F733" s="284">
        <v>3</v>
      </c>
      <c r="G733" s="284">
        <f>F735</f>
        <v>2</v>
      </c>
      <c r="H733" s="24">
        <v>0</v>
      </c>
      <c r="I733" s="17">
        <f t="shared" si="32"/>
        <v>3350000</v>
      </c>
      <c r="J733" s="98"/>
      <c r="M733" s="31"/>
    </row>
    <row r="734" spans="1:13" s="3" customFormat="1" ht="18.55" hidden="1" outlineLevel="1">
      <c r="A734" s="98"/>
      <c r="B734" s="576"/>
      <c r="C734" s="281" t="s">
        <v>39</v>
      </c>
      <c r="D734" s="124" t="s">
        <v>24</v>
      </c>
      <c r="E734" s="23" t="s">
        <v>1</v>
      </c>
      <c r="F734" s="285">
        <f>F733</f>
        <v>3</v>
      </c>
      <c r="G734" s="285">
        <f>F736</f>
        <v>2</v>
      </c>
      <c r="H734" s="24">
        <v>0</v>
      </c>
      <c r="I734" s="17">
        <f t="shared" si="32"/>
        <v>3350000</v>
      </c>
      <c r="J734" s="98"/>
      <c r="M734" s="31"/>
    </row>
    <row r="735" spans="1:13" s="3" customFormat="1" ht="18.55" hidden="1" outlineLevel="1">
      <c r="A735" s="98"/>
      <c r="B735" s="576"/>
      <c r="C735" s="281" t="s">
        <v>39</v>
      </c>
      <c r="D735" s="124" t="s">
        <v>25</v>
      </c>
      <c r="E735" s="23" t="s">
        <v>17</v>
      </c>
      <c r="F735" s="285">
        <v>2</v>
      </c>
      <c r="G735" s="285">
        <f>F733</f>
        <v>3</v>
      </c>
      <c r="H735" s="24">
        <v>10000</v>
      </c>
      <c r="I735" s="17">
        <f t="shared" si="32"/>
        <v>3360000</v>
      </c>
      <c r="J735" s="98"/>
      <c r="M735" s="31"/>
    </row>
    <row r="736" spans="1:13" s="3" customFormat="1" ht="18.55" hidden="1" outlineLevel="1">
      <c r="A736" s="98"/>
      <c r="B736" s="576"/>
      <c r="C736" s="281" t="s">
        <v>39</v>
      </c>
      <c r="D736" s="124" t="s">
        <v>15</v>
      </c>
      <c r="E736" s="23" t="s">
        <v>17</v>
      </c>
      <c r="F736" s="280">
        <f>F735</f>
        <v>2</v>
      </c>
      <c r="G736" s="280">
        <f>F734</f>
        <v>3</v>
      </c>
      <c r="H736" s="24">
        <v>10000</v>
      </c>
      <c r="I736" s="17">
        <f t="shared" si="32"/>
        <v>3370000</v>
      </c>
      <c r="J736" s="98"/>
      <c r="M736" s="31"/>
    </row>
    <row r="737" spans="1:13" s="3" customFormat="1" ht="18.55" hidden="1" outlineLevel="1">
      <c r="A737" s="98"/>
      <c r="B737" s="574" t="s">
        <v>8</v>
      </c>
      <c r="C737" s="281" t="s">
        <v>39</v>
      </c>
      <c r="D737" s="123" t="s">
        <v>13</v>
      </c>
      <c r="E737" s="15" t="s">
        <v>1</v>
      </c>
      <c r="F737" s="282">
        <v>3</v>
      </c>
      <c r="G737" s="282">
        <f>F739</f>
        <v>1</v>
      </c>
      <c r="H737" s="16">
        <v>0</v>
      </c>
      <c r="I737" s="17">
        <f t="shared" si="32"/>
        <v>3370000</v>
      </c>
      <c r="J737" s="98"/>
      <c r="M737" s="31"/>
    </row>
    <row r="738" spans="1:13" s="3" customFormat="1" ht="18.55" hidden="1" outlineLevel="1">
      <c r="A738" s="98"/>
      <c r="B738" s="575"/>
      <c r="C738" s="281" t="s">
        <v>39</v>
      </c>
      <c r="D738" s="37" t="s">
        <v>14</v>
      </c>
      <c r="E738" s="19" t="s">
        <v>1</v>
      </c>
      <c r="F738" s="282">
        <f>F737</f>
        <v>3</v>
      </c>
      <c r="G738" s="282">
        <f>F740</f>
        <v>1</v>
      </c>
      <c r="H738" s="20">
        <v>0</v>
      </c>
      <c r="I738" s="17">
        <f t="shared" si="32"/>
        <v>3370000</v>
      </c>
      <c r="J738" s="98"/>
      <c r="M738" s="31"/>
    </row>
    <row r="739" spans="1:13" s="3" customFormat="1" ht="18.55" hidden="1" outlineLevel="1">
      <c r="A739" s="98"/>
      <c r="B739" s="575"/>
      <c r="C739" s="281" t="s">
        <v>39</v>
      </c>
      <c r="D739" s="37" t="s">
        <v>23</v>
      </c>
      <c r="E739" s="19" t="s">
        <v>17</v>
      </c>
      <c r="F739" s="282">
        <v>1</v>
      </c>
      <c r="G739" s="282">
        <f>F737</f>
        <v>3</v>
      </c>
      <c r="H739" s="20">
        <v>10000</v>
      </c>
      <c r="I739" s="17">
        <f t="shared" si="32"/>
        <v>3380000</v>
      </c>
      <c r="J739" s="98"/>
      <c r="M739" s="31"/>
    </row>
    <row r="740" spans="1:13" s="3" customFormat="1" ht="18.55" hidden="1" outlineLevel="1">
      <c r="A740" s="98"/>
      <c r="B740" s="575"/>
      <c r="C740" s="281" t="s">
        <v>39</v>
      </c>
      <c r="D740" s="37" t="s">
        <v>24</v>
      </c>
      <c r="E740" s="19" t="s">
        <v>17</v>
      </c>
      <c r="F740" s="279">
        <f>F739</f>
        <v>1</v>
      </c>
      <c r="G740" s="279">
        <f>F738</f>
        <v>3</v>
      </c>
      <c r="H740" s="20">
        <v>10000</v>
      </c>
      <c r="I740" s="17">
        <f t="shared" si="32"/>
        <v>3390000</v>
      </c>
      <c r="J740" s="98"/>
      <c r="M740" s="31"/>
    </row>
    <row r="741" spans="1:13" s="3" customFormat="1" ht="18.55" hidden="1" outlineLevel="1">
      <c r="A741" s="98"/>
      <c r="B741" s="576" t="s">
        <v>10</v>
      </c>
      <c r="C741" s="281" t="s">
        <v>39</v>
      </c>
      <c r="D741" s="124" t="s">
        <v>25</v>
      </c>
      <c r="E741" s="23" t="s">
        <v>1</v>
      </c>
      <c r="F741" s="284">
        <v>3</v>
      </c>
      <c r="G741" s="284">
        <f>F743</f>
        <v>2</v>
      </c>
      <c r="H741" s="24">
        <v>0</v>
      </c>
      <c r="I741" s="17">
        <f t="shared" ref="I741:I748" si="33">I740+H741</f>
        <v>3390000</v>
      </c>
      <c r="J741" s="98"/>
      <c r="M741" s="31"/>
    </row>
    <row r="742" spans="1:13" s="3" customFormat="1" ht="18.55" hidden="1" outlineLevel="1">
      <c r="A742" s="98"/>
      <c r="B742" s="576"/>
      <c r="C742" s="281" t="s">
        <v>39</v>
      </c>
      <c r="D742" s="124" t="s">
        <v>15</v>
      </c>
      <c r="E742" s="23" t="s">
        <v>1</v>
      </c>
      <c r="F742" s="285">
        <f>F741</f>
        <v>3</v>
      </c>
      <c r="G742" s="285">
        <f>F744</f>
        <v>2</v>
      </c>
      <c r="H742" s="24">
        <v>0</v>
      </c>
      <c r="I742" s="17">
        <f t="shared" si="33"/>
        <v>3390000</v>
      </c>
      <c r="J742" s="98"/>
      <c r="M742" s="31"/>
    </row>
    <row r="743" spans="1:13" s="3" customFormat="1" ht="18.55" hidden="1" outlineLevel="1">
      <c r="A743" s="98"/>
      <c r="B743" s="576"/>
      <c r="C743" s="281" t="s">
        <v>39</v>
      </c>
      <c r="D743" s="124" t="s">
        <v>13</v>
      </c>
      <c r="E743" s="23" t="s">
        <v>17</v>
      </c>
      <c r="F743" s="285">
        <v>2</v>
      </c>
      <c r="G743" s="285">
        <f>F741</f>
        <v>3</v>
      </c>
      <c r="H743" s="24">
        <v>10000</v>
      </c>
      <c r="I743" s="17">
        <f t="shared" si="33"/>
        <v>3400000</v>
      </c>
      <c r="J743" s="98"/>
      <c r="M743" s="31"/>
    </row>
    <row r="744" spans="1:13" s="3" customFormat="1" ht="18.55" hidden="1" outlineLevel="1">
      <c r="A744" s="98"/>
      <c r="B744" s="576"/>
      <c r="C744" s="281" t="s">
        <v>39</v>
      </c>
      <c r="D744" s="124" t="s">
        <v>14</v>
      </c>
      <c r="E744" s="23" t="s">
        <v>17</v>
      </c>
      <c r="F744" s="280">
        <f>F743</f>
        <v>2</v>
      </c>
      <c r="G744" s="280">
        <f>F742</f>
        <v>3</v>
      </c>
      <c r="H744" s="24">
        <v>10000</v>
      </c>
      <c r="I744" s="17">
        <f t="shared" si="33"/>
        <v>3410000</v>
      </c>
      <c r="J744" s="98"/>
      <c r="M744" s="31"/>
    </row>
    <row r="745" spans="1:13" s="3" customFormat="1" ht="18.55" hidden="1" outlineLevel="1">
      <c r="A745" s="98"/>
      <c r="B745" s="574" t="s">
        <v>31</v>
      </c>
      <c r="C745" s="281" t="s">
        <v>39</v>
      </c>
      <c r="D745" s="123" t="s">
        <v>23</v>
      </c>
      <c r="E745" s="15" t="s">
        <v>1</v>
      </c>
      <c r="F745" s="282">
        <v>3</v>
      </c>
      <c r="G745" s="282">
        <f>F747</f>
        <v>0</v>
      </c>
      <c r="H745" s="16">
        <v>0</v>
      </c>
      <c r="I745" s="17">
        <f t="shared" si="33"/>
        <v>3410000</v>
      </c>
      <c r="J745" s="98"/>
      <c r="M745" s="31"/>
    </row>
    <row r="746" spans="1:13" s="3" customFormat="1" ht="18.55" hidden="1" outlineLevel="1">
      <c r="A746" s="98"/>
      <c r="B746" s="575"/>
      <c r="C746" s="281" t="s">
        <v>39</v>
      </c>
      <c r="D746" s="37" t="s">
        <v>14</v>
      </c>
      <c r="E746" s="19" t="s">
        <v>1</v>
      </c>
      <c r="F746" s="282">
        <f>F745</f>
        <v>3</v>
      </c>
      <c r="G746" s="282">
        <f>F748</f>
        <v>0</v>
      </c>
      <c r="H746" s="20">
        <v>0</v>
      </c>
      <c r="I746" s="17">
        <f t="shared" si="33"/>
        <v>3410000</v>
      </c>
      <c r="J746" s="98"/>
      <c r="M746" s="31"/>
    </row>
    <row r="747" spans="1:13" s="3" customFormat="1" ht="18.55" hidden="1" outlineLevel="1">
      <c r="A747" s="98"/>
      <c r="B747" s="575"/>
      <c r="C747" s="281" t="s">
        <v>39</v>
      </c>
      <c r="D747" s="37" t="s">
        <v>25</v>
      </c>
      <c r="E747" s="19" t="s">
        <v>17</v>
      </c>
      <c r="F747" s="282">
        <v>0</v>
      </c>
      <c r="G747" s="282">
        <f>F745</f>
        <v>3</v>
      </c>
      <c r="H747" s="20">
        <v>10000</v>
      </c>
      <c r="I747" s="17">
        <f t="shared" si="33"/>
        <v>3420000</v>
      </c>
      <c r="J747" s="98"/>
      <c r="M747" s="31"/>
    </row>
    <row r="748" spans="1:13" s="3" customFormat="1" ht="18.55" hidden="1" outlineLevel="1">
      <c r="A748" s="98"/>
      <c r="B748" s="575"/>
      <c r="C748" s="281" t="s">
        <v>39</v>
      </c>
      <c r="D748" s="37" t="s">
        <v>0</v>
      </c>
      <c r="E748" s="19" t="s">
        <v>17</v>
      </c>
      <c r="F748" s="279">
        <f>F747</f>
        <v>0</v>
      </c>
      <c r="G748" s="279">
        <f>F746</f>
        <v>3</v>
      </c>
      <c r="H748" s="20">
        <v>10000</v>
      </c>
      <c r="I748" s="17">
        <f t="shared" si="33"/>
        <v>3430000</v>
      </c>
      <c r="J748" s="98"/>
      <c r="M748" s="31"/>
    </row>
    <row r="749" spans="1:13" s="3" customFormat="1" ht="18.55" collapsed="1">
      <c r="A749" s="98"/>
      <c r="B749" s="6" t="s">
        <v>321</v>
      </c>
      <c r="C749" s="7"/>
      <c r="D749" s="122"/>
      <c r="E749" s="9"/>
      <c r="F749" s="9"/>
      <c r="G749" s="9"/>
      <c r="H749" s="11">
        <f>SUM(H750:H777)</f>
        <v>140000</v>
      </c>
      <c r="I749" s="12">
        <v>0</v>
      </c>
      <c r="J749" s="98"/>
    </row>
    <row r="750" spans="1:13" s="3" customFormat="1" ht="18.55" hidden="1" outlineLevel="1">
      <c r="A750" s="98"/>
      <c r="B750" s="574" t="s">
        <v>2</v>
      </c>
      <c r="C750" s="281" t="s">
        <v>39</v>
      </c>
      <c r="D750" s="123" t="s">
        <v>25</v>
      </c>
      <c r="E750" s="15" t="s">
        <v>1</v>
      </c>
      <c r="F750" s="283">
        <v>3</v>
      </c>
      <c r="G750" s="283">
        <f>F752</f>
        <v>2</v>
      </c>
      <c r="H750" s="16">
        <v>0</v>
      </c>
      <c r="I750" s="17">
        <f>I748+H750</f>
        <v>3430000</v>
      </c>
      <c r="J750" s="98"/>
    </row>
    <row r="751" spans="1:13" s="3" customFormat="1" ht="18.55" hidden="1" outlineLevel="1">
      <c r="A751" s="98"/>
      <c r="B751" s="575"/>
      <c r="C751" s="281" t="s">
        <v>39</v>
      </c>
      <c r="D751" s="37" t="s">
        <v>9</v>
      </c>
      <c r="E751" s="19" t="s">
        <v>1</v>
      </c>
      <c r="F751" s="282">
        <f>F750</f>
        <v>3</v>
      </c>
      <c r="G751" s="282">
        <f>F753</f>
        <v>2</v>
      </c>
      <c r="H751" s="20">
        <v>0</v>
      </c>
      <c r="I751" s="17">
        <f t="shared" ref="I751:I777" si="34">I750+H751</f>
        <v>3430000</v>
      </c>
      <c r="J751" s="98"/>
    </row>
    <row r="752" spans="1:13" s="3" customFormat="1" ht="18.55" hidden="1" outlineLevel="1">
      <c r="A752" s="98"/>
      <c r="B752" s="575"/>
      <c r="C752" s="281" t="s">
        <v>39</v>
      </c>
      <c r="D752" s="37" t="s">
        <v>0</v>
      </c>
      <c r="E752" s="19" t="s">
        <v>17</v>
      </c>
      <c r="F752" s="282">
        <v>2</v>
      </c>
      <c r="G752" s="282">
        <f>F750</f>
        <v>3</v>
      </c>
      <c r="H752" s="20">
        <v>10000</v>
      </c>
      <c r="I752" s="17">
        <f t="shared" si="34"/>
        <v>3440000</v>
      </c>
      <c r="J752" s="98"/>
    </row>
    <row r="753" spans="1:13" s="3" customFormat="1" ht="18.55" hidden="1" outlineLevel="1">
      <c r="A753" s="98"/>
      <c r="B753" s="575"/>
      <c r="C753" s="281" t="s">
        <v>39</v>
      </c>
      <c r="D753" s="37" t="s">
        <v>23</v>
      </c>
      <c r="E753" s="19" t="s">
        <v>17</v>
      </c>
      <c r="F753" s="279">
        <f>F752</f>
        <v>2</v>
      </c>
      <c r="G753" s="279">
        <f>F751</f>
        <v>3</v>
      </c>
      <c r="H753" s="20">
        <v>10000</v>
      </c>
      <c r="I753" s="17">
        <f t="shared" si="34"/>
        <v>3450000</v>
      </c>
      <c r="J753" s="98"/>
    </row>
    <row r="754" spans="1:13" s="3" customFormat="1" ht="18.55" hidden="1" outlineLevel="1">
      <c r="A754" s="98"/>
      <c r="B754" s="576" t="s">
        <v>3</v>
      </c>
      <c r="C754" s="281" t="s">
        <v>39</v>
      </c>
      <c r="D754" s="124" t="s">
        <v>9</v>
      </c>
      <c r="E754" s="23" t="str">
        <f>E750</f>
        <v>Thắng</v>
      </c>
      <c r="F754" s="284">
        <v>3</v>
      </c>
      <c r="G754" s="284">
        <f>F756</f>
        <v>0</v>
      </c>
      <c r="H754" s="24">
        <v>0</v>
      </c>
      <c r="I754" s="17">
        <f t="shared" si="34"/>
        <v>3450000</v>
      </c>
      <c r="J754" s="98"/>
    </row>
    <row r="755" spans="1:13" s="3" customFormat="1" ht="18.55" hidden="1" outlineLevel="1">
      <c r="A755" s="98"/>
      <c r="B755" s="576"/>
      <c r="C755" s="281" t="s">
        <v>39</v>
      </c>
      <c r="D755" s="124" t="s">
        <v>25</v>
      </c>
      <c r="E755" s="23" t="s">
        <v>1</v>
      </c>
      <c r="F755" s="285">
        <f>F754</f>
        <v>3</v>
      </c>
      <c r="G755" s="285">
        <f>F757</f>
        <v>0</v>
      </c>
      <c r="H755" s="24">
        <v>0</v>
      </c>
      <c r="I755" s="17">
        <f t="shared" si="34"/>
        <v>3450000</v>
      </c>
      <c r="J755" s="98"/>
    </row>
    <row r="756" spans="1:13" s="3" customFormat="1" ht="18.55" hidden="1" outlineLevel="1">
      <c r="A756" s="98"/>
      <c r="B756" s="576"/>
      <c r="C756" s="281" t="s">
        <v>39</v>
      </c>
      <c r="D756" s="124" t="s">
        <v>14</v>
      </c>
      <c r="E756" s="23" t="s">
        <v>17</v>
      </c>
      <c r="F756" s="285">
        <v>0</v>
      </c>
      <c r="G756" s="285">
        <f>F754</f>
        <v>3</v>
      </c>
      <c r="H756" s="24">
        <v>10000</v>
      </c>
      <c r="I756" s="17">
        <f t="shared" si="34"/>
        <v>3460000</v>
      </c>
      <c r="J756" s="98"/>
    </row>
    <row r="757" spans="1:13" s="3" customFormat="1" ht="18.55" hidden="1" outlineLevel="1">
      <c r="A757" s="98"/>
      <c r="B757" s="576"/>
      <c r="C757" s="281" t="s">
        <v>39</v>
      </c>
      <c r="D757" s="124" t="s">
        <v>0</v>
      </c>
      <c r="E757" s="23" t="s">
        <v>17</v>
      </c>
      <c r="F757" s="280">
        <f>F756</f>
        <v>0</v>
      </c>
      <c r="G757" s="280">
        <f>F755</f>
        <v>3</v>
      </c>
      <c r="H757" s="24">
        <v>10000</v>
      </c>
      <c r="I757" s="17">
        <f t="shared" si="34"/>
        <v>3470000</v>
      </c>
      <c r="J757" s="98"/>
    </row>
    <row r="758" spans="1:13" s="3" customFormat="1" ht="18.55" hidden="1" outlineLevel="1">
      <c r="A758" s="98"/>
      <c r="B758" s="574" t="s">
        <v>6</v>
      </c>
      <c r="C758" s="281" t="s">
        <v>39</v>
      </c>
      <c r="D758" s="123" t="s">
        <v>14</v>
      </c>
      <c r="E758" s="15" t="s">
        <v>1</v>
      </c>
      <c r="F758" s="282">
        <v>3</v>
      </c>
      <c r="G758" s="282">
        <f>F760</f>
        <v>1</v>
      </c>
      <c r="H758" s="16">
        <v>0</v>
      </c>
      <c r="I758" s="17">
        <f t="shared" si="34"/>
        <v>3470000</v>
      </c>
      <c r="J758" s="98"/>
      <c r="M758" s="31"/>
    </row>
    <row r="759" spans="1:13" s="3" customFormat="1" ht="18.55" hidden="1" outlineLevel="1">
      <c r="A759" s="98"/>
      <c r="B759" s="575"/>
      <c r="C759" s="281" t="s">
        <v>39</v>
      </c>
      <c r="D759" s="37" t="s">
        <v>23</v>
      </c>
      <c r="E759" s="19" t="s">
        <v>1</v>
      </c>
      <c r="F759" s="282">
        <f>F758</f>
        <v>3</v>
      </c>
      <c r="G759" s="282">
        <f>F761</f>
        <v>1</v>
      </c>
      <c r="H759" s="20">
        <v>0</v>
      </c>
      <c r="I759" s="17">
        <f t="shared" si="34"/>
        <v>3470000</v>
      </c>
      <c r="J759" s="98"/>
      <c r="M759" s="31"/>
    </row>
    <row r="760" spans="1:13" s="3" customFormat="1" ht="18.55" hidden="1" outlineLevel="1">
      <c r="A760" s="98"/>
      <c r="B760" s="575"/>
      <c r="C760" s="281" t="s">
        <v>39</v>
      </c>
      <c r="D760" s="37" t="s">
        <v>13</v>
      </c>
      <c r="E760" s="19" t="s">
        <v>17</v>
      </c>
      <c r="F760" s="282">
        <v>1</v>
      </c>
      <c r="G760" s="282">
        <f>F758</f>
        <v>3</v>
      </c>
      <c r="H760" s="20">
        <v>10000</v>
      </c>
      <c r="I760" s="17">
        <f t="shared" si="34"/>
        <v>3480000</v>
      </c>
      <c r="J760" s="98"/>
      <c r="M760" s="31"/>
    </row>
    <row r="761" spans="1:13" s="3" customFormat="1" ht="18.55" hidden="1" outlineLevel="1">
      <c r="A761" s="98"/>
      <c r="B761" s="575"/>
      <c r="C761" s="281" t="s">
        <v>39</v>
      </c>
      <c r="D761" s="37" t="s">
        <v>0</v>
      </c>
      <c r="E761" s="19" t="s">
        <v>17</v>
      </c>
      <c r="F761" s="279">
        <f>F760</f>
        <v>1</v>
      </c>
      <c r="G761" s="279">
        <f>F759</f>
        <v>3</v>
      </c>
      <c r="H761" s="20">
        <v>10000</v>
      </c>
      <c r="I761" s="17">
        <f t="shared" si="34"/>
        <v>3490000</v>
      </c>
      <c r="J761" s="98"/>
      <c r="M761" s="31"/>
    </row>
    <row r="762" spans="1:13" s="3" customFormat="1" ht="18.55" hidden="1" outlineLevel="1">
      <c r="A762" s="98"/>
      <c r="B762" s="576" t="s">
        <v>7</v>
      </c>
      <c r="C762" s="281" t="s">
        <v>39</v>
      </c>
      <c r="D762" s="124" t="s">
        <v>9</v>
      </c>
      <c r="E762" s="23" t="s">
        <v>1</v>
      </c>
      <c r="F762" s="284">
        <v>3</v>
      </c>
      <c r="G762" s="284">
        <f>F764</f>
        <v>1</v>
      </c>
      <c r="H762" s="24">
        <v>0</v>
      </c>
      <c r="I762" s="17">
        <f t="shared" si="34"/>
        <v>3490000</v>
      </c>
      <c r="J762" s="98"/>
      <c r="M762" s="31"/>
    </row>
    <row r="763" spans="1:13" s="3" customFormat="1" ht="18.55" hidden="1" outlineLevel="1">
      <c r="A763" s="98"/>
      <c r="B763" s="576"/>
      <c r="C763" s="281" t="s">
        <v>39</v>
      </c>
      <c r="D763" s="124" t="s">
        <v>0</v>
      </c>
      <c r="E763" s="23" t="s">
        <v>1</v>
      </c>
      <c r="F763" s="285">
        <f>F762</f>
        <v>3</v>
      </c>
      <c r="G763" s="285">
        <f>F765</f>
        <v>1</v>
      </c>
      <c r="H763" s="24">
        <v>0</v>
      </c>
      <c r="I763" s="17">
        <f t="shared" si="34"/>
        <v>3490000</v>
      </c>
      <c r="J763" s="98"/>
      <c r="M763" s="31"/>
    </row>
    <row r="764" spans="1:13" s="3" customFormat="1" ht="18.55" hidden="1" outlineLevel="1">
      <c r="A764" s="98"/>
      <c r="B764" s="576"/>
      <c r="C764" s="281" t="s">
        <v>39</v>
      </c>
      <c r="D764" s="124" t="s">
        <v>25</v>
      </c>
      <c r="E764" s="23" t="s">
        <v>17</v>
      </c>
      <c r="F764" s="285">
        <v>1</v>
      </c>
      <c r="G764" s="285">
        <f>F762</f>
        <v>3</v>
      </c>
      <c r="H764" s="24">
        <v>10000</v>
      </c>
      <c r="I764" s="17">
        <f t="shared" si="34"/>
        <v>3500000</v>
      </c>
      <c r="J764" s="98"/>
      <c r="M764" s="31"/>
    </row>
    <row r="765" spans="1:13" s="3" customFormat="1" ht="18.55" hidden="1" outlineLevel="1">
      <c r="A765" s="98"/>
      <c r="B765" s="576"/>
      <c r="C765" s="281" t="s">
        <v>39</v>
      </c>
      <c r="D765" s="124" t="s">
        <v>13</v>
      </c>
      <c r="E765" s="23" t="s">
        <v>17</v>
      </c>
      <c r="F765" s="280">
        <f>F764</f>
        <v>1</v>
      </c>
      <c r="G765" s="280">
        <f>F763</f>
        <v>3</v>
      </c>
      <c r="H765" s="24">
        <v>10000</v>
      </c>
      <c r="I765" s="17">
        <f t="shared" si="34"/>
        <v>3510000</v>
      </c>
      <c r="J765" s="98"/>
      <c r="M765" s="31"/>
    </row>
    <row r="766" spans="1:13" s="3" customFormat="1" ht="18.55" hidden="1" outlineLevel="1">
      <c r="A766" s="98"/>
      <c r="B766" s="574" t="s">
        <v>8</v>
      </c>
      <c r="C766" s="281" t="s">
        <v>39</v>
      </c>
      <c r="D766" s="123" t="s">
        <v>9</v>
      </c>
      <c r="E766" s="15" t="s">
        <v>1</v>
      </c>
      <c r="F766" s="282">
        <v>3</v>
      </c>
      <c r="G766" s="282">
        <f>F768</f>
        <v>1</v>
      </c>
      <c r="H766" s="16">
        <v>0</v>
      </c>
      <c r="I766" s="17">
        <f t="shared" si="34"/>
        <v>3510000</v>
      </c>
      <c r="J766" s="98"/>
      <c r="M766" s="31"/>
    </row>
    <row r="767" spans="1:13" s="3" customFormat="1" ht="18.55" hidden="1" outlineLevel="1">
      <c r="A767" s="98"/>
      <c r="B767" s="575"/>
      <c r="C767" s="281" t="s">
        <v>39</v>
      </c>
      <c r="D767" s="37" t="s">
        <v>0</v>
      </c>
      <c r="E767" s="19" t="s">
        <v>1</v>
      </c>
      <c r="F767" s="282">
        <f>F766</f>
        <v>3</v>
      </c>
      <c r="G767" s="282">
        <f>F769</f>
        <v>1</v>
      </c>
      <c r="H767" s="20">
        <v>0</v>
      </c>
      <c r="I767" s="17">
        <f t="shared" si="34"/>
        <v>3510000</v>
      </c>
      <c r="J767" s="98"/>
      <c r="M767" s="31"/>
    </row>
    <row r="768" spans="1:13" s="3" customFormat="1" ht="18.55" hidden="1" outlineLevel="1">
      <c r="A768" s="98"/>
      <c r="B768" s="575"/>
      <c r="C768" s="281" t="s">
        <v>39</v>
      </c>
      <c r="D768" s="37" t="s">
        <v>14</v>
      </c>
      <c r="E768" s="19" t="s">
        <v>17</v>
      </c>
      <c r="F768" s="282">
        <v>1</v>
      </c>
      <c r="G768" s="282">
        <f>F766</f>
        <v>3</v>
      </c>
      <c r="H768" s="20">
        <v>10000</v>
      </c>
      <c r="I768" s="17">
        <f t="shared" si="34"/>
        <v>3520000</v>
      </c>
      <c r="J768" s="98"/>
      <c r="M768" s="31"/>
    </row>
    <row r="769" spans="1:13" s="3" customFormat="1" ht="18.55" hidden="1" outlineLevel="1">
      <c r="A769" s="98"/>
      <c r="B769" s="575"/>
      <c r="C769" s="281" t="s">
        <v>39</v>
      </c>
      <c r="D769" s="37" t="s">
        <v>25</v>
      </c>
      <c r="E769" s="19" t="s">
        <v>17</v>
      </c>
      <c r="F769" s="279">
        <f>F768</f>
        <v>1</v>
      </c>
      <c r="G769" s="279">
        <f>F767</f>
        <v>3</v>
      </c>
      <c r="H769" s="20">
        <v>10000</v>
      </c>
      <c r="I769" s="17">
        <f t="shared" si="34"/>
        <v>3530000</v>
      </c>
      <c r="J769" s="98"/>
      <c r="M769" s="31"/>
    </row>
    <row r="770" spans="1:13" s="3" customFormat="1" ht="18.55" hidden="1" outlineLevel="1">
      <c r="A770" s="98"/>
      <c r="B770" s="576" t="s">
        <v>10</v>
      </c>
      <c r="C770" s="281" t="s">
        <v>39</v>
      </c>
      <c r="D770" s="124" t="s">
        <v>9</v>
      </c>
      <c r="E770" s="23" t="s">
        <v>1</v>
      </c>
      <c r="F770" s="284">
        <v>3</v>
      </c>
      <c r="G770" s="284">
        <f>F772</f>
        <v>1</v>
      </c>
      <c r="H770" s="24">
        <v>0</v>
      </c>
      <c r="I770" s="17">
        <f t="shared" si="34"/>
        <v>3530000</v>
      </c>
      <c r="J770" s="98"/>
      <c r="M770" s="31"/>
    </row>
    <row r="771" spans="1:13" s="3" customFormat="1" ht="18.55" hidden="1" outlineLevel="1">
      <c r="A771" s="98"/>
      <c r="B771" s="576"/>
      <c r="C771" s="281" t="s">
        <v>39</v>
      </c>
      <c r="D771" s="124" t="s">
        <v>0</v>
      </c>
      <c r="E771" s="23" t="s">
        <v>1</v>
      </c>
      <c r="F771" s="285">
        <f>F770</f>
        <v>3</v>
      </c>
      <c r="G771" s="285">
        <f>F773</f>
        <v>1</v>
      </c>
      <c r="H771" s="24">
        <v>0</v>
      </c>
      <c r="I771" s="17">
        <f t="shared" si="34"/>
        <v>3530000</v>
      </c>
      <c r="J771" s="98"/>
      <c r="M771" s="31"/>
    </row>
    <row r="772" spans="1:13" s="3" customFormat="1" ht="18.55" hidden="1" outlineLevel="1">
      <c r="A772" s="98"/>
      <c r="B772" s="576"/>
      <c r="C772" s="281" t="s">
        <v>39</v>
      </c>
      <c r="D772" s="124" t="s">
        <v>13</v>
      </c>
      <c r="E772" s="23" t="s">
        <v>17</v>
      </c>
      <c r="F772" s="285">
        <v>1</v>
      </c>
      <c r="G772" s="285">
        <f>F770</f>
        <v>3</v>
      </c>
      <c r="H772" s="24">
        <v>10000</v>
      </c>
      <c r="I772" s="17">
        <f t="shared" si="34"/>
        <v>3540000</v>
      </c>
      <c r="J772" s="98"/>
      <c r="M772" s="31"/>
    </row>
    <row r="773" spans="1:13" s="3" customFormat="1" ht="18.55" hidden="1" outlineLevel="1">
      <c r="A773" s="98"/>
      <c r="B773" s="576"/>
      <c r="C773" s="281" t="s">
        <v>39</v>
      </c>
      <c r="D773" s="124" t="s">
        <v>23</v>
      </c>
      <c r="E773" s="23" t="s">
        <v>17</v>
      </c>
      <c r="F773" s="280">
        <f>F772</f>
        <v>1</v>
      </c>
      <c r="G773" s="280">
        <f>F771</f>
        <v>3</v>
      </c>
      <c r="H773" s="24">
        <v>10000</v>
      </c>
      <c r="I773" s="17">
        <f t="shared" si="34"/>
        <v>3550000</v>
      </c>
      <c r="J773" s="98"/>
      <c r="M773" s="31"/>
    </row>
    <row r="774" spans="1:13" s="3" customFormat="1" ht="18.55" hidden="1" outlineLevel="1">
      <c r="A774" s="98"/>
      <c r="B774" s="574" t="s">
        <v>31</v>
      </c>
      <c r="C774" s="281" t="s">
        <v>39</v>
      </c>
      <c r="D774" s="123" t="s">
        <v>13</v>
      </c>
      <c r="E774" s="15" t="s">
        <v>1</v>
      </c>
      <c r="F774" s="282">
        <v>3</v>
      </c>
      <c r="G774" s="282">
        <f>F776</f>
        <v>1</v>
      </c>
      <c r="H774" s="16">
        <v>0</v>
      </c>
      <c r="I774" s="17">
        <f t="shared" si="34"/>
        <v>3550000</v>
      </c>
      <c r="J774" s="98"/>
      <c r="M774" s="31"/>
    </row>
    <row r="775" spans="1:13" s="3" customFormat="1" ht="18.55" hidden="1" outlineLevel="1">
      <c r="A775" s="98"/>
      <c r="B775" s="575"/>
      <c r="C775" s="281" t="s">
        <v>39</v>
      </c>
      <c r="D775" s="37" t="s">
        <v>25</v>
      </c>
      <c r="E775" s="19" t="s">
        <v>1</v>
      </c>
      <c r="F775" s="282">
        <f>F774</f>
        <v>3</v>
      </c>
      <c r="G775" s="282">
        <f>F777</f>
        <v>1</v>
      </c>
      <c r="H775" s="20">
        <v>0</v>
      </c>
      <c r="I775" s="17">
        <f t="shared" si="34"/>
        <v>3550000</v>
      </c>
      <c r="J775" s="98"/>
      <c r="M775" s="31"/>
    </row>
    <row r="776" spans="1:13" s="3" customFormat="1" ht="18.55" hidden="1" outlineLevel="1">
      <c r="A776" s="98"/>
      <c r="B776" s="575"/>
      <c r="C776" s="281" t="s">
        <v>39</v>
      </c>
      <c r="D776" s="37" t="s">
        <v>14</v>
      </c>
      <c r="E776" s="19" t="s">
        <v>17</v>
      </c>
      <c r="F776" s="282">
        <v>1</v>
      </c>
      <c r="G776" s="282">
        <f>F774</f>
        <v>3</v>
      </c>
      <c r="H776" s="20">
        <v>10000</v>
      </c>
      <c r="I776" s="17">
        <f t="shared" si="34"/>
        <v>3560000</v>
      </c>
      <c r="J776" s="98"/>
      <c r="M776" s="31"/>
    </row>
    <row r="777" spans="1:13" s="3" customFormat="1" ht="18.55" hidden="1" outlineLevel="1">
      <c r="A777" s="98"/>
      <c r="B777" s="575"/>
      <c r="C777" s="281" t="s">
        <v>39</v>
      </c>
      <c r="D777" s="37" t="s">
        <v>23</v>
      </c>
      <c r="E777" s="19" t="s">
        <v>17</v>
      </c>
      <c r="F777" s="279">
        <f>F776</f>
        <v>1</v>
      </c>
      <c r="G777" s="279">
        <f>F775</f>
        <v>3</v>
      </c>
      <c r="H777" s="20">
        <v>10000</v>
      </c>
      <c r="I777" s="17">
        <f t="shared" si="34"/>
        <v>3570000</v>
      </c>
      <c r="J777" s="98"/>
      <c r="M777" s="31"/>
    </row>
    <row r="778" spans="1:13" s="3" customFormat="1" ht="18.55">
      <c r="A778" s="98"/>
      <c r="B778" s="6" t="s">
        <v>322</v>
      </c>
      <c r="C778" s="7"/>
      <c r="D778" s="122"/>
      <c r="E778" s="9"/>
      <c r="F778" s="9"/>
      <c r="G778" s="9"/>
      <c r="H778" s="11">
        <f>SUM(H779:H830)</f>
        <v>220000</v>
      </c>
      <c r="I778" s="12">
        <v>0</v>
      </c>
      <c r="J778" s="98"/>
    </row>
    <row r="779" spans="1:13" s="3" customFormat="1" ht="18.55" outlineLevel="1">
      <c r="A779" s="98"/>
      <c r="B779" s="574" t="s">
        <v>2</v>
      </c>
      <c r="C779" s="281" t="s">
        <v>39</v>
      </c>
      <c r="D779" s="123" t="s">
        <v>9</v>
      </c>
      <c r="E779" s="15" t="s">
        <v>1</v>
      </c>
      <c r="F779" s="283">
        <v>3</v>
      </c>
      <c r="G779" s="283">
        <f>F781</f>
        <v>1</v>
      </c>
      <c r="H779" s="16">
        <v>0</v>
      </c>
      <c r="I779" s="17">
        <f>I777+H779</f>
        <v>3570000</v>
      </c>
      <c r="J779" s="98"/>
    </row>
    <row r="780" spans="1:13" s="3" customFormat="1" ht="18.55" outlineLevel="1">
      <c r="A780" s="98"/>
      <c r="B780" s="575"/>
      <c r="C780" s="281" t="s">
        <v>39</v>
      </c>
      <c r="D780" s="37" t="s">
        <v>23</v>
      </c>
      <c r="E780" s="19" t="s">
        <v>1</v>
      </c>
      <c r="F780" s="282">
        <f>F779</f>
        <v>3</v>
      </c>
      <c r="G780" s="282">
        <f>F782</f>
        <v>1</v>
      </c>
      <c r="H780" s="20">
        <v>0</v>
      </c>
      <c r="I780" s="17">
        <f t="shared" ref="I780:I806" si="35">I779+H780</f>
        <v>3570000</v>
      </c>
      <c r="J780" s="98"/>
    </row>
    <row r="781" spans="1:13" s="3" customFormat="1" ht="18.55" outlineLevel="1">
      <c r="A781" s="98"/>
      <c r="B781" s="575"/>
      <c r="C781" s="281" t="s">
        <v>39</v>
      </c>
      <c r="D781" s="37" t="s">
        <v>14</v>
      </c>
      <c r="E781" s="19" t="s">
        <v>17</v>
      </c>
      <c r="F781" s="282">
        <v>1</v>
      </c>
      <c r="G781" s="282">
        <f>F779</f>
        <v>3</v>
      </c>
      <c r="H781" s="20">
        <v>10000</v>
      </c>
      <c r="I781" s="17">
        <f t="shared" si="35"/>
        <v>3580000</v>
      </c>
      <c r="J781" s="98"/>
    </row>
    <row r="782" spans="1:13" s="3" customFormat="1" ht="18.55" outlineLevel="1">
      <c r="A782" s="98"/>
      <c r="B782" s="575"/>
      <c r="C782" s="281" t="s">
        <v>39</v>
      </c>
      <c r="D782" s="37" t="s">
        <v>15</v>
      </c>
      <c r="E782" s="19" t="s">
        <v>17</v>
      </c>
      <c r="F782" s="279">
        <f>F781</f>
        <v>1</v>
      </c>
      <c r="G782" s="279">
        <f>F780</f>
        <v>3</v>
      </c>
      <c r="H782" s="20">
        <v>10000</v>
      </c>
      <c r="I782" s="17">
        <f t="shared" si="35"/>
        <v>3590000</v>
      </c>
      <c r="J782" s="98"/>
    </row>
    <row r="783" spans="1:13" s="3" customFormat="1" ht="18.55" outlineLevel="1">
      <c r="A783" s="98"/>
      <c r="B783" s="576" t="s">
        <v>3</v>
      </c>
      <c r="C783" s="281" t="s">
        <v>39</v>
      </c>
      <c r="D783" s="124" t="s">
        <v>14</v>
      </c>
      <c r="E783" s="23" t="str">
        <f>E779</f>
        <v>Thắng</v>
      </c>
      <c r="F783" s="284">
        <v>3</v>
      </c>
      <c r="G783" s="284">
        <f>F785</f>
        <v>1</v>
      </c>
      <c r="H783" s="24">
        <v>0</v>
      </c>
      <c r="I783" s="17">
        <f t="shared" si="35"/>
        <v>3590000</v>
      </c>
      <c r="J783" s="98"/>
    </row>
    <row r="784" spans="1:13" s="3" customFormat="1" ht="18.55" outlineLevel="1">
      <c r="A784" s="98"/>
      <c r="B784" s="576"/>
      <c r="C784" s="281" t="s">
        <v>39</v>
      </c>
      <c r="D784" s="124" t="s">
        <v>15</v>
      </c>
      <c r="E784" s="23" t="s">
        <v>1</v>
      </c>
      <c r="F784" s="285">
        <f>F783</f>
        <v>3</v>
      </c>
      <c r="G784" s="285">
        <f>F786</f>
        <v>1</v>
      </c>
      <c r="H784" s="24">
        <v>0</v>
      </c>
      <c r="I784" s="17">
        <f t="shared" si="35"/>
        <v>3590000</v>
      </c>
      <c r="J784" s="98"/>
    </row>
    <row r="785" spans="1:13" s="3" customFormat="1" ht="18.55" outlineLevel="1">
      <c r="A785" s="98"/>
      <c r="B785" s="576"/>
      <c r="C785" s="281" t="s">
        <v>39</v>
      </c>
      <c r="D785" s="124" t="s">
        <v>9</v>
      </c>
      <c r="E785" s="23" t="s">
        <v>17</v>
      </c>
      <c r="F785" s="285">
        <v>1</v>
      </c>
      <c r="G785" s="285">
        <f>F783</f>
        <v>3</v>
      </c>
      <c r="H785" s="24">
        <v>10000</v>
      </c>
      <c r="I785" s="17">
        <f t="shared" si="35"/>
        <v>3600000</v>
      </c>
      <c r="J785" s="98"/>
    </row>
    <row r="786" spans="1:13" s="3" customFormat="1" ht="18.55" outlineLevel="1">
      <c r="A786" s="98"/>
      <c r="B786" s="576"/>
      <c r="C786" s="281" t="s">
        <v>39</v>
      </c>
      <c r="D786" s="124" t="s">
        <v>23</v>
      </c>
      <c r="E786" s="23" t="s">
        <v>17</v>
      </c>
      <c r="F786" s="280">
        <f>F785</f>
        <v>1</v>
      </c>
      <c r="G786" s="280">
        <f>F784</f>
        <v>3</v>
      </c>
      <c r="H786" s="24">
        <v>10000</v>
      </c>
      <c r="I786" s="17">
        <f t="shared" si="35"/>
        <v>3610000</v>
      </c>
      <c r="J786" s="98"/>
    </row>
    <row r="787" spans="1:13" s="3" customFormat="1" ht="18.55" outlineLevel="1">
      <c r="A787" s="98"/>
      <c r="B787" s="574" t="s">
        <v>6</v>
      </c>
      <c r="C787" s="281" t="s">
        <v>39</v>
      </c>
      <c r="D787" s="123" t="s">
        <v>9</v>
      </c>
      <c r="E787" s="15" t="s">
        <v>1</v>
      </c>
      <c r="F787" s="282">
        <v>3</v>
      </c>
      <c r="G787" s="282">
        <f>F789</f>
        <v>1</v>
      </c>
      <c r="H787" s="16">
        <v>0</v>
      </c>
      <c r="I787" s="17">
        <f t="shared" si="35"/>
        <v>3610000</v>
      </c>
      <c r="J787" s="98"/>
      <c r="M787" s="31"/>
    </row>
    <row r="788" spans="1:13" s="3" customFormat="1" ht="18.55" outlineLevel="1">
      <c r="A788" s="98"/>
      <c r="B788" s="575"/>
      <c r="C788" s="281" t="s">
        <v>39</v>
      </c>
      <c r="D788" s="37" t="s">
        <v>23</v>
      </c>
      <c r="E788" s="19" t="s">
        <v>1</v>
      </c>
      <c r="F788" s="282">
        <f>F787</f>
        <v>3</v>
      </c>
      <c r="G788" s="282">
        <f>F790</f>
        <v>1</v>
      </c>
      <c r="H788" s="20">
        <v>0</v>
      </c>
      <c r="I788" s="17">
        <f t="shared" si="35"/>
        <v>3610000</v>
      </c>
      <c r="J788" s="98"/>
      <c r="M788" s="31"/>
    </row>
    <row r="789" spans="1:13" s="3" customFormat="1" ht="18.55" outlineLevel="1">
      <c r="A789" s="98"/>
      <c r="B789" s="575"/>
      <c r="C789" s="281" t="s">
        <v>39</v>
      </c>
      <c r="D789" s="37" t="s">
        <v>25</v>
      </c>
      <c r="E789" s="19" t="s">
        <v>17</v>
      </c>
      <c r="F789" s="282">
        <v>1</v>
      </c>
      <c r="G789" s="282">
        <f>F787</f>
        <v>3</v>
      </c>
      <c r="H789" s="20">
        <v>10000</v>
      </c>
      <c r="I789" s="17">
        <f t="shared" si="35"/>
        <v>3620000</v>
      </c>
      <c r="J789" s="98"/>
      <c r="M789" s="31"/>
    </row>
    <row r="790" spans="1:13" s="3" customFormat="1" ht="18.55" outlineLevel="1">
      <c r="A790" s="98"/>
      <c r="B790" s="575"/>
      <c r="C790" s="281" t="s">
        <v>39</v>
      </c>
      <c r="D790" s="37" t="s">
        <v>0</v>
      </c>
      <c r="E790" s="19" t="s">
        <v>17</v>
      </c>
      <c r="F790" s="279">
        <f>F789</f>
        <v>1</v>
      </c>
      <c r="G790" s="279">
        <f>F788</f>
        <v>3</v>
      </c>
      <c r="H790" s="20">
        <v>10000</v>
      </c>
      <c r="I790" s="17">
        <f t="shared" si="35"/>
        <v>3630000</v>
      </c>
      <c r="J790" s="98"/>
      <c r="M790" s="31"/>
    </row>
    <row r="791" spans="1:13" s="3" customFormat="1" ht="18.55" outlineLevel="1">
      <c r="A791" s="98"/>
      <c r="B791" s="576" t="s">
        <v>7</v>
      </c>
      <c r="C791" s="281" t="s">
        <v>39</v>
      </c>
      <c r="D791" s="124" t="s">
        <v>24</v>
      </c>
      <c r="E791" s="23" t="s">
        <v>1</v>
      </c>
      <c r="F791" s="284">
        <v>3</v>
      </c>
      <c r="G791" s="284">
        <f>F793</f>
        <v>1</v>
      </c>
      <c r="H791" s="24">
        <v>0</v>
      </c>
      <c r="I791" s="17">
        <f t="shared" si="35"/>
        <v>3630000</v>
      </c>
      <c r="J791" s="98"/>
      <c r="M791" s="31"/>
    </row>
    <row r="792" spans="1:13" s="3" customFormat="1" ht="18.55" outlineLevel="1">
      <c r="A792" s="98"/>
      <c r="B792" s="576"/>
      <c r="C792" s="281" t="s">
        <v>39</v>
      </c>
      <c r="D792" s="124" t="s">
        <v>14</v>
      </c>
      <c r="E792" s="23" t="s">
        <v>1</v>
      </c>
      <c r="F792" s="285">
        <f>F791</f>
        <v>3</v>
      </c>
      <c r="G792" s="285">
        <f>F794</f>
        <v>0</v>
      </c>
      <c r="H792" s="24">
        <v>0</v>
      </c>
      <c r="I792" s="17">
        <f t="shared" si="35"/>
        <v>3630000</v>
      </c>
      <c r="J792" s="98"/>
      <c r="M792" s="31"/>
    </row>
    <row r="793" spans="1:13" s="3" customFormat="1" ht="18.55" outlineLevel="1">
      <c r="A793" s="98"/>
      <c r="B793" s="576"/>
      <c r="C793" s="281" t="s">
        <v>39</v>
      </c>
      <c r="D793" s="124" t="s">
        <v>15</v>
      </c>
      <c r="E793" s="23" t="s">
        <v>17</v>
      </c>
      <c r="F793" s="285">
        <v>1</v>
      </c>
      <c r="G793" s="285">
        <f>F791</f>
        <v>3</v>
      </c>
      <c r="H793" s="24">
        <v>10000</v>
      </c>
      <c r="I793" s="17">
        <f t="shared" si="35"/>
        <v>3640000</v>
      </c>
      <c r="J793" s="98"/>
      <c r="M793" s="31"/>
    </row>
    <row r="794" spans="1:13" s="3" customFormat="1" ht="18.55" outlineLevel="1">
      <c r="A794" s="98"/>
      <c r="B794" s="576"/>
      <c r="C794" s="281" t="s">
        <v>39</v>
      </c>
      <c r="D794" s="124" t="s">
        <v>111</v>
      </c>
      <c r="E794" s="23" t="s">
        <v>17</v>
      </c>
      <c r="F794" s="280">
        <v>0</v>
      </c>
      <c r="G794" s="280">
        <f>F792</f>
        <v>3</v>
      </c>
      <c r="H794" s="24">
        <v>0</v>
      </c>
      <c r="I794" s="17">
        <f t="shared" si="35"/>
        <v>3640000</v>
      </c>
      <c r="J794" s="98"/>
      <c r="M794" s="31"/>
    </row>
    <row r="795" spans="1:13" s="3" customFormat="1" ht="18.55" outlineLevel="1">
      <c r="A795" s="98"/>
      <c r="B795" s="574" t="s">
        <v>8</v>
      </c>
      <c r="C795" s="281" t="s">
        <v>39</v>
      </c>
      <c r="D795" s="123" t="s">
        <v>111</v>
      </c>
      <c r="E795" s="15" t="s">
        <v>1</v>
      </c>
      <c r="F795" s="282">
        <v>3</v>
      </c>
      <c r="G795" s="282">
        <f>F797</f>
        <v>2</v>
      </c>
      <c r="H795" s="16">
        <v>0</v>
      </c>
      <c r="I795" s="17">
        <f t="shared" si="35"/>
        <v>3640000</v>
      </c>
      <c r="J795" s="98"/>
      <c r="M795" s="31"/>
    </row>
    <row r="796" spans="1:13" s="3" customFormat="1" ht="18.55" outlineLevel="1">
      <c r="A796" s="98"/>
      <c r="B796" s="575"/>
      <c r="C796" s="281" t="s">
        <v>39</v>
      </c>
      <c r="D796" s="37" t="s">
        <v>0</v>
      </c>
      <c r="E796" s="19" t="s">
        <v>1</v>
      </c>
      <c r="F796" s="282">
        <f>F795</f>
        <v>3</v>
      </c>
      <c r="G796" s="282">
        <f>F798</f>
        <v>2</v>
      </c>
      <c r="H796" s="20">
        <v>0</v>
      </c>
      <c r="I796" s="17">
        <f t="shared" si="35"/>
        <v>3640000</v>
      </c>
      <c r="J796" s="98"/>
      <c r="M796" s="31"/>
    </row>
    <row r="797" spans="1:13" s="3" customFormat="1" ht="18.55" outlineLevel="1">
      <c r="A797" s="98"/>
      <c r="B797" s="575"/>
      <c r="C797" s="281" t="s">
        <v>39</v>
      </c>
      <c r="D797" s="37" t="s">
        <v>25</v>
      </c>
      <c r="E797" s="19" t="s">
        <v>17</v>
      </c>
      <c r="F797" s="282">
        <v>2</v>
      </c>
      <c r="G797" s="282">
        <f>F795</f>
        <v>3</v>
      </c>
      <c r="H797" s="20">
        <v>10000</v>
      </c>
      <c r="I797" s="17">
        <f t="shared" si="35"/>
        <v>3650000</v>
      </c>
      <c r="J797" s="98"/>
      <c r="M797" s="31"/>
    </row>
    <row r="798" spans="1:13" s="3" customFormat="1" ht="18.55" outlineLevel="1">
      <c r="A798" s="98"/>
      <c r="B798" s="575"/>
      <c r="C798" s="281" t="s">
        <v>39</v>
      </c>
      <c r="D798" s="37" t="s">
        <v>24</v>
      </c>
      <c r="E798" s="19" t="s">
        <v>17</v>
      </c>
      <c r="F798" s="279">
        <f>F797</f>
        <v>2</v>
      </c>
      <c r="G798" s="279">
        <f>F796</f>
        <v>3</v>
      </c>
      <c r="H798" s="20">
        <v>10000</v>
      </c>
      <c r="I798" s="17">
        <f t="shared" si="35"/>
        <v>3660000</v>
      </c>
      <c r="J798" s="98"/>
      <c r="M798" s="31"/>
    </row>
    <row r="799" spans="1:13" s="3" customFormat="1" ht="18.55" outlineLevel="1">
      <c r="A799" s="98"/>
      <c r="B799" s="576" t="s">
        <v>10</v>
      </c>
      <c r="C799" s="281" t="s">
        <v>39</v>
      </c>
      <c r="D799" s="124" t="s">
        <v>24</v>
      </c>
      <c r="E799" s="23" t="s">
        <v>1</v>
      </c>
      <c r="F799" s="284">
        <v>3</v>
      </c>
      <c r="G799" s="284">
        <f>F801</f>
        <v>1</v>
      </c>
      <c r="H799" s="24">
        <v>0</v>
      </c>
      <c r="I799" s="17">
        <f t="shared" si="35"/>
        <v>3660000</v>
      </c>
      <c r="J799" s="98"/>
      <c r="M799" s="31"/>
    </row>
    <row r="800" spans="1:13" s="3" customFormat="1" ht="18.55" outlineLevel="1">
      <c r="A800" s="98"/>
      <c r="B800" s="576"/>
      <c r="C800" s="281" t="s">
        <v>39</v>
      </c>
      <c r="D800" s="124" t="s">
        <v>0</v>
      </c>
      <c r="E800" s="23" t="s">
        <v>1</v>
      </c>
      <c r="F800" s="285">
        <f>F799</f>
        <v>3</v>
      </c>
      <c r="G800" s="285">
        <f>F802</f>
        <v>1</v>
      </c>
      <c r="H800" s="24">
        <v>0</v>
      </c>
      <c r="I800" s="17">
        <f t="shared" si="35"/>
        <v>3660000</v>
      </c>
      <c r="J800" s="98"/>
      <c r="M800" s="31"/>
    </row>
    <row r="801" spans="1:13" s="3" customFormat="1" ht="18.55" outlineLevel="1">
      <c r="A801" s="98"/>
      <c r="B801" s="576"/>
      <c r="C801" s="281" t="s">
        <v>39</v>
      </c>
      <c r="D801" s="124" t="s">
        <v>25</v>
      </c>
      <c r="E801" s="23" t="s">
        <v>17</v>
      </c>
      <c r="F801" s="285">
        <v>1</v>
      </c>
      <c r="G801" s="285">
        <f>F799</f>
        <v>3</v>
      </c>
      <c r="H801" s="24">
        <v>10000</v>
      </c>
      <c r="I801" s="17">
        <f t="shared" si="35"/>
        <v>3670000</v>
      </c>
      <c r="J801" s="98"/>
      <c r="M801" s="31"/>
    </row>
    <row r="802" spans="1:13" s="3" customFormat="1" ht="18.55" outlineLevel="1">
      <c r="A802" s="98"/>
      <c r="B802" s="576"/>
      <c r="C802" s="281" t="s">
        <v>39</v>
      </c>
      <c r="D802" s="124" t="s">
        <v>111</v>
      </c>
      <c r="E802" s="23" t="s">
        <v>17</v>
      </c>
      <c r="F802" s="280">
        <f>F801</f>
        <v>1</v>
      </c>
      <c r="G802" s="280">
        <f>F800</f>
        <v>3</v>
      </c>
      <c r="H802" s="24">
        <v>0</v>
      </c>
      <c r="I802" s="17">
        <f t="shared" si="35"/>
        <v>3670000</v>
      </c>
      <c r="J802" s="98"/>
      <c r="M802" s="31"/>
    </row>
    <row r="803" spans="1:13" s="3" customFormat="1" ht="18.55" outlineLevel="1">
      <c r="A803" s="98"/>
      <c r="B803" s="574" t="s">
        <v>31</v>
      </c>
      <c r="C803" s="281" t="s">
        <v>39</v>
      </c>
      <c r="D803" s="123" t="s">
        <v>0</v>
      </c>
      <c r="E803" s="15" t="s">
        <v>1</v>
      </c>
      <c r="F803" s="282">
        <v>3</v>
      </c>
      <c r="G803" s="282">
        <f>F805</f>
        <v>2</v>
      </c>
      <c r="H803" s="16">
        <v>0</v>
      </c>
      <c r="I803" s="17">
        <f t="shared" si="35"/>
        <v>3670000</v>
      </c>
      <c r="J803" s="98"/>
      <c r="M803" s="31"/>
    </row>
    <row r="804" spans="1:13" s="3" customFormat="1" ht="18.55" outlineLevel="1">
      <c r="A804" s="98"/>
      <c r="B804" s="575"/>
      <c r="C804" s="281" t="s">
        <v>39</v>
      </c>
      <c r="D804" s="37" t="s">
        <v>23</v>
      </c>
      <c r="E804" s="19" t="s">
        <v>1</v>
      </c>
      <c r="F804" s="282">
        <f>F803</f>
        <v>3</v>
      </c>
      <c r="G804" s="282">
        <f>F806</f>
        <v>2</v>
      </c>
      <c r="H804" s="20">
        <v>0</v>
      </c>
      <c r="I804" s="17">
        <f t="shared" si="35"/>
        <v>3670000</v>
      </c>
      <c r="J804" s="98"/>
      <c r="M804" s="31"/>
    </row>
    <row r="805" spans="1:13" s="3" customFormat="1" ht="18.55" outlineLevel="1">
      <c r="A805" s="98"/>
      <c r="B805" s="575"/>
      <c r="C805" s="281" t="s">
        <v>39</v>
      </c>
      <c r="D805" s="37" t="s">
        <v>25</v>
      </c>
      <c r="E805" s="19" t="s">
        <v>17</v>
      </c>
      <c r="F805" s="282">
        <v>2</v>
      </c>
      <c r="G805" s="282">
        <f>F803</f>
        <v>3</v>
      </c>
      <c r="H805" s="20">
        <v>10000</v>
      </c>
      <c r="I805" s="17">
        <f t="shared" si="35"/>
        <v>3680000</v>
      </c>
      <c r="J805" s="98"/>
      <c r="M805" s="31"/>
    </row>
    <row r="806" spans="1:13" s="3" customFormat="1" ht="18.55" outlineLevel="1">
      <c r="A806" s="98"/>
      <c r="B806" s="575"/>
      <c r="C806" s="281" t="s">
        <v>39</v>
      </c>
      <c r="D806" s="37" t="s">
        <v>9</v>
      </c>
      <c r="E806" s="19" t="s">
        <v>17</v>
      </c>
      <c r="F806" s="279">
        <f>F805</f>
        <v>2</v>
      </c>
      <c r="G806" s="279">
        <f>F804</f>
        <v>3</v>
      </c>
      <c r="H806" s="20">
        <v>10000</v>
      </c>
      <c r="I806" s="17">
        <f t="shared" si="35"/>
        <v>3690000</v>
      </c>
      <c r="J806" s="98"/>
      <c r="M806" s="31"/>
    </row>
    <row r="807" spans="1:13" s="3" customFormat="1" ht="18.55" outlineLevel="1">
      <c r="A807" s="98"/>
      <c r="B807" s="576" t="s">
        <v>36</v>
      </c>
      <c r="C807" s="281" t="s">
        <v>39</v>
      </c>
      <c r="D807" s="124" t="s">
        <v>15</v>
      </c>
      <c r="E807" s="23" t="s">
        <v>1</v>
      </c>
      <c r="F807" s="284">
        <v>3</v>
      </c>
      <c r="G807" s="284">
        <f>F809</f>
        <v>1</v>
      </c>
      <c r="H807" s="24">
        <v>0</v>
      </c>
      <c r="I807" s="17">
        <f t="shared" ref="I807:I822" si="36">I806+H807</f>
        <v>3690000</v>
      </c>
      <c r="J807" s="98"/>
      <c r="M807" s="31"/>
    </row>
    <row r="808" spans="1:13" s="3" customFormat="1" ht="18.55" outlineLevel="1">
      <c r="A808" s="98"/>
      <c r="B808" s="576"/>
      <c r="C808" s="281" t="s">
        <v>39</v>
      </c>
      <c r="D808" s="124" t="s">
        <v>14</v>
      </c>
      <c r="E808" s="23" t="s">
        <v>1</v>
      </c>
      <c r="F808" s="285">
        <f>F807</f>
        <v>3</v>
      </c>
      <c r="G808" s="285">
        <f>F810</f>
        <v>1</v>
      </c>
      <c r="H808" s="24">
        <v>0</v>
      </c>
      <c r="I808" s="17">
        <f t="shared" si="36"/>
        <v>3690000</v>
      </c>
      <c r="J808" s="98"/>
      <c r="M808" s="31"/>
    </row>
    <row r="809" spans="1:13" s="3" customFormat="1" ht="18.55" outlineLevel="1">
      <c r="A809" s="98"/>
      <c r="B809" s="576"/>
      <c r="C809" s="281" t="s">
        <v>39</v>
      </c>
      <c r="D809" s="124" t="s">
        <v>24</v>
      </c>
      <c r="E809" s="23" t="s">
        <v>17</v>
      </c>
      <c r="F809" s="285">
        <v>1</v>
      </c>
      <c r="G809" s="285">
        <f>F807</f>
        <v>3</v>
      </c>
      <c r="H809" s="24">
        <v>10000</v>
      </c>
      <c r="I809" s="17">
        <f t="shared" si="36"/>
        <v>3700000</v>
      </c>
      <c r="J809" s="98"/>
      <c r="M809" s="31"/>
    </row>
    <row r="810" spans="1:13" s="3" customFormat="1" ht="18.55" outlineLevel="1">
      <c r="A810" s="98"/>
      <c r="B810" s="576"/>
      <c r="C810" s="281" t="s">
        <v>39</v>
      </c>
      <c r="D810" s="124" t="s">
        <v>111</v>
      </c>
      <c r="E810" s="23" t="s">
        <v>17</v>
      </c>
      <c r="F810" s="280">
        <f>F809</f>
        <v>1</v>
      </c>
      <c r="G810" s="280">
        <f>F808</f>
        <v>3</v>
      </c>
      <c r="H810" s="24">
        <v>0</v>
      </c>
      <c r="I810" s="17">
        <f t="shared" si="36"/>
        <v>3700000</v>
      </c>
      <c r="J810" s="98"/>
      <c r="M810" s="31"/>
    </row>
    <row r="811" spans="1:13" s="3" customFormat="1" ht="18.55" outlineLevel="1">
      <c r="A811" s="98"/>
      <c r="B811" s="574" t="s">
        <v>37</v>
      </c>
      <c r="C811" s="281" t="s">
        <v>39</v>
      </c>
      <c r="D811" s="123" t="s">
        <v>111</v>
      </c>
      <c r="E811" s="15" t="s">
        <v>1</v>
      </c>
      <c r="F811" s="282">
        <v>3</v>
      </c>
      <c r="G811" s="282">
        <f>F813</f>
        <v>1</v>
      </c>
      <c r="H811" s="16">
        <v>0</v>
      </c>
      <c r="I811" s="17">
        <f t="shared" si="36"/>
        <v>3700000</v>
      </c>
      <c r="J811" s="98"/>
      <c r="M811" s="31"/>
    </row>
    <row r="812" spans="1:13" s="3" customFormat="1" ht="18.55" outlineLevel="1">
      <c r="A812" s="98"/>
      <c r="B812" s="575"/>
      <c r="C812" s="281" t="s">
        <v>39</v>
      </c>
      <c r="D812" s="37" t="s">
        <v>14</v>
      </c>
      <c r="E812" s="19" t="s">
        <v>1</v>
      </c>
      <c r="F812" s="282">
        <f>F811</f>
        <v>3</v>
      </c>
      <c r="G812" s="282">
        <f>F814</f>
        <v>1</v>
      </c>
      <c r="H812" s="20">
        <v>0</v>
      </c>
      <c r="I812" s="17">
        <f t="shared" si="36"/>
        <v>3700000</v>
      </c>
      <c r="J812" s="98"/>
      <c r="M812" s="31"/>
    </row>
    <row r="813" spans="1:13" s="3" customFormat="1" ht="18.55" outlineLevel="1">
      <c r="A813" s="98"/>
      <c r="B813" s="575"/>
      <c r="C813" s="281" t="s">
        <v>39</v>
      </c>
      <c r="D813" s="37" t="s">
        <v>15</v>
      </c>
      <c r="E813" s="19" t="s">
        <v>17</v>
      </c>
      <c r="F813" s="282">
        <v>1</v>
      </c>
      <c r="G813" s="282">
        <f>F811</f>
        <v>3</v>
      </c>
      <c r="H813" s="20">
        <v>10000</v>
      </c>
      <c r="I813" s="17">
        <f t="shared" si="36"/>
        <v>3710000</v>
      </c>
      <c r="J813" s="98"/>
      <c r="M813" s="31"/>
    </row>
    <row r="814" spans="1:13" s="3" customFormat="1" ht="18.55" outlineLevel="1">
      <c r="A814" s="98"/>
      <c r="B814" s="575"/>
      <c r="C814" s="281" t="s">
        <v>39</v>
      </c>
      <c r="D814" s="37" t="s">
        <v>24</v>
      </c>
      <c r="E814" s="19" t="s">
        <v>17</v>
      </c>
      <c r="F814" s="279">
        <f>F813</f>
        <v>1</v>
      </c>
      <c r="G814" s="279">
        <f>F812</f>
        <v>3</v>
      </c>
      <c r="H814" s="20">
        <v>10000</v>
      </c>
      <c r="I814" s="17">
        <f t="shared" si="36"/>
        <v>3720000</v>
      </c>
      <c r="J814" s="98"/>
      <c r="M814" s="31"/>
    </row>
    <row r="815" spans="1:13" s="3" customFormat="1" ht="18.55" outlineLevel="1">
      <c r="A815" s="98"/>
      <c r="B815" s="576" t="s">
        <v>41</v>
      </c>
      <c r="C815" s="281" t="s">
        <v>39</v>
      </c>
      <c r="D815" s="124" t="s">
        <v>25</v>
      </c>
      <c r="E815" s="23" t="s">
        <v>1</v>
      </c>
      <c r="F815" s="284">
        <v>3</v>
      </c>
      <c r="G815" s="284">
        <f>F817</f>
        <v>2</v>
      </c>
      <c r="H815" s="24">
        <v>0</v>
      </c>
      <c r="I815" s="17">
        <f t="shared" si="36"/>
        <v>3720000</v>
      </c>
      <c r="J815" s="98"/>
      <c r="M815" s="31"/>
    </row>
    <row r="816" spans="1:13" s="3" customFormat="1" ht="18.55" outlineLevel="1">
      <c r="A816" s="98"/>
      <c r="B816" s="576"/>
      <c r="C816" s="281" t="s">
        <v>39</v>
      </c>
      <c r="D816" s="124" t="s">
        <v>9</v>
      </c>
      <c r="E816" s="23" t="s">
        <v>1</v>
      </c>
      <c r="F816" s="285">
        <f>F815</f>
        <v>3</v>
      </c>
      <c r="G816" s="285">
        <f>F818</f>
        <v>2</v>
      </c>
      <c r="H816" s="24">
        <v>0</v>
      </c>
      <c r="I816" s="17">
        <f t="shared" si="36"/>
        <v>3720000</v>
      </c>
      <c r="J816" s="98"/>
      <c r="M816" s="31"/>
    </row>
    <row r="817" spans="1:13" s="3" customFormat="1" ht="18.55" outlineLevel="1">
      <c r="A817" s="98"/>
      <c r="B817" s="576"/>
      <c r="C817" s="281" t="s">
        <v>39</v>
      </c>
      <c r="D817" s="124" t="s">
        <v>0</v>
      </c>
      <c r="E817" s="23" t="s">
        <v>17</v>
      </c>
      <c r="F817" s="285">
        <v>2</v>
      </c>
      <c r="G817" s="285">
        <f>F815</f>
        <v>3</v>
      </c>
      <c r="H817" s="24">
        <v>10000</v>
      </c>
      <c r="I817" s="17">
        <f t="shared" si="36"/>
        <v>3730000</v>
      </c>
      <c r="J817" s="98"/>
      <c r="M817" s="31"/>
    </row>
    <row r="818" spans="1:13" s="3" customFormat="1" ht="18.55" outlineLevel="1">
      <c r="A818" s="98"/>
      <c r="B818" s="576"/>
      <c r="C818" s="281" t="s">
        <v>39</v>
      </c>
      <c r="D818" s="124" t="s">
        <v>15</v>
      </c>
      <c r="E818" s="23" t="s">
        <v>17</v>
      </c>
      <c r="F818" s="280">
        <f>F817</f>
        <v>2</v>
      </c>
      <c r="G818" s="280">
        <f>F816</f>
        <v>3</v>
      </c>
      <c r="H818" s="24">
        <v>10000</v>
      </c>
      <c r="I818" s="17">
        <f t="shared" si="36"/>
        <v>3740000</v>
      </c>
      <c r="J818" s="98"/>
      <c r="M818" s="31"/>
    </row>
    <row r="819" spans="1:13" s="3" customFormat="1" ht="18.55" outlineLevel="1">
      <c r="A819" s="98"/>
      <c r="B819" s="574" t="s">
        <v>48</v>
      </c>
      <c r="C819" s="281" t="s">
        <v>39</v>
      </c>
      <c r="D819" s="123" t="s">
        <v>111</v>
      </c>
      <c r="E819" s="15" t="s">
        <v>1</v>
      </c>
      <c r="F819" s="282">
        <v>3</v>
      </c>
      <c r="G819" s="282">
        <f>F821</f>
        <v>1</v>
      </c>
      <c r="H819" s="16">
        <v>0</v>
      </c>
      <c r="I819" s="17">
        <f t="shared" si="36"/>
        <v>3740000</v>
      </c>
      <c r="J819" s="98"/>
      <c r="M819" s="31"/>
    </row>
    <row r="820" spans="1:13" s="3" customFormat="1" ht="18.55" outlineLevel="1">
      <c r="A820" s="98"/>
      <c r="B820" s="575"/>
      <c r="C820" s="281" t="s">
        <v>39</v>
      </c>
      <c r="D820" s="37" t="s">
        <v>14</v>
      </c>
      <c r="E820" s="19" t="s">
        <v>1</v>
      </c>
      <c r="F820" s="282">
        <f>F819</f>
        <v>3</v>
      </c>
      <c r="G820" s="282">
        <f>F822</f>
        <v>1</v>
      </c>
      <c r="H820" s="20">
        <v>0</v>
      </c>
      <c r="I820" s="17">
        <f t="shared" si="36"/>
        <v>3740000</v>
      </c>
      <c r="J820" s="98"/>
      <c r="M820" s="31"/>
    </row>
    <row r="821" spans="1:13" s="3" customFormat="1" ht="18.55" outlineLevel="1">
      <c r="A821" s="98"/>
      <c r="B821" s="575"/>
      <c r="C821" s="281" t="s">
        <v>39</v>
      </c>
      <c r="D821" s="37" t="s">
        <v>25</v>
      </c>
      <c r="E821" s="19" t="s">
        <v>17</v>
      </c>
      <c r="F821" s="282">
        <v>1</v>
      </c>
      <c r="G821" s="282">
        <f>F819</f>
        <v>3</v>
      </c>
      <c r="H821" s="20">
        <v>10000</v>
      </c>
      <c r="I821" s="17">
        <f t="shared" si="36"/>
        <v>3750000</v>
      </c>
      <c r="J821" s="98"/>
      <c r="M821" s="31"/>
    </row>
    <row r="822" spans="1:13" s="3" customFormat="1" ht="18.55" outlineLevel="1">
      <c r="A822" s="98"/>
      <c r="B822" s="575"/>
      <c r="C822" s="281" t="s">
        <v>39</v>
      </c>
      <c r="D822" s="37" t="s">
        <v>23</v>
      </c>
      <c r="E822" s="19" t="s">
        <v>17</v>
      </c>
      <c r="F822" s="279">
        <f>F821</f>
        <v>1</v>
      </c>
      <c r="G822" s="279">
        <f>F820</f>
        <v>3</v>
      </c>
      <c r="H822" s="20">
        <v>10000</v>
      </c>
      <c r="I822" s="17">
        <f t="shared" si="36"/>
        <v>3760000</v>
      </c>
      <c r="J822" s="98"/>
      <c r="M822" s="31"/>
    </row>
    <row r="823" spans="1:13" s="3" customFormat="1" ht="18.55" outlineLevel="1">
      <c r="A823" s="98"/>
      <c r="B823" s="576" t="s">
        <v>92</v>
      </c>
      <c r="C823" s="281" t="s">
        <v>39</v>
      </c>
      <c r="D823" s="124" t="s">
        <v>23</v>
      </c>
      <c r="E823" s="23" t="s">
        <v>1</v>
      </c>
      <c r="F823" s="284">
        <v>3</v>
      </c>
      <c r="G823" s="284">
        <f>F825</f>
        <v>2</v>
      </c>
      <c r="H823" s="24">
        <v>0</v>
      </c>
      <c r="I823" s="17">
        <f t="shared" ref="I823:I830" si="37">I822+H823</f>
        <v>3760000</v>
      </c>
      <c r="J823" s="98"/>
      <c r="M823" s="31"/>
    </row>
    <row r="824" spans="1:13" s="3" customFormat="1" ht="18.55" outlineLevel="1">
      <c r="A824" s="98"/>
      <c r="B824" s="576"/>
      <c r="C824" s="281" t="s">
        <v>39</v>
      </c>
      <c r="D824" s="124" t="s">
        <v>14</v>
      </c>
      <c r="E824" s="23" t="s">
        <v>1</v>
      </c>
      <c r="F824" s="285">
        <f>F823</f>
        <v>3</v>
      </c>
      <c r="G824" s="285">
        <f>F826</f>
        <v>2</v>
      </c>
      <c r="H824" s="24">
        <v>0</v>
      </c>
      <c r="I824" s="17">
        <f t="shared" si="37"/>
        <v>3760000</v>
      </c>
      <c r="J824" s="98"/>
      <c r="M824" s="31"/>
    </row>
    <row r="825" spans="1:13" s="3" customFormat="1" ht="18.55" outlineLevel="1">
      <c r="A825" s="98"/>
      <c r="B825" s="576"/>
      <c r="C825" s="281" t="s">
        <v>39</v>
      </c>
      <c r="D825" s="124" t="s">
        <v>25</v>
      </c>
      <c r="E825" s="23" t="s">
        <v>17</v>
      </c>
      <c r="F825" s="285">
        <v>2</v>
      </c>
      <c r="G825" s="285">
        <f>F823</f>
        <v>3</v>
      </c>
      <c r="H825" s="24">
        <v>10000</v>
      </c>
      <c r="I825" s="17">
        <f t="shared" si="37"/>
        <v>3770000</v>
      </c>
      <c r="J825" s="98"/>
      <c r="M825" s="31"/>
    </row>
    <row r="826" spans="1:13" s="3" customFormat="1" ht="18.55" outlineLevel="1">
      <c r="A826" s="98"/>
      <c r="B826" s="576"/>
      <c r="C826" s="281" t="s">
        <v>39</v>
      </c>
      <c r="D826" s="124" t="s">
        <v>111</v>
      </c>
      <c r="E826" s="23" t="s">
        <v>17</v>
      </c>
      <c r="F826" s="280">
        <f>F825</f>
        <v>2</v>
      </c>
      <c r="G826" s="280">
        <f>F824</f>
        <v>3</v>
      </c>
      <c r="H826" s="24">
        <v>0</v>
      </c>
      <c r="I826" s="17">
        <f t="shared" si="37"/>
        <v>3770000</v>
      </c>
      <c r="J826" s="98"/>
      <c r="M826" s="31"/>
    </row>
    <row r="827" spans="1:13" s="3" customFormat="1" ht="18.55" outlineLevel="1">
      <c r="A827" s="98"/>
      <c r="B827" s="574" t="s">
        <v>93</v>
      </c>
      <c r="C827" s="281" t="s">
        <v>40</v>
      </c>
      <c r="D827" s="123" t="s">
        <v>0</v>
      </c>
      <c r="E827" s="15" t="s">
        <v>1</v>
      </c>
      <c r="F827" s="282">
        <v>3</v>
      </c>
      <c r="G827" s="282">
        <f>F828</f>
        <v>1</v>
      </c>
      <c r="H827" s="16">
        <v>0</v>
      </c>
      <c r="I827" s="17">
        <f t="shared" si="37"/>
        <v>3770000</v>
      </c>
      <c r="J827" s="98"/>
      <c r="M827" s="31"/>
    </row>
    <row r="828" spans="1:13" s="3" customFormat="1" ht="18.55" outlineLevel="1">
      <c r="A828" s="98"/>
      <c r="B828" s="575"/>
      <c r="C828" s="281" t="s">
        <v>40</v>
      </c>
      <c r="D828" s="37" t="s">
        <v>15</v>
      </c>
      <c r="E828" s="19" t="s">
        <v>17</v>
      </c>
      <c r="F828" s="282">
        <v>1</v>
      </c>
      <c r="G828" s="282">
        <f>F827</f>
        <v>3</v>
      </c>
      <c r="H828" s="20">
        <v>10000</v>
      </c>
      <c r="I828" s="17">
        <f t="shared" si="37"/>
        <v>3780000</v>
      </c>
      <c r="J828" s="98"/>
      <c r="M828" s="31"/>
    </row>
    <row r="829" spans="1:13" s="3" customFormat="1" ht="18.55" outlineLevel="1">
      <c r="A829" s="98"/>
      <c r="B829" s="576" t="s">
        <v>122</v>
      </c>
      <c r="C829" s="281" t="s">
        <v>40</v>
      </c>
      <c r="D829" s="124" t="s">
        <v>0</v>
      </c>
      <c r="E829" s="23" t="s">
        <v>1</v>
      </c>
      <c r="F829" s="284">
        <v>3</v>
      </c>
      <c r="G829" s="284">
        <f>F830</f>
        <v>2</v>
      </c>
      <c r="H829" s="24">
        <v>0</v>
      </c>
      <c r="I829" s="17">
        <f t="shared" si="37"/>
        <v>3780000</v>
      </c>
      <c r="J829" s="98"/>
      <c r="M829" s="31"/>
    </row>
    <row r="830" spans="1:13" s="3" customFormat="1" ht="18.55" outlineLevel="1">
      <c r="A830" s="98"/>
      <c r="B830" s="576"/>
      <c r="C830" s="281" t="s">
        <v>40</v>
      </c>
      <c r="D830" s="124" t="s">
        <v>9</v>
      </c>
      <c r="E830" s="23" t="s">
        <v>17</v>
      </c>
      <c r="F830" s="285">
        <v>2</v>
      </c>
      <c r="G830" s="285">
        <f>F829</f>
        <v>3</v>
      </c>
      <c r="H830" s="24">
        <v>10000</v>
      </c>
      <c r="I830" s="17">
        <f t="shared" si="37"/>
        <v>3790000</v>
      </c>
      <c r="J830" s="98"/>
      <c r="M830" s="31"/>
    </row>
    <row r="831" spans="1:13" s="3" customFormat="1" ht="18.55">
      <c r="A831" s="98"/>
      <c r="B831" s="6" t="s">
        <v>323</v>
      </c>
      <c r="C831" s="7"/>
      <c r="D831" s="122"/>
      <c r="E831" s="9"/>
      <c r="F831" s="9"/>
      <c r="G831" s="9"/>
      <c r="H831" s="11">
        <f>SUM(H832:H857)</f>
        <v>130000</v>
      </c>
      <c r="I831" s="12">
        <v>0</v>
      </c>
      <c r="J831" s="98"/>
    </row>
    <row r="832" spans="1:13" s="3" customFormat="1" ht="18.55" outlineLevel="1">
      <c r="A832" s="98"/>
      <c r="B832" s="574" t="s">
        <v>2</v>
      </c>
      <c r="C832" s="288" t="s">
        <v>39</v>
      </c>
      <c r="D832" s="123" t="s">
        <v>14</v>
      </c>
      <c r="E832" s="15" t="s">
        <v>1</v>
      </c>
      <c r="F832" s="292">
        <v>3</v>
      </c>
      <c r="G832" s="292">
        <f>F834</f>
        <v>2</v>
      </c>
      <c r="H832" s="16">
        <v>0</v>
      </c>
      <c r="I832" s="17">
        <f>I830+H832</f>
        <v>3790000</v>
      </c>
      <c r="J832" s="98"/>
    </row>
    <row r="833" spans="1:13" s="3" customFormat="1" ht="18.55" outlineLevel="1">
      <c r="A833" s="98"/>
      <c r="B833" s="575"/>
      <c r="C833" s="288" t="s">
        <v>39</v>
      </c>
      <c r="D833" s="37" t="s">
        <v>23</v>
      </c>
      <c r="E833" s="19" t="s">
        <v>1</v>
      </c>
      <c r="F833" s="290">
        <f>F832</f>
        <v>3</v>
      </c>
      <c r="G833" s="290">
        <f>F835</f>
        <v>2</v>
      </c>
      <c r="H833" s="20">
        <v>0</v>
      </c>
      <c r="I833" s="17">
        <f t="shared" ref="I833:I857" si="38">I832+H833</f>
        <v>3790000</v>
      </c>
      <c r="J833" s="98"/>
    </row>
    <row r="834" spans="1:13" s="3" customFormat="1" ht="18.55" outlineLevel="1">
      <c r="A834" s="98"/>
      <c r="B834" s="575"/>
      <c r="C834" s="288" t="s">
        <v>39</v>
      </c>
      <c r="D834" s="37" t="s">
        <v>9</v>
      </c>
      <c r="E834" s="19" t="s">
        <v>17</v>
      </c>
      <c r="F834" s="290">
        <v>2</v>
      </c>
      <c r="G834" s="290">
        <f>F832</f>
        <v>3</v>
      </c>
      <c r="H834" s="20">
        <v>10000</v>
      </c>
      <c r="I834" s="17">
        <f t="shared" si="38"/>
        <v>3800000</v>
      </c>
      <c r="J834" s="98"/>
    </row>
    <row r="835" spans="1:13" s="3" customFormat="1" ht="18.55" outlineLevel="1">
      <c r="A835" s="98"/>
      <c r="B835" s="575"/>
      <c r="C835" s="288" t="s">
        <v>39</v>
      </c>
      <c r="D835" s="37" t="s">
        <v>4</v>
      </c>
      <c r="E835" s="19" t="s">
        <v>17</v>
      </c>
      <c r="F835" s="286">
        <f>F834</f>
        <v>2</v>
      </c>
      <c r="G835" s="286">
        <f>F833</f>
        <v>3</v>
      </c>
      <c r="H835" s="20">
        <v>10000</v>
      </c>
      <c r="I835" s="17">
        <f t="shared" si="38"/>
        <v>3810000</v>
      </c>
      <c r="J835" s="98"/>
    </row>
    <row r="836" spans="1:13" s="3" customFormat="1" ht="18.55" outlineLevel="1">
      <c r="A836" s="98"/>
      <c r="B836" s="576" t="s">
        <v>3</v>
      </c>
      <c r="C836" s="288" t="s">
        <v>39</v>
      </c>
      <c r="D836" s="124" t="s">
        <v>4</v>
      </c>
      <c r="E836" s="23" t="str">
        <f>E832</f>
        <v>Thắng</v>
      </c>
      <c r="F836" s="289">
        <v>3</v>
      </c>
      <c r="G836" s="289">
        <f>F838</f>
        <v>2</v>
      </c>
      <c r="H836" s="24">
        <v>0</v>
      </c>
      <c r="I836" s="17">
        <f t="shared" si="38"/>
        <v>3810000</v>
      </c>
      <c r="J836" s="98"/>
    </row>
    <row r="837" spans="1:13" s="3" customFormat="1" ht="18.55" outlineLevel="1">
      <c r="A837" s="98"/>
      <c r="B837" s="576"/>
      <c r="C837" s="288" t="s">
        <v>39</v>
      </c>
      <c r="D837" s="124" t="s">
        <v>15</v>
      </c>
      <c r="E837" s="23" t="s">
        <v>1</v>
      </c>
      <c r="F837" s="291">
        <f>F836</f>
        <v>3</v>
      </c>
      <c r="G837" s="291">
        <f>F839</f>
        <v>2</v>
      </c>
      <c r="H837" s="24">
        <v>0</v>
      </c>
      <c r="I837" s="17">
        <f t="shared" si="38"/>
        <v>3810000</v>
      </c>
      <c r="J837" s="98"/>
    </row>
    <row r="838" spans="1:13" s="3" customFormat="1" ht="18.55" outlineLevel="1">
      <c r="A838" s="98"/>
      <c r="B838" s="576"/>
      <c r="C838" s="288" t="s">
        <v>39</v>
      </c>
      <c r="D838" s="124" t="s">
        <v>25</v>
      </c>
      <c r="E838" s="23" t="s">
        <v>17</v>
      </c>
      <c r="F838" s="291">
        <v>2</v>
      </c>
      <c r="G838" s="291">
        <f>F836</f>
        <v>3</v>
      </c>
      <c r="H838" s="24">
        <v>10000</v>
      </c>
      <c r="I838" s="17">
        <f t="shared" si="38"/>
        <v>3820000</v>
      </c>
      <c r="J838" s="98"/>
    </row>
    <row r="839" spans="1:13" s="3" customFormat="1" ht="18.55" outlineLevel="1">
      <c r="A839" s="98"/>
      <c r="B839" s="576"/>
      <c r="C839" s="288" t="s">
        <v>39</v>
      </c>
      <c r="D839" s="124" t="s">
        <v>24</v>
      </c>
      <c r="E839" s="23" t="s">
        <v>17</v>
      </c>
      <c r="F839" s="287">
        <f>F838</f>
        <v>2</v>
      </c>
      <c r="G839" s="287">
        <f>F837</f>
        <v>3</v>
      </c>
      <c r="H839" s="24">
        <v>10000</v>
      </c>
      <c r="I839" s="17">
        <f t="shared" si="38"/>
        <v>3830000</v>
      </c>
      <c r="J839" s="98"/>
    </row>
    <row r="840" spans="1:13" s="3" customFormat="1" ht="18.55" outlineLevel="1">
      <c r="A840" s="98"/>
      <c r="B840" s="574" t="s">
        <v>6</v>
      </c>
      <c r="C840" s="288" t="s">
        <v>39</v>
      </c>
      <c r="D840" s="123" t="s">
        <v>14</v>
      </c>
      <c r="E840" s="15" t="s">
        <v>1</v>
      </c>
      <c r="F840" s="290">
        <v>3</v>
      </c>
      <c r="G840" s="290">
        <f>F842</f>
        <v>0</v>
      </c>
      <c r="H840" s="16">
        <v>0</v>
      </c>
      <c r="I840" s="17">
        <f t="shared" si="38"/>
        <v>3830000</v>
      </c>
      <c r="J840" s="98"/>
      <c r="M840" s="31"/>
    </row>
    <row r="841" spans="1:13" s="3" customFormat="1" ht="18.55" outlineLevel="1">
      <c r="A841" s="98"/>
      <c r="B841" s="575"/>
      <c r="C841" s="288" t="s">
        <v>39</v>
      </c>
      <c r="D841" s="37" t="s">
        <v>23</v>
      </c>
      <c r="E841" s="19" t="s">
        <v>1</v>
      </c>
      <c r="F841" s="290">
        <f>F840</f>
        <v>3</v>
      </c>
      <c r="G841" s="290">
        <f>F843</f>
        <v>0</v>
      </c>
      <c r="H841" s="20">
        <v>0</v>
      </c>
      <c r="I841" s="17">
        <f t="shared" si="38"/>
        <v>3830000</v>
      </c>
      <c r="J841" s="98"/>
      <c r="M841" s="31"/>
    </row>
    <row r="842" spans="1:13" s="3" customFormat="1" ht="18.55" outlineLevel="1">
      <c r="A842" s="98"/>
      <c r="B842" s="575"/>
      <c r="C842" s="288" t="s">
        <v>39</v>
      </c>
      <c r="D842" s="37" t="s">
        <v>9</v>
      </c>
      <c r="E842" s="19" t="s">
        <v>17</v>
      </c>
      <c r="F842" s="290">
        <v>0</v>
      </c>
      <c r="G842" s="290">
        <f>F840</f>
        <v>3</v>
      </c>
      <c r="H842" s="20">
        <v>10000</v>
      </c>
      <c r="I842" s="17">
        <f t="shared" si="38"/>
        <v>3840000</v>
      </c>
      <c r="J842" s="98"/>
      <c r="M842" s="31"/>
    </row>
    <row r="843" spans="1:13" s="3" customFormat="1" ht="18.55" outlineLevel="1">
      <c r="A843" s="98"/>
      <c r="B843" s="575"/>
      <c r="C843" s="288" t="s">
        <v>39</v>
      </c>
      <c r="D843" s="37" t="s">
        <v>0</v>
      </c>
      <c r="E843" s="19" t="s">
        <v>17</v>
      </c>
      <c r="F843" s="286">
        <f>F842</f>
        <v>0</v>
      </c>
      <c r="G843" s="286">
        <f>F841</f>
        <v>3</v>
      </c>
      <c r="H843" s="20">
        <v>10000</v>
      </c>
      <c r="I843" s="17">
        <f t="shared" si="38"/>
        <v>3850000</v>
      </c>
      <c r="J843" s="98"/>
      <c r="M843" s="31"/>
    </row>
    <row r="844" spans="1:13" s="3" customFormat="1" ht="18.55" outlineLevel="1">
      <c r="A844" s="98"/>
      <c r="B844" s="576" t="s">
        <v>7</v>
      </c>
      <c r="C844" s="288" t="s">
        <v>39</v>
      </c>
      <c r="D844" s="124" t="s">
        <v>0</v>
      </c>
      <c r="E844" s="23" t="s">
        <v>1</v>
      </c>
      <c r="F844" s="289">
        <v>3</v>
      </c>
      <c r="G844" s="289">
        <f>F846</f>
        <v>2</v>
      </c>
      <c r="H844" s="24">
        <v>0</v>
      </c>
      <c r="I844" s="17">
        <f t="shared" si="38"/>
        <v>3850000</v>
      </c>
      <c r="J844" s="98"/>
      <c r="M844" s="31"/>
    </row>
    <row r="845" spans="1:13" s="3" customFormat="1" ht="18.55" outlineLevel="1">
      <c r="A845" s="98"/>
      <c r="B845" s="576"/>
      <c r="C845" s="288" t="s">
        <v>39</v>
      </c>
      <c r="D845" s="124" t="s">
        <v>15</v>
      </c>
      <c r="E845" s="23" t="s">
        <v>1</v>
      </c>
      <c r="F845" s="291">
        <f>F844</f>
        <v>3</v>
      </c>
      <c r="G845" s="291">
        <f>F847</f>
        <v>2</v>
      </c>
      <c r="H845" s="24">
        <v>0</v>
      </c>
      <c r="I845" s="17">
        <f t="shared" si="38"/>
        <v>3850000</v>
      </c>
      <c r="J845" s="98"/>
      <c r="M845" s="31"/>
    </row>
    <row r="846" spans="1:13" s="3" customFormat="1" ht="18.55" outlineLevel="1">
      <c r="A846" s="98"/>
      <c r="B846" s="576"/>
      <c r="C846" s="288" t="s">
        <v>39</v>
      </c>
      <c r="D846" s="124" t="s">
        <v>25</v>
      </c>
      <c r="E846" s="23" t="s">
        <v>17</v>
      </c>
      <c r="F846" s="291">
        <v>2</v>
      </c>
      <c r="G846" s="291">
        <f>F844</f>
        <v>3</v>
      </c>
      <c r="H846" s="24">
        <v>10000</v>
      </c>
      <c r="I846" s="17">
        <f t="shared" si="38"/>
        <v>3860000</v>
      </c>
      <c r="J846" s="98"/>
      <c r="M846" s="31"/>
    </row>
    <row r="847" spans="1:13" s="3" customFormat="1" ht="18.55" outlineLevel="1">
      <c r="A847" s="98"/>
      <c r="B847" s="576"/>
      <c r="C847" s="288" t="s">
        <v>39</v>
      </c>
      <c r="D847" s="124" t="s">
        <v>24</v>
      </c>
      <c r="E847" s="23" t="s">
        <v>17</v>
      </c>
      <c r="F847" s="287">
        <f>F846</f>
        <v>2</v>
      </c>
      <c r="G847" s="287">
        <f>F845</f>
        <v>3</v>
      </c>
      <c r="H847" s="24">
        <v>10000</v>
      </c>
      <c r="I847" s="17">
        <f t="shared" si="38"/>
        <v>3870000</v>
      </c>
      <c r="J847" s="98"/>
      <c r="M847" s="31"/>
    </row>
    <row r="848" spans="1:13" s="3" customFormat="1" ht="18.55" outlineLevel="1">
      <c r="A848" s="98"/>
      <c r="B848" s="574" t="s">
        <v>8</v>
      </c>
      <c r="C848" s="288" t="s">
        <v>39</v>
      </c>
      <c r="D848" s="123" t="s">
        <v>23</v>
      </c>
      <c r="E848" s="15" t="s">
        <v>1</v>
      </c>
      <c r="F848" s="290">
        <v>3</v>
      </c>
      <c r="G848" s="290">
        <f>F850</f>
        <v>0</v>
      </c>
      <c r="H848" s="16">
        <v>0</v>
      </c>
      <c r="I848" s="17">
        <f t="shared" si="38"/>
        <v>3870000</v>
      </c>
      <c r="J848" s="98"/>
      <c r="M848" s="31"/>
    </row>
    <row r="849" spans="1:13" s="3" customFormat="1" ht="18.55" outlineLevel="1">
      <c r="A849" s="98"/>
      <c r="B849" s="575"/>
      <c r="C849" s="288" t="s">
        <v>39</v>
      </c>
      <c r="D849" s="37" t="s">
        <v>14</v>
      </c>
      <c r="E849" s="19" t="s">
        <v>1</v>
      </c>
      <c r="F849" s="290">
        <f>F848</f>
        <v>3</v>
      </c>
      <c r="G849" s="290">
        <f>F851</f>
        <v>0</v>
      </c>
      <c r="H849" s="20">
        <v>0</v>
      </c>
      <c r="I849" s="17">
        <f t="shared" si="38"/>
        <v>3870000</v>
      </c>
      <c r="J849" s="98"/>
      <c r="M849" s="31"/>
    </row>
    <row r="850" spans="1:13" s="3" customFormat="1" ht="18.55" outlineLevel="1">
      <c r="A850" s="98"/>
      <c r="B850" s="575"/>
      <c r="C850" s="288" t="s">
        <v>39</v>
      </c>
      <c r="D850" s="37" t="s">
        <v>25</v>
      </c>
      <c r="E850" s="19" t="s">
        <v>17</v>
      </c>
      <c r="F850" s="290">
        <v>0</v>
      </c>
      <c r="G850" s="290">
        <f>F848</f>
        <v>3</v>
      </c>
      <c r="H850" s="20">
        <v>10000</v>
      </c>
      <c r="I850" s="17">
        <f t="shared" si="38"/>
        <v>3880000</v>
      </c>
      <c r="J850" s="98"/>
      <c r="M850" s="31"/>
    </row>
    <row r="851" spans="1:13" s="3" customFormat="1" ht="18.55" outlineLevel="1">
      <c r="A851" s="98"/>
      <c r="B851" s="575"/>
      <c r="C851" s="288" t="s">
        <v>39</v>
      </c>
      <c r="D851" s="37" t="s">
        <v>9</v>
      </c>
      <c r="E851" s="19" t="s">
        <v>17</v>
      </c>
      <c r="F851" s="286">
        <f>F850</f>
        <v>0</v>
      </c>
      <c r="G851" s="286">
        <f>F849</f>
        <v>3</v>
      </c>
      <c r="H851" s="20">
        <v>10000</v>
      </c>
      <c r="I851" s="17">
        <f t="shared" si="38"/>
        <v>3890000</v>
      </c>
      <c r="J851" s="98"/>
      <c r="M851" s="31"/>
    </row>
    <row r="852" spans="1:13" s="3" customFormat="1" ht="18.55" outlineLevel="1">
      <c r="A852" s="98"/>
      <c r="B852" s="576" t="s">
        <v>10</v>
      </c>
      <c r="C852" s="288" t="s">
        <v>39</v>
      </c>
      <c r="D852" s="124" t="s">
        <v>23</v>
      </c>
      <c r="E852" s="23" t="s">
        <v>1</v>
      </c>
      <c r="F852" s="289">
        <v>3</v>
      </c>
      <c r="G852" s="289">
        <f>F854</f>
        <v>2</v>
      </c>
      <c r="H852" s="24">
        <v>0</v>
      </c>
      <c r="I852" s="17">
        <f t="shared" si="38"/>
        <v>3890000</v>
      </c>
      <c r="J852" s="98"/>
      <c r="M852" s="31"/>
    </row>
    <row r="853" spans="1:13" s="3" customFormat="1" ht="18.55" outlineLevel="1">
      <c r="A853" s="98"/>
      <c r="B853" s="576"/>
      <c r="C853" s="288" t="s">
        <v>39</v>
      </c>
      <c r="D853" s="124" t="s">
        <v>15</v>
      </c>
      <c r="E853" s="23" t="s">
        <v>1</v>
      </c>
      <c r="F853" s="291">
        <f>F852</f>
        <v>3</v>
      </c>
      <c r="G853" s="291">
        <f>F855</f>
        <v>2</v>
      </c>
      <c r="H853" s="24">
        <v>0</v>
      </c>
      <c r="I853" s="17">
        <f t="shared" si="38"/>
        <v>3890000</v>
      </c>
      <c r="J853" s="98"/>
      <c r="M853" s="31"/>
    </row>
    <row r="854" spans="1:13" s="3" customFormat="1" ht="18.55" outlineLevel="1">
      <c r="A854" s="98"/>
      <c r="B854" s="576"/>
      <c r="C854" s="288" t="s">
        <v>39</v>
      </c>
      <c r="D854" s="124" t="s">
        <v>14</v>
      </c>
      <c r="E854" s="23" t="s">
        <v>17</v>
      </c>
      <c r="F854" s="291">
        <v>2</v>
      </c>
      <c r="G854" s="291">
        <f>F852</f>
        <v>3</v>
      </c>
      <c r="H854" s="24">
        <v>10000</v>
      </c>
      <c r="I854" s="17">
        <f t="shared" si="38"/>
        <v>3900000</v>
      </c>
      <c r="J854" s="98"/>
      <c r="M854" s="31"/>
    </row>
    <row r="855" spans="1:13" s="3" customFormat="1" ht="18.55" outlineLevel="1">
      <c r="A855" s="98"/>
      <c r="B855" s="576"/>
      <c r="C855" s="288" t="s">
        <v>39</v>
      </c>
      <c r="D855" s="124" t="s">
        <v>9</v>
      </c>
      <c r="E855" s="23" t="s">
        <v>17</v>
      </c>
      <c r="F855" s="287">
        <f>F854</f>
        <v>2</v>
      </c>
      <c r="G855" s="287">
        <f>F853</f>
        <v>3</v>
      </c>
      <c r="H855" s="24">
        <v>10000</v>
      </c>
      <c r="I855" s="17">
        <f t="shared" si="38"/>
        <v>3910000</v>
      </c>
      <c r="J855" s="98"/>
      <c r="M855" s="31"/>
    </row>
    <row r="856" spans="1:13" s="3" customFormat="1" ht="18.55" outlineLevel="1">
      <c r="A856" s="98"/>
      <c r="B856" s="574" t="s">
        <v>31</v>
      </c>
      <c r="C856" s="288" t="s">
        <v>40</v>
      </c>
      <c r="D856" s="123" t="s">
        <v>24</v>
      </c>
      <c r="E856" s="15" t="s">
        <v>1</v>
      </c>
      <c r="F856" s="290">
        <v>3</v>
      </c>
      <c r="G856" s="290">
        <f>F857</f>
        <v>2</v>
      </c>
      <c r="H856" s="16">
        <v>0</v>
      </c>
      <c r="I856" s="17">
        <f t="shared" si="38"/>
        <v>3910000</v>
      </c>
      <c r="J856" s="98"/>
      <c r="M856" s="31"/>
    </row>
    <row r="857" spans="1:13" s="3" customFormat="1" ht="18.55" outlineLevel="1">
      <c r="A857" s="98"/>
      <c r="B857" s="575"/>
      <c r="C857" s="288" t="s">
        <v>40</v>
      </c>
      <c r="D857" s="37" t="s">
        <v>0</v>
      </c>
      <c r="E857" s="19" t="s">
        <v>17</v>
      </c>
      <c r="F857" s="290">
        <v>2</v>
      </c>
      <c r="G857" s="290">
        <f>F856</f>
        <v>3</v>
      </c>
      <c r="H857" s="20">
        <v>10000</v>
      </c>
      <c r="I857" s="17">
        <f t="shared" si="38"/>
        <v>3920000</v>
      </c>
      <c r="J857" s="98"/>
      <c r="M857" s="31"/>
    </row>
    <row r="858" spans="1:13" s="3" customFormat="1" ht="18.55">
      <c r="A858" s="98"/>
      <c r="B858" s="6" t="s">
        <v>327</v>
      </c>
      <c r="C858" s="7"/>
      <c r="D858" s="122"/>
      <c r="E858" s="9"/>
      <c r="F858" s="9"/>
      <c r="G858" s="9"/>
      <c r="H858" s="11">
        <f>SUM(H859:H923)</f>
        <v>840000</v>
      </c>
      <c r="I858" s="12">
        <v>0</v>
      </c>
      <c r="J858" s="98"/>
    </row>
    <row r="859" spans="1:13" s="3" customFormat="1" ht="18.55" outlineLevel="1">
      <c r="A859" s="98"/>
      <c r="B859" s="574" t="s">
        <v>2</v>
      </c>
      <c r="C859" s="295" t="s">
        <v>39</v>
      </c>
      <c r="D859" s="123" t="s">
        <v>24</v>
      </c>
      <c r="E859" s="15" t="s">
        <v>1</v>
      </c>
      <c r="F859" s="297">
        <v>3</v>
      </c>
      <c r="G859" s="297">
        <f>F861</f>
        <v>2</v>
      </c>
      <c r="H859" s="16">
        <v>0</v>
      </c>
      <c r="I859" s="17">
        <f>I857+H859</f>
        <v>3920000</v>
      </c>
      <c r="J859" s="98"/>
    </row>
    <row r="860" spans="1:13" s="3" customFormat="1" ht="18.55" outlineLevel="1">
      <c r="A860" s="98"/>
      <c r="B860" s="575"/>
      <c r="C860" s="295" t="s">
        <v>39</v>
      </c>
      <c r="D860" s="37" t="s">
        <v>25</v>
      </c>
      <c r="E860" s="19" t="s">
        <v>1</v>
      </c>
      <c r="F860" s="296">
        <f>F859</f>
        <v>3</v>
      </c>
      <c r="G860" s="296">
        <f>F862</f>
        <v>2</v>
      </c>
      <c r="H860" s="20">
        <v>0</v>
      </c>
      <c r="I860" s="17">
        <f t="shared" ref="I860:I866" si="39">I859+H860</f>
        <v>3920000</v>
      </c>
      <c r="J860" s="98"/>
    </row>
    <row r="861" spans="1:13" s="3" customFormat="1" ht="18.55" outlineLevel="1">
      <c r="A861" s="98"/>
      <c r="B861" s="575"/>
      <c r="C861" s="295" t="s">
        <v>39</v>
      </c>
      <c r="D861" s="37" t="s">
        <v>14</v>
      </c>
      <c r="E861" s="19" t="s">
        <v>17</v>
      </c>
      <c r="F861" s="296">
        <v>2</v>
      </c>
      <c r="G861" s="296">
        <f>F859</f>
        <v>3</v>
      </c>
      <c r="H861" s="20">
        <v>10000</v>
      </c>
      <c r="I861" s="17">
        <f t="shared" si="39"/>
        <v>3930000</v>
      </c>
      <c r="J861" s="98"/>
    </row>
    <row r="862" spans="1:13" s="3" customFormat="1" ht="18.55" outlineLevel="1">
      <c r="A862" s="98"/>
      <c r="B862" s="575"/>
      <c r="C862" s="295" t="s">
        <v>39</v>
      </c>
      <c r="D862" s="37" t="s">
        <v>23</v>
      </c>
      <c r="E862" s="19" t="s">
        <v>17</v>
      </c>
      <c r="F862" s="293">
        <f>F861</f>
        <v>2</v>
      </c>
      <c r="G862" s="293">
        <f>F860</f>
        <v>3</v>
      </c>
      <c r="H862" s="20">
        <v>10000</v>
      </c>
      <c r="I862" s="17">
        <f t="shared" si="39"/>
        <v>3940000</v>
      </c>
      <c r="J862" s="98"/>
    </row>
    <row r="863" spans="1:13" s="3" customFormat="1" ht="18.55" outlineLevel="1">
      <c r="A863" s="98"/>
      <c r="B863" s="576" t="s">
        <v>3</v>
      </c>
      <c r="C863" s="295" t="s">
        <v>39</v>
      </c>
      <c r="D863" s="124" t="s">
        <v>25</v>
      </c>
      <c r="E863" s="23" t="str">
        <f>E859</f>
        <v>Thắng</v>
      </c>
      <c r="F863" s="298">
        <v>3</v>
      </c>
      <c r="G863" s="298">
        <f>F865</f>
        <v>2</v>
      </c>
      <c r="H863" s="24">
        <v>0</v>
      </c>
      <c r="I863" s="17">
        <f t="shared" si="39"/>
        <v>3940000</v>
      </c>
      <c r="J863" s="98"/>
    </row>
    <row r="864" spans="1:13" s="3" customFormat="1" ht="18.55" outlineLevel="1">
      <c r="A864" s="98"/>
      <c r="B864" s="576"/>
      <c r="C864" s="295" t="s">
        <v>39</v>
      </c>
      <c r="D864" s="124" t="s">
        <v>24</v>
      </c>
      <c r="E864" s="23" t="s">
        <v>1</v>
      </c>
      <c r="F864" s="299">
        <f>F863</f>
        <v>3</v>
      </c>
      <c r="G864" s="299">
        <f>F866</f>
        <v>2</v>
      </c>
      <c r="H864" s="24">
        <v>0</v>
      </c>
      <c r="I864" s="17">
        <f t="shared" si="39"/>
        <v>3940000</v>
      </c>
      <c r="J864" s="98"/>
    </row>
    <row r="865" spans="1:13" s="3" customFormat="1" ht="18.55" outlineLevel="1">
      <c r="A865" s="98"/>
      <c r="B865" s="576"/>
      <c r="C865" s="295" t="s">
        <v>39</v>
      </c>
      <c r="D865" s="124" t="s">
        <v>23</v>
      </c>
      <c r="E865" s="23" t="s">
        <v>17</v>
      </c>
      <c r="F865" s="299">
        <v>2</v>
      </c>
      <c r="G865" s="299">
        <f>F863</f>
        <v>3</v>
      </c>
      <c r="H865" s="24">
        <v>10000</v>
      </c>
      <c r="I865" s="17">
        <f t="shared" si="39"/>
        <v>3950000</v>
      </c>
      <c r="J865" s="98"/>
    </row>
    <row r="866" spans="1:13" s="3" customFormat="1" ht="18.55" outlineLevel="1">
      <c r="A866" s="98"/>
      <c r="B866" s="576"/>
      <c r="C866" s="295" t="s">
        <v>39</v>
      </c>
      <c r="D866" s="124" t="s">
        <v>14</v>
      </c>
      <c r="E866" s="23" t="s">
        <v>17</v>
      </c>
      <c r="F866" s="294">
        <f>F865</f>
        <v>2</v>
      </c>
      <c r="G866" s="294">
        <f>F864</f>
        <v>3</v>
      </c>
      <c r="H866" s="24">
        <v>10000</v>
      </c>
      <c r="I866" s="17">
        <f t="shared" si="39"/>
        <v>3960000</v>
      </c>
      <c r="J866" s="98"/>
    </row>
    <row r="867" spans="1:13" s="3" customFormat="1" ht="18.55">
      <c r="A867" s="98"/>
      <c r="B867" s="6" t="s">
        <v>323</v>
      </c>
      <c r="C867" s="7"/>
      <c r="D867" s="122"/>
      <c r="E867" s="9"/>
      <c r="F867" s="9"/>
      <c r="G867" s="9"/>
      <c r="H867" s="11">
        <f>SUM(H868:H915)</f>
        <v>400000</v>
      </c>
      <c r="I867" s="12">
        <v>0</v>
      </c>
      <c r="J867" s="98"/>
    </row>
    <row r="868" spans="1:13" s="3" customFormat="1" ht="18.55" outlineLevel="1">
      <c r="A868" s="98"/>
      <c r="B868" s="574" t="s">
        <v>2</v>
      </c>
      <c r="C868" s="295" t="s">
        <v>39</v>
      </c>
      <c r="D868" s="123" t="s">
        <v>16</v>
      </c>
      <c r="E868" s="15" t="s">
        <v>1</v>
      </c>
      <c r="F868" s="297">
        <v>3</v>
      </c>
      <c r="G868" s="297">
        <f>F870</f>
        <v>2</v>
      </c>
      <c r="H868" s="16">
        <v>0</v>
      </c>
      <c r="I868" s="17">
        <f>I866+H868</f>
        <v>3960000</v>
      </c>
      <c r="J868" s="98"/>
    </row>
    <row r="869" spans="1:13" s="3" customFormat="1" ht="18.55" outlineLevel="1">
      <c r="A869" s="98"/>
      <c r="B869" s="575"/>
      <c r="C869" s="295" t="s">
        <v>39</v>
      </c>
      <c r="D869" s="37" t="s">
        <v>14</v>
      </c>
      <c r="E869" s="19" t="s">
        <v>1</v>
      </c>
      <c r="F869" s="296">
        <f>F868</f>
        <v>3</v>
      </c>
      <c r="G869" s="296">
        <f>F871</f>
        <v>2</v>
      </c>
      <c r="H869" s="20">
        <v>0</v>
      </c>
      <c r="I869" s="17">
        <f t="shared" ref="I869:I883" si="40">I868+H869</f>
        <v>3960000</v>
      </c>
      <c r="J869" s="98"/>
    </row>
    <row r="870" spans="1:13" s="3" customFormat="1" ht="18.55" outlineLevel="1">
      <c r="A870" s="98"/>
      <c r="B870" s="575"/>
      <c r="C870" s="295" t="s">
        <v>39</v>
      </c>
      <c r="D870" s="37" t="s">
        <v>23</v>
      </c>
      <c r="E870" s="19" t="s">
        <v>17</v>
      </c>
      <c r="F870" s="296">
        <v>2</v>
      </c>
      <c r="G870" s="296">
        <f>F868</f>
        <v>3</v>
      </c>
      <c r="H870" s="20">
        <v>10000</v>
      </c>
      <c r="I870" s="17">
        <f t="shared" si="40"/>
        <v>3970000</v>
      </c>
      <c r="J870" s="98"/>
    </row>
    <row r="871" spans="1:13" s="3" customFormat="1" ht="18.55" outlineLevel="1">
      <c r="A871" s="98"/>
      <c r="B871" s="575"/>
      <c r="C871" s="295" t="s">
        <v>39</v>
      </c>
      <c r="D871" s="37" t="s">
        <v>24</v>
      </c>
      <c r="E871" s="19" t="s">
        <v>17</v>
      </c>
      <c r="F871" s="293">
        <f>F870</f>
        <v>2</v>
      </c>
      <c r="G871" s="293">
        <f>F869</f>
        <v>3</v>
      </c>
      <c r="H871" s="20">
        <v>10000</v>
      </c>
      <c r="I871" s="17">
        <f t="shared" si="40"/>
        <v>3980000</v>
      </c>
      <c r="J871" s="98"/>
    </row>
    <row r="872" spans="1:13" s="3" customFormat="1" ht="18.55" outlineLevel="1">
      <c r="A872" s="98"/>
      <c r="B872" s="576" t="s">
        <v>3</v>
      </c>
      <c r="C872" s="295" t="s">
        <v>39</v>
      </c>
      <c r="D872" s="124" t="s">
        <v>14</v>
      </c>
      <c r="E872" s="23" t="str">
        <f>E868</f>
        <v>Thắng</v>
      </c>
      <c r="F872" s="298">
        <v>3</v>
      </c>
      <c r="G872" s="298">
        <f>F874</f>
        <v>2</v>
      </c>
      <c r="H872" s="24">
        <v>0</v>
      </c>
      <c r="I872" s="17">
        <f t="shared" si="40"/>
        <v>3980000</v>
      </c>
      <c r="J872" s="98"/>
    </row>
    <row r="873" spans="1:13" s="3" customFormat="1" ht="18.55" outlineLevel="1">
      <c r="A873" s="98"/>
      <c r="B873" s="576"/>
      <c r="C873" s="295" t="s">
        <v>39</v>
      </c>
      <c r="D873" s="124" t="s">
        <v>16</v>
      </c>
      <c r="E873" s="23" t="s">
        <v>1</v>
      </c>
      <c r="F873" s="299">
        <f>F872</f>
        <v>3</v>
      </c>
      <c r="G873" s="299">
        <f>F875</f>
        <v>2</v>
      </c>
      <c r="H873" s="24">
        <v>0</v>
      </c>
      <c r="I873" s="17">
        <f t="shared" si="40"/>
        <v>3980000</v>
      </c>
      <c r="J873" s="98"/>
    </row>
    <row r="874" spans="1:13" s="3" customFormat="1" ht="18.55" outlineLevel="1">
      <c r="A874" s="98"/>
      <c r="B874" s="576"/>
      <c r="C874" s="295" t="s">
        <v>39</v>
      </c>
      <c r="D874" s="124" t="s">
        <v>24</v>
      </c>
      <c r="E874" s="23" t="s">
        <v>17</v>
      </c>
      <c r="F874" s="299">
        <v>2</v>
      </c>
      <c r="G874" s="299">
        <f>F872</f>
        <v>3</v>
      </c>
      <c r="H874" s="24">
        <v>10000</v>
      </c>
      <c r="I874" s="17">
        <f t="shared" si="40"/>
        <v>3990000</v>
      </c>
      <c r="J874" s="98"/>
    </row>
    <row r="875" spans="1:13" s="3" customFormat="1" ht="18.55" outlineLevel="1">
      <c r="A875" s="98"/>
      <c r="B875" s="576"/>
      <c r="C875" s="295" t="s">
        <v>39</v>
      </c>
      <c r="D875" s="124" t="s">
        <v>23</v>
      </c>
      <c r="E875" s="23" t="s">
        <v>17</v>
      </c>
      <c r="F875" s="294">
        <f>F874</f>
        <v>2</v>
      </c>
      <c r="G875" s="294">
        <f>F873</f>
        <v>3</v>
      </c>
      <c r="H875" s="24">
        <v>10000</v>
      </c>
      <c r="I875" s="17">
        <f t="shared" si="40"/>
        <v>4000000</v>
      </c>
      <c r="J875" s="98"/>
    </row>
    <row r="876" spans="1:13" s="3" customFormat="1" ht="18.55" outlineLevel="1">
      <c r="A876" s="98"/>
      <c r="B876" s="574" t="s">
        <v>6</v>
      </c>
      <c r="C876" s="295" t="s">
        <v>39</v>
      </c>
      <c r="D876" s="123" t="s">
        <v>14</v>
      </c>
      <c r="E876" s="15" t="s">
        <v>1</v>
      </c>
      <c r="F876" s="296">
        <v>3</v>
      </c>
      <c r="G876" s="296">
        <f>F878</f>
        <v>1</v>
      </c>
      <c r="H876" s="16">
        <v>0</v>
      </c>
      <c r="I876" s="17">
        <f t="shared" si="40"/>
        <v>4000000</v>
      </c>
      <c r="J876" s="98"/>
      <c r="M876" s="31"/>
    </row>
    <row r="877" spans="1:13" s="3" customFormat="1" ht="18.55" outlineLevel="1">
      <c r="A877" s="98"/>
      <c r="B877" s="575"/>
      <c r="C877" s="295" t="s">
        <v>39</v>
      </c>
      <c r="D877" s="37" t="s">
        <v>24</v>
      </c>
      <c r="E877" s="19" t="s">
        <v>1</v>
      </c>
      <c r="F877" s="296">
        <f>F876</f>
        <v>3</v>
      </c>
      <c r="G877" s="296">
        <f>F879</f>
        <v>1</v>
      </c>
      <c r="H877" s="20">
        <v>0</v>
      </c>
      <c r="I877" s="17">
        <f t="shared" si="40"/>
        <v>4000000</v>
      </c>
      <c r="J877" s="98"/>
      <c r="M877" s="31"/>
    </row>
    <row r="878" spans="1:13" s="3" customFormat="1" ht="18.55" outlineLevel="1">
      <c r="A878" s="98"/>
      <c r="B878" s="575"/>
      <c r="C878" s="295" t="s">
        <v>39</v>
      </c>
      <c r="D878" s="37" t="s">
        <v>23</v>
      </c>
      <c r="E878" s="19" t="s">
        <v>17</v>
      </c>
      <c r="F878" s="296">
        <v>1</v>
      </c>
      <c r="G878" s="296">
        <f>F876</f>
        <v>3</v>
      </c>
      <c r="H878" s="20">
        <v>10000</v>
      </c>
      <c r="I878" s="17">
        <f t="shared" si="40"/>
        <v>4010000</v>
      </c>
      <c r="J878" s="98"/>
      <c r="M878" s="31"/>
    </row>
    <row r="879" spans="1:13" s="3" customFormat="1" ht="18.55" outlineLevel="1">
      <c r="A879" s="98"/>
      <c r="B879" s="575"/>
      <c r="C879" s="295" t="s">
        <v>39</v>
      </c>
      <c r="D879" s="37" t="s">
        <v>16</v>
      </c>
      <c r="E879" s="19" t="s">
        <v>17</v>
      </c>
      <c r="F879" s="293">
        <f>F878</f>
        <v>1</v>
      </c>
      <c r="G879" s="293">
        <f>F877</f>
        <v>3</v>
      </c>
      <c r="H879" s="20">
        <v>10000</v>
      </c>
      <c r="I879" s="17">
        <f t="shared" si="40"/>
        <v>4020000</v>
      </c>
      <c r="J879" s="98"/>
      <c r="M879" s="31"/>
    </row>
    <row r="880" spans="1:13" s="3" customFormat="1" ht="18.55" outlineLevel="1">
      <c r="A880" s="98"/>
      <c r="B880" s="576" t="s">
        <v>7</v>
      </c>
      <c r="C880" s="295" t="s">
        <v>39</v>
      </c>
      <c r="D880" s="124" t="s">
        <v>5</v>
      </c>
      <c r="E880" s="23" t="s">
        <v>1</v>
      </c>
      <c r="F880" s="298">
        <v>3</v>
      </c>
      <c r="G880" s="298">
        <f>F882</f>
        <v>2</v>
      </c>
      <c r="H880" s="24">
        <v>0</v>
      </c>
      <c r="I880" s="17">
        <f t="shared" si="40"/>
        <v>4020000</v>
      </c>
      <c r="J880" s="98"/>
      <c r="M880" s="31"/>
    </row>
    <row r="881" spans="1:13" s="3" customFormat="1" ht="18.55" outlineLevel="1">
      <c r="A881" s="98"/>
      <c r="B881" s="576"/>
      <c r="C881" s="295" t="s">
        <v>39</v>
      </c>
      <c r="D881" s="124" t="s">
        <v>24</v>
      </c>
      <c r="E881" s="23" t="s">
        <v>1</v>
      </c>
      <c r="F881" s="299">
        <f>F880</f>
        <v>3</v>
      </c>
      <c r="G881" s="299">
        <f>F883</f>
        <v>2</v>
      </c>
      <c r="H881" s="24">
        <v>0</v>
      </c>
      <c r="I881" s="17">
        <f t="shared" si="40"/>
        <v>4020000</v>
      </c>
      <c r="J881" s="98"/>
      <c r="M881" s="31"/>
    </row>
    <row r="882" spans="1:13" s="3" customFormat="1" ht="18.55" outlineLevel="1">
      <c r="A882" s="98"/>
      <c r="B882" s="576"/>
      <c r="C882" s="295" t="s">
        <v>39</v>
      </c>
      <c r="D882" s="124" t="s">
        <v>16</v>
      </c>
      <c r="E882" s="23" t="s">
        <v>17</v>
      </c>
      <c r="F882" s="299">
        <v>2</v>
      </c>
      <c r="G882" s="299">
        <f>F880</f>
        <v>3</v>
      </c>
      <c r="H882" s="24">
        <v>10000</v>
      </c>
      <c r="I882" s="17">
        <f t="shared" si="40"/>
        <v>4030000</v>
      </c>
      <c r="J882" s="98"/>
      <c r="M882" s="31"/>
    </row>
    <row r="883" spans="1:13" s="3" customFormat="1" ht="18.55" outlineLevel="1">
      <c r="A883" s="98"/>
      <c r="B883" s="576"/>
      <c r="C883" s="295" t="s">
        <v>39</v>
      </c>
      <c r="D883" s="124" t="s">
        <v>23</v>
      </c>
      <c r="E883" s="23" t="s">
        <v>17</v>
      </c>
      <c r="F883" s="294">
        <f>F882</f>
        <v>2</v>
      </c>
      <c r="G883" s="294">
        <f>F881</f>
        <v>3</v>
      </c>
      <c r="H883" s="24">
        <v>10000</v>
      </c>
      <c r="I883" s="17">
        <f t="shared" si="40"/>
        <v>4040000</v>
      </c>
      <c r="J883" s="98"/>
      <c r="M883" s="31"/>
    </row>
    <row r="884" spans="1:13" s="3" customFormat="1" ht="18.55">
      <c r="A884" s="98"/>
      <c r="B884" s="6" t="s">
        <v>327</v>
      </c>
      <c r="C884" s="7"/>
      <c r="D884" s="122"/>
      <c r="E884" s="9"/>
      <c r="F884" s="9"/>
      <c r="G884" s="9"/>
      <c r="H884" s="11">
        <f>SUM(H885:H932)</f>
        <v>160000</v>
      </c>
      <c r="I884" s="12">
        <v>0</v>
      </c>
      <c r="J884" s="98"/>
    </row>
    <row r="885" spans="1:13" s="3" customFormat="1" ht="18.55" outlineLevel="1">
      <c r="A885" s="98"/>
      <c r="B885" s="574" t="s">
        <v>2</v>
      </c>
      <c r="C885" s="295" t="s">
        <v>39</v>
      </c>
      <c r="D885" s="123" t="s">
        <v>25</v>
      </c>
      <c r="E885" s="15" t="s">
        <v>1</v>
      </c>
      <c r="F885" s="297">
        <v>3</v>
      </c>
      <c r="G885" s="297">
        <f>F887</f>
        <v>2</v>
      </c>
      <c r="H885" s="16">
        <v>0</v>
      </c>
      <c r="I885" s="17">
        <f>I883+H885</f>
        <v>4040000</v>
      </c>
      <c r="J885" s="98"/>
    </row>
    <row r="886" spans="1:13" s="3" customFormat="1" ht="18.55" outlineLevel="1">
      <c r="A886" s="98"/>
      <c r="B886" s="575"/>
      <c r="C886" s="295" t="s">
        <v>39</v>
      </c>
      <c r="D886" s="37" t="s">
        <v>24</v>
      </c>
      <c r="E886" s="19" t="s">
        <v>1</v>
      </c>
      <c r="F886" s="296">
        <f>F885</f>
        <v>3</v>
      </c>
      <c r="G886" s="296">
        <f>F888</f>
        <v>2</v>
      </c>
      <c r="H886" s="20">
        <v>0</v>
      </c>
      <c r="I886" s="17">
        <f t="shared" ref="I886:I892" si="41">I885+H886</f>
        <v>4040000</v>
      </c>
      <c r="J886" s="98"/>
    </row>
    <row r="887" spans="1:13" s="3" customFormat="1" ht="18.55" outlineLevel="1">
      <c r="A887" s="98"/>
      <c r="B887" s="575"/>
      <c r="C887" s="295" t="s">
        <v>39</v>
      </c>
      <c r="D887" s="37" t="s">
        <v>23</v>
      </c>
      <c r="E887" s="19" t="s">
        <v>17</v>
      </c>
      <c r="F887" s="296">
        <v>2</v>
      </c>
      <c r="G887" s="296">
        <f>F885</f>
        <v>3</v>
      </c>
      <c r="H887" s="20">
        <v>10000</v>
      </c>
      <c r="I887" s="17">
        <f t="shared" si="41"/>
        <v>4050000</v>
      </c>
      <c r="J887" s="98"/>
    </row>
    <row r="888" spans="1:13" s="3" customFormat="1" ht="18.55" outlineLevel="1">
      <c r="A888" s="98"/>
      <c r="B888" s="575"/>
      <c r="C888" s="295" t="s">
        <v>39</v>
      </c>
      <c r="D888" s="37" t="s">
        <v>14</v>
      </c>
      <c r="E888" s="19" t="s">
        <v>17</v>
      </c>
      <c r="F888" s="293">
        <f>F887</f>
        <v>2</v>
      </c>
      <c r="G888" s="293">
        <f>F886</f>
        <v>3</v>
      </c>
      <c r="H888" s="20">
        <v>10000</v>
      </c>
      <c r="I888" s="17">
        <f t="shared" si="41"/>
        <v>4060000</v>
      </c>
      <c r="J888" s="98"/>
    </row>
    <row r="889" spans="1:13" s="3" customFormat="1" ht="18.55" outlineLevel="1">
      <c r="A889" s="98"/>
      <c r="B889" s="576" t="s">
        <v>3</v>
      </c>
      <c r="C889" s="295" t="s">
        <v>39</v>
      </c>
      <c r="D889" s="124" t="s">
        <v>25</v>
      </c>
      <c r="E889" s="23" t="str">
        <f>E885</f>
        <v>Thắng</v>
      </c>
      <c r="F889" s="298">
        <v>3</v>
      </c>
      <c r="G889" s="298">
        <f>F891</f>
        <v>2</v>
      </c>
      <c r="H889" s="24">
        <v>0</v>
      </c>
      <c r="I889" s="17">
        <f t="shared" si="41"/>
        <v>4060000</v>
      </c>
      <c r="J889" s="98"/>
    </row>
    <row r="890" spans="1:13" s="3" customFormat="1" ht="18.55" outlineLevel="1">
      <c r="A890" s="98"/>
      <c r="B890" s="576"/>
      <c r="C890" s="295" t="s">
        <v>39</v>
      </c>
      <c r="D890" s="124" t="s">
        <v>24</v>
      </c>
      <c r="E890" s="23" t="s">
        <v>1</v>
      </c>
      <c r="F890" s="299">
        <f>F889</f>
        <v>3</v>
      </c>
      <c r="G890" s="299">
        <f>F892</f>
        <v>2</v>
      </c>
      <c r="H890" s="24">
        <v>0</v>
      </c>
      <c r="I890" s="17">
        <f t="shared" si="41"/>
        <v>4060000</v>
      </c>
      <c r="J890" s="98"/>
    </row>
    <row r="891" spans="1:13" s="3" customFormat="1" ht="18.55" outlineLevel="1">
      <c r="A891" s="98"/>
      <c r="B891" s="576"/>
      <c r="C891" s="295" t="s">
        <v>39</v>
      </c>
      <c r="D891" s="124" t="s">
        <v>14</v>
      </c>
      <c r="E891" s="23" t="s">
        <v>17</v>
      </c>
      <c r="F891" s="299">
        <v>2</v>
      </c>
      <c r="G891" s="299">
        <f>F889</f>
        <v>3</v>
      </c>
      <c r="H891" s="24">
        <v>10000</v>
      </c>
      <c r="I891" s="17">
        <f t="shared" si="41"/>
        <v>4070000</v>
      </c>
      <c r="J891" s="98"/>
    </row>
    <row r="892" spans="1:13" s="3" customFormat="1" ht="18.55" outlineLevel="1">
      <c r="A892" s="98"/>
      <c r="B892" s="576"/>
      <c r="C892" s="295" t="s">
        <v>39</v>
      </c>
      <c r="D892" s="124" t="s">
        <v>23</v>
      </c>
      <c r="E892" s="23" t="s">
        <v>17</v>
      </c>
      <c r="F892" s="294">
        <f>F891</f>
        <v>2</v>
      </c>
      <c r="G892" s="294">
        <f>F890</f>
        <v>3</v>
      </c>
      <c r="H892" s="24">
        <v>10000</v>
      </c>
      <c r="I892" s="17">
        <f t="shared" si="41"/>
        <v>4080000</v>
      </c>
      <c r="J892" s="98"/>
    </row>
    <row r="893" spans="1:13" s="3" customFormat="1" ht="18.55">
      <c r="A893" s="98"/>
      <c r="B893" s="6" t="s">
        <v>330</v>
      </c>
      <c r="C893" s="7"/>
      <c r="D893" s="122"/>
      <c r="E893" s="9"/>
      <c r="F893" s="9"/>
      <c r="G893" s="9"/>
      <c r="H893" s="11">
        <f>SUM(H894:H941)</f>
        <v>60000</v>
      </c>
      <c r="I893" s="12">
        <v>0</v>
      </c>
      <c r="J893" s="98"/>
    </row>
    <row r="894" spans="1:13" s="3" customFormat="1" ht="18.55" outlineLevel="1">
      <c r="A894" s="98"/>
      <c r="B894" s="574" t="s">
        <v>2</v>
      </c>
      <c r="C894" s="295" t="s">
        <v>39</v>
      </c>
      <c r="D894" s="123" t="s">
        <v>16</v>
      </c>
      <c r="E894" s="15" t="s">
        <v>1</v>
      </c>
      <c r="F894" s="297">
        <v>3</v>
      </c>
      <c r="G894" s="297">
        <f>F896</f>
        <v>1</v>
      </c>
      <c r="H894" s="16">
        <v>0</v>
      </c>
      <c r="I894" s="17">
        <f>I892+H894</f>
        <v>4080000</v>
      </c>
      <c r="J894" s="98"/>
    </row>
    <row r="895" spans="1:13" s="3" customFormat="1" ht="18.55" outlineLevel="1">
      <c r="A895" s="98"/>
      <c r="B895" s="575"/>
      <c r="C895" s="295" t="s">
        <v>39</v>
      </c>
      <c r="D895" s="37" t="s">
        <v>14</v>
      </c>
      <c r="E895" s="19" t="s">
        <v>1</v>
      </c>
      <c r="F895" s="296">
        <f>F894</f>
        <v>3</v>
      </c>
      <c r="G895" s="296">
        <f>F897</f>
        <v>1</v>
      </c>
      <c r="H895" s="20">
        <v>0</v>
      </c>
      <c r="I895" s="17">
        <f t="shared" ref="I895:I905" si="42">I894+H895</f>
        <v>4080000</v>
      </c>
      <c r="J895" s="98"/>
    </row>
    <row r="896" spans="1:13" s="3" customFormat="1" ht="18.55" outlineLevel="1">
      <c r="A896" s="98"/>
      <c r="B896" s="575"/>
      <c r="C896" s="295" t="s">
        <v>39</v>
      </c>
      <c r="D896" s="37" t="s">
        <v>23</v>
      </c>
      <c r="E896" s="19" t="s">
        <v>17</v>
      </c>
      <c r="F896" s="296">
        <v>1</v>
      </c>
      <c r="G896" s="296">
        <f>F894</f>
        <v>3</v>
      </c>
      <c r="H896" s="20">
        <v>10000</v>
      </c>
      <c r="I896" s="17">
        <f t="shared" si="42"/>
        <v>4090000</v>
      </c>
      <c r="J896" s="98"/>
    </row>
    <row r="897" spans="1:13" s="3" customFormat="1" ht="18.55" outlineLevel="1">
      <c r="A897" s="98"/>
      <c r="B897" s="575"/>
      <c r="C897" s="295" t="s">
        <v>39</v>
      </c>
      <c r="D897" s="37" t="s">
        <v>24</v>
      </c>
      <c r="E897" s="19" t="s">
        <v>17</v>
      </c>
      <c r="F897" s="293">
        <f>F896</f>
        <v>1</v>
      </c>
      <c r="G897" s="293">
        <f>F895</f>
        <v>3</v>
      </c>
      <c r="H897" s="20">
        <v>10000</v>
      </c>
      <c r="I897" s="17">
        <f t="shared" si="42"/>
        <v>4100000</v>
      </c>
      <c r="J897" s="98"/>
    </row>
    <row r="898" spans="1:13" s="3" customFormat="1" ht="18.55" outlineLevel="1">
      <c r="A898" s="98"/>
      <c r="B898" s="576" t="s">
        <v>3</v>
      </c>
      <c r="C898" s="295" t="s">
        <v>39</v>
      </c>
      <c r="D898" s="124" t="s">
        <v>14</v>
      </c>
      <c r="E898" s="23" t="str">
        <f>E894</f>
        <v>Thắng</v>
      </c>
      <c r="F898" s="298">
        <v>3</v>
      </c>
      <c r="G898" s="298">
        <f>F900</f>
        <v>2</v>
      </c>
      <c r="H898" s="24">
        <v>0</v>
      </c>
      <c r="I898" s="17">
        <f t="shared" si="42"/>
        <v>4100000</v>
      </c>
      <c r="J898" s="98"/>
    </row>
    <row r="899" spans="1:13" s="3" customFormat="1" ht="18.55" outlineLevel="1">
      <c r="A899" s="98"/>
      <c r="B899" s="576"/>
      <c r="C899" s="295" t="s">
        <v>39</v>
      </c>
      <c r="D899" s="124" t="s">
        <v>24</v>
      </c>
      <c r="E899" s="23" t="s">
        <v>1</v>
      </c>
      <c r="F899" s="299">
        <f>F898</f>
        <v>3</v>
      </c>
      <c r="G899" s="299">
        <f>F901</f>
        <v>2</v>
      </c>
      <c r="H899" s="24">
        <v>0</v>
      </c>
      <c r="I899" s="17">
        <f t="shared" si="42"/>
        <v>4100000</v>
      </c>
      <c r="J899" s="98"/>
    </row>
    <row r="900" spans="1:13" s="3" customFormat="1" ht="18.55" outlineLevel="1">
      <c r="A900" s="98"/>
      <c r="B900" s="576"/>
      <c r="C900" s="295" t="s">
        <v>39</v>
      </c>
      <c r="D900" s="124" t="s">
        <v>16</v>
      </c>
      <c r="E900" s="23" t="s">
        <v>17</v>
      </c>
      <c r="F900" s="299">
        <v>2</v>
      </c>
      <c r="G900" s="299">
        <f>F898</f>
        <v>3</v>
      </c>
      <c r="H900" s="24">
        <v>10000</v>
      </c>
      <c r="I900" s="17">
        <f t="shared" si="42"/>
        <v>4110000</v>
      </c>
      <c r="J900" s="98"/>
    </row>
    <row r="901" spans="1:13" s="3" customFormat="1" ht="18.55" outlineLevel="1">
      <c r="A901" s="98"/>
      <c r="B901" s="576"/>
      <c r="C901" s="295" t="s">
        <v>39</v>
      </c>
      <c r="D901" s="124" t="s">
        <v>23</v>
      </c>
      <c r="E901" s="23" t="s">
        <v>17</v>
      </c>
      <c r="F901" s="294">
        <f>F900</f>
        <v>2</v>
      </c>
      <c r="G901" s="294">
        <f>F899</f>
        <v>3</v>
      </c>
      <c r="H901" s="24">
        <v>10000</v>
      </c>
      <c r="I901" s="17">
        <f t="shared" si="42"/>
        <v>4120000</v>
      </c>
      <c r="J901" s="98"/>
    </row>
    <row r="902" spans="1:13" s="3" customFormat="1" ht="18.55" outlineLevel="1">
      <c r="A902" s="98"/>
      <c r="B902" s="574" t="s">
        <v>6</v>
      </c>
      <c r="C902" s="295" t="s">
        <v>39</v>
      </c>
      <c r="D902" s="123" t="s">
        <v>14</v>
      </c>
      <c r="E902" s="15" t="s">
        <v>1</v>
      </c>
      <c r="F902" s="296">
        <v>3</v>
      </c>
      <c r="G902" s="296">
        <f>F904</f>
        <v>1</v>
      </c>
      <c r="H902" s="16">
        <v>0</v>
      </c>
      <c r="I902" s="17">
        <f t="shared" si="42"/>
        <v>4120000</v>
      </c>
      <c r="J902" s="98"/>
      <c r="M902" s="31"/>
    </row>
    <row r="903" spans="1:13" s="3" customFormat="1" ht="18.55" outlineLevel="1">
      <c r="A903" s="98"/>
      <c r="B903" s="575"/>
      <c r="C903" s="295" t="s">
        <v>39</v>
      </c>
      <c r="D903" s="37" t="s">
        <v>23</v>
      </c>
      <c r="E903" s="19" t="s">
        <v>1</v>
      </c>
      <c r="F903" s="296">
        <f>F902</f>
        <v>3</v>
      </c>
      <c r="G903" s="296">
        <f>F905</f>
        <v>1</v>
      </c>
      <c r="H903" s="20">
        <v>0</v>
      </c>
      <c r="I903" s="17">
        <f t="shared" si="42"/>
        <v>4120000</v>
      </c>
      <c r="J903" s="98"/>
      <c r="M903" s="31"/>
    </row>
    <row r="904" spans="1:13" s="3" customFormat="1" ht="18.55" outlineLevel="1">
      <c r="A904" s="98"/>
      <c r="B904" s="575"/>
      <c r="C904" s="295" t="s">
        <v>39</v>
      </c>
      <c r="D904" s="37" t="s">
        <v>16</v>
      </c>
      <c r="E904" s="19" t="s">
        <v>17</v>
      </c>
      <c r="F904" s="296">
        <v>1</v>
      </c>
      <c r="G904" s="296">
        <f>F902</f>
        <v>3</v>
      </c>
      <c r="H904" s="20">
        <v>10000</v>
      </c>
      <c r="I904" s="17">
        <f t="shared" si="42"/>
        <v>4130000</v>
      </c>
      <c r="J904" s="98"/>
      <c r="M904" s="31"/>
    </row>
    <row r="905" spans="1:13" s="3" customFormat="1" ht="18.55" outlineLevel="1">
      <c r="A905" s="98"/>
      <c r="B905" s="575"/>
      <c r="C905" s="295" t="s">
        <v>39</v>
      </c>
      <c r="D905" s="37" t="s">
        <v>24</v>
      </c>
      <c r="E905" s="19" t="s">
        <v>17</v>
      </c>
      <c r="F905" s="293">
        <f>F904</f>
        <v>1</v>
      </c>
      <c r="G905" s="293">
        <f>F903</f>
        <v>3</v>
      </c>
      <c r="H905" s="20">
        <v>10000</v>
      </c>
      <c r="I905" s="17">
        <f t="shared" si="42"/>
        <v>4140000</v>
      </c>
      <c r="J905" s="98"/>
      <c r="M905" s="31"/>
    </row>
  </sheetData>
  <autoFilter ref="B4:I665"/>
  <mergeCells count="224">
    <mergeCell ref="B729:B732"/>
    <mergeCell ref="B733:B736"/>
    <mergeCell ref="B646:B649"/>
    <mergeCell ref="B650:B653"/>
    <mergeCell ref="B856:B857"/>
    <mergeCell ref="B832:B835"/>
    <mergeCell ref="B836:B839"/>
    <mergeCell ref="B840:B843"/>
    <mergeCell ref="B844:B847"/>
    <mergeCell ref="B848:B851"/>
    <mergeCell ref="B852:B855"/>
    <mergeCell ref="B667:B670"/>
    <mergeCell ref="B671:B674"/>
    <mergeCell ref="B675:B678"/>
    <mergeCell ref="B679:B682"/>
    <mergeCell ref="B683:B686"/>
    <mergeCell ref="B687:B690"/>
    <mergeCell ref="B691:B694"/>
    <mergeCell ref="B695:B698"/>
    <mergeCell ref="B700:B703"/>
    <mergeCell ref="B704:B707"/>
    <mergeCell ref="B708:B711"/>
    <mergeCell ref="B712:B715"/>
    <mergeCell ref="B716:B719"/>
    <mergeCell ref="B721:B724"/>
    <mergeCell ref="B725:B728"/>
    <mergeCell ref="B654:B657"/>
    <mergeCell ref="B658:B661"/>
    <mergeCell ref="B662:B665"/>
    <mergeCell ref="B597:B600"/>
    <mergeCell ref="B601:B604"/>
    <mergeCell ref="B605:B608"/>
    <mergeCell ref="B609:B612"/>
    <mergeCell ref="B613:B616"/>
    <mergeCell ref="B617:B620"/>
    <mergeCell ref="B621:B624"/>
    <mergeCell ref="B625:B628"/>
    <mergeCell ref="B630:B633"/>
    <mergeCell ref="B634:B637"/>
    <mergeCell ref="B638:B641"/>
    <mergeCell ref="B642:B645"/>
    <mergeCell ref="B308:B311"/>
    <mergeCell ref="B312:B315"/>
    <mergeCell ref="B316:B319"/>
    <mergeCell ref="B320:B323"/>
    <mergeCell ref="B516:B519"/>
    <mergeCell ref="B520:B523"/>
    <mergeCell ref="B524:B527"/>
    <mergeCell ref="B528:B531"/>
    <mergeCell ref="B532:B535"/>
    <mergeCell ref="B324:B327"/>
    <mergeCell ref="B349:B352"/>
    <mergeCell ref="B353:B356"/>
    <mergeCell ref="B357:B360"/>
    <mergeCell ref="B361:B364"/>
    <mergeCell ref="B365:B368"/>
    <mergeCell ref="B328:B331"/>
    <mergeCell ref="B332:B335"/>
    <mergeCell ref="B336:B339"/>
    <mergeCell ref="B341:B344"/>
    <mergeCell ref="B345:B348"/>
    <mergeCell ref="B369:B372"/>
    <mergeCell ref="B373:B376"/>
    <mergeCell ref="B377:B380"/>
    <mergeCell ref="B381:B384"/>
    <mergeCell ref="B254:B257"/>
    <mergeCell ref="B258:B261"/>
    <mergeCell ref="B262:B265"/>
    <mergeCell ref="B266:B269"/>
    <mergeCell ref="B270:B273"/>
    <mergeCell ref="B274:B277"/>
    <mergeCell ref="B299:B302"/>
    <mergeCell ref="B303:B306"/>
    <mergeCell ref="B278:B281"/>
    <mergeCell ref="B283:B286"/>
    <mergeCell ref="B287:B290"/>
    <mergeCell ref="B291:B294"/>
    <mergeCell ref="B295:B298"/>
    <mergeCell ref="B25:B28"/>
    <mergeCell ref="B29:B32"/>
    <mergeCell ref="B33:B36"/>
    <mergeCell ref="B38:B41"/>
    <mergeCell ref="B42:B45"/>
    <mergeCell ref="B238:B241"/>
    <mergeCell ref="B242:B245"/>
    <mergeCell ref="B246:B249"/>
    <mergeCell ref="B250:B253"/>
    <mergeCell ref="B67:B70"/>
    <mergeCell ref="B71:B74"/>
    <mergeCell ref="B75:B78"/>
    <mergeCell ref="B80:B83"/>
    <mergeCell ref="B117:B120"/>
    <mergeCell ref="B46:B49"/>
    <mergeCell ref="B50:B53"/>
    <mergeCell ref="B54:B57"/>
    <mergeCell ref="B59:B62"/>
    <mergeCell ref="B63:B66"/>
    <mergeCell ref="B133:B136"/>
    <mergeCell ref="B137:B140"/>
    <mergeCell ref="B141:B144"/>
    <mergeCell ref="B145:B148"/>
    <mergeCell ref="B149:B152"/>
    <mergeCell ref="B157:B160"/>
    <mergeCell ref="B161:B164"/>
    <mergeCell ref="B165:B166"/>
    <mergeCell ref="B167:B170"/>
    <mergeCell ref="B121:B124"/>
    <mergeCell ref="B125:B128"/>
    <mergeCell ref="B129:B132"/>
    <mergeCell ref="B84:B87"/>
    <mergeCell ref="B88:B91"/>
    <mergeCell ref="B92:B95"/>
    <mergeCell ref="B96:B99"/>
    <mergeCell ref="B100:B103"/>
    <mergeCell ref="B104:B107"/>
    <mergeCell ref="B108:B111"/>
    <mergeCell ref="B112:B115"/>
    <mergeCell ref="B225:B228"/>
    <mergeCell ref="B229:B232"/>
    <mergeCell ref="B233:B236"/>
    <mergeCell ref="B2:H2"/>
    <mergeCell ref="F3:G3"/>
    <mergeCell ref="B5:B8"/>
    <mergeCell ref="B9:B12"/>
    <mergeCell ref="B221:B224"/>
    <mergeCell ref="B212:B215"/>
    <mergeCell ref="B216:B219"/>
    <mergeCell ref="B13:B16"/>
    <mergeCell ref="B17:B20"/>
    <mergeCell ref="B21:B24"/>
    <mergeCell ref="B192:B195"/>
    <mergeCell ref="B196:B199"/>
    <mergeCell ref="B200:B203"/>
    <mergeCell ref="B204:B207"/>
    <mergeCell ref="B208:B211"/>
    <mergeCell ref="B171:B174"/>
    <mergeCell ref="B176:B179"/>
    <mergeCell ref="B180:B183"/>
    <mergeCell ref="B184:B187"/>
    <mergeCell ref="B188:B191"/>
    <mergeCell ref="B153:B156"/>
    <mergeCell ref="B385:B388"/>
    <mergeCell ref="B427:B430"/>
    <mergeCell ref="B431:B434"/>
    <mergeCell ref="B435:B436"/>
    <mergeCell ref="B437:B440"/>
    <mergeCell ref="B410:B413"/>
    <mergeCell ref="B414:B417"/>
    <mergeCell ref="B418:B421"/>
    <mergeCell ref="B422:B425"/>
    <mergeCell ref="B449:B452"/>
    <mergeCell ref="B454:B457"/>
    <mergeCell ref="B458:B461"/>
    <mergeCell ref="B466:B469"/>
    <mergeCell ref="B445:B448"/>
    <mergeCell ref="B389:B392"/>
    <mergeCell ref="B394:B397"/>
    <mergeCell ref="B398:B401"/>
    <mergeCell ref="B402:B405"/>
    <mergeCell ref="B406:B409"/>
    <mergeCell ref="B441:B444"/>
    <mergeCell ref="B470:B473"/>
    <mergeCell ref="B474:B477"/>
    <mergeCell ref="B478:B481"/>
    <mergeCell ref="B462:B465"/>
    <mergeCell ref="B482:B485"/>
    <mergeCell ref="B487:B490"/>
    <mergeCell ref="B491:B494"/>
    <mergeCell ref="B495:B498"/>
    <mergeCell ref="B499:B502"/>
    <mergeCell ref="B503:B506"/>
    <mergeCell ref="B507:B510"/>
    <mergeCell ref="B512:B515"/>
    <mergeCell ref="B536:B539"/>
    <mergeCell ref="B540:B543"/>
    <mergeCell ref="B544:B545"/>
    <mergeCell ref="B546:B549"/>
    <mergeCell ref="B584:B587"/>
    <mergeCell ref="B592:B595"/>
    <mergeCell ref="B588:B591"/>
    <mergeCell ref="B551:B552"/>
    <mergeCell ref="B553:B554"/>
    <mergeCell ref="B556:B559"/>
    <mergeCell ref="B560:B563"/>
    <mergeCell ref="B564:B567"/>
    <mergeCell ref="B568:B571"/>
    <mergeCell ref="B572:B575"/>
    <mergeCell ref="B576:B579"/>
    <mergeCell ref="B580:B583"/>
    <mergeCell ref="B737:B740"/>
    <mergeCell ref="B741:B744"/>
    <mergeCell ref="B745:B748"/>
    <mergeCell ref="B750:B753"/>
    <mergeCell ref="B754:B757"/>
    <mergeCell ref="B758:B761"/>
    <mergeCell ref="B762:B765"/>
    <mergeCell ref="B766:B769"/>
    <mergeCell ref="B770:B773"/>
    <mergeCell ref="B774:B777"/>
    <mergeCell ref="B779:B782"/>
    <mergeCell ref="B783:B786"/>
    <mergeCell ref="B787:B790"/>
    <mergeCell ref="B791:B794"/>
    <mergeCell ref="B829:B830"/>
    <mergeCell ref="B795:B798"/>
    <mergeCell ref="B799:B802"/>
    <mergeCell ref="B803:B806"/>
    <mergeCell ref="B807:B810"/>
    <mergeCell ref="B811:B814"/>
    <mergeCell ref="B815:B818"/>
    <mergeCell ref="B819:B822"/>
    <mergeCell ref="B823:B826"/>
    <mergeCell ref="B827:B828"/>
    <mergeCell ref="B894:B897"/>
    <mergeCell ref="B898:B901"/>
    <mergeCell ref="B902:B905"/>
    <mergeCell ref="B859:B862"/>
    <mergeCell ref="B863:B866"/>
    <mergeCell ref="B868:B871"/>
    <mergeCell ref="B872:B875"/>
    <mergeCell ref="B876:B879"/>
    <mergeCell ref="B880:B883"/>
    <mergeCell ref="B885:B888"/>
    <mergeCell ref="B889:B89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 enableFormatConditionsCalculation="0">
    <outlinePr summaryBelow="0"/>
  </sheetPr>
  <dimension ref="A1:M637"/>
  <sheetViews>
    <sheetView workbookViewId="0">
      <pane ySplit="3" topLeftCell="A593" activePane="bottomLeft" state="frozen"/>
      <selection pane="bottomLeft" activeCell="E609" sqref="E609"/>
    </sheetView>
  </sheetViews>
  <sheetFormatPr defaultColWidth="11.42578125" defaultRowHeight="14.3" outlineLevelRow="1"/>
  <cols>
    <col min="1" max="1" width="4.42578125" customWidth="1"/>
    <col min="2" max="2" width="16.7109375" customWidth="1"/>
    <col min="3" max="3" width="12.85546875" customWidth="1"/>
    <col min="4" max="4" width="14.42578125" style="125" customWidth="1"/>
    <col min="5" max="5" width="13" customWidth="1"/>
    <col min="6" max="7" width="6.28515625" style="140" customWidth="1"/>
    <col min="8" max="8" width="15.7109375" bestFit="1" customWidth="1"/>
    <col min="9" max="9" width="15.140625" bestFit="1" customWidth="1"/>
    <col min="10" max="10" width="32.7109375" bestFit="1" customWidth="1"/>
    <col min="11" max="11" width="15.7109375" customWidth="1"/>
    <col min="12" max="12" width="13.7109375" bestFit="1" customWidth="1"/>
    <col min="13" max="13" width="16.140625" style="1" customWidth="1"/>
    <col min="14" max="16" width="16.140625" customWidth="1"/>
  </cols>
  <sheetData>
    <row r="1" spans="1:13" s="3" customFormat="1" ht="20.5" customHeight="1">
      <c r="A1" s="98"/>
      <c r="B1" s="98"/>
      <c r="C1" s="98"/>
      <c r="D1" s="121"/>
      <c r="E1" s="100"/>
      <c r="F1" s="162">
        <f>SUBTOTAL(9,F4:F1091)</f>
        <v>1284</v>
      </c>
      <c r="G1" s="100">
        <f>SUBTOTAL(9,G4:G1091)</f>
        <v>1286</v>
      </c>
      <c r="H1" s="101"/>
      <c r="I1" s="98"/>
      <c r="J1" s="98"/>
      <c r="M1" s="31"/>
    </row>
    <row r="2" spans="1:13" s="3" customFormat="1" ht="28" customHeight="1">
      <c r="A2" s="98"/>
      <c r="B2" s="581" t="s">
        <v>183</v>
      </c>
      <c r="C2" s="582"/>
      <c r="D2" s="582"/>
      <c r="E2" s="582"/>
      <c r="F2" s="582"/>
      <c r="G2" s="582"/>
      <c r="H2" s="582"/>
      <c r="I2" s="126">
        <f>MAX(I$5:I$1048576)</f>
        <v>2800000</v>
      </c>
      <c r="J2" s="98"/>
    </row>
    <row r="3" spans="1:13" s="3" customFormat="1" ht="24.25" customHeight="1">
      <c r="A3" s="98"/>
      <c r="B3" s="118" t="s">
        <v>188</v>
      </c>
      <c r="C3" s="119" t="s">
        <v>187</v>
      </c>
      <c r="D3" s="118" t="s">
        <v>19</v>
      </c>
      <c r="E3" s="118" t="s">
        <v>189</v>
      </c>
      <c r="F3" s="583" t="s">
        <v>204</v>
      </c>
      <c r="G3" s="583"/>
      <c r="H3" s="117" t="s">
        <v>190</v>
      </c>
      <c r="I3" s="4" t="s">
        <v>20</v>
      </c>
      <c r="J3" s="98"/>
      <c r="K3" s="105"/>
    </row>
    <row r="4" spans="1:13" s="3" customFormat="1" ht="18.55">
      <c r="A4" s="98"/>
      <c r="B4" s="6" t="s">
        <v>184</v>
      </c>
      <c r="C4" s="7"/>
      <c r="D4" s="122"/>
      <c r="E4" s="9"/>
      <c r="F4" s="9"/>
      <c r="G4" s="9"/>
      <c r="H4" s="11">
        <f>SUM(H5:H28)</f>
        <v>120000</v>
      </c>
      <c r="I4" s="12">
        <v>0</v>
      </c>
      <c r="J4" s="98"/>
    </row>
    <row r="5" spans="1:13" s="3" customFormat="1" ht="18.55" outlineLevel="1">
      <c r="A5" s="98"/>
      <c r="B5" s="574" t="s">
        <v>2</v>
      </c>
      <c r="C5" s="116" t="s">
        <v>39</v>
      </c>
      <c r="D5" s="123" t="s">
        <v>0</v>
      </c>
      <c r="E5" s="15" t="s">
        <v>1</v>
      </c>
      <c r="F5" s="136">
        <v>3</v>
      </c>
      <c r="G5" s="136">
        <f>F7</f>
        <v>1</v>
      </c>
      <c r="H5" s="16">
        <v>0</v>
      </c>
      <c r="I5" s="17">
        <f>I4+H5</f>
        <v>0</v>
      </c>
      <c r="J5" s="98"/>
    </row>
    <row r="6" spans="1:13" s="3" customFormat="1" ht="18.55" outlineLevel="1">
      <c r="A6" s="98"/>
      <c r="B6" s="575"/>
      <c r="C6" s="116" t="s">
        <v>39</v>
      </c>
      <c r="D6" s="37" t="s">
        <v>9</v>
      </c>
      <c r="E6" s="19" t="s">
        <v>1</v>
      </c>
      <c r="F6" s="135">
        <v>3</v>
      </c>
      <c r="G6" s="135">
        <f>F8</f>
        <v>1</v>
      </c>
      <c r="H6" s="20">
        <v>0</v>
      </c>
      <c r="I6" s="17">
        <f t="shared" ref="I6:I28" si="0">I5+H6</f>
        <v>0</v>
      </c>
      <c r="J6" s="98"/>
    </row>
    <row r="7" spans="1:13" s="3" customFormat="1" ht="18.55" outlineLevel="1">
      <c r="A7" s="98"/>
      <c r="B7" s="575"/>
      <c r="C7" s="116" t="s">
        <v>39</v>
      </c>
      <c r="D7" s="37" t="s">
        <v>16</v>
      </c>
      <c r="E7" s="19" t="s">
        <v>17</v>
      </c>
      <c r="F7" s="135">
        <v>1</v>
      </c>
      <c r="G7" s="135">
        <f>F5</f>
        <v>3</v>
      </c>
      <c r="H7" s="20">
        <v>10000</v>
      </c>
      <c r="I7" s="17">
        <f t="shared" si="0"/>
        <v>10000</v>
      </c>
      <c r="J7" s="98"/>
    </row>
    <row r="8" spans="1:13" s="3" customFormat="1" ht="18.55" outlineLevel="1">
      <c r="A8" s="98"/>
      <c r="B8" s="575"/>
      <c r="C8" s="116" t="s">
        <v>39</v>
      </c>
      <c r="D8" s="37" t="s">
        <v>15</v>
      </c>
      <c r="E8" s="19" t="s">
        <v>17</v>
      </c>
      <c r="F8" s="132">
        <v>1</v>
      </c>
      <c r="G8" s="132">
        <f>F6</f>
        <v>3</v>
      </c>
      <c r="H8" s="20">
        <v>10000</v>
      </c>
      <c r="I8" s="17">
        <f t="shared" si="0"/>
        <v>20000</v>
      </c>
      <c r="J8" s="98"/>
    </row>
    <row r="9" spans="1:13" s="3" customFormat="1" ht="18.55" outlineLevel="1">
      <c r="A9" s="98"/>
      <c r="B9" s="576" t="s">
        <v>3</v>
      </c>
      <c r="C9" s="116" t="s">
        <v>39</v>
      </c>
      <c r="D9" s="124" t="s">
        <v>4</v>
      </c>
      <c r="E9" s="23" t="str">
        <f>E5</f>
        <v>Thắng</v>
      </c>
      <c r="F9" s="137">
        <v>3</v>
      </c>
      <c r="G9" s="137">
        <f>F11</f>
        <v>0</v>
      </c>
      <c r="H9" s="24">
        <v>0</v>
      </c>
      <c r="I9" s="17">
        <f t="shared" si="0"/>
        <v>20000</v>
      </c>
      <c r="J9" s="98"/>
    </row>
    <row r="10" spans="1:13" s="3" customFormat="1" ht="18.55" outlineLevel="1">
      <c r="A10" s="98"/>
      <c r="B10" s="576"/>
      <c r="C10" s="116" t="s">
        <v>39</v>
      </c>
      <c r="D10" s="124" t="s">
        <v>0</v>
      </c>
      <c r="E10" s="23" t="s">
        <v>1</v>
      </c>
      <c r="F10" s="138">
        <v>3</v>
      </c>
      <c r="G10" s="138">
        <f>F12</f>
        <v>0</v>
      </c>
      <c r="H10" s="24">
        <v>0</v>
      </c>
      <c r="I10" s="17">
        <f t="shared" si="0"/>
        <v>20000</v>
      </c>
      <c r="J10" s="98"/>
    </row>
    <row r="11" spans="1:13" s="3" customFormat="1" ht="18.55" outlineLevel="1">
      <c r="A11" s="98"/>
      <c r="B11" s="576"/>
      <c r="C11" s="116" t="s">
        <v>39</v>
      </c>
      <c r="D11" s="124" t="s">
        <v>14</v>
      </c>
      <c r="E11" s="23" t="s">
        <v>17</v>
      </c>
      <c r="F11" s="138">
        <v>0</v>
      </c>
      <c r="G11" s="138">
        <f>F9</f>
        <v>3</v>
      </c>
      <c r="H11" s="24">
        <v>10000</v>
      </c>
      <c r="I11" s="17">
        <f t="shared" si="0"/>
        <v>30000</v>
      </c>
      <c r="J11" s="98"/>
    </row>
    <row r="12" spans="1:13" s="3" customFormat="1" ht="18.55" outlineLevel="1">
      <c r="A12" s="98"/>
      <c r="B12" s="576"/>
      <c r="C12" s="116" t="s">
        <v>39</v>
      </c>
      <c r="D12" s="124" t="s">
        <v>23</v>
      </c>
      <c r="E12" s="23" t="s">
        <v>17</v>
      </c>
      <c r="F12" s="133">
        <v>0</v>
      </c>
      <c r="G12" s="133">
        <f>F10</f>
        <v>3</v>
      </c>
      <c r="H12" s="24">
        <v>10000</v>
      </c>
      <c r="I12" s="17">
        <f t="shared" si="0"/>
        <v>40000</v>
      </c>
      <c r="J12" s="98"/>
    </row>
    <row r="13" spans="1:13" s="3" customFormat="1" ht="18.55" outlineLevel="1">
      <c r="A13" s="98"/>
      <c r="B13" s="574" t="s">
        <v>6</v>
      </c>
      <c r="C13" s="116" t="s">
        <v>40</v>
      </c>
      <c r="D13" s="123" t="s">
        <v>15</v>
      </c>
      <c r="E13" s="15" t="s">
        <v>1</v>
      </c>
      <c r="F13" s="134">
        <v>3</v>
      </c>
      <c r="G13" s="134">
        <v>0</v>
      </c>
      <c r="H13" s="16">
        <v>0</v>
      </c>
      <c r="I13" s="17">
        <f t="shared" si="0"/>
        <v>40000</v>
      </c>
      <c r="J13" s="98"/>
    </row>
    <row r="14" spans="1:13" s="3" customFormat="1" ht="18.55" outlineLevel="1">
      <c r="A14" s="98"/>
      <c r="B14" s="575"/>
      <c r="C14" s="116" t="s">
        <v>40</v>
      </c>
      <c r="D14" s="37" t="s">
        <v>0</v>
      </c>
      <c r="E14" s="19" t="s">
        <v>17</v>
      </c>
      <c r="F14" s="132">
        <v>0</v>
      </c>
      <c r="G14" s="134">
        <v>3</v>
      </c>
      <c r="H14" s="20">
        <v>10000</v>
      </c>
      <c r="I14" s="17">
        <f t="shared" si="0"/>
        <v>50000</v>
      </c>
      <c r="J14" s="98"/>
    </row>
    <row r="15" spans="1:13" s="3" customFormat="1" ht="18.55" outlineLevel="1">
      <c r="A15" s="98"/>
      <c r="B15" s="576" t="s">
        <v>7</v>
      </c>
      <c r="C15" s="116" t="s">
        <v>40</v>
      </c>
      <c r="D15" s="124" t="s">
        <v>0</v>
      </c>
      <c r="E15" s="23" t="s">
        <v>1</v>
      </c>
      <c r="F15" s="137">
        <v>3</v>
      </c>
      <c r="G15" s="137">
        <v>0</v>
      </c>
      <c r="H15" s="24">
        <v>0</v>
      </c>
      <c r="I15" s="17">
        <f>I14+H15</f>
        <v>50000</v>
      </c>
      <c r="J15" s="98"/>
    </row>
    <row r="16" spans="1:13" s="3" customFormat="1" ht="18.55" outlineLevel="1">
      <c r="A16" s="98"/>
      <c r="B16" s="576"/>
      <c r="C16" s="116" t="s">
        <v>40</v>
      </c>
      <c r="D16" s="124" t="s">
        <v>16</v>
      </c>
      <c r="E16" s="23" t="s">
        <v>17</v>
      </c>
      <c r="F16" s="133">
        <v>0</v>
      </c>
      <c r="G16" s="133">
        <v>3</v>
      </c>
      <c r="H16" s="24">
        <v>10000</v>
      </c>
      <c r="I16" s="17">
        <f>I15+H16</f>
        <v>60000</v>
      </c>
      <c r="J16" s="98"/>
    </row>
    <row r="17" spans="1:13" s="3" customFormat="1" ht="18.55" outlineLevel="1">
      <c r="A17" s="98"/>
      <c r="B17" s="574" t="s">
        <v>8</v>
      </c>
      <c r="C17" s="116" t="s">
        <v>39</v>
      </c>
      <c r="D17" s="123" t="s">
        <v>9</v>
      </c>
      <c r="E17" s="15" t="s">
        <v>1</v>
      </c>
      <c r="F17" s="134">
        <v>3</v>
      </c>
      <c r="G17" s="134">
        <f>F19</f>
        <v>1</v>
      </c>
      <c r="H17" s="16">
        <v>0</v>
      </c>
      <c r="I17" s="17">
        <f>I16+H17</f>
        <v>60000</v>
      </c>
      <c r="J17" s="98"/>
      <c r="M17" s="31"/>
    </row>
    <row r="18" spans="1:13" s="3" customFormat="1" ht="18.55" outlineLevel="1">
      <c r="A18" s="98"/>
      <c r="B18" s="575"/>
      <c r="C18" s="116" t="s">
        <v>39</v>
      </c>
      <c r="D18" s="37" t="s">
        <v>4</v>
      </c>
      <c r="E18" s="19" t="s">
        <v>1</v>
      </c>
      <c r="F18" s="134">
        <v>3</v>
      </c>
      <c r="G18" s="135">
        <f>F20</f>
        <v>1</v>
      </c>
      <c r="H18" s="20">
        <v>0</v>
      </c>
      <c r="I18" s="17">
        <f t="shared" si="0"/>
        <v>60000</v>
      </c>
      <c r="J18" s="98"/>
      <c r="M18" s="31"/>
    </row>
    <row r="19" spans="1:13" s="3" customFormat="1" ht="18.55" outlineLevel="1">
      <c r="A19" s="98"/>
      <c r="B19" s="575"/>
      <c r="C19" s="116" t="s">
        <v>39</v>
      </c>
      <c r="D19" s="37" t="s">
        <v>23</v>
      </c>
      <c r="E19" s="19" t="s">
        <v>17</v>
      </c>
      <c r="F19" s="135">
        <v>1</v>
      </c>
      <c r="G19" s="135">
        <f>F17</f>
        <v>3</v>
      </c>
      <c r="H19" s="20">
        <v>10000</v>
      </c>
      <c r="I19" s="17">
        <f t="shared" si="0"/>
        <v>70000</v>
      </c>
      <c r="J19" s="98"/>
      <c r="M19" s="31"/>
    </row>
    <row r="20" spans="1:13" s="3" customFormat="1" ht="18.55" outlineLevel="1">
      <c r="A20" s="98"/>
      <c r="B20" s="575"/>
      <c r="C20" s="116" t="s">
        <v>39</v>
      </c>
      <c r="D20" s="37" t="s">
        <v>14</v>
      </c>
      <c r="E20" s="19" t="s">
        <v>17</v>
      </c>
      <c r="F20" s="132">
        <v>1</v>
      </c>
      <c r="G20" s="132">
        <f>F18</f>
        <v>3</v>
      </c>
      <c r="H20" s="20">
        <v>10000</v>
      </c>
      <c r="I20" s="17">
        <f t="shared" si="0"/>
        <v>80000</v>
      </c>
      <c r="J20" s="98"/>
      <c r="M20" s="31"/>
    </row>
    <row r="21" spans="1:13" s="3" customFormat="1" ht="18.55" outlineLevel="1">
      <c r="A21" s="98"/>
      <c r="B21" s="576" t="s">
        <v>10</v>
      </c>
      <c r="C21" s="116" t="s">
        <v>39</v>
      </c>
      <c r="D21" s="124" t="s">
        <v>0</v>
      </c>
      <c r="E21" s="23" t="str">
        <f>E17</f>
        <v>Thắng</v>
      </c>
      <c r="F21" s="137">
        <v>3</v>
      </c>
      <c r="G21" s="137">
        <f>F23</f>
        <v>1</v>
      </c>
      <c r="H21" s="24">
        <v>0</v>
      </c>
      <c r="I21" s="17">
        <f t="shared" si="0"/>
        <v>80000</v>
      </c>
      <c r="J21" s="98"/>
      <c r="M21" s="31"/>
    </row>
    <row r="22" spans="1:13" s="3" customFormat="1" ht="18.55" outlineLevel="1">
      <c r="A22" s="98"/>
      <c r="B22" s="576"/>
      <c r="C22" s="116" t="s">
        <v>39</v>
      </c>
      <c r="D22" s="124" t="s">
        <v>9</v>
      </c>
      <c r="E22" s="23" t="s">
        <v>1</v>
      </c>
      <c r="F22" s="137">
        <v>3</v>
      </c>
      <c r="G22" s="138">
        <f>F24</f>
        <v>1</v>
      </c>
      <c r="H22" s="24">
        <v>0</v>
      </c>
      <c r="I22" s="17">
        <f t="shared" si="0"/>
        <v>80000</v>
      </c>
      <c r="J22" s="98"/>
      <c r="M22" s="31"/>
    </row>
    <row r="23" spans="1:13" s="3" customFormat="1" ht="18.55" outlineLevel="1">
      <c r="A23" s="98"/>
      <c r="B23" s="576"/>
      <c r="C23" s="116" t="s">
        <v>39</v>
      </c>
      <c r="D23" s="124" t="s">
        <v>15</v>
      </c>
      <c r="E23" s="23" t="s">
        <v>17</v>
      </c>
      <c r="F23" s="138">
        <v>1</v>
      </c>
      <c r="G23" s="138">
        <f>F21</f>
        <v>3</v>
      </c>
      <c r="H23" s="24">
        <v>10000</v>
      </c>
      <c r="I23" s="17">
        <f t="shared" si="0"/>
        <v>90000</v>
      </c>
      <c r="J23" s="98"/>
      <c r="M23" s="31"/>
    </row>
    <row r="24" spans="1:13" s="3" customFormat="1" ht="18.55" outlineLevel="1">
      <c r="A24" s="98"/>
      <c r="B24" s="576"/>
      <c r="C24" s="116" t="s">
        <v>39</v>
      </c>
      <c r="D24" s="124" t="s">
        <v>16</v>
      </c>
      <c r="E24" s="23" t="s">
        <v>17</v>
      </c>
      <c r="F24" s="133">
        <v>1</v>
      </c>
      <c r="G24" s="133">
        <f>F22</f>
        <v>3</v>
      </c>
      <c r="H24" s="24">
        <v>10000</v>
      </c>
      <c r="I24" s="17">
        <f t="shared" si="0"/>
        <v>100000</v>
      </c>
      <c r="J24" s="98"/>
      <c r="M24" s="31"/>
    </row>
    <row r="25" spans="1:13" s="3" customFormat="1" ht="18.55" outlineLevel="1">
      <c r="A25" s="98"/>
      <c r="B25" s="574" t="s">
        <v>31</v>
      </c>
      <c r="C25" s="116" t="s">
        <v>39</v>
      </c>
      <c r="D25" s="123" t="s">
        <v>14</v>
      </c>
      <c r="E25" s="15" t="s">
        <v>1</v>
      </c>
      <c r="F25" s="134">
        <v>3</v>
      </c>
      <c r="G25" s="134">
        <f>F27</f>
        <v>0</v>
      </c>
      <c r="H25" s="16">
        <v>0</v>
      </c>
      <c r="I25" s="17">
        <f t="shared" si="0"/>
        <v>100000</v>
      </c>
      <c r="J25" s="98"/>
      <c r="M25" s="31"/>
    </row>
    <row r="26" spans="1:13" s="3" customFormat="1" ht="18.55" outlineLevel="1">
      <c r="A26" s="98"/>
      <c r="B26" s="575"/>
      <c r="C26" s="116" t="s">
        <v>39</v>
      </c>
      <c r="D26" s="37" t="s">
        <v>15</v>
      </c>
      <c r="E26" s="19" t="s">
        <v>1</v>
      </c>
      <c r="F26" s="134">
        <v>3</v>
      </c>
      <c r="G26" s="135">
        <f>F28</f>
        <v>0</v>
      </c>
      <c r="H26" s="20">
        <v>0</v>
      </c>
      <c r="I26" s="17">
        <f t="shared" si="0"/>
        <v>100000</v>
      </c>
      <c r="J26" s="98"/>
      <c r="M26" s="31"/>
    </row>
    <row r="27" spans="1:13" s="3" customFormat="1" ht="18.55" outlineLevel="1">
      <c r="A27" s="98"/>
      <c r="B27" s="575"/>
      <c r="C27" s="116" t="s">
        <v>39</v>
      </c>
      <c r="D27" s="37" t="s">
        <v>16</v>
      </c>
      <c r="E27" s="19" t="s">
        <v>17</v>
      </c>
      <c r="F27" s="135">
        <v>0</v>
      </c>
      <c r="G27" s="135">
        <f>F25</f>
        <v>3</v>
      </c>
      <c r="H27" s="20">
        <v>10000</v>
      </c>
      <c r="I27" s="17">
        <f t="shared" si="0"/>
        <v>110000</v>
      </c>
      <c r="J27" s="98"/>
      <c r="M27" s="31"/>
    </row>
    <row r="28" spans="1:13" s="3" customFormat="1" ht="18.55" outlineLevel="1">
      <c r="A28" s="98"/>
      <c r="B28" s="575"/>
      <c r="C28" s="116" t="s">
        <v>39</v>
      </c>
      <c r="D28" s="37" t="s">
        <v>9</v>
      </c>
      <c r="E28" s="19" t="s">
        <v>17</v>
      </c>
      <c r="F28" s="148">
        <v>0</v>
      </c>
      <c r="G28" s="132">
        <f>F26</f>
        <v>3</v>
      </c>
      <c r="H28" s="20">
        <v>10000</v>
      </c>
      <c r="I28" s="17">
        <f t="shared" si="0"/>
        <v>120000</v>
      </c>
      <c r="J28" s="98"/>
      <c r="M28" s="31"/>
    </row>
    <row r="29" spans="1:13" s="3" customFormat="1" ht="18.55">
      <c r="A29" s="98"/>
      <c r="B29" s="6" t="s">
        <v>185</v>
      </c>
      <c r="C29" s="7"/>
      <c r="D29" s="122"/>
      <c r="E29" s="9"/>
      <c r="F29" s="9"/>
      <c r="G29" s="9"/>
      <c r="H29" s="11">
        <f>SUM(H30:H57)</f>
        <v>120000</v>
      </c>
      <c r="I29" s="12">
        <v>0</v>
      </c>
      <c r="J29" s="98"/>
      <c r="M29" s="31"/>
    </row>
    <row r="30" spans="1:13" s="3" customFormat="1" ht="18.55" outlineLevel="1">
      <c r="A30" s="98"/>
      <c r="B30" s="574" t="s">
        <v>2</v>
      </c>
      <c r="C30" s="120" t="s">
        <v>39</v>
      </c>
      <c r="D30" s="123" t="s">
        <v>16</v>
      </c>
      <c r="E30" s="15" t="s">
        <v>1</v>
      </c>
      <c r="F30" s="136">
        <v>3</v>
      </c>
      <c r="G30" s="136">
        <f>F32</f>
        <v>1</v>
      </c>
      <c r="H30" s="16">
        <v>0</v>
      </c>
      <c r="I30" s="17">
        <f>I28+H30</f>
        <v>120000</v>
      </c>
      <c r="J30" s="98"/>
      <c r="M30" s="31"/>
    </row>
    <row r="31" spans="1:13" s="3" customFormat="1" ht="18.55" outlineLevel="1">
      <c r="A31" s="98"/>
      <c r="B31" s="575"/>
      <c r="C31" s="120" t="s">
        <v>39</v>
      </c>
      <c r="D31" s="37" t="s">
        <v>24</v>
      </c>
      <c r="E31" s="19" t="s">
        <v>1</v>
      </c>
      <c r="F31" s="136">
        <v>3</v>
      </c>
      <c r="G31" s="135">
        <f>F33</f>
        <v>1</v>
      </c>
      <c r="H31" s="20">
        <v>0</v>
      </c>
      <c r="I31" s="17">
        <f t="shared" ref="I31:I37" si="1">I30+H31</f>
        <v>120000</v>
      </c>
      <c r="J31" s="98"/>
      <c r="M31" s="31"/>
    </row>
    <row r="32" spans="1:13" s="3" customFormat="1" ht="18.55" outlineLevel="1">
      <c r="A32" s="98"/>
      <c r="B32" s="575"/>
      <c r="C32" s="120" t="s">
        <v>39</v>
      </c>
      <c r="D32" s="37" t="s">
        <v>186</v>
      </c>
      <c r="E32" s="19" t="s">
        <v>17</v>
      </c>
      <c r="F32" s="135">
        <v>1</v>
      </c>
      <c r="G32" s="135">
        <f>F30</f>
        <v>3</v>
      </c>
      <c r="H32" s="20">
        <v>0</v>
      </c>
      <c r="I32" s="17">
        <f t="shared" si="1"/>
        <v>120000</v>
      </c>
      <c r="J32" s="98"/>
      <c r="M32" s="31"/>
    </row>
    <row r="33" spans="1:13" s="3" customFormat="1" ht="18.55" outlineLevel="1">
      <c r="A33" s="98"/>
      <c r="B33" s="575"/>
      <c r="C33" s="120" t="s">
        <v>39</v>
      </c>
      <c r="D33" s="37" t="s">
        <v>15</v>
      </c>
      <c r="E33" s="19" t="s">
        <v>17</v>
      </c>
      <c r="F33" s="132">
        <v>1</v>
      </c>
      <c r="G33" s="132">
        <f>F31</f>
        <v>3</v>
      </c>
      <c r="H33" s="20">
        <v>10000</v>
      </c>
      <c r="I33" s="17">
        <f t="shared" si="1"/>
        <v>130000</v>
      </c>
      <c r="J33" s="98"/>
      <c r="M33" s="31"/>
    </row>
    <row r="34" spans="1:13" s="3" customFormat="1" ht="18.55" outlineLevel="1">
      <c r="A34" s="98"/>
      <c r="B34" s="576" t="s">
        <v>3</v>
      </c>
      <c r="C34" s="120" t="s">
        <v>39</v>
      </c>
      <c r="D34" s="124" t="s">
        <v>14</v>
      </c>
      <c r="E34" s="23" t="str">
        <f>E30</f>
        <v>Thắng</v>
      </c>
      <c r="F34" s="137">
        <v>3</v>
      </c>
      <c r="G34" s="137">
        <f>F36</f>
        <v>1</v>
      </c>
      <c r="H34" s="24">
        <v>0</v>
      </c>
      <c r="I34" s="17">
        <f t="shared" si="1"/>
        <v>130000</v>
      </c>
      <c r="J34" s="98"/>
      <c r="M34" s="31"/>
    </row>
    <row r="35" spans="1:13" s="3" customFormat="1" ht="18.55" outlineLevel="1">
      <c r="A35" s="98"/>
      <c r="B35" s="576"/>
      <c r="C35" s="120" t="s">
        <v>39</v>
      </c>
      <c r="D35" s="124" t="s">
        <v>16</v>
      </c>
      <c r="E35" s="23" t="s">
        <v>1</v>
      </c>
      <c r="F35" s="137">
        <v>3</v>
      </c>
      <c r="G35" s="138">
        <f>F37</f>
        <v>1</v>
      </c>
      <c r="H35" s="24">
        <v>0</v>
      </c>
      <c r="I35" s="17">
        <f t="shared" si="1"/>
        <v>130000</v>
      </c>
      <c r="J35" s="98"/>
      <c r="M35" s="31"/>
    </row>
    <row r="36" spans="1:13" s="3" customFormat="1" ht="18.55" outlineLevel="1">
      <c r="A36" s="98"/>
      <c r="B36" s="576"/>
      <c r="C36" s="120" t="s">
        <v>39</v>
      </c>
      <c r="D36" s="124" t="s">
        <v>4</v>
      </c>
      <c r="E36" s="23" t="s">
        <v>17</v>
      </c>
      <c r="F36" s="138">
        <v>1</v>
      </c>
      <c r="G36" s="138">
        <f>F34</f>
        <v>3</v>
      </c>
      <c r="H36" s="24">
        <v>10000</v>
      </c>
      <c r="I36" s="17">
        <f t="shared" si="1"/>
        <v>140000</v>
      </c>
      <c r="J36" s="98"/>
      <c r="M36" s="31"/>
    </row>
    <row r="37" spans="1:13" s="3" customFormat="1" ht="18.55" outlineLevel="1">
      <c r="A37" s="98"/>
      <c r="B37" s="576"/>
      <c r="C37" s="120" t="s">
        <v>39</v>
      </c>
      <c r="D37" s="124" t="s">
        <v>34</v>
      </c>
      <c r="E37" s="23" t="s">
        <v>17</v>
      </c>
      <c r="F37" s="133">
        <v>1</v>
      </c>
      <c r="G37" s="133">
        <f>F35</f>
        <v>3</v>
      </c>
      <c r="H37" s="24">
        <v>10000</v>
      </c>
      <c r="I37" s="17">
        <f t="shared" si="1"/>
        <v>150000</v>
      </c>
      <c r="J37" s="98"/>
      <c r="M37" s="31"/>
    </row>
    <row r="38" spans="1:13" s="3" customFormat="1" ht="18.55" outlineLevel="1">
      <c r="A38" s="98"/>
      <c r="B38" s="574" t="s">
        <v>6</v>
      </c>
      <c r="C38" s="120" t="s">
        <v>39</v>
      </c>
      <c r="D38" s="123" t="s">
        <v>16</v>
      </c>
      <c r="E38" s="15" t="s">
        <v>1</v>
      </c>
      <c r="F38" s="134">
        <v>3</v>
      </c>
      <c r="G38" s="149">
        <f>F40</f>
        <v>2</v>
      </c>
      <c r="H38" s="16">
        <v>0</v>
      </c>
      <c r="I38" s="17">
        <f>I37+H38</f>
        <v>150000</v>
      </c>
      <c r="J38" s="98"/>
      <c r="M38" s="31"/>
    </row>
    <row r="39" spans="1:13" s="3" customFormat="1" ht="18.55" outlineLevel="1">
      <c r="A39" s="98"/>
      <c r="B39" s="575"/>
      <c r="C39" s="120" t="s">
        <v>39</v>
      </c>
      <c r="D39" s="37" t="s">
        <v>14</v>
      </c>
      <c r="E39" s="19" t="s">
        <v>1</v>
      </c>
      <c r="F39" s="135">
        <v>3</v>
      </c>
      <c r="G39" s="149">
        <f>F41</f>
        <v>2</v>
      </c>
      <c r="H39" s="20">
        <v>0</v>
      </c>
      <c r="I39" s="17">
        <f t="shared" ref="I39:I49" si="2">I38+H39</f>
        <v>150000</v>
      </c>
      <c r="J39" s="98"/>
      <c r="M39" s="31"/>
    </row>
    <row r="40" spans="1:13" s="3" customFormat="1" ht="18.55" outlineLevel="1">
      <c r="A40" s="98"/>
      <c r="B40" s="575"/>
      <c r="C40" s="120" t="s">
        <v>39</v>
      </c>
      <c r="D40" s="37" t="s">
        <v>4</v>
      </c>
      <c r="E40" s="19" t="s">
        <v>17</v>
      </c>
      <c r="F40" s="135">
        <v>2</v>
      </c>
      <c r="G40" s="150">
        <v>3</v>
      </c>
      <c r="H40" s="20">
        <v>10000</v>
      </c>
      <c r="I40" s="17">
        <f t="shared" si="2"/>
        <v>160000</v>
      </c>
      <c r="J40" s="98"/>
      <c r="M40" s="31"/>
    </row>
    <row r="41" spans="1:13" s="3" customFormat="1" ht="18.55" outlineLevel="1">
      <c r="A41" s="98"/>
      <c r="B41" s="575"/>
      <c r="C41" s="120" t="s">
        <v>39</v>
      </c>
      <c r="D41" s="37" t="s">
        <v>24</v>
      </c>
      <c r="E41" s="19" t="s">
        <v>17</v>
      </c>
      <c r="F41" s="132">
        <v>2</v>
      </c>
      <c r="G41" s="151">
        <v>3</v>
      </c>
      <c r="H41" s="20">
        <v>10000</v>
      </c>
      <c r="I41" s="17">
        <f t="shared" si="2"/>
        <v>170000</v>
      </c>
      <c r="J41" s="98"/>
      <c r="M41" s="31"/>
    </row>
    <row r="42" spans="1:13" s="3" customFormat="1" ht="18.55" outlineLevel="1">
      <c r="A42" s="98"/>
      <c r="B42" s="576" t="s">
        <v>7</v>
      </c>
      <c r="C42" s="120" t="s">
        <v>39</v>
      </c>
      <c r="D42" s="124" t="s">
        <v>0</v>
      </c>
      <c r="E42" s="23" t="str">
        <f>E38</f>
        <v>Thắng</v>
      </c>
      <c r="F42" s="137">
        <v>3</v>
      </c>
      <c r="G42" s="152">
        <f>F44</f>
        <v>1</v>
      </c>
      <c r="H42" s="24">
        <v>0</v>
      </c>
      <c r="I42" s="17">
        <f t="shared" si="2"/>
        <v>170000</v>
      </c>
      <c r="J42" s="98"/>
      <c r="M42" s="31"/>
    </row>
    <row r="43" spans="1:13" s="3" customFormat="1" ht="18.55" outlineLevel="1">
      <c r="A43" s="98"/>
      <c r="B43" s="576"/>
      <c r="C43" s="120" t="s">
        <v>39</v>
      </c>
      <c r="D43" s="124" t="s">
        <v>15</v>
      </c>
      <c r="E43" s="23" t="s">
        <v>1</v>
      </c>
      <c r="F43" s="138">
        <v>3</v>
      </c>
      <c r="G43" s="152">
        <f>F45</f>
        <v>1</v>
      </c>
      <c r="H43" s="24">
        <v>0</v>
      </c>
      <c r="I43" s="17">
        <f t="shared" si="2"/>
        <v>170000</v>
      </c>
      <c r="J43" s="98"/>
      <c r="M43" s="31"/>
    </row>
    <row r="44" spans="1:13" s="3" customFormat="1" ht="18.55" outlineLevel="1">
      <c r="A44" s="98"/>
      <c r="B44" s="576"/>
      <c r="C44" s="120" t="s">
        <v>39</v>
      </c>
      <c r="D44" s="124" t="s">
        <v>24</v>
      </c>
      <c r="E44" s="23" t="s">
        <v>17</v>
      </c>
      <c r="F44" s="138">
        <v>1</v>
      </c>
      <c r="G44" s="152">
        <v>3</v>
      </c>
      <c r="H44" s="24">
        <v>10000</v>
      </c>
      <c r="I44" s="17">
        <f t="shared" si="2"/>
        <v>180000</v>
      </c>
      <c r="J44" s="98"/>
      <c r="M44" s="31"/>
    </row>
    <row r="45" spans="1:13" s="3" customFormat="1" ht="18.55" outlineLevel="1">
      <c r="A45" s="98"/>
      <c r="B45" s="576"/>
      <c r="C45" s="120" t="s">
        <v>39</v>
      </c>
      <c r="D45" s="124" t="s">
        <v>186</v>
      </c>
      <c r="E45" s="23" t="s">
        <v>17</v>
      </c>
      <c r="F45" s="133">
        <v>1</v>
      </c>
      <c r="G45" s="153">
        <v>3</v>
      </c>
      <c r="H45" s="24">
        <v>0</v>
      </c>
      <c r="I45" s="17">
        <f t="shared" si="2"/>
        <v>180000</v>
      </c>
      <c r="J45" s="98"/>
      <c r="M45" s="31"/>
    </row>
    <row r="46" spans="1:13" s="3" customFormat="1" ht="18.55" outlineLevel="1">
      <c r="A46" s="98"/>
      <c r="B46" s="574" t="s">
        <v>8</v>
      </c>
      <c r="C46" s="120" t="s">
        <v>39</v>
      </c>
      <c r="D46" s="123" t="s">
        <v>4</v>
      </c>
      <c r="E46" s="15" t="s">
        <v>1</v>
      </c>
      <c r="F46" s="134">
        <v>3</v>
      </c>
      <c r="G46" s="149">
        <f>F48</f>
        <v>2</v>
      </c>
      <c r="H46" s="16">
        <v>0</v>
      </c>
      <c r="I46" s="17">
        <f t="shared" si="2"/>
        <v>180000</v>
      </c>
      <c r="J46" s="98"/>
      <c r="M46" s="31"/>
    </row>
    <row r="47" spans="1:13" s="3" customFormat="1" ht="18.55" outlineLevel="1">
      <c r="A47" s="98"/>
      <c r="B47" s="575"/>
      <c r="C47" s="120" t="s">
        <v>39</v>
      </c>
      <c r="D47" s="37" t="s">
        <v>34</v>
      </c>
      <c r="E47" s="19" t="s">
        <v>1</v>
      </c>
      <c r="F47" s="135">
        <v>3</v>
      </c>
      <c r="G47" s="150">
        <v>2</v>
      </c>
      <c r="H47" s="20">
        <v>0</v>
      </c>
      <c r="I47" s="17">
        <f t="shared" si="2"/>
        <v>180000</v>
      </c>
      <c r="J47" s="98"/>
      <c r="M47" s="31"/>
    </row>
    <row r="48" spans="1:13" s="3" customFormat="1" ht="18.55" outlineLevel="1">
      <c r="A48" s="98"/>
      <c r="B48" s="575"/>
      <c r="C48" s="120" t="s">
        <v>39</v>
      </c>
      <c r="D48" s="37" t="s">
        <v>16</v>
      </c>
      <c r="E48" s="19" t="s">
        <v>17</v>
      </c>
      <c r="F48" s="135">
        <v>2</v>
      </c>
      <c r="G48" s="150">
        <v>3</v>
      </c>
      <c r="H48" s="20">
        <v>10000</v>
      </c>
      <c r="I48" s="17">
        <f t="shared" si="2"/>
        <v>190000</v>
      </c>
      <c r="J48" s="98"/>
      <c r="M48" s="31"/>
    </row>
    <row r="49" spans="1:13" s="3" customFormat="1" ht="18.55" outlineLevel="1">
      <c r="A49" s="98"/>
      <c r="B49" s="575"/>
      <c r="C49" s="120" t="s">
        <v>39</v>
      </c>
      <c r="D49" s="37" t="s">
        <v>14</v>
      </c>
      <c r="E49" s="19" t="s">
        <v>17</v>
      </c>
      <c r="F49" s="132">
        <v>2</v>
      </c>
      <c r="G49" s="151">
        <v>3</v>
      </c>
      <c r="H49" s="20">
        <v>10000</v>
      </c>
      <c r="I49" s="17">
        <f t="shared" si="2"/>
        <v>200000</v>
      </c>
      <c r="J49" s="98"/>
      <c r="M49" s="31"/>
    </row>
    <row r="50" spans="1:13" s="3" customFormat="1" ht="18.55" outlineLevel="1">
      <c r="A50" s="98"/>
      <c r="B50" s="576" t="s">
        <v>10</v>
      </c>
      <c r="C50" s="120" t="s">
        <v>39</v>
      </c>
      <c r="D50" s="124" t="s">
        <v>0</v>
      </c>
      <c r="E50" s="23" t="str">
        <f>E46</f>
        <v>Thắng</v>
      </c>
      <c r="F50" s="137">
        <v>3</v>
      </c>
      <c r="G50" s="152">
        <v>2</v>
      </c>
      <c r="H50" s="24">
        <v>0</v>
      </c>
      <c r="I50" s="17">
        <f t="shared" ref="I50:I57" si="3">I49+H50</f>
        <v>200000</v>
      </c>
      <c r="J50" s="98"/>
      <c r="M50" s="31"/>
    </row>
    <row r="51" spans="1:13" s="3" customFormat="1" ht="18.55" outlineLevel="1">
      <c r="A51" s="98"/>
      <c r="B51" s="576"/>
      <c r="C51" s="120" t="s">
        <v>39</v>
      </c>
      <c r="D51" s="124" t="s">
        <v>15</v>
      </c>
      <c r="E51" s="23" t="s">
        <v>1</v>
      </c>
      <c r="F51" s="138">
        <v>3</v>
      </c>
      <c r="G51" s="152">
        <v>2</v>
      </c>
      <c r="H51" s="24">
        <v>0</v>
      </c>
      <c r="I51" s="17">
        <f t="shared" si="3"/>
        <v>200000</v>
      </c>
      <c r="J51" s="98"/>
      <c r="M51" s="31"/>
    </row>
    <row r="52" spans="1:13" s="3" customFormat="1" ht="18.55" outlineLevel="1">
      <c r="A52" s="98"/>
      <c r="B52" s="576"/>
      <c r="C52" s="120" t="s">
        <v>39</v>
      </c>
      <c r="D52" s="124" t="s">
        <v>25</v>
      </c>
      <c r="E52" s="23" t="s">
        <v>17</v>
      </c>
      <c r="F52" s="138">
        <v>2</v>
      </c>
      <c r="G52" s="152">
        <v>3</v>
      </c>
      <c r="H52" s="24">
        <v>10000</v>
      </c>
      <c r="I52" s="17">
        <f t="shared" si="3"/>
        <v>210000</v>
      </c>
      <c r="J52" s="98"/>
      <c r="M52" s="31"/>
    </row>
    <row r="53" spans="1:13" s="3" customFormat="1" ht="18.55" outlineLevel="1">
      <c r="A53" s="98"/>
      <c r="B53" s="576"/>
      <c r="C53" s="120" t="s">
        <v>39</v>
      </c>
      <c r="D53" s="124" t="s">
        <v>24</v>
      </c>
      <c r="E53" s="23" t="s">
        <v>17</v>
      </c>
      <c r="F53" s="133">
        <v>2</v>
      </c>
      <c r="G53" s="153">
        <v>3</v>
      </c>
      <c r="H53" s="24">
        <v>10000</v>
      </c>
      <c r="I53" s="17">
        <f t="shared" si="3"/>
        <v>220000</v>
      </c>
      <c r="J53" s="98"/>
      <c r="M53" s="31"/>
    </row>
    <row r="54" spans="1:13" s="3" customFormat="1" ht="18.55" outlineLevel="1">
      <c r="A54" s="98"/>
      <c r="B54" s="574" t="s">
        <v>31</v>
      </c>
      <c r="C54" s="120" t="s">
        <v>39</v>
      </c>
      <c r="D54" s="123" t="s">
        <v>16</v>
      </c>
      <c r="E54" s="15" t="s">
        <v>1</v>
      </c>
      <c r="F54" s="134">
        <v>3</v>
      </c>
      <c r="G54" s="149">
        <v>1</v>
      </c>
      <c r="H54" s="16">
        <v>0</v>
      </c>
      <c r="I54" s="17">
        <f t="shared" si="3"/>
        <v>220000</v>
      </c>
      <c r="J54" s="98"/>
      <c r="M54" s="31"/>
    </row>
    <row r="55" spans="1:13" s="3" customFormat="1" ht="18.55" outlineLevel="1">
      <c r="A55" s="98"/>
      <c r="B55" s="575"/>
      <c r="C55" s="120" t="s">
        <v>39</v>
      </c>
      <c r="D55" s="37" t="s">
        <v>25</v>
      </c>
      <c r="E55" s="19" t="s">
        <v>1</v>
      </c>
      <c r="F55" s="135">
        <v>3</v>
      </c>
      <c r="G55" s="150">
        <v>1</v>
      </c>
      <c r="H55" s="20">
        <v>0</v>
      </c>
      <c r="I55" s="17">
        <f t="shared" si="3"/>
        <v>220000</v>
      </c>
      <c r="J55" s="98"/>
      <c r="M55" s="31"/>
    </row>
    <row r="56" spans="1:13" s="3" customFormat="1" ht="18.55" outlineLevel="1">
      <c r="A56" s="98"/>
      <c r="B56" s="575"/>
      <c r="C56" s="120" t="s">
        <v>39</v>
      </c>
      <c r="D56" s="37" t="s">
        <v>0</v>
      </c>
      <c r="E56" s="19" t="s">
        <v>17</v>
      </c>
      <c r="F56" s="135">
        <v>1</v>
      </c>
      <c r="G56" s="150">
        <v>3</v>
      </c>
      <c r="H56" s="20">
        <v>10000</v>
      </c>
      <c r="I56" s="17">
        <f t="shared" si="3"/>
        <v>230000</v>
      </c>
      <c r="J56" s="98"/>
      <c r="M56" s="31"/>
    </row>
    <row r="57" spans="1:13" s="3" customFormat="1" ht="18.55" outlineLevel="1">
      <c r="A57" s="98"/>
      <c r="B57" s="575"/>
      <c r="C57" s="120" t="s">
        <v>39</v>
      </c>
      <c r="D57" s="37" t="s">
        <v>14</v>
      </c>
      <c r="E57" s="19" t="s">
        <v>17</v>
      </c>
      <c r="F57" s="148">
        <v>1</v>
      </c>
      <c r="G57" s="151">
        <v>3</v>
      </c>
      <c r="H57" s="20">
        <v>10000</v>
      </c>
      <c r="I57" s="17">
        <f t="shared" si="3"/>
        <v>240000</v>
      </c>
      <c r="J57" s="98"/>
      <c r="M57" s="31"/>
    </row>
    <row r="58" spans="1:13" s="3" customFormat="1" ht="18.55">
      <c r="A58" s="98"/>
      <c r="B58" s="6" t="s">
        <v>191</v>
      </c>
      <c r="C58" s="7"/>
      <c r="D58" s="122"/>
      <c r="E58" s="9"/>
      <c r="F58" s="9"/>
      <c r="G58" s="9"/>
      <c r="H58" s="11">
        <f>SUM(H59:H78)</f>
        <v>100000</v>
      </c>
      <c r="I58" s="12">
        <v>0</v>
      </c>
      <c r="J58" s="98"/>
      <c r="M58" s="31"/>
    </row>
    <row r="59" spans="1:13" s="3" customFormat="1" ht="18.55" outlineLevel="1">
      <c r="A59" s="98"/>
      <c r="B59" s="574" t="s">
        <v>2</v>
      </c>
      <c r="C59" s="127" t="s">
        <v>39</v>
      </c>
      <c r="D59" s="123" t="s">
        <v>23</v>
      </c>
      <c r="E59" s="15" t="s">
        <v>1</v>
      </c>
      <c r="F59" s="136">
        <v>3</v>
      </c>
      <c r="G59" s="149">
        <v>1</v>
      </c>
      <c r="H59" s="16">
        <v>0</v>
      </c>
      <c r="I59" s="17">
        <f>I57+H59</f>
        <v>240000</v>
      </c>
      <c r="J59" s="98"/>
      <c r="M59" s="31"/>
    </row>
    <row r="60" spans="1:13" s="3" customFormat="1" ht="18.55" outlineLevel="1">
      <c r="A60" s="98"/>
      <c r="B60" s="575"/>
      <c r="C60" s="127" t="s">
        <v>39</v>
      </c>
      <c r="D60" s="37" t="s">
        <v>14</v>
      </c>
      <c r="E60" s="19" t="s">
        <v>1</v>
      </c>
      <c r="F60" s="135">
        <v>3</v>
      </c>
      <c r="G60" s="150">
        <v>1</v>
      </c>
      <c r="H60" s="20">
        <v>0</v>
      </c>
      <c r="I60" s="17">
        <f t="shared" ref="I60:I66" si="4">I59+H60</f>
        <v>240000</v>
      </c>
      <c r="J60" s="98"/>
      <c r="M60" s="31"/>
    </row>
    <row r="61" spans="1:13" s="3" customFormat="1" ht="18.55" outlineLevel="1">
      <c r="A61" s="98"/>
      <c r="B61" s="575"/>
      <c r="C61" s="127" t="s">
        <v>39</v>
      </c>
      <c r="D61" s="37" t="s">
        <v>16</v>
      </c>
      <c r="E61" s="19" t="s">
        <v>17</v>
      </c>
      <c r="F61" s="135">
        <v>1</v>
      </c>
      <c r="G61" s="150">
        <v>3</v>
      </c>
      <c r="H61" s="20">
        <v>10000</v>
      </c>
      <c r="I61" s="17">
        <f t="shared" si="4"/>
        <v>250000</v>
      </c>
      <c r="J61" s="98"/>
      <c r="M61" s="31"/>
    </row>
    <row r="62" spans="1:13" s="3" customFormat="1" ht="18.55" outlineLevel="1">
      <c r="A62" s="98"/>
      <c r="B62" s="575"/>
      <c r="C62" s="127" t="s">
        <v>39</v>
      </c>
      <c r="D62" s="37" t="s">
        <v>25</v>
      </c>
      <c r="E62" s="19" t="s">
        <v>17</v>
      </c>
      <c r="F62" s="132">
        <v>1</v>
      </c>
      <c r="G62" s="151">
        <v>3</v>
      </c>
      <c r="H62" s="20">
        <v>10000</v>
      </c>
      <c r="I62" s="17">
        <f t="shared" si="4"/>
        <v>260000</v>
      </c>
      <c r="J62" s="98"/>
      <c r="M62" s="31"/>
    </row>
    <row r="63" spans="1:13" s="3" customFormat="1" ht="18.55" outlineLevel="1">
      <c r="A63" s="98"/>
      <c r="B63" s="576" t="s">
        <v>3</v>
      </c>
      <c r="C63" s="127" t="s">
        <v>39</v>
      </c>
      <c r="D63" s="124" t="s">
        <v>23</v>
      </c>
      <c r="E63" s="23" t="str">
        <f>E59</f>
        <v>Thắng</v>
      </c>
      <c r="F63" s="137">
        <v>3</v>
      </c>
      <c r="G63" s="152">
        <v>1</v>
      </c>
      <c r="H63" s="24">
        <v>0</v>
      </c>
      <c r="I63" s="17">
        <f t="shared" si="4"/>
        <v>260000</v>
      </c>
      <c r="J63" s="98"/>
      <c r="M63" s="31"/>
    </row>
    <row r="64" spans="1:13" s="3" customFormat="1" ht="18.55" outlineLevel="1">
      <c r="A64" s="98"/>
      <c r="B64" s="576"/>
      <c r="C64" s="127" t="s">
        <v>39</v>
      </c>
      <c r="D64" s="124" t="s">
        <v>16</v>
      </c>
      <c r="E64" s="23" t="s">
        <v>1</v>
      </c>
      <c r="F64" s="138">
        <v>3</v>
      </c>
      <c r="G64" s="152">
        <v>1</v>
      </c>
      <c r="H64" s="24">
        <v>0</v>
      </c>
      <c r="I64" s="17">
        <f t="shared" si="4"/>
        <v>260000</v>
      </c>
      <c r="J64" s="98"/>
      <c r="M64" s="31"/>
    </row>
    <row r="65" spans="1:13" s="3" customFormat="1" ht="18.55" outlineLevel="1">
      <c r="A65" s="98"/>
      <c r="B65" s="576"/>
      <c r="C65" s="127" t="s">
        <v>39</v>
      </c>
      <c r="D65" s="124" t="s">
        <v>14</v>
      </c>
      <c r="E65" s="23" t="s">
        <v>17</v>
      </c>
      <c r="F65" s="138">
        <v>1</v>
      </c>
      <c r="G65" s="152">
        <v>3</v>
      </c>
      <c r="H65" s="24">
        <v>10000</v>
      </c>
      <c r="I65" s="17">
        <f t="shared" si="4"/>
        <v>270000</v>
      </c>
      <c r="J65" s="98"/>
      <c r="M65" s="31"/>
    </row>
    <row r="66" spans="1:13" s="3" customFormat="1" ht="18.55" outlineLevel="1">
      <c r="A66" s="98"/>
      <c r="B66" s="576"/>
      <c r="C66" s="127" t="s">
        <v>39</v>
      </c>
      <c r="D66" s="124" t="s">
        <v>24</v>
      </c>
      <c r="E66" s="23" t="s">
        <v>17</v>
      </c>
      <c r="F66" s="133">
        <v>1</v>
      </c>
      <c r="G66" s="153">
        <v>3</v>
      </c>
      <c r="H66" s="24">
        <v>10000</v>
      </c>
      <c r="I66" s="17">
        <f t="shared" si="4"/>
        <v>280000</v>
      </c>
      <c r="J66" s="98"/>
      <c r="M66" s="31"/>
    </row>
    <row r="67" spans="1:13" s="3" customFormat="1" ht="18.55" outlineLevel="1">
      <c r="A67" s="98"/>
      <c r="B67" s="574" t="s">
        <v>6</v>
      </c>
      <c r="C67" s="127" t="s">
        <v>39</v>
      </c>
      <c r="D67" s="123" t="s">
        <v>25</v>
      </c>
      <c r="E67" s="15" t="s">
        <v>1</v>
      </c>
      <c r="F67" s="134">
        <v>3</v>
      </c>
      <c r="G67" s="150">
        <v>2</v>
      </c>
      <c r="H67" s="16">
        <v>0</v>
      </c>
      <c r="I67" s="17">
        <f>I66+H67</f>
        <v>280000</v>
      </c>
      <c r="J67" s="98"/>
      <c r="M67" s="31"/>
    </row>
    <row r="68" spans="1:13" s="3" customFormat="1" ht="18.55" outlineLevel="1">
      <c r="A68" s="98"/>
      <c r="B68" s="575"/>
      <c r="C68" s="127" t="s">
        <v>39</v>
      </c>
      <c r="D68" s="37" t="s">
        <v>24</v>
      </c>
      <c r="E68" s="19" t="s">
        <v>1</v>
      </c>
      <c r="F68" s="135">
        <v>3</v>
      </c>
      <c r="G68" s="150">
        <v>2</v>
      </c>
      <c r="H68" s="20">
        <v>0</v>
      </c>
      <c r="I68" s="17">
        <f t="shared" ref="I68:I78" si="5">I67+H68</f>
        <v>280000</v>
      </c>
      <c r="J68" s="98"/>
      <c r="M68" s="31"/>
    </row>
    <row r="69" spans="1:13" s="3" customFormat="1" ht="18.55" outlineLevel="1">
      <c r="A69" s="98"/>
      <c r="B69" s="575"/>
      <c r="C69" s="127" t="s">
        <v>39</v>
      </c>
      <c r="D69" s="37" t="s">
        <v>23</v>
      </c>
      <c r="E69" s="19" t="s">
        <v>17</v>
      </c>
      <c r="F69" s="135">
        <v>2</v>
      </c>
      <c r="G69" s="150">
        <v>3</v>
      </c>
      <c r="H69" s="20">
        <v>10000</v>
      </c>
      <c r="I69" s="17">
        <f t="shared" si="5"/>
        <v>290000</v>
      </c>
      <c r="J69" s="98"/>
      <c r="M69" s="31"/>
    </row>
    <row r="70" spans="1:13" s="3" customFormat="1" ht="18.55" outlineLevel="1">
      <c r="A70" s="98"/>
      <c r="B70" s="575"/>
      <c r="C70" s="127" t="s">
        <v>39</v>
      </c>
      <c r="D70" s="37" t="s">
        <v>16</v>
      </c>
      <c r="E70" s="19" t="s">
        <v>17</v>
      </c>
      <c r="F70" s="132">
        <v>2</v>
      </c>
      <c r="G70" s="151">
        <v>3</v>
      </c>
      <c r="H70" s="20">
        <v>10000</v>
      </c>
      <c r="I70" s="17">
        <f t="shared" si="5"/>
        <v>300000</v>
      </c>
      <c r="J70" s="98"/>
      <c r="M70" s="31"/>
    </row>
    <row r="71" spans="1:13" s="3" customFormat="1" ht="18.55" outlineLevel="1">
      <c r="A71" s="98"/>
      <c r="B71" s="576" t="s">
        <v>7</v>
      </c>
      <c r="C71" s="127" t="s">
        <v>39</v>
      </c>
      <c r="D71" s="124" t="s">
        <v>25</v>
      </c>
      <c r="E71" s="23" t="str">
        <f>E67</f>
        <v>Thắng</v>
      </c>
      <c r="F71" s="137">
        <v>3</v>
      </c>
      <c r="G71" s="152">
        <v>0</v>
      </c>
      <c r="H71" s="24">
        <v>0</v>
      </c>
      <c r="I71" s="17">
        <f t="shared" si="5"/>
        <v>300000</v>
      </c>
      <c r="J71" s="98"/>
      <c r="M71" s="31"/>
    </row>
    <row r="72" spans="1:13" s="3" customFormat="1" ht="18.55" outlineLevel="1">
      <c r="A72" s="98"/>
      <c r="B72" s="576"/>
      <c r="C72" s="127" t="s">
        <v>39</v>
      </c>
      <c r="D72" s="124" t="s">
        <v>24</v>
      </c>
      <c r="E72" s="23" t="s">
        <v>1</v>
      </c>
      <c r="F72" s="138">
        <v>3</v>
      </c>
      <c r="G72" s="152">
        <v>0</v>
      </c>
      <c r="H72" s="24">
        <v>0</v>
      </c>
      <c r="I72" s="17">
        <f t="shared" si="5"/>
        <v>300000</v>
      </c>
      <c r="J72" s="98"/>
      <c r="M72" s="31"/>
    </row>
    <row r="73" spans="1:13" s="3" customFormat="1" ht="18.55" outlineLevel="1">
      <c r="A73" s="98"/>
      <c r="B73" s="576"/>
      <c r="C73" s="127" t="s">
        <v>39</v>
      </c>
      <c r="D73" s="124" t="s">
        <v>14</v>
      </c>
      <c r="E73" s="23" t="s">
        <v>17</v>
      </c>
      <c r="F73" s="138">
        <v>0</v>
      </c>
      <c r="G73" s="152">
        <v>3</v>
      </c>
      <c r="H73" s="24">
        <v>10000</v>
      </c>
      <c r="I73" s="17">
        <f t="shared" si="5"/>
        <v>310000</v>
      </c>
      <c r="J73" s="98"/>
      <c r="M73" s="31"/>
    </row>
    <row r="74" spans="1:13" s="3" customFormat="1" ht="18.55" outlineLevel="1">
      <c r="A74" s="98"/>
      <c r="B74" s="576"/>
      <c r="C74" s="127" t="s">
        <v>39</v>
      </c>
      <c r="D74" s="124" t="s">
        <v>23</v>
      </c>
      <c r="E74" s="23" t="s">
        <v>17</v>
      </c>
      <c r="F74" s="133">
        <v>0</v>
      </c>
      <c r="G74" s="153">
        <v>3</v>
      </c>
      <c r="H74" s="24">
        <v>10000</v>
      </c>
      <c r="I74" s="17">
        <f t="shared" si="5"/>
        <v>320000</v>
      </c>
      <c r="J74" s="98"/>
      <c r="M74" s="31"/>
    </row>
    <row r="75" spans="1:13" s="3" customFormat="1" ht="18.55" outlineLevel="1">
      <c r="A75" s="98"/>
      <c r="B75" s="578" t="s">
        <v>8</v>
      </c>
      <c r="C75" s="127" t="s">
        <v>39</v>
      </c>
      <c r="D75" s="123" t="s">
        <v>25</v>
      </c>
      <c r="E75" s="15" t="s">
        <v>1</v>
      </c>
      <c r="F75" s="134">
        <v>3</v>
      </c>
      <c r="G75" s="150">
        <v>2</v>
      </c>
      <c r="H75" s="16">
        <v>0</v>
      </c>
      <c r="I75" s="17">
        <f t="shared" si="5"/>
        <v>320000</v>
      </c>
      <c r="J75" s="98"/>
      <c r="M75" s="31"/>
    </row>
    <row r="76" spans="1:13" s="3" customFormat="1" ht="18.55" outlineLevel="1">
      <c r="A76" s="98"/>
      <c r="B76" s="579"/>
      <c r="C76" s="127" t="s">
        <v>39</v>
      </c>
      <c r="D76" s="37" t="s">
        <v>24</v>
      </c>
      <c r="E76" s="19" t="s">
        <v>1</v>
      </c>
      <c r="F76" s="135">
        <v>3</v>
      </c>
      <c r="G76" s="150">
        <v>2</v>
      </c>
      <c r="H76" s="20">
        <v>0</v>
      </c>
      <c r="I76" s="17">
        <f t="shared" si="5"/>
        <v>320000</v>
      </c>
      <c r="J76" s="98"/>
      <c r="M76" s="31"/>
    </row>
    <row r="77" spans="1:13" s="3" customFormat="1" ht="18.55" outlineLevel="1">
      <c r="A77" s="98"/>
      <c r="B77" s="579"/>
      <c r="C77" s="127" t="s">
        <v>39</v>
      </c>
      <c r="D77" s="37" t="s">
        <v>14</v>
      </c>
      <c r="E77" s="19" t="s">
        <v>17</v>
      </c>
      <c r="F77" s="135">
        <v>2</v>
      </c>
      <c r="G77" s="150">
        <v>3</v>
      </c>
      <c r="H77" s="20">
        <v>10000</v>
      </c>
      <c r="I77" s="17">
        <f t="shared" si="5"/>
        <v>330000</v>
      </c>
      <c r="J77" s="98"/>
      <c r="M77" s="31"/>
    </row>
    <row r="78" spans="1:13" s="3" customFormat="1" ht="18.55" outlineLevel="1">
      <c r="A78" s="98"/>
      <c r="B78" s="580"/>
      <c r="C78" s="127" t="s">
        <v>39</v>
      </c>
      <c r="D78" s="37" t="s">
        <v>16</v>
      </c>
      <c r="E78" s="19" t="s">
        <v>17</v>
      </c>
      <c r="F78" s="148">
        <v>2</v>
      </c>
      <c r="G78" s="151">
        <v>3</v>
      </c>
      <c r="H78" s="20">
        <v>10000</v>
      </c>
      <c r="I78" s="17">
        <f t="shared" si="5"/>
        <v>340000</v>
      </c>
      <c r="J78" s="98"/>
      <c r="M78" s="31"/>
    </row>
    <row r="79" spans="1:13" s="3" customFormat="1" ht="18.55">
      <c r="A79" s="98"/>
      <c r="B79" s="6" t="s">
        <v>192</v>
      </c>
      <c r="C79" s="7"/>
      <c r="D79" s="122"/>
      <c r="E79" s="9"/>
      <c r="F79" s="9"/>
      <c r="G79" s="9"/>
      <c r="H79" s="11">
        <f>SUM(H80:H95)</f>
        <v>70000</v>
      </c>
      <c r="I79" s="12">
        <v>0</v>
      </c>
      <c r="J79" s="98"/>
      <c r="M79" s="31"/>
    </row>
    <row r="80" spans="1:13" s="3" customFormat="1" ht="18.55" outlineLevel="1">
      <c r="A80" s="98"/>
      <c r="B80" s="574" t="s">
        <v>2</v>
      </c>
      <c r="C80" s="127" t="s">
        <v>39</v>
      </c>
      <c r="D80" s="123" t="s">
        <v>25</v>
      </c>
      <c r="E80" s="15" t="s">
        <v>1</v>
      </c>
      <c r="F80" s="136">
        <v>3</v>
      </c>
      <c r="G80" s="150">
        <v>2</v>
      </c>
      <c r="H80" s="16">
        <v>0</v>
      </c>
      <c r="I80" s="17">
        <f>I78+H80</f>
        <v>340000</v>
      </c>
      <c r="J80" s="98"/>
      <c r="M80" s="31"/>
    </row>
    <row r="81" spans="1:13" s="3" customFormat="1" ht="18.55" outlineLevel="1">
      <c r="A81" s="98"/>
      <c r="B81" s="575"/>
      <c r="C81" s="127" t="s">
        <v>39</v>
      </c>
      <c r="D81" s="37" t="s">
        <v>5</v>
      </c>
      <c r="E81" s="19" t="s">
        <v>1</v>
      </c>
      <c r="F81" s="135">
        <v>3</v>
      </c>
      <c r="G81" s="150">
        <v>2</v>
      </c>
      <c r="H81" s="20">
        <v>0</v>
      </c>
      <c r="I81" s="17">
        <f t="shared" ref="I81:I87" si="6">I80+H81</f>
        <v>340000</v>
      </c>
      <c r="J81" s="98"/>
      <c r="M81" s="31"/>
    </row>
    <row r="82" spans="1:13" s="3" customFormat="1" ht="18.55" outlineLevel="1">
      <c r="A82" s="98"/>
      <c r="B82" s="575"/>
      <c r="C82" s="127" t="s">
        <v>39</v>
      </c>
      <c r="D82" s="37" t="s">
        <v>15</v>
      </c>
      <c r="E82" s="19" t="s">
        <v>17</v>
      </c>
      <c r="F82" s="135">
        <v>2</v>
      </c>
      <c r="G82" s="150">
        <v>3</v>
      </c>
      <c r="H82" s="20">
        <v>10000</v>
      </c>
      <c r="I82" s="17">
        <f t="shared" si="6"/>
        <v>350000</v>
      </c>
      <c r="J82" s="98"/>
      <c r="M82" s="31"/>
    </row>
    <row r="83" spans="1:13" s="3" customFormat="1" ht="18.55" outlineLevel="1">
      <c r="A83" s="98"/>
      <c r="B83" s="575"/>
      <c r="C83" s="127" t="s">
        <v>39</v>
      </c>
      <c r="D83" s="37" t="s">
        <v>16</v>
      </c>
      <c r="E83" s="19" t="s">
        <v>17</v>
      </c>
      <c r="F83" s="132">
        <v>2</v>
      </c>
      <c r="G83" s="151">
        <v>3</v>
      </c>
      <c r="H83" s="20">
        <v>10000</v>
      </c>
      <c r="I83" s="17">
        <f t="shared" si="6"/>
        <v>360000</v>
      </c>
      <c r="J83" s="98"/>
      <c r="M83" s="31"/>
    </row>
    <row r="84" spans="1:13" s="3" customFormat="1" ht="18.55" outlineLevel="1">
      <c r="A84" s="98"/>
      <c r="B84" s="576" t="s">
        <v>3</v>
      </c>
      <c r="C84" s="127" t="s">
        <v>39</v>
      </c>
      <c r="D84" s="124" t="s">
        <v>25</v>
      </c>
      <c r="E84" s="23" t="str">
        <f>E80</f>
        <v>Thắng</v>
      </c>
      <c r="F84" s="137">
        <v>3</v>
      </c>
      <c r="G84" s="152">
        <v>1</v>
      </c>
      <c r="H84" s="24">
        <v>0</v>
      </c>
      <c r="I84" s="17">
        <f t="shared" si="6"/>
        <v>360000</v>
      </c>
      <c r="J84" s="98"/>
      <c r="M84" s="31"/>
    </row>
    <row r="85" spans="1:13" s="3" customFormat="1" ht="18.55" outlineLevel="1">
      <c r="A85" s="98"/>
      <c r="B85" s="576"/>
      <c r="C85" s="127" t="s">
        <v>39</v>
      </c>
      <c r="D85" s="124" t="s">
        <v>5</v>
      </c>
      <c r="E85" s="23" t="s">
        <v>1</v>
      </c>
      <c r="F85" s="137">
        <v>3</v>
      </c>
      <c r="G85" s="152">
        <v>1</v>
      </c>
      <c r="H85" s="24">
        <v>0</v>
      </c>
      <c r="I85" s="17">
        <f t="shared" si="6"/>
        <v>360000</v>
      </c>
      <c r="J85" s="98"/>
      <c r="M85" s="31"/>
    </row>
    <row r="86" spans="1:13" s="3" customFormat="1" ht="18.55" outlineLevel="1">
      <c r="A86" s="98"/>
      <c r="B86" s="576"/>
      <c r="C86" s="127" t="s">
        <v>39</v>
      </c>
      <c r="D86" s="124" t="s">
        <v>15</v>
      </c>
      <c r="E86" s="23" t="s">
        <v>17</v>
      </c>
      <c r="F86" s="138">
        <v>1</v>
      </c>
      <c r="G86" s="152">
        <v>3</v>
      </c>
      <c r="H86" s="24">
        <v>10000</v>
      </c>
      <c r="I86" s="17">
        <f t="shared" si="6"/>
        <v>370000</v>
      </c>
      <c r="J86" s="98"/>
      <c r="M86" s="31"/>
    </row>
    <row r="87" spans="1:13" s="3" customFormat="1" ht="18.55" outlineLevel="1">
      <c r="A87" s="98"/>
      <c r="B87" s="576"/>
      <c r="C87" s="127" t="s">
        <v>39</v>
      </c>
      <c r="D87" s="124" t="s">
        <v>16</v>
      </c>
      <c r="E87" s="23" t="s">
        <v>17</v>
      </c>
      <c r="F87" s="133">
        <v>1</v>
      </c>
      <c r="G87" s="153">
        <v>3</v>
      </c>
      <c r="H87" s="24">
        <v>10000</v>
      </c>
      <c r="I87" s="17">
        <f t="shared" si="6"/>
        <v>380000</v>
      </c>
      <c r="J87" s="98"/>
      <c r="M87" s="31"/>
    </row>
    <row r="88" spans="1:13" s="3" customFormat="1" ht="18.55" outlineLevel="1">
      <c r="A88" s="98"/>
      <c r="B88" s="574" t="s">
        <v>6</v>
      </c>
      <c r="C88" s="127" t="s">
        <v>39</v>
      </c>
      <c r="D88" s="123" t="s">
        <v>23</v>
      </c>
      <c r="E88" s="15" t="s">
        <v>1</v>
      </c>
      <c r="F88" s="134">
        <v>3</v>
      </c>
      <c r="G88" s="150">
        <v>2</v>
      </c>
      <c r="H88" s="16">
        <v>0</v>
      </c>
      <c r="I88" s="17">
        <f>I87+H88</f>
        <v>380000</v>
      </c>
      <c r="J88" s="98"/>
      <c r="M88" s="31"/>
    </row>
    <row r="89" spans="1:13" s="3" customFormat="1" ht="18.55" outlineLevel="1">
      <c r="A89" s="98"/>
      <c r="B89" s="575"/>
      <c r="C89" s="127" t="s">
        <v>39</v>
      </c>
      <c r="D89" s="37" t="s">
        <v>14</v>
      </c>
      <c r="E89" s="19" t="s">
        <v>1</v>
      </c>
      <c r="F89" s="134">
        <v>3</v>
      </c>
      <c r="G89" s="150">
        <v>2</v>
      </c>
      <c r="H89" s="20">
        <v>0</v>
      </c>
      <c r="I89" s="17">
        <f t="shared" ref="I89:I95" si="7">I88+H89</f>
        <v>380000</v>
      </c>
      <c r="J89" s="98"/>
      <c r="M89" s="31"/>
    </row>
    <row r="90" spans="1:13" s="3" customFormat="1" ht="18.55" outlineLevel="1">
      <c r="A90" s="98"/>
      <c r="B90" s="575"/>
      <c r="C90" s="127" t="s">
        <v>39</v>
      </c>
      <c r="D90" s="37" t="s">
        <v>0</v>
      </c>
      <c r="E90" s="19" t="s">
        <v>17</v>
      </c>
      <c r="F90" s="135">
        <v>2</v>
      </c>
      <c r="G90" s="150">
        <v>3</v>
      </c>
      <c r="H90" s="20">
        <v>10000</v>
      </c>
      <c r="I90" s="17">
        <f t="shared" si="7"/>
        <v>390000</v>
      </c>
      <c r="J90" s="98"/>
      <c r="M90" s="31"/>
    </row>
    <row r="91" spans="1:13" s="3" customFormat="1" ht="18.55" outlineLevel="1">
      <c r="A91" s="98"/>
      <c r="B91" s="575"/>
      <c r="C91" s="127" t="s">
        <v>39</v>
      </c>
      <c r="D91" s="37" t="s">
        <v>15</v>
      </c>
      <c r="E91" s="19" t="s">
        <v>17</v>
      </c>
      <c r="F91" s="132">
        <v>2</v>
      </c>
      <c r="G91" s="151">
        <v>3</v>
      </c>
      <c r="H91" s="20">
        <v>10000</v>
      </c>
      <c r="I91" s="17">
        <f t="shared" si="7"/>
        <v>400000</v>
      </c>
      <c r="J91" s="98"/>
      <c r="M91" s="31"/>
    </row>
    <row r="92" spans="1:13" s="3" customFormat="1" ht="18.55" outlineLevel="1">
      <c r="A92" s="98"/>
      <c r="B92" s="576" t="s">
        <v>7</v>
      </c>
      <c r="C92" s="127" t="s">
        <v>39</v>
      </c>
      <c r="D92" s="124" t="s">
        <v>16</v>
      </c>
      <c r="E92" s="23" t="str">
        <f>E88</f>
        <v>Thắng</v>
      </c>
      <c r="F92" s="137">
        <v>3</v>
      </c>
      <c r="G92" s="152">
        <v>2</v>
      </c>
      <c r="H92" s="24">
        <v>0</v>
      </c>
      <c r="I92" s="17">
        <f t="shared" si="7"/>
        <v>400000</v>
      </c>
      <c r="J92" s="98"/>
      <c r="M92" s="31"/>
    </row>
    <row r="93" spans="1:13" s="3" customFormat="1" ht="18.55" outlineLevel="1">
      <c r="A93" s="98"/>
      <c r="B93" s="576"/>
      <c r="C93" s="127" t="s">
        <v>39</v>
      </c>
      <c r="D93" s="124" t="s">
        <v>24</v>
      </c>
      <c r="E93" s="23" t="s">
        <v>1</v>
      </c>
      <c r="F93" s="138">
        <v>3</v>
      </c>
      <c r="G93" s="152">
        <v>2</v>
      </c>
      <c r="H93" s="24">
        <v>0</v>
      </c>
      <c r="I93" s="17">
        <f t="shared" si="7"/>
        <v>400000</v>
      </c>
      <c r="J93" s="98"/>
      <c r="M93" s="31"/>
    </row>
    <row r="94" spans="1:13" s="3" customFormat="1" ht="18.55" outlineLevel="1">
      <c r="A94" s="98"/>
      <c r="B94" s="576"/>
      <c r="C94" s="127" t="s">
        <v>39</v>
      </c>
      <c r="D94" s="124" t="s">
        <v>14</v>
      </c>
      <c r="E94" s="23" t="s">
        <v>17</v>
      </c>
      <c r="F94" s="138">
        <v>2</v>
      </c>
      <c r="G94" s="152">
        <v>3</v>
      </c>
      <c r="H94" s="24">
        <v>10000</v>
      </c>
      <c r="I94" s="17">
        <f t="shared" si="7"/>
        <v>410000</v>
      </c>
      <c r="J94" s="98"/>
      <c r="M94" s="31"/>
    </row>
    <row r="95" spans="1:13" s="3" customFormat="1" ht="18.55" outlineLevel="1">
      <c r="A95" s="98"/>
      <c r="B95" s="576"/>
      <c r="C95" s="127" t="s">
        <v>39</v>
      </c>
      <c r="D95" s="124" t="s">
        <v>193</v>
      </c>
      <c r="E95" s="23" t="s">
        <v>17</v>
      </c>
      <c r="F95" s="139">
        <v>2</v>
      </c>
      <c r="G95" s="153">
        <v>3</v>
      </c>
      <c r="H95" s="24">
        <v>0</v>
      </c>
      <c r="I95" s="17">
        <f t="shared" si="7"/>
        <v>410000</v>
      </c>
      <c r="J95" s="98"/>
      <c r="M95" s="31"/>
    </row>
    <row r="96" spans="1:13" s="3" customFormat="1" ht="18.55">
      <c r="A96" s="98"/>
      <c r="B96" s="6" t="s">
        <v>194</v>
      </c>
      <c r="C96" s="7"/>
      <c r="D96" s="122"/>
      <c r="E96" s="9"/>
      <c r="F96" s="9"/>
      <c r="G96" s="9"/>
      <c r="H96" s="11">
        <f>SUM(H97:H124)</f>
        <v>140000</v>
      </c>
      <c r="I96" s="12">
        <v>0</v>
      </c>
      <c r="J96" s="98"/>
      <c r="M96" s="31"/>
    </row>
    <row r="97" spans="1:13" s="3" customFormat="1" ht="18.55" outlineLevel="1">
      <c r="A97" s="98"/>
      <c r="B97" s="574" t="s">
        <v>2</v>
      </c>
      <c r="C97" s="128" t="s">
        <v>39</v>
      </c>
      <c r="D97" s="123" t="s">
        <v>14</v>
      </c>
      <c r="E97" s="15" t="s">
        <v>1</v>
      </c>
      <c r="F97" s="136">
        <v>3</v>
      </c>
      <c r="G97" s="150">
        <v>2</v>
      </c>
      <c r="H97" s="16">
        <v>0</v>
      </c>
      <c r="I97" s="17">
        <f>I95+H97</f>
        <v>410000</v>
      </c>
      <c r="J97" s="98"/>
      <c r="M97" s="31"/>
    </row>
    <row r="98" spans="1:13" s="3" customFormat="1" ht="18.55" outlineLevel="1">
      <c r="A98" s="98"/>
      <c r="B98" s="575"/>
      <c r="C98" s="128" t="s">
        <v>39</v>
      </c>
      <c r="D98" s="37" t="s">
        <v>5</v>
      </c>
      <c r="E98" s="19" t="s">
        <v>1</v>
      </c>
      <c r="F98" s="135">
        <v>3</v>
      </c>
      <c r="G98" s="150">
        <v>2</v>
      </c>
      <c r="H98" s="20">
        <v>0</v>
      </c>
      <c r="I98" s="17">
        <f t="shared" ref="I98:I104" si="8">I97+H98</f>
        <v>410000</v>
      </c>
      <c r="J98" s="98"/>
      <c r="M98" s="31"/>
    </row>
    <row r="99" spans="1:13" s="3" customFormat="1" ht="18.55" outlineLevel="1">
      <c r="A99" s="98"/>
      <c r="B99" s="575"/>
      <c r="C99" s="128" t="s">
        <v>39</v>
      </c>
      <c r="D99" s="37" t="s">
        <v>0</v>
      </c>
      <c r="E99" s="19" t="s">
        <v>17</v>
      </c>
      <c r="F99" s="135">
        <v>2</v>
      </c>
      <c r="G99" s="150">
        <v>3</v>
      </c>
      <c r="H99" s="20">
        <v>10000</v>
      </c>
      <c r="I99" s="17">
        <f t="shared" si="8"/>
        <v>420000</v>
      </c>
      <c r="J99" s="98"/>
      <c r="M99" s="31"/>
    </row>
    <row r="100" spans="1:13" s="3" customFormat="1" ht="18.55" outlineLevel="1">
      <c r="A100" s="98"/>
      <c r="B100" s="575"/>
      <c r="C100" s="128" t="s">
        <v>39</v>
      </c>
      <c r="D100" s="37" t="s">
        <v>24</v>
      </c>
      <c r="E100" s="19" t="s">
        <v>17</v>
      </c>
      <c r="F100" s="132">
        <v>2</v>
      </c>
      <c r="G100" s="151">
        <v>3</v>
      </c>
      <c r="H100" s="20">
        <v>10000</v>
      </c>
      <c r="I100" s="17">
        <f t="shared" si="8"/>
        <v>430000</v>
      </c>
      <c r="J100" s="98"/>
      <c r="M100" s="31"/>
    </row>
    <row r="101" spans="1:13" s="3" customFormat="1" ht="18.55" outlineLevel="1">
      <c r="A101" s="98"/>
      <c r="B101" s="576" t="s">
        <v>3</v>
      </c>
      <c r="C101" s="128" t="s">
        <v>39</v>
      </c>
      <c r="D101" s="124" t="s">
        <v>16</v>
      </c>
      <c r="E101" s="23" t="str">
        <f>E97</f>
        <v>Thắng</v>
      </c>
      <c r="F101" s="137">
        <v>3</v>
      </c>
      <c r="G101" s="152">
        <v>1</v>
      </c>
      <c r="H101" s="24">
        <v>0</v>
      </c>
      <c r="I101" s="17">
        <f t="shared" si="8"/>
        <v>430000</v>
      </c>
      <c r="J101" s="98"/>
      <c r="M101" s="31"/>
    </row>
    <row r="102" spans="1:13" s="3" customFormat="1" ht="18.55" outlineLevel="1">
      <c r="A102" s="98"/>
      <c r="B102" s="576"/>
      <c r="C102" s="128" t="s">
        <v>39</v>
      </c>
      <c r="D102" s="124" t="s">
        <v>15</v>
      </c>
      <c r="E102" s="23" t="s">
        <v>1</v>
      </c>
      <c r="F102" s="138">
        <v>3</v>
      </c>
      <c r="G102" s="152">
        <v>1</v>
      </c>
      <c r="H102" s="24">
        <v>0</v>
      </c>
      <c r="I102" s="17">
        <f t="shared" si="8"/>
        <v>430000</v>
      </c>
      <c r="J102" s="98"/>
      <c r="M102" s="31"/>
    </row>
    <row r="103" spans="1:13" s="3" customFormat="1" ht="18.55" outlineLevel="1">
      <c r="A103" s="98"/>
      <c r="B103" s="576"/>
      <c r="C103" s="128" t="s">
        <v>39</v>
      </c>
      <c r="D103" s="124" t="s">
        <v>14</v>
      </c>
      <c r="E103" s="23" t="s">
        <v>17</v>
      </c>
      <c r="F103" s="138">
        <v>1</v>
      </c>
      <c r="G103" s="152">
        <v>3</v>
      </c>
      <c r="H103" s="24">
        <v>10000</v>
      </c>
      <c r="I103" s="17">
        <f t="shared" si="8"/>
        <v>440000</v>
      </c>
      <c r="J103" s="98"/>
      <c r="M103" s="31"/>
    </row>
    <row r="104" spans="1:13" s="3" customFormat="1" ht="18.55" outlineLevel="1">
      <c r="A104" s="98"/>
      <c r="B104" s="576"/>
      <c r="C104" s="128" t="s">
        <v>39</v>
      </c>
      <c r="D104" s="124" t="s">
        <v>5</v>
      </c>
      <c r="E104" s="23" t="s">
        <v>17</v>
      </c>
      <c r="F104" s="133">
        <v>1</v>
      </c>
      <c r="G104" s="153">
        <v>3</v>
      </c>
      <c r="H104" s="24">
        <v>10000</v>
      </c>
      <c r="I104" s="17">
        <f t="shared" si="8"/>
        <v>450000</v>
      </c>
      <c r="J104" s="98"/>
      <c r="M104" s="31"/>
    </row>
    <row r="105" spans="1:13" s="3" customFormat="1" ht="18.55" outlineLevel="1">
      <c r="A105" s="98"/>
      <c r="B105" s="574" t="s">
        <v>6</v>
      </c>
      <c r="C105" s="128" t="s">
        <v>39</v>
      </c>
      <c r="D105" s="123" t="s">
        <v>4</v>
      </c>
      <c r="E105" s="15" t="s">
        <v>1</v>
      </c>
      <c r="F105" s="134">
        <v>3</v>
      </c>
      <c r="G105" s="150">
        <v>2</v>
      </c>
      <c r="H105" s="16">
        <v>0</v>
      </c>
      <c r="I105" s="17">
        <f>I104+H105</f>
        <v>450000</v>
      </c>
      <c r="J105" s="98"/>
      <c r="M105" s="31"/>
    </row>
    <row r="106" spans="1:13" s="3" customFormat="1" ht="18.55" outlineLevel="1">
      <c r="A106" s="98"/>
      <c r="B106" s="575"/>
      <c r="C106" s="128" t="s">
        <v>39</v>
      </c>
      <c r="D106" s="37" t="s">
        <v>24</v>
      </c>
      <c r="E106" s="19" t="s">
        <v>1</v>
      </c>
      <c r="F106" s="135">
        <v>3</v>
      </c>
      <c r="G106" s="150">
        <v>2</v>
      </c>
      <c r="H106" s="20">
        <v>0</v>
      </c>
      <c r="I106" s="17">
        <f t="shared" ref="I106:I112" si="9">I105+H106</f>
        <v>450000</v>
      </c>
      <c r="J106" s="98"/>
      <c r="M106" s="31"/>
    </row>
    <row r="107" spans="1:13" s="3" customFormat="1" ht="18.55" outlineLevel="1">
      <c r="A107" s="98"/>
      <c r="B107" s="575"/>
      <c r="C107" s="128" t="s">
        <v>39</v>
      </c>
      <c r="D107" s="37" t="s">
        <v>0</v>
      </c>
      <c r="E107" s="19" t="s">
        <v>17</v>
      </c>
      <c r="F107" s="135">
        <v>2</v>
      </c>
      <c r="G107" s="150">
        <v>3</v>
      </c>
      <c r="H107" s="20">
        <v>10000</v>
      </c>
      <c r="I107" s="17">
        <f t="shared" si="9"/>
        <v>460000</v>
      </c>
      <c r="J107" s="98"/>
      <c r="M107" s="31"/>
    </row>
    <row r="108" spans="1:13" s="3" customFormat="1" ht="18.55" outlineLevel="1">
      <c r="A108" s="98"/>
      <c r="B108" s="575"/>
      <c r="C108" s="128" t="s">
        <v>39</v>
      </c>
      <c r="D108" s="37" t="s">
        <v>15</v>
      </c>
      <c r="E108" s="19" t="s">
        <v>17</v>
      </c>
      <c r="F108" s="132">
        <v>2</v>
      </c>
      <c r="G108" s="151">
        <v>3</v>
      </c>
      <c r="H108" s="20">
        <v>10000</v>
      </c>
      <c r="I108" s="17">
        <f t="shared" si="9"/>
        <v>470000</v>
      </c>
      <c r="J108" s="98"/>
      <c r="M108" s="31"/>
    </row>
    <row r="109" spans="1:13" s="3" customFormat="1" ht="18.55" outlineLevel="1">
      <c r="A109" s="98"/>
      <c r="B109" s="576" t="s">
        <v>7</v>
      </c>
      <c r="C109" s="128" t="s">
        <v>39</v>
      </c>
      <c r="D109" s="124" t="s">
        <v>16</v>
      </c>
      <c r="E109" s="23" t="str">
        <f>E105</f>
        <v>Thắng</v>
      </c>
      <c r="F109" s="137">
        <v>3</v>
      </c>
      <c r="G109" s="152">
        <v>1</v>
      </c>
      <c r="H109" s="24">
        <v>0</v>
      </c>
      <c r="I109" s="17">
        <f t="shared" si="9"/>
        <v>470000</v>
      </c>
      <c r="J109" s="98"/>
      <c r="M109" s="31"/>
    </row>
    <row r="110" spans="1:13" s="3" customFormat="1" ht="18.55" outlineLevel="1">
      <c r="A110" s="98"/>
      <c r="B110" s="576"/>
      <c r="C110" s="128" t="s">
        <v>39</v>
      </c>
      <c r="D110" s="124" t="s">
        <v>25</v>
      </c>
      <c r="E110" s="23" t="s">
        <v>1</v>
      </c>
      <c r="F110" s="138">
        <v>3</v>
      </c>
      <c r="G110" s="152">
        <v>1</v>
      </c>
      <c r="H110" s="24">
        <v>0</v>
      </c>
      <c r="I110" s="17">
        <f t="shared" si="9"/>
        <v>470000</v>
      </c>
      <c r="J110" s="98"/>
      <c r="M110" s="31"/>
    </row>
    <row r="111" spans="1:13" s="3" customFormat="1" ht="18.55" outlineLevel="1">
      <c r="A111" s="98"/>
      <c r="B111" s="576"/>
      <c r="C111" s="128" t="s">
        <v>39</v>
      </c>
      <c r="D111" s="124" t="s">
        <v>14</v>
      </c>
      <c r="E111" s="23" t="s">
        <v>17</v>
      </c>
      <c r="F111" s="138">
        <v>1</v>
      </c>
      <c r="G111" s="152">
        <v>3</v>
      </c>
      <c r="H111" s="24">
        <v>10000</v>
      </c>
      <c r="I111" s="17">
        <f t="shared" si="9"/>
        <v>480000</v>
      </c>
      <c r="J111" s="98"/>
      <c r="M111" s="31"/>
    </row>
    <row r="112" spans="1:13" s="3" customFormat="1" ht="18.55" outlineLevel="1">
      <c r="A112" s="98"/>
      <c r="B112" s="576"/>
      <c r="C112" s="128" t="s">
        <v>39</v>
      </c>
      <c r="D112" s="124" t="s">
        <v>23</v>
      </c>
      <c r="E112" s="23" t="s">
        <v>17</v>
      </c>
      <c r="F112" s="133">
        <v>1</v>
      </c>
      <c r="G112" s="153">
        <v>3</v>
      </c>
      <c r="H112" s="24">
        <v>10000</v>
      </c>
      <c r="I112" s="17">
        <f t="shared" si="9"/>
        <v>490000</v>
      </c>
      <c r="J112" s="98"/>
      <c r="M112" s="31"/>
    </row>
    <row r="113" spans="1:13" s="3" customFormat="1" ht="18.55" outlineLevel="1">
      <c r="A113" s="98"/>
      <c r="B113" s="574" t="s">
        <v>8</v>
      </c>
      <c r="C113" s="128" t="s">
        <v>39</v>
      </c>
      <c r="D113" s="123" t="s">
        <v>16</v>
      </c>
      <c r="E113" s="15" t="s">
        <v>1</v>
      </c>
      <c r="F113" s="134">
        <v>3</v>
      </c>
      <c r="G113" s="150">
        <v>1</v>
      </c>
      <c r="H113" s="16">
        <v>0</v>
      </c>
      <c r="I113" s="17">
        <f>I112+H113</f>
        <v>490000</v>
      </c>
      <c r="J113" s="98"/>
      <c r="M113" s="31"/>
    </row>
    <row r="114" spans="1:13" s="3" customFormat="1" ht="18.55" outlineLevel="1">
      <c r="A114" s="98"/>
      <c r="B114" s="575"/>
      <c r="C114" s="128" t="s">
        <v>39</v>
      </c>
      <c r="D114" s="37" t="s">
        <v>25</v>
      </c>
      <c r="E114" s="19" t="s">
        <v>1</v>
      </c>
      <c r="F114" s="135">
        <v>3</v>
      </c>
      <c r="G114" s="150">
        <v>1</v>
      </c>
      <c r="H114" s="20">
        <v>0</v>
      </c>
      <c r="I114" s="17">
        <f t="shared" ref="I114:I120" si="10">I113+H114</f>
        <v>490000</v>
      </c>
      <c r="J114" s="98"/>
      <c r="M114" s="31"/>
    </row>
    <row r="115" spans="1:13" s="3" customFormat="1" ht="18.55" outlineLevel="1">
      <c r="A115" s="98"/>
      <c r="B115" s="575"/>
      <c r="C115" s="128" t="s">
        <v>39</v>
      </c>
      <c r="D115" s="37" t="s">
        <v>14</v>
      </c>
      <c r="E115" s="19" t="s">
        <v>17</v>
      </c>
      <c r="F115" s="135">
        <v>1</v>
      </c>
      <c r="G115" s="150">
        <v>3</v>
      </c>
      <c r="H115" s="20">
        <v>10000</v>
      </c>
      <c r="I115" s="17">
        <f t="shared" si="10"/>
        <v>500000</v>
      </c>
      <c r="J115" s="98"/>
      <c r="M115" s="31"/>
    </row>
    <row r="116" spans="1:13" s="3" customFormat="1" ht="18.55" outlineLevel="1">
      <c r="A116" s="98"/>
      <c r="B116" s="575"/>
      <c r="C116" s="128" t="s">
        <v>39</v>
      </c>
      <c r="D116" s="37" t="s">
        <v>23</v>
      </c>
      <c r="E116" s="19" t="s">
        <v>17</v>
      </c>
      <c r="F116" s="132">
        <v>1</v>
      </c>
      <c r="G116" s="151">
        <v>3</v>
      </c>
      <c r="H116" s="20">
        <v>10000</v>
      </c>
      <c r="I116" s="17">
        <f t="shared" si="10"/>
        <v>510000</v>
      </c>
      <c r="J116" s="98"/>
      <c r="M116" s="31"/>
    </row>
    <row r="117" spans="1:13" s="3" customFormat="1" ht="18.55" outlineLevel="1">
      <c r="A117" s="98"/>
      <c r="B117" s="576" t="s">
        <v>10</v>
      </c>
      <c r="C117" s="128" t="s">
        <v>39</v>
      </c>
      <c r="D117" s="124" t="s">
        <v>16</v>
      </c>
      <c r="E117" s="23" t="str">
        <f>E113</f>
        <v>Thắng</v>
      </c>
      <c r="F117" s="137">
        <v>3</v>
      </c>
      <c r="G117" s="152">
        <v>2</v>
      </c>
      <c r="H117" s="24">
        <v>0</v>
      </c>
      <c r="I117" s="17">
        <f t="shared" si="10"/>
        <v>510000</v>
      </c>
      <c r="J117" s="98"/>
      <c r="M117" s="31"/>
    </row>
    <row r="118" spans="1:13" s="3" customFormat="1" ht="18.55" outlineLevel="1">
      <c r="A118" s="98"/>
      <c r="B118" s="576"/>
      <c r="C118" s="128" t="s">
        <v>39</v>
      </c>
      <c r="D118" s="124" t="s">
        <v>25</v>
      </c>
      <c r="E118" s="23" t="s">
        <v>1</v>
      </c>
      <c r="F118" s="138">
        <v>3</v>
      </c>
      <c r="G118" s="152">
        <v>2</v>
      </c>
      <c r="H118" s="24">
        <v>0</v>
      </c>
      <c r="I118" s="17">
        <f t="shared" si="10"/>
        <v>510000</v>
      </c>
      <c r="J118" s="98"/>
      <c r="M118" s="31"/>
    </row>
    <row r="119" spans="1:13" s="3" customFormat="1" ht="18.55" outlineLevel="1">
      <c r="A119" s="98"/>
      <c r="B119" s="576"/>
      <c r="C119" s="128" t="s">
        <v>39</v>
      </c>
      <c r="D119" s="124" t="s">
        <v>4</v>
      </c>
      <c r="E119" s="23" t="s">
        <v>17</v>
      </c>
      <c r="F119" s="138">
        <v>2</v>
      </c>
      <c r="G119" s="152">
        <v>3</v>
      </c>
      <c r="H119" s="24">
        <v>10000</v>
      </c>
      <c r="I119" s="17">
        <f t="shared" si="10"/>
        <v>520000</v>
      </c>
      <c r="J119" s="98"/>
      <c r="M119" s="31"/>
    </row>
    <row r="120" spans="1:13" s="3" customFormat="1" ht="18.55" outlineLevel="1">
      <c r="A120" s="98"/>
      <c r="B120" s="576"/>
      <c r="C120" s="128" t="s">
        <v>39</v>
      </c>
      <c r="D120" s="124" t="s">
        <v>15</v>
      </c>
      <c r="E120" s="23" t="s">
        <v>17</v>
      </c>
      <c r="F120" s="133">
        <v>2</v>
      </c>
      <c r="G120" s="153">
        <v>3</v>
      </c>
      <c r="H120" s="24">
        <v>10000</v>
      </c>
      <c r="I120" s="17">
        <f t="shared" si="10"/>
        <v>530000</v>
      </c>
      <c r="J120" s="98"/>
      <c r="M120" s="31"/>
    </row>
    <row r="121" spans="1:13" s="3" customFormat="1" ht="18.55" outlineLevel="1">
      <c r="A121" s="98"/>
      <c r="B121" s="574" t="s">
        <v>31</v>
      </c>
      <c r="C121" s="128" t="s">
        <v>39</v>
      </c>
      <c r="D121" s="123" t="s">
        <v>23</v>
      </c>
      <c r="E121" s="15" t="s">
        <v>1</v>
      </c>
      <c r="F121" s="134">
        <v>3</v>
      </c>
      <c r="G121" s="150">
        <f>F123</f>
        <v>2</v>
      </c>
      <c r="H121" s="16">
        <v>0</v>
      </c>
      <c r="I121" s="17">
        <f>I120+H121</f>
        <v>530000</v>
      </c>
      <c r="J121" s="98"/>
      <c r="M121" s="31"/>
    </row>
    <row r="122" spans="1:13" s="3" customFormat="1" ht="18.55" outlineLevel="1">
      <c r="A122" s="98"/>
      <c r="B122" s="575"/>
      <c r="C122" s="128" t="s">
        <v>39</v>
      </c>
      <c r="D122" s="37" t="s">
        <v>15</v>
      </c>
      <c r="E122" s="19" t="s">
        <v>1</v>
      </c>
      <c r="F122" s="135">
        <v>3</v>
      </c>
      <c r="G122" s="150">
        <f>F124</f>
        <v>2</v>
      </c>
      <c r="H122" s="20">
        <v>0</v>
      </c>
      <c r="I122" s="17">
        <f>I121+H122</f>
        <v>530000</v>
      </c>
      <c r="J122" s="98"/>
      <c r="M122" s="31"/>
    </row>
    <row r="123" spans="1:13" s="3" customFormat="1" ht="18.55" outlineLevel="1">
      <c r="A123" s="98"/>
      <c r="B123" s="575"/>
      <c r="C123" s="128" t="s">
        <v>39</v>
      </c>
      <c r="D123" s="37" t="s">
        <v>25</v>
      </c>
      <c r="E123" s="19" t="s">
        <v>17</v>
      </c>
      <c r="F123" s="135">
        <v>2</v>
      </c>
      <c r="G123" s="150">
        <f>F121</f>
        <v>3</v>
      </c>
      <c r="H123" s="20">
        <v>10000</v>
      </c>
      <c r="I123" s="17">
        <f>I122+H123</f>
        <v>540000</v>
      </c>
      <c r="J123" s="98"/>
      <c r="M123" s="31"/>
    </row>
    <row r="124" spans="1:13" s="3" customFormat="1" ht="18.55" outlineLevel="1">
      <c r="A124" s="98"/>
      <c r="B124" s="575"/>
      <c r="C124" s="128" t="s">
        <v>39</v>
      </c>
      <c r="D124" s="37" t="s">
        <v>16</v>
      </c>
      <c r="E124" s="19" t="s">
        <v>17</v>
      </c>
      <c r="F124" s="148">
        <v>2</v>
      </c>
      <c r="G124" s="151">
        <f>F122</f>
        <v>3</v>
      </c>
      <c r="H124" s="20">
        <v>10000</v>
      </c>
      <c r="I124" s="17">
        <f>I123+H124</f>
        <v>550000</v>
      </c>
      <c r="J124" s="98"/>
      <c r="M124" s="31"/>
    </row>
    <row r="125" spans="1:13" s="3" customFormat="1" ht="18.55">
      <c r="A125" s="98"/>
      <c r="B125" s="6" t="s">
        <v>195</v>
      </c>
      <c r="C125" s="7"/>
      <c r="D125" s="122"/>
      <c r="E125" s="9"/>
      <c r="F125" s="9"/>
      <c r="G125" s="9"/>
      <c r="H125" s="11">
        <f>SUM(H126:H145)</f>
        <v>100000</v>
      </c>
      <c r="I125" s="12">
        <v>0</v>
      </c>
      <c r="J125" s="98"/>
      <c r="M125" s="31"/>
    </row>
    <row r="126" spans="1:13" s="3" customFormat="1" ht="18.55" outlineLevel="1">
      <c r="A126" s="98"/>
      <c r="B126" s="574" t="s">
        <v>2</v>
      </c>
      <c r="C126" s="128" t="s">
        <v>39</v>
      </c>
      <c r="D126" s="123" t="s">
        <v>4</v>
      </c>
      <c r="E126" s="15" t="s">
        <v>1</v>
      </c>
      <c r="F126" s="136">
        <v>3</v>
      </c>
      <c r="G126" s="150">
        <f>F128</f>
        <v>1</v>
      </c>
      <c r="H126" s="16">
        <v>0</v>
      </c>
      <c r="I126" s="17">
        <f>I124+H126</f>
        <v>550000</v>
      </c>
      <c r="J126" s="98"/>
      <c r="M126" s="31"/>
    </row>
    <row r="127" spans="1:13" s="3" customFormat="1" ht="18.55" outlineLevel="1">
      <c r="A127" s="98"/>
      <c r="B127" s="575"/>
      <c r="C127" s="128" t="s">
        <v>39</v>
      </c>
      <c r="D127" s="37" t="s">
        <v>24</v>
      </c>
      <c r="E127" s="19" t="s">
        <v>1</v>
      </c>
      <c r="F127" s="135">
        <v>3</v>
      </c>
      <c r="G127" s="150">
        <f>F129</f>
        <v>1</v>
      </c>
      <c r="H127" s="20">
        <v>0</v>
      </c>
      <c r="I127" s="17">
        <f t="shared" ref="I127:I133" si="11">I126+H127</f>
        <v>550000</v>
      </c>
      <c r="J127" s="98"/>
      <c r="M127" s="31"/>
    </row>
    <row r="128" spans="1:13" s="3" customFormat="1" ht="18.55" outlineLevel="1">
      <c r="A128" s="98"/>
      <c r="B128" s="575"/>
      <c r="C128" s="128" t="s">
        <v>39</v>
      </c>
      <c r="D128" s="37" t="s">
        <v>14</v>
      </c>
      <c r="E128" s="19" t="s">
        <v>17</v>
      </c>
      <c r="F128" s="135">
        <v>1</v>
      </c>
      <c r="G128" s="150">
        <f>F126</f>
        <v>3</v>
      </c>
      <c r="H128" s="20">
        <v>10000</v>
      </c>
      <c r="I128" s="17">
        <f t="shared" si="11"/>
        <v>560000</v>
      </c>
      <c r="J128" s="98"/>
      <c r="M128" s="31"/>
    </row>
    <row r="129" spans="1:13" s="3" customFormat="1" ht="18.55" outlineLevel="1">
      <c r="A129" s="98"/>
      <c r="B129" s="575"/>
      <c r="C129" s="128" t="s">
        <v>39</v>
      </c>
      <c r="D129" s="37" t="s">
        <v>23</v>
      </c>
      <c r="E129" s="19" t="s">
        <v>17</v>
      </c>
      <c r="F129" s="132">
        <v>1</v>
      </c>
      <c r="G129" s="151">
        <f>F127</f>
        <v>3</v>
      </c>
      <c r="H129" s="20">
        <v>10000</v>
      </c>
      <c r="I129" s="17">
        <f t="shared" si="11"/>
        <v>570000</v>
      </c>
      <c r="J129" s="98"/>
      <c r="M129" s="31"/>
    </row>
    <row r="130" spans="1:13" s="3" customFormat="1" ht="18.55" outlineLevel="1">
      <c r="A130" s="98"/>
      <c r="B130" s="576" t="s">
        <v>3</v>
      </c>
      <c r="C130" s="128" t="s">
        <v>39</v>
      </c>
      <c r="D130" s="124" t="s">
        <v>23</v>
      </c>
      <c r="E130" s="23" t="str">
        <f>E126</f>
        <v>Thắng</v>
      </c>
      <c r="F130" s="137">
        <v>3</v>
      </c>
      <c r="G130" s="152">
        <f>F132</f>
        <v>2</v>
      </c>
      <c r="H130" s="24">
        <v>0</v>
      </c>
      <c r="I130" s="17">
        <f t="shared" si="11"/>
        <v>570000</v>
      </c>
      <c r="J130" s="98"/>
      <c r="M130" s="31"/>
    </row>
    <row r="131" spans="1:13" s="3" customFormat="1" ht="18.55" outlineLevel="1">
      <c r="A131" s="98"/>
      <c r="B131" s="576"/>
      <c r="C131" s="128" t="s">
        <v>39</v>
      </c>
      <c r="D131" s="124" t="s">
        <v>24</v>
      </c>
      <c r="E131" s="23" t="s">
        <v>1</v>
      </c>
      <c r="F131" s="138">
        <v>3</v>
      </c>
      <c r="G131" s="152">
        <f>F133</f>
        <v>2</v>
      </c>
      <c r="H131" s="24">
        <v>0</v>
      </c>
      <c r="I131" s="17">
        <f t="shared" si="11"/>
        <v>570000</v>
      </c>
      <c r="J131" s="98"/>
      <c r="M131" s="31"/>
    </row>
    <row r="132" spans="1:13" s="3" customFormat="1" ht="18.55" outlineLevel="1">
      <c r="A132" s="98"/>
      <c r="B132" s="576"/>
      <c r="C132" s="128" t="s">
        <v>39</v>
      </c>
      <c r="D132" s="124" t="s">
        <v>14</v>
      </c>
      <c r="E132" s="23" t="s">
        <v>17</v>
      </c>
      <c r="F132" s="138">
        <v>2</v>
      </c>
      <c r="G132" s="152">
        <f>F130</f>
        <v>3</v>
      </c>
      <c r="H132" s="24">
        <v>10000</v>
      </c>
      <c r="I132" s="17">
        <f t="shared" si="11"/>
        <v>580000</v>
      </c>
      <c r="J132" s="98"/>
      <c r="M132" s="31"/>
    </row>
    <row r="133" spans="1:13" s="3" customFormat="1" ht="18.55" outlineLevel="1">
      <c r="A133" s="98"/>
      <c r="B133" s="576"/>
      <c r="C133" s="128" t="s">
        <v>39</v>
      </c>
      <c r="D133" s="124" t="s">
        <v>118</v>
      </c>
      <c r="E133" s="23" t="s">
        <v>17</v>
      </c>
      <c r="F133" s="133">
        <v>2</v>
      </c>
      <c r="G133" s="153">
        <f>F131</f>
        <v>3</v>
      </c>
      <c r="H133" s="24">
        <v>10000</v>
      </c>
      <c r="I133" s="17">
        <f t="shared" si="11"/>
        <v>590000</v>
      </c>
      <c r="J133" s="98"/>
      <c r="M133" s="31"/>
    </row>
    <row r="134" spans="1:13" s="3" customFormat="1" ht="18.55" outlineLevel="1">
      <c r="A134" s="98"/>
      <c r="B134" s="574" t="s">
        <v>6</v>
      </c>
      <c r="C134" s="128" t="s">
        <v>39</v>
      </c>
      <c r="D134" s="123" t="s">
        <v>4</v>
      </c>
      <c r="E134" s="15" t="s">
        <v>1</v>
      </c>
      <c r="F134" s="134">
        <v>3</v>
      </c>
      <c r="G134" s="150">
        <f>F136</f>
        <v>0</v>
      </c>
      <c r="H134" s="16">
        <v>0</v>
      </c>
      <c r="I134" s="17">
        <f>I133+H134</f>
        <v>590000</v>
      </c>
      <c r="J134" s="98"/>
      <c r="M134" s="31"/>
    </row>
    <row r="135" spans="1:13" s="3" customFormat="1" ht="18.55" outlineLevel="1">
      <c r="A135" s="98"/>
      <c r="B135" s="575"/>
      <c r="C135" s="128" t="s">
        <v>39</v>
      </c>
      <c r="D135" s="37" t="s">
        <v>118</v>
      </c>
      <c r="E135" s="19" t="s">
        <v>1</v>
      </c>
      <c r="F135" s="135">
        <v>3</v>
      </c>
      <c r="G135" s="150">
        <f>F137</f>
        <v>0</v>
      </c>
      <c r="H135" s="20">
        <v>0</v>
      </c>
      <c r="I135" s="17">
        <f t="shared" ref="I135:I141" si="12">I134+H135</f>
        <v>590000</v>
      </c>
      <c r="J135" s="98"/>
      <c r="M135" s="31"/>
    </row>
    <row r="136" spans="1:13" s="3" customFormat="1" ht="18.55" outlineLevel="1">
      <c r="A136" s="98"/>
      <c r="B136" s="575"/>
      <c r="C136" s="128" t="s">
        <v>39</v>
      </c>
      <c r="D136" s="37" t="s">
        <v>15</v>
      </c>
      <c r="E136" s="19" t="s">
        <v>17</v>
      </c>
      <c r="F136" s="135">
        <v>0</v>
      </c>
      <c r="G136" s="150">
        <f>F134</f>
        <v>3</v>
      </c>
      <c r="H136" s="20">
        <v>10000</v>
      </c>
      <c r="I136" s="17">
        <f t="shared" si="12"/>
        <v>600000</v>
      </c>
      <c r="J136" s="98"/>
      <c r="M136" s="31"/>
    </row>
    <row r="137" spans="1:13" s="3" customFormat="1" ht="18.55" outlineLevel="1">
      <c r="A137" s="98"/>
      <c r="B137" s="575"/>
      <c r="C137" s="128" t="s">
        <v>39</v>
      </c>
      <c r="D137" s="37" t="s">
        <v>9</v>
      </c>
      <c r="E137" s="19" t="s">
        <v>17</v>
      </c>
      <c r="F137" s="132">
        <v>0</v>
      </c>
      <c r="G137" s="151">
        <f>F135</f>
        <v>3</v>
      </c>
      <c r="H137" s="20">
        <v>10000</v>
      </c>
      <c r="I137" s="17">
        <f t="shared" si="12"/>
        <v>610000</v>
      </c>
      <c r="J137" s="98"/>
      <c r="M137" s="31"/>
    </row>
    <row r="138" spans="1:13" s="3" customFormat="1" ht="18.55" outlineLevel="1">
      <c r="A138" s="98"/>
      <c r="B138" s="576" t="s">
        <v>7</v>
      </c>
      <c r="C138" s="128" t="s">
        <v>39</v>
      </c>
      <c r="D138" s="124" t="s">
        <v>23</v>
      </c>
      <c r="E138" s="23" t="str">
        <f>E134</f>
        <v>Thắng</v>
      </c>
      <c r="F138" s="137">
        <v>3</v>
      </c>
      <c r="G138" s="152">
        <f>F140</f>
        <v>1</v>
      </c>
      <c r="H138" s="24">
        <v>0</v>
      </c>
      <c r="I138" s="17">
        <f t="shared" si="12"/>
        <v>610000</v>
      </c>
      <c r="J138" s="98"/>
      <c r="M138" s="31"/>
    </row>
    <row r="139" spans="1:13" s="3" customFormat="1" ht="18.55" outlineLevel="1">
      <c r="A139" s="98"/>
      <c r="B139" s="576"/>
      <c r="C139" s="128" t="s">
        <v>39</v>
      </c>
      <c r="D139" s="124" t="s">
        <v>14</v>
      </c>
      <c r="E139" s="23" t="s">
        <v>1</v>
      </c>
      <c r="F139" s="138">
        <v>3</v>
      </c>
      <c r="G139" s="152">
        <f>F141</f>
        <v>1</v>
      </c>
      <c r="H139" s="24">
        <v>0</v>
      </c>
      <c r="I139" s="17">
        <f t="shared" si="12"/>
        <v>610000</v>
      </c>
      <c r="J139" s="98"/>
      <c r="M139" s="31"/>
    </row>
    <row r="140" spans="1:13" s="3" customFormat="1" ht="18.55" outlineLevel="1">
      <c r="A140" s="98"/>
      <c r="B140" s="576"/>
      <c r="C140" s="128" t="s">
        <v>39</v>
      </c>
      <c r="D140" s="124" t="s">
        <v>9</v>
      </c>
      <c r="E140" s="23" t="s">
        <v>17</v>
      </c>
      <c r="F140" s="138">
        <v>1</v>
      </c>
      <c r="G140" s="152">
        <f>F138</f>
        <v>3</v>
      </c>
      <c r="H140" s="24">
        <v>10000</v>
      </c>
      <c r="I140" s="17">
        <f t="shared" si="12"/>
        <v>620000</v>
      </c>
      <c r="J140" s="98"/>
      <c r="M140" s="31"/>
    </row>
    <row r="141" spans="1:13" s="3" customFormat="1" ht="18.55" outlineLevel="1">
      <c r="A141" s="98"/>
      <c r="B141" s="576"/>
      <c r="C141" s="128" t="s">
        <v>39</v>
      </c>
      <c r="D141" s="124" t="s">
        <v>15</v>
      </c>
      <c r="E141" s="23" t="s">
        <v>17</v>
      </c>
      <c r="F141" s="133">
        <v>1</v>
      </c>
      <c r="G141" s="153">
        <f>F139</f>
        <v>3</v>
      </c>
      <c r="H141" s="24">
        <v>10000</v>
      </c>
      <c r="I141" s="17">
        <f t="shared" si="12"/>
        <v>630000</v>
      </c>
      <c r="J141" s="98"/>
      <c r="M141" s="31"/>
    </row>
    <row r="142" spans="1:13" s="3" customFormat="1" ht="18.55" outlineLevel="1">
      <c r="A142" s="98"/>
      <c r="B142" s="574" t="s">
        <v>8</v>
      </c>
      <c r="C142" s="128" t="s">
        <v>39</v>
      </c>
      <c r="D142" s="123" t="s">
        <v>15</v>
      </c>
      <c r="E142" s="15" t="s">
        <v>1</v>
      </c>
      <c r="F142" s="134">
        <v>3</v>
      </c>
      <c r="G142" s="150">
        <f>F144</f>
        <v>1</v>
      </c>
      <c r="H142" s="16">
        <v>0</v>
      </c>
      <c r="I142" s="17">
        <f>I141+H142</f>
        <v>630000</v>
      </c>
      <c r="J142" s="98"/>
      <c r="M142" s="31"/>
    </row>
    <row r="143" spans="1:13" s="3" customFormat="1" ht="18.55" outlineLevel="1">
      <c r="A143" s="98"/>
      <c r="B143" s="575"/>
      <c r="C143" s="128" t="s">
        <v>39</v>
      </c>
      <c r="D143" s="37" t="s">
        <v>206</v>
      </c>
      <c r="E143" s="19" t="s">
        <v>1</v>
      </c>
      <c r="F143" s="135">
        <v>3</v>
      </c>
      <c r="G143" s="150">
        <f>F145</f>
        <v>1</v>
      </c>
      <c r="H143" s="20">
        <v>0</v>
      </c>
      <c r="I143" s="17">
        <f>I142+H143</f>
        <v>630000</v>
      </c>
      <c r="J143" s="98"/>
      <c r="M143" s="31"/>
    </row>
    <row r="144" spans="1:13" s="3" customFormat="1" ht="18.55" outlineLevel="1">
      <c r="A144" s="98"/>
      <c r="B144" s="575"/>
      <c r="C144" s="128" t="s">
        <v>39</v>
      </c>
      <c r="D144" s="37" t="s">
        <v>9</v>
      </c>
      <c r="E144" s="19" t="s">
        <v>17</v>
      </c>
      <c r="F144" s="135">
        <v>1</v>
      </c>
      <c r="G144" s="150">
        <f>F142</f>
        <v>3</v>
      </c>
      <c r="H144" s="20">
        <v>10000</v>
      </c>
      <c r="I144" s="17">
        <f>I143+H144</f>
        <v>640000</v>
      </c>
      <c r="J144" s="98"/>
      <c r="M144" s="31"/>
    </row>
    <row r="145" spans="1:13" s="3" customFormat="1" ht="18.55" outlineLevel="1">
      <c r="A145" s="98"/>
      <c r="B145" s="575"/>
      <c r="C145" s="128" t="s">
        <v>39</v>
      </c>
      <c r="D145" s="37" t="s">
        <v>23</v>
      </c>
      <c r="E145" s="19" t="s">
        <v>17</v>
      </c>
      <c r="F145" s="148">
        <v>1</v>
      </c>
      <c r="G145" s="151">
        <f>F143</f>
        <v>3</v>
      </c>
      <c r="H145" s="20">
        <v>10000</v>
      </c>
      <c r="I145" s="17">
        <f>I144+H145</f>
        <v>650000</v>
      </c>
      <c r="J145" s="98"/>
      <c r="M145" s="31"/>
    </row>
    <row r="146" spans="1:13" s="3" customFormat="1" ht="18.55">
      <c r="A146" s="98"/>
      <c r="B146" s="6" t="s">
        <v>196</v>
      </c>
      <c r="C146" s="7"/>
      <c r="D146" s="122"/>
      <c r="E146" s="9"/>
      <c r="F146" s="9"/>
      <c r="G146" s="9"/>
      <c r="H146" s="11">
        <f>SUM(H147:H194)</f>
        <v>200000</v>
      </c>
      <c r="I146" s="12">
        <v>0</v>
      </c>
      <c r="J146" s="98"/>
      <c r="M146" s="31"/>
    </row>
    <row r="147" spans="1:13" s="3" customFormat="1" ht="18.55" outlineLevel="1">
      <c r="A147" s="98"/>
      <c r="B147" s="574" t="s">
        <v>2</v>
      </c>
      <c r="C147" s="128" t="s">
        <v>39</v>
      </c>
      <c r="D147" s="123" t="s">
        <v>16</v>
      </c>
      <c r="E147" s="15" t="s">
        <v>1</v>
      </c>
      <c r="F147" s="136">
        <v>3</v>
      </c>
      <c r="G147" s="150">
        <f>F149</f>
        <v>0</v>
      </c>
      <c r="H147" s="16">
        <v>0</v>
      </c>
      <c r="I147" s="17">
        <f>I145+H147</f>
        <v>650000</v>
      </c>
      <c r="J147" s="98"/>
      <c r="M147" s="31"/>
    </row>
    <row r="148" spans="1:13" s="3" customFormat="1" ht="18.55" outlineLevel="1">
      <c r="A148" s="98"/>
      <c r="B148" s="575"/>
      <c r="C148" s="128" t="s">
        <v>39</v>
      </c>
      <c r="D148" s="37" t="s">
        <v>0</v>
      </c>
      <c r="E148" s="19" t="s">
        <v>1</v>
      </c>
      <c r="F148" s="135">
        <v>3</v>
      </c>
      <c r="G148" s="150">
        <f>F150</f>
        <v>0</v>
      </c>
      <c r="H148" s="20">
        <v>0</v>
      </c>
      <c r="I148" s="17">
        <f t="shared" ref="I148:I154" si="13">I147+H148</f>
        <v>650000</v>
      </c>
      <c r="J148" s="98"/>
      <c r="M148" s="31"/>
    </row>
    <row r="149" spans="1:13" s="3" customFormat="1" ht="18.55" outlineLevel="1">
      <c r="A149" s="98"/>
      <c r="B149" s="575"/>
      <c r="C149" s="128" t="s">
        <v>39</v>
      </c>
      <c r="D149" s="37" t="s">
        <v>14</v>
      </c>
      <c r="E149" s="19" t="s">
        <v>17</v>
      </c>
      <c r="F149" s="135">
        <v>0</v>
      </c>
      <c r="G149" s="150">
        <f>F147</f>
        <v>3</v>
      </c>
      <c r="H149" s="20">
        <v>10000</v>
      </c>
      <c r="I149" s="17">
        <f t="shared" si="13"/>
        <v>660000</v>
      </c>
      <c r="J149" s="98"/>
      <c r="M149" s="31"/>
    </row>
    <row r="150" spans="1:13" s="3" customFormat="1" ht="18.55" outlineLevel="1">
      <c r="A150" s="98"/>
      <c r="B150" s="575"/>
      <c r="C150" s="128" t="s">
        <v>39</v>
      </c>
      <c r="D150" s="37" t="s">
        <v>23</v>
      </c>
      <c r="E150" s="19" t="s">
        <v>17</v>
      </c>
      <c r="F150" s="132">
        <v>0</v>
      </c>
      <c r="G150" s="151">
        <f>F148</f>
        <v>3</v>
      </c>
      <c r="H150" s="20">
        <v>10000</v>
      </c>
      <c r="I150" s="17">
        <f t="shared" si="13"/>
        <v>670000</v>
      </c>
      <c r="J150" s="98"/>
      <c r="M150" s="31"/>
    </row>
    <row r="151" spans="1:13" s="3" customFormat="1" ht="18.55" outlineLevel="1">
      <c r="A151" s="98"/>
      <c r="B151" s="576" t="s">
        <v>3</v>
      </c>
      <c r="C151" s="128" t="s">
        <v>39</v>
      </c>
      <c r="D151" s="124" t="s">
        <v>16</v>
      </c>
      <c r="E151" s="23" t="str">
        <f>E147</f>
        <v>Thắng</v>
      </c>
      <c r="F151" s="137">
        <v>3</v>
      </c>
      <c r="G151" s="152">
        <f>F153</f>
        <v>1</v>
      </c>
      <c r="H151" s="24">
        <v>0</v>
      </c>
      <c r="I151" s="17">
        <f t="shared" si="13"/>
        <v>670000</v>
      </c>
      <c r="J151" s="98"/>
      <c r="M151" s="31"/>
    </row>
    <row r="152" spans="1:13" s="3" customFormat="1" ht="18.55" outlineLevel="1">
      <c r="A152" s="98"/>
      <c r="B152" s="576"/>
      <c r="C152" s="128" t="s">
        <v>39</v>
      </c>
      <c r="D152" s="124" t="s">
        <v>0</v>
      </c>
      <c r="E152" s="23" t="s">
        <v>1</v>
      </c>
      <c r="F152" s="138">
        <v>3</v>
      </c>
      <c r="G152" s="152">
        <f>F154</f>
        <v>1</v>
      </c>
      <c r="H152" s="24">
        <v>0</v>
      </c>
      <c r="I152" s="17">
        <f t="shared" si="13"/>
        <v>670000</v>
      </c>
      <c r="J152" s="98"/>
      <c r="M152" s="31"/>
    </row>
    <row r="153" spans="1:13" s="3" customFormat="1" ht="18.55" outlineLevel="1">
      <c r="A153" s="98"/>
      <c r="B153" s="576"/>
      <c r="C153" s="128" t="s">
        <v>39</v>
      </c>
      <c r="D153" s="124" t="s">
        <v>14</v>
      </c>
      <c r="E153" s="23" t="s">
        <v>17</v>
      </c>
      <c r="F153" s="138">
        <v>1</v>
      </c>
      <c r="G153" s="152">
        <f>F151</f>
        <v>3</v>
      </c>
      <c r="H153" s="24">
        <v>10000</v>
      </c>
      <c r="I153" s="17">
        <f t="shared" si="13"/>
        <v>680000</v>
      </c>
      <c r="J153" s="98"/>
      <c r="M153" s="31"/>
    </row>
    <row r="154" spans="1:13" s="3" customFormat="1" ht="18.55" outlineLevel="1">
      <c r="A154" s="98"/>
      <c r="B154" s="576"/>
      <c r="C154" s="128" t="s">
        <v>39</v>
      </c>
      <c r="D154" s="124" t="s">
        <v>23</v>
      </c>
      <c r="E154" s="23" t="s">
        <v>17</v>
      </c>
      <c r="F154" s="133">
        <v>1</v>
      </c>
      <c r="G154" s="153">
        <f>F152</f>
        <v>3</v>
      </c>
      <c r="H154" s="24">
        <v>10000</v>
      </c>
      <c r="I154" s="17">
        <f t="shared" si="13"/>
        <v>690000</v>
      </c>
      <c r="J154" s="98"/>
      <c r="M154" s="31"/>
    </row>
    <row r="155" spans="1:13" s="3" customFormat="1" ht="18.55" outlineLevel="1">
      <c r="A155" s="98"/>
      <c r="B155" s="574" t="s">
        <v>6</v>
      </c>
      <c r="C155" s="128" t="s">
        <v>39</v>
      </c>
      <c r="D155" s="123" t="s">
        <v>16</v>
      </c>
      <c r="E155" s="15" t="s">
        <v>1</v>
      </c>
      <c r="F155" s="134">
        <v>3</v>
      </c>
      <c r="G155" s="150">
        <f>F157</f>
        <v>1</v>
      </c>
      <c r="H155" s="16">
        <v>0</v>
      </c>
      <c r="I155" s="17">
        <f>I154+H155</f>
        <v>690000</v>
      </c>
      <c r="J155" s="98"/>
      <c r="M155" s="31"/>
    </row>
    <row r="156" spans="1:13" s="3" customFormat="1" ht="18.55" outlineLevel="1">
      <c r="A156" s="98"/>
      <c r="B156" s="575"/>
      <c r="C156" s="128" t="s">
        <v>39</v>
      </c>
      <c r="D156" s="37" t="s">
        <v>0</v>
      </c>
      <c r="E156" s="19" t="s">
        <v>1</v>
      </c>
      <c r="F156" s="135">
        <v>3</v>
      </c>
      <c r="G156" s="150">
        <f>F158</f>
        <v>1</v>
      </c>
      <c r="H156" s="20">
        <v>0</v>
      </c>
      <c r="I156" s="17">
        <f t="shared" ref="I156:I162" si="14">I155+H156</f>
        <v>690000</v>
      </c>
      <c r="J156" s="98"/>
      <c r="M156" s="31"/>
    </row>
    <row r="157" spans="1:13" s="3" customFormat="1" ht="18.55" outlineLevel="1">
      <c r="A157" s="98"/>
      <c r="B157" s="575"/>
      <c r="C157" s="128" t="s">
        <v>39</v>
      </c>
      <c r="D157" s="37" t="s">
        <v>14</v>
      </c>
      <c r="E157" s="19" t="s">
        <v>17</v>
      </c>
      <c r="F157" s="135">
        <v>1</v>
      </c>
      <c r="G157" s="150">
        <f>F155</f>
        <v>3</v>
      </c>
      <c r="H157" s="20">
        <v>10000</v>
      </c>
      <c r="I157" s="17">
        <f t="shared" si="14"/>
        <v>700000</v>
      </c>
      <c r="J157" s="98"/>
      <c r="M157" s="31"/>
    </row>
    <row r="158" spans="1:13" s="3" customFormat="1" ht="18.55" outlineLevel="1">
      <c r="A158" s="98"/>
      <c r="B158" s="575"/>
      <c r="C158" s="128" t="s">
        <v>39</v>
      </c>
      <c r="D158" s="37" t="s">
        <v>24</v>
      </c>
      <c r="E158" s="19" t="s">
        <v>17</v>
      </c>
      <c r="F158" s="132">
        <v>1</v>
      </c>
      <c r="G158" s="151">
        <f>F156</f>
        <v>3</v>
      </c>
      <c r="H158" s="20">
        <v>10000</v>
      </c>
      <c r="I158" s="17">
        <f t="shared" si="14"/>
        <v>710000</v>
      </c>
      <c r="J158" s="98"/>
      <c r="M158" s="31"/>
    </row>
    <row r="159" spans="1:13" s="3" customFormat="1" ht="18.55" outlineLevel="1">
      <c r="A159" s="98"/>
      <c r="B159" s="576" t="s">
        <v>7</v>
      </c>
      <c r="C159" s="128" t="s">
        <v>39</v>
      </c>
      <c r="D159" s="124" t="s">
        <v>16</v>
      </c>
      <c r="E159" s="23" t="str">
        <f>E155</f>
        <v>Thắng</v>
      </c>
      <c r="F159" s="137">
        <v>3</v>
      </c>
      <c r="G159" s="152">
        <f>F161</f>
        <v>2</v>
      </c>
      <c r="H159" s="24">
        <v>0</v>
      </c>
      <c r="I159" s="17">
        <f t="shared" si="14"/>
        <v>710000</v>
      </c>
      <c r="J159" s="98"/>
      <c r="M159" s="31"/>
    </row>
    <row r="160" spans="1:13" s="3" customFormat="1" ht="18.55" outlineLevel="1">
      <c r="A160" s="98"/>
      <c r="B160" s="576"/>
      <c r="C160" s="128" t="s">
        <v>39</v>
      </c>
      <c r="D160" s="124" t="s">
        <v>0</v>
      </c>
      <c r="E160" s="23" t="s">
        <v>1</v>
      </c>
      <c r="F160" s="138">
        <v>3</v>
      </c>
      <c r="G160" s="152">
        <f>F162</f>
        <v>2</v>
      </c>
      <c r="H160" s="24">
        <v>0</v>
      </c>
      <c r="I160" s="17">
        <f t="shared" si="14"/>
        <v>710000</v>
      </c>
      <c r="J160" s="98"/>
      <c r="M160" s="31"/>
    </row>
    <row r="161" spans="1:13" s="3" customFormat="1" ht="18.55" outlineLevel="1">
      <c r="A161" s="98"/>
      <c r="B161" s="576"/>
      <c r="C161" s="128" t="s">
        <v>39</v>
      </c>
      <c r="D161" s="124" t="s">
        <v>23</v>
      </c>
      <c r="E161" s="23" t="s">
        <v>17</v>
      </c>
      <c r="F161" s="138">
        <v>2</v>
      </c>
      <c r="G161" s="152">
        <f>F159</f>
        <v>3</v>
      </c>
      <c r="H161" s="24">
        <v>10000</v>
      </c>
      <c r="I161" s="17">
        <f t="shared" si="14"/>
        <v>720000</v>
      </c>
      <c r="J161" s="98"/>
      <c r="M161" s="31"/>
    </row>
    <row r="162" spans="1:13" s="3" customFormat="1" ht="18.55" outlineLevel="1">
      <c r="A162" s="98"/>
      <c r="B162" s="576"/>
      <c r="C162" s="128" t="s">
        <v>39</v>
      </c>
      <c r="D162" s="124" t="s">
        <v>24</v>
      </c>
      <c r="E162" s="23" t="s">
        <v>17</v>
      </c>
      <c r="F162" s="133">
        <v>2</v>
      </c>
      <c r="G162" s="153">
        <f>F160</f>
        <v>3</v>
      </c>
      <c r="H162" s="24">
        <v>10000</v>
      </c>
      <c r="I162" s="17">
        <f t="shared" si="14"/>
        <v>730000</v>
      </c>
      <c r="J162" s="98"/>
      <c r="M162" s="31"/>
    </row>
    <row r="163" spans="1:13" s="3" customFormat="1" ht="18.55" outlineLevel="1">
      <c r="A163" s="98"/>
      <c r="B163" s="574" t="s">
        <v>8</v>
      </c>
      <c r="C163" s="128" t="s">
        <v>39</v>
      </c>
      <c r="D163" s="123" t="s">
        <v>15</v>
      </c>
      <c r="E163" s="15" t="s">
        <v>1</v>
      </c>
      <c r="F163" s="134">
        <v>3</v>
      </c>
      <c r="G163" s="150">
        <f>F165</f>
        <v>2</v>
      </c>
      <c r="H163" s="16">
        <v>0</v>
      </c>
      <c r="I163" s="17">
        <f>I162+H163</f>
        <v>730000</v>
      </c>
      <c r="J163" s="98"/>
      <c r="M163" s="31"/>
    </row>
    <row r="164" spans="1:13" s="3" customFormat="1" ht="18.55" outlineLevel="1">
      <c r="A164" s="98"/>
      <c r="B164" s="575"/>
      <c r="C164" s="128" t="s">
        <v>39</v>
      </c>
      <c r="D164" s="37" t="s">
        <v>206</v>
      </c>
      <c r="E164" s="19" t="s">
        <v>1</v>
      </c>
      <c r="F164" s="135">
        <v>3</v>
      </c>
      <c r="G164" s="150">
        <f>F166</f>
        <v>2</v>
      </c>
      <c r="H164" s="20">
        <v>0</v>
      </c>
      <c r="I164" s="17">
        <f t="shared" ref="I164:I170" si="15">I163+H164</f>
        <v>730000</v>
      </c>
      <c r="J164" s="98"/>
      <c r="M164" s="31"/>
    </row>
    <row r="165" spans="1:13" s="3" customFormat="1" ht="18.55" outlineLevel="1">
      <c r="A165" s="98"/>
      <c r="B165" s="575"/>
      <c r="C165" s="128" t="s">
        <v>39</v>
      </c>
      <c r="D165" s="37" t="s">
        <v>4</v>
      </c>
      <c r="E165" s="19" t="s">
        <v>17</v>
      </c>
      <c r="F165" s="135">
        <v>2</v>
      </c>
      <c r="G165" s="150">
        <f>F163</f>
        <v>3</v>
      </c>
      <c r="H165" s="20">
        <v>10000</v>
      </c>
      <c r="I165" s="17">
        <f t="shared" si="15"/>
        <v>740000</v>
      </c>
      <c r="J165" s="98"/>
      <c r="M165" s="31"/>
    </row>
    <row r="166" spans="1:13" s="3" customFormat="1" ht="18.55" outlineLevel="1">
      <c r="A166" s="98"/>
      <c r="B166" s="575"/>
      <c r="C166" s="128" t="s">
        <v>39</v>
      </c>
      <c r="D166" s="37" t="s">
        <v>5</v>
      </c>
      <c r="E166" s="19" t="s">
        <v>17</v>
      </c>
      <c r="F166" s="132">
        <v>2</v>
      </c>
      <c r="G166" s="151">
        <f>F164</f>
        <v>3</v>
      </c>
      <c r="H166" s="20">
        <v>10000</v>
      </c>
      <c r="I166" s="17">
        <f t="shared" si="15"/>
        <v>750000</v>
      </c>
      <c r="J166" s="98"/>
      <c r="M166" s="31"/>
    </row>
    <row r="167" spans="1:13" s="3" customFormat="1" ht="18.55" outlineLevel="1">
      <c r="A167" s="98"/>
      <c r="B167" s="576" t="s">
        <v>10</v>
      </c>
      <c r="C167" s="128" t="s">
        <v>39</v>
      </c>
      <c r="D167" s="124" t="s">
        <v>4</v>
      </c>
      <c r="E167" s="23" t="str">
        <f>E163</f>
        <v>Thắng</v>
      </c>
      <c r="F167" s="137">
        <v>3</v>
      </c>
      <c r="G167" s="152">
        <f>F169</f>
        <v>2</v>
      </c>
      <c r="H167" s="24">
        <v>0</v>
      </c>
      <c r="I167" s="17">
        <f t="shared" si="15"/>
        <v>750000</v>
      </c>
      <c r="J167" s="98"/>
      <c r="M167" s="31"/>
    </row>
    <row r="168" spans="1:13" s="3" customFormat="1" ht="18.55" outlineLevel="1">
      <c r="A168" s="98"/>
      <c r="B168" s="576"/>
      <c r="C168" s="128" t="s">
        <v>39</v>
      </c>
      <c r="D168" s="124" t="s">
        <v>5</v>
      </c>
      <c r="E168" s="23" t="s">
        <v>1</v>
      </c>
      <c r="F168" s="138">
        <v>3</v>
      </c>
      <c r="G168" s="152">
        <f>F170</f>
        <v>2</v>
      </c>
      <c r="H168" s="24">
        <v>0</v>
      </c>
      <c r="I168" s="17">
        <f t="shared" si="15"/>
        <v>750000</v>
      </c>
      <c r="J168" s="98"/>
      <c r="M168" s="31"/>
    </row>
    <row r="169" spans="1:13" s="3" customFormat="1" ht="18.55" outlineLevel="1">
      <c r="A169" s="98"/>
      <c r="B169" s="576"/>
      <c r="C169" s="128" t="s">
        <v>39</v>
      </c>
      <c r="D169" s="124" t="s">
        <v>15</v>
      </c>
      <c r="E169" s="23" t="s">
        <v>17</v>
      </c>
      <c r="F169" s="138">
        <v>2</v>
      </c>
      <c r="G169" s="152">
        <f>F167</f>
        <v>3</v>
      </c>
      <c r="H169" s="24">
        <v>10000</v>
      </c>
      <c r="I169" s="17">
        <f t="shared" si="15"/>
        <v>760000</v>
      </c>
      <c r="J169" s="98"/>
      <c r="M169" s="31"/>
    </row>
    <row r="170" spans="1:13" s="3" customFormat="1" ht="18.55" outlineLevel="1">
      <c r="A170" s="98"/>
      <c r="B170" s="576"/>
      <c r="C170" s="128" t="s">
        <v>39</v>
      </c>
      <c r="D170" s="124" t="s">
        <v>206</v>
      </c>
      <c r="E170" s="23" t="s">
        <v>17</v>
      </c>
      <c r="F170" s="133">
        <v>2</v>
      </c>
      <c r="G170" s="153">
        <f>F168</f>
        <v>3</v>
      </c>
      <c r="H170" s="24"/>
      <c r="I170" s="17">
        <f t="shared" si="15"/>
        <v>760000</v>
      </c>
      <c r="J170" s="98"/>
      <c r="M170" s="31"/>
    </row>
    <row r="171" spans="1:13" s="3" customFormat="1" ht="18.55" outlineLevel="1">
      <c r="A171" s="98"/>
      <c r="B171" s="574" t="s">
        <v>31</v>
      </c>
      <c r="C171" s="128" t="s">
        <v>39</v>
      </c>
      <c r="D171" s="123" t="s">
        <v>4</v>
      </c>
      <c r="E171" s="15" t="s">
        <v>1</v>
      </c>
      <c r="F171" s="134">
        <v>3</v>
      </c>
      <c r="G171" s="150">
        <f>F173</f>
        <v>2</v>
      </c>
      <c r="H171" s="16">
        <v>0</v>
      </c>
      <c r="I171" s="17">
        <f>I170+H171</f>
        <v>760000</v>
      </c>
      <c r="J171" s="98"/>
      <c r="M171" s="31"/>
    </row>
    <row r="172" spans="1:13" s="3" customFormat="1" ht="18.55" outlineLevel="1">
      <c r="A172" s="98"/>
      <c r="B172" s="575"/>
      <c r="C172" s="128" t="s">
        <v>39</v>
      </c>
      <c r="D172" s="37" t="s">
        <v>5</v>
      </c>
      <c r="E172" s="19" t="s">
        <v>1</v>
      </c>
      <c r="F172" s="135">
        <v>3</v>
      </c>
      <c r="G172" s="150">
        <f>F174</f>
        <v>2</v>
      </c>
      <c r="H172" s="20">
        <v>0</v>
      </c>
      <c r="I172" s="17">
        <f t="shared" ref="I172:I178" si="16">I171+H172</f>
        <v>760000</v>
      </c>
      <c r="J172" s="98"/>
      <c r="M172" s="31"/>
    </row>
    <row r="173" spans="1:13" s="3" customFormat="1" ht="18.55" outlineLevel="1">
      <c r="A173" s="98"/>
      <c r="B173" s="575"/>
      <c r="C173" s="128" t="s">
        <v>39</v>
      </c>
      <c r="D173" s="37" t="s">
        <v>15</v>
      </c>
      <c r="E173" s="19" t="s">
        <v>17</v>
      </c>
      <c r="F173" s="135">
        <v>2</v>
      </c>
      <c r="G173" s="150">
        <f>F171</f>
        <v>3</v>
      </c>
      <c r="H173" s="20">
        <v>10000</v>
      </c>
      <c r="I173" s="17">
        <f t="shared" si="16"/>
        <v>770000</v>
      </c>
      <c r="J173" s="98"/>
      <c r="M173" s="31"/>
    </row>
    <row r="174" spans="1:13" s="3" customFormat="1" ht="18.55" outlineLevel="1">
      <c r="A174" s="98"/>
      <c r="B174" s="575"/>
      <c r="C174" s="128" t="s">
        <v>39</v>
      </c>
      <c r="D174" s="37" t="s">
        <v>206</v>
      </c>
      <c r="E174" s="19" t="s">
        <v>17</v>
      </c>
      <c r="F174" s="132">
        <v>2</v>
      </c>
      <c r="G174" s="151">
        <f>F172</f>
        <v>3</v>
      </c>
      <c r="H174" s="20"/>
      <c r="I174" s="17">
        <f t="shared" si="16"/>
        <v>770000</v>
      </c>
      <c r="J174" s="98"/>
      <c r="M174" s="31"/>
    </row>
    <row r="175" spans="1:13" s="3" customFormat="1" ht="18.55" outlineLevel="1">
      <c r="A175" s="98"/>
      <c r="B175" s="576" t="s">
        <v>36</v>
      </c>
      <c r="C175" s="128" t="s">
        <v>39</v>
      </c>
      <c r="D175" s="124" t="s">
        <v>4</v>
      </c>
      <c r="E175" s="23" t="str">
        <f>E171</f>
        <v>Thắng</v>
      </c>
      <c r="F175" s="137">
        <v>3</v>
      </c>
      <c r="G175" s="152">
        <f>F177</f>
        <v>2</v>
      </c>
      <c r="H175" s="24">
        <v>0</v>
      </c>
      <c r="I175" s="17">
        <f t="shared" si="16"/>
        <v>770000</v>
      </c>
      <c r="J175" s="98"/>
      <c r="M175" s="31"/>
    </row>
    <row r="176" spans="1:13" s="3" customFormat="1" ht="18.55" outlineLevel="1">
      <c r="A176" s="98"/>
      <c r="B176" s="576"/>
      <c r="C176" s="128" t="s">
        <v>39</v>
      </c>
      <c r="D176" s="124" t="s">
        <v>5</v>
      </c>
      <c r="E176" s="23" t="s">
        <v>1</v>
      </c>
      <c r="F176" s="138">
        <v>3</v>
      </c>
      <c r="G176" s="152">
        <f>F178</f>
        <v>2</v>
      </c>
      <c r="H176" s="24">
        <v>0</v>
      </c>
      <c r="I176" s="17">
        <f t="shared" si="16"/>
        <v>770000</v>
      </c>
      <c r="J176" s="98"/>
      <c r="M176" s="31"/>
    </row>
    <row r="177" spans="1:13" s="3" customFormat="1" ht="18.55" outlineLevel="1">
      <c r="A177" s="98"/>
      <c r="B177" s="576"/>
      <c r="C177" s="128" t="s">
        <v>39</v>
      </c>
      <c r="D177" s="124" t="s">
        <v>9</v>
      </c>
      <c r="E177" s="23" t="s">
        <v>17</v>
      </c>
      <c r="F177" s="138">
        <v>2</v>
      </c>
      <c r="G177" s="152">
        <f>F175</f>
        <v>3</v>
      </c>
      <c r="H177" s="24">
        <v>10000</v>
      </c>
      <c r="I177" s="17">
        <f t="shared" si="16"/>
        <v>780000</v>
      </c>
      <c r="J177" s="98"/>
      <c r="M177" s="31"/>
    </row>
    <row r="178" spans="1:13" s="3" customFormat="1" ht="18.55" outlineLevel="1">
      <c r="A178" s="98"/>
      <c r="B178" s="576"/>
      <c r="C178" s="128" t="s">
        <v>39</v>
      </c>
      <c r="D178" s="124" t="s">
        <v>206</v>
      </c>
      <c r="E178" s="23" t="s">
        <v>17</v>
      </c>
      <c r="F178" s="133">
        <v>2</v>
      </c>
      <c r="G178" s="153">
        <f>F176</f>
        <v>3</v>
      </c>
      <c r="H178" s="24"/>
      <c r="I178" s="17">
        <f t="shared" si="16"/>
        <v>780000</v>
      </c>
      <c r="J178" s="98"/>
      <c r="M178" s="31"/>
    </row>
    <row r="179" spans="1:13" s="3" customFormat="1" ht="18.55" outlineLevel="1">
      <c r="A179" s="98"/>
      <c r="B179" s="574" t="s">
        <v>37</v>
      </c>
      <c r="C179" s="128" t="s">
        <v>39</v>
      </c>
      <c r="D179" s="123" t="s">
        <v>23</v>
      </c>
      <c r="E179" s="15" t="s">
        <v>1</v>
      </c>
      <c r="F179" s="134">
        <v>3</v>
      </c>
      <c r="G179" s="150">
        <f>F181</f>
        <v>2</v>
      </c>
      <c r="H179" s="16">
        <v>0</v>
      </c>
      <c r="I179" s="17">
        <f>I178+H179</f>
        <v>780000</v>
      </c>
      <c r="J179" s="98"/>
      <c r="M179" s="31"/>
    </row>
    <row r="180" spans="1:13" s="3" customFormat="1" ht="18.55" outlineLevel="1">
      <c r="A180" s="98"/>
      <c r="B180" s="575"/>
      <c r="C180" s="128" t="s">
        <v>39</v>
      </c>
      <c r="D180" s="37" t="s">
        <v>24</v>
      </c>
      <c r="E180" s="19" t="s">
        <v>1</v>
      </c>
      <c r="F180" s="135">
        <v>3</v>
      </c>
      <c r="G180" s="150">
        <f>F182</f>
        <v>2</v>
      </c>
      <c r="H180" s="20">
        <v>0</v>
      </c>
      <c r="I180" s="17">
        <f t="shared" ref="I180:I186" si="17">I179+H180</f>
        <v>780000</v>
      </c>
      <c r="J180" s="98"/>
      <c r="M180" s="31"/>
    </row>
    <row r="181" spans="1:13" s="3" customFormat="1" ht="18.55" outlineLevel="1">
      <c r="A181" s="98"/>
      <c r="B181" s="575"/>
      <c r="C181" s="128" t="s">
        <v>39</v>
      </c>
      <c r="D181" s="37" t="s">
        <v>14</v>
      </c>
      <c r="E181" s="19" t="s">
        <v>17</v>
      </c>
      <c r="F181" s="135">
        <v>2</v>
      </c>
      <c r="G181" s="150">
        <f>F179</f>
        <v>3</v>
      </c>
      <c r="H181" s="20">
        <v>10000</v>
      </c>
      <c r="I181" s="17">
        <f t="shared" si="17"/>
        <v>790000</v>
      </c>
      <c r="J181" s="98"/>
      <c r="M181" s="31"/>
    </row>
    <row r="182" spans="1:13" s="3" customFormat="1" ht="18.55" outlineLevel="1">
      <c r="A182" s="98"/>
      <c r="B182" s="575"/>
      <c r="C182" s="128" t="s">
        <v>39</v>
      </c>
      <c r="D182" s="37" t="s">
        <v>15</v>
      </c>
      <c r="E182" s="19" t="s">
        <v>17</v>
      </c>
      <c r="F182" s="132">
        <v>2</v>
      </c>
      <c r="G182" s="151">
        <f>F180</f>
        <v>3</v>
      </c>
      <c r="H182" s="20">
        <v>10000</v>
      </c>
      <c r="I182" s="17">
        <f t="shared" si="17"/>
        <v>800000</v>
      </c>
      <c r="J182" s="98"/>
      <c r="M182" s="31"/>
    </row>
    <row r="183" spans="1:13" s="3" customFormat="1" ht="18.55" outlineLevel="1">
      <c r="A183" s="98"/>
      <c r="B183" s="576" t="s">
        <v>41</v>
      </c>
      <c r="C183" s="128" t="s">
        <v>39</v>
      </c>
      <c r="D183" s="124" t="s">
        <v>25</v>
      </c>
      <c r="E183" s="23" t="str">
        <f>E179</f>
        <v>Thắng</v>
      </c>
      <c r="F183" s="137">
        <v>3</v>
      </c>
      <c r="G183" s="152">
        <f>F185</f>
        <v>1</v>
      </c>
      <c r="H183" s="24">
        <v>0</v>
      </c>
      <c r="I183" s="17">
        <f t="shared" si="17"/>
        <v>800000</v>
      </c>
      <c r="J183" s="98"/>
      <c r="M183" s="31"/>
    </row>
    <row r="184" spans="1:13" s="3" customFormat="1" ht="18.55" outlineLevel="1">
      <c r="A184" s="98"/>
      <c r="B184" s="576"/>
      <c r="C184" s="128" t="s">
        <v>39</v>
      </c>
      <c r="D184" s="124" t="s">
        <v>5</v>
      </c>
      <c r="E184" s="23" t="s">
        <v>1</v>
      </c>
      <c r="F184" s="138">
        <v>3</v>
      </c>
      <c r="G184" s="152">
        <f>F186</f>
        <v>1</v>
      </c>
      <c r="H184" s="24">
        <v>0</v>
      </c>
      <c r="I184" s="17">
        <f t="shared" si="17"/>
        <v>800000</v>
      </c>
      <c r="J184" s="98"/>
      <c r="M184" s="31"/>
    </row>
    <row r="185" spans="1:13" s="3" customFormat="1" ht="18.55" outlineLevel="1">
      <c r="A185" s="98"/>
      <c r="B185" s="576"/>
      <c r="C185" s="128" t="s">
        <v>39</v>
      </c>
      <c r="D185" s="124" t="s">
        <v>9</v>
      </c>
      <c r="E185" s="23" t="s">
        <v>17</v>
      </c>
      <c r="F185" s="138">
        <v>1</v>
      </c>
      <c r="G185" s="152">
        <f>F183</f>
        <v>3</v>
      </c>
      <c r="H185" s="24">
        <v>10000</v>
      </c>
      <c r="I185" s="17">
        <f t="shared" si="17"/>
        <v>810000</v>
      </c>
      <c r="J185" s="98"/>
      <c r="M185" s="31"/>
    </row>
    <row r="186" spans="1:13" s="3" customFormat="1" ht="18.55" outlineLevel="1">
      <c r="A186" s="98"/>
      <c r="B186" s="576"/>
      <c r="C186" s="128" t="s">
        <v>39</v>
      </c>
      <c r="D186" s="124" t="s">
        <v>16</v>
      </c>
      <c r="E186" s="23" t="s">
        <v>17</v>
      </c>
      <c r="F186" s="133">
        <v>1</v>
      </c>
      <c r="G186" s="153">
        <f>F184</f>
        <v>3</v>
      </c>
      <c r="H186" s="24">
        <v>10000</v>
      </c>
      <c r="I186" s="17">
        <f t="shared" si="17"/>
        <v>820000</v>
      </c>
      <c r="J186" s="98"/>
      <c r="M186" s="31"/>
    </row>
    <row r="187" spans="1:13" s="3" customFormat="1" ht="18.55" outlineLevel="1">
      <c r="A187" s="98"/>
      <c r="B187" s="574" t="s">
        <v>48</v>
      </c>
      <c r="C187" s="128" t="s">
        <v>39</v>
      </c>
      <c r="D187" s="123" t="s">
        <v>23</v>
      </c>
      <c r="E187" s="15" t="s">
        <v>1</v>
      </c>
      <c r="F187" s="134">
        <v>3</v>
      </c>
      <c r="G187" s="150">
        <f>F189</f>
        <v>2</v>
      </c>
      <c r="H187" s="16">
        <v>0</v>
      </c>
      <c r="I187" s="17">
        <f>I186+H187</f>
        <v>820000</v>
      </c>
      <c r="J187" s="98"/>
      <c r="M187" s="31"/>
    </row>
    <row r="188" spans="1:13" s="3" customFormat="1" ht="18.55" outlineLevel="1">
      <c r="A188" s="98"/>
      <c r="B188" s="575"/>
      <c r="C188" s="128" t="s">
        <v>39</v>
      </c>
      <c r="D188" s="37" t="s">
        <v>24</v>
      </c>
      <c r="E188" s="19" t="s">
        <v>1</v>
      </c>
      <c r="F188" s="135">
        <v>3</v>
      </c>
      <c r="G188" s="150">
        <f>F190</f>
        <v>2</v>
      </c>
      <c r="H188" s="20">
        <v>0</v>
      </c>
      <c r="I188" s="17">
        <f t="shared" ref="I188:I194" si="18">I187+H188</f>
        <v>820000</v>
      </c>
      <c r="J188" s="98"/>
      <c r="M188" s="31"/>
    </row>
    <row r="189" spans="1:13" s="3" customFormat="1" ht="18.55" outlineLevel="1">
      <c r="A189" s="98"/>
      <c r="B189" s="575"/>
      <c r="C189" s="128" t="s">
        <v>39</v>
      </c>
      <c r="D189" s="37" t="s">
        <v>5</v>
      </c>
      <c r="E189" s="19" t="s">
        <v>17</v>
      </c>
      <c r="F189" s="135">
        <v>2</v>
      </c>
      <c r="G189" s="150">
        <f>F187</f>
        <v>3</v>
      </c>
      <c r="H189" s="20">
        <v>10000</v>
      </c>
      <c r="I189" s="17">
        <f t="shared" si="18"/>
        <v>830000</v>
      </c>
      <c r="J189" s="98"/>
      <c r="M189" s="31"/>
    </row>
    <row r="190" spans="1:13" s="3" customFormat="1" ht="18.55" outlineLevel="1">
      <c r="A190" s="98"/>
      <c r="B190" s="575"/>
      <c r="C190" s="128" t="s">
        <v>39</v>
      </c>
      <c r="D190" s="37" t="s">
        <v>15</v>
      </c>
      <c r="E190" s="19" t="s">
        <v>17</v>
      </c>
      <c r="F190" s="132">
        <v>2</v>
      </c>
      <c r="G190" s="151">
        <f>F188</f>
        <v>3</v>
      </c>
      <c r="H190" s="20">
        <v>10000</v>
      </c>
      <c r="I190" s="17">
        <f t="shared" si="18"/>
        <v>840000</v>
      </c>
      <c r="J190" s="98"/>
      <c r="M190" s="31"/>
    </row>
    <row r="191" spans="1:13" s="3" customFormat="1" ht="18.55" outlineLevel="1">
      <c r="A191" s="98"/>
      <c r="B191" s="576" t="s">
        <v>92</v>
      </c>
      <c r="C191" s="128" t="s">
        <v>39</v>
      </c>
      <c r="D191" s="124" t="s">
        <v>25</v>
      </c>
      <c r="E191" s="23" t="str">
        <f>E187</f>
        <v>Thắng</v>
      </c>
      <c r="F191" s="137">
        <v>3</v>
      </c>
      <c r="G191" s="152">
        <f>F193</f>
        <v>1</v>
      </c>
      <c r="H191" s="24">
        <v>0</v>
      </c>
      <c r="I191" s="17">
        <f t="shared" si="18"/>
        <v>840000</v>
      </c>
      <c r="J191" s="98"/>
      <c r="M191" s="31"/>
    </row>
    <row r="192" spans="1:13" s="3" customFormat="1" ht="18.55" outlineLevel="1">
      <c r="A192" s="98"/>
      <c r="B192" s="576"/>
      <c r="C192" s="128" t="s">
        <v>39</v>
      </c>
      <c r="D192" s="124" t="s">
        <v>9</v>
      </c>
      <c r="E192" s="23" t="s">
        <v>1</v>
      </c>
      <c r="F192" s="138">
        <v>3</v>
      </c>
      <c r="G192" s="152">
        <f>F194</f>
        <v>1</v>
      </c>
      <c r="H192" s="24">
        <v>0</v>
      </c>
      <c r="I192" s="17">
        <f t="shared" si="18"/>
        <v>840000</v>
      </c>
      <c r="J192" s="98"/>
      <c r="M192" s="31"/>
    </row>
    <row r="193" spans="1:13" s="3" customFormat="1" ht="18.55" outlineLevel="1">
      <c r="A193" s="98"/>
      <c r="B193" s="576"/>
      <c r="C193" s="128" t="s">
        <v>39</v>
      </c>
      <c r="D193" s="124" t="s">
        <v>4</v>
      </c>
      <c r="E193" s="23" t="s">
        <v>17</v>
      </c>
      <c r="F193" s="138">
        <v>1</v>
      </c>
      <c r="G193" s="152">
        <f>F191</f>
        <v>3</v>
      </c>
      <c r="H193" s="24">
        <v>10000</v>
      </c>
      <c r="I193" s="17">
        <f t="shared" si="18"/>
        <v>850000</v>
      </c>
      <c r="J193" s="98"/>
      <c r="M193" s="31"/>
    </row>
    <row r="194" spans="1:13" s="3" customFormat="1" ht="18.55" outlineLevel="1">
      <c r="A194" s="98"/>
      <c r="B194" s="576"/>
      <c r="C194" s="128" t="s">
        <v>39</v>
      </c>
      <c r="D194" s="124" t="s">
        <v>206</v>
      </c>
      <c r="E194" s="23" t="s">
        <v>17</v>
      </c>
      <c r="F194" s="139">
        <v>1</v>
      </c>
      <c r="G194" s="153">
        <f>F192</f>
        <v>3</v>
      </c>
      <c r="H194" s="24"/>
      <c r="I194" s="17">
        <f t="shared" si="18"/>
        <v>850000</v>
      </c>
      <c r="J194" s="98"/>
      <c r="M194" s="31"/>
    </row>
    <row r="195" spans="1:13" s="3" customFormat="1" ht="18.55">
      <c r="A195" s="98"/>
      <c r="B195" s="6" t="s">
        <v>197</v>
      </c>
      <c r="C195" s="7"/>
      <c r="D195" s="122"/>
      <c r="E195" s="9"/>
      <c r="F195" s="9"/>
      <c r="G195" s="9"/>
      <c r="H195" s="11">
        <f>SUM(H196:H215)</f>
        <v>100000</v>
      </c>
      <c r="I195" s="12">
        <v>0</v>
      </c>
      <c r="J195" s="98"/>
      <c r="M195" s="31"/>
    </row>
    <row r="196" spans="1:13" s="3" customFormat="1" ht="18.55" outlineLevel="1">
      <c r="A196" s="98"/>
      <c r="B196" s="574" t="s">
        <v>2</v>
      </c>
      <c r="C196" s="128" t="s">
        <v>39</v>
      </c>
      <c r="D196" s="123" t="s">
        <v>4</v>
      </c>
      <c r="E196" s="15" t="s">
        <v>1</v>
      </c>
      <c r="F196" s="136">
        <v>3</v>
      </c>
      <c r="G196" s="150">
        <f>F198</f>
        <v>2</v>
      </c>
      <c r="H196" s="16">
        <v>0</v>
      </c>
      <c r="I196" s="17">
        <f>I194+H196</f>
        <v>850000</v>
      </c>
      <c r="J196" s="98"/>
      <c r="M196" s="31"/>
    </row>
    <row r="197" spans="1:13" s="3" customFormat="1" ht="18.55" outlineLevel="1">
      <c r="A197" s="98"/>
      <c r="B197" s="575"/>
      <c r="C197" s="128" t="s">
        <v>39</v>
      </c>
      <c r="D197" s="37" t="s">
        <v>24</v>
      </c>
      <c r="E197" s="19" t="s">
        <v>1</v>
      </c>
      <c r="F197" s="135">
        <v>3</v>
      </c>
      <c r="G197" s="150">
        <f>F199</f>
        <v>2</v>
      </c>
      <c r="H197" s="20">
        <v>0</v>
      </c>
      <c r="I197" s="17">
        <f t="shared" ref="I197:I203" si="19">I196+H197</f>
        <v>850000</v>
      </c>
      <c r="J197" s="98"/>
      <c r="M197" s="31"/>
    </row>
    <row r="198" spans="1:13" s="3" customFormat="1" ht="18.55" outlineLevel="1">
      <c r="A198" s="98"/>
      <c r="B198" s="575"/>
      <c r="C198" s="128" t="s">
        <v>39</v>
      </c>
      <c r="D198" s="37" t="s">
        <v>14</v>
      </c>
      <c r="E198" s="19" t="s">
        <v>17</v>
      </c>
      <c r="F198" s="135">
        <v>2</v>
      </c>
      <c r="G198" s="150">
        <f>F196</f>
        <v>3</v>
      </c>
      <c r="H198" s="20">
        <v>10000</v>
      </c>
      <c r="I198" s="17">
        <f t="shared" si="19"/>
        <v>860000</v>
      </c>
      <c r="J198" s="98"/>
      <c r="M198" s="31"/>
    </row>
    <row r="199" spans="1:13" s="3" customFormat="1" ht="18.55" outlineLevel="1">
      <c r="A199" s="98"/>
      <c r="B199" s="575"/>
      <c r="C199" s="128" t="s">
        <v>39</v>
      </c>
      <c r="D199" s="37" t="s">
        <v>23</v>
      </c>
      <c r="E199" s="19" t="s">
        <v>17</v>
      </c>
      <c r="F199" s="132">
        <v>2</v>
      </c>
      <c r="G199" s="151">
        <f>F197</f>
        <v>3</v>
      </c>
      <c r="H199" s="20">
        <v>10000</v>
      </c>
      <c r="I199" s="17">
        <f t="shared" si="19"/>
        <v>870000</v>
      </c>
      <c r="J199" s="98"/>
      <c r="M199" s="31"/>
    </row>
    <row r="200" spans="1:13" s="3" customFormat="1" ht="18.55" outlineLevel="1">
      <c r="A200" s="98"/>
      <c r="B200" s="576" t="s">
        <v>3</v>
      </c>
      <c r="C200" s="128" t="s">
        <v>39</v>
      </c>
      <c r="D200" s="124" t="s">
        <v>16</v>
      </c>
      <c r="E200" s="23" t="str">
        <f>E196</f>
        <v>Thắng</v>
      </c>
      <c r="F200" s="137">
        <v>3</v>
      </c>
      <c r="G200" s="152">
        <f>F202</f>
        <v>1</v>
      </c>
      <c r="H200" s="24">
        <v>0</v>
      </c>
      <c r="I200" s="17">
        <f t="shared" si="19"/>
        <v>870000</v>
      </c>
      <c r="J200" s="98"/>
      <c r="M200" s="31"/>
    </row>
    <row r="201" spans="1:13" s="3" customFormat="1" ht="18.55" outlineLevel="1">
      <c r="A201" s="98"/>
      <c r="B201" s="576"/>
      <c r="C201" s="128" t="s">
        <v>39</v>
      </c>
      <c r="D201" s="124" t="s">
        <v>0</v>
      </c>
      <c r="E201" s="23" t="s">
        <v>1</v>
      </c>
      <c r="F201" s="138">
        <v>3</v>
      </c>
      <c r="G201" s="152">
        <f>F203</f>
        <v>1</v>
      </c>
      <c r="H201" s="24">
        <v>0</v>
      </c>
      <c r="I201" s="17">
        <f t="shared" si="19"/>
        <v>870000</v>
      </c>
      <c r="J201" s="98"/>
      <c r="M201" s="31"/>
    </row>
    <row r="202" spans="1:13" s="3" customFormat="1" ht="18.55" outlineLevel="1">
      <c r="A202" s="98"/>
      <c r="B202" s="576"/>
      <c r="C202" s="128" t="s">
        <v>39</v>
      </c>
      <c r="D202" s="124" t="s">
        <v>14</v>
      </c>
      <c r="E202" s="23" t="s">
        <v>17</v>
      </c>
      <c r="F202" s="138">
        <v>1</v>
      </c>
      <c r="G202" s="152">
        <f>F200</f>
        <v>3</v>
      </c>
      <c r="H202" s="24">
        <v>10000</v>
      </c>
      <c r="I202" s="17">
        <f t="shared" si="19"/>
        <v>880000</v>
      </c>
      <c r="J202" s="98"/>
      <c r="M202" s="31"/>
    </row>
    <row r="203" spans="1:13" s="3" customFormat="1" ht="18.55" outlineLevel="1">
      <c r="A203" s="98"/>
      <c r="B203" s="576"/>
      <c r="C203" s="128" t="s">
        <v>39</v>
      </c>
      <c r="D203" s="124" t="s">
        <v>15</v>
      </c>
      <c r="E203" s="23" t="s">
        <v>17</v>
      </c>
      <c r="F203" s="133">
        <v>1</v>
      </c>
      <c r="G203" s="153">
        <f>F201</f>
        <v>3</v>
      </c>
      <c r="H203" s="24">
        <v>10000</v>
      </c>
      <c r="I203" s="17">
        <f t="shared" si="19"/>
        <v>890000</v>
      </c>
      <c r="J203" s="98"/>
      <c r="M203" s="31"/>
    </row>
    <row r="204" spans="1:13" s="3" customFormat="1" ht="18.55" outlineLevel="1">
      <c r="A204" s="98"/>
      <c r="B204" s="574" t="s">
        <v>6</v>
      </c>
      <c r="C204" s="128" t="s">
        <v>39</v>
      </c>
      <c r="D204" s="123" t="s">
        <v>23</v>
      </c>
      <c r="E204" s="15" t="s">
        <v>1</v>
      </c>
      <c r="F204" s="134">
        <v>3</v>
      </c>
      <c r="G204" s="150">
        <f>F206</f>
        <v>2</v>
      </c>
      <c r="H204" s="16">
        <v>0</v>
      </c>
      <c r="I204" s="17">
        <f>I203+H204</f>
        <v>890000</v>
      </c>
      <c r="J204" s="98"/>
      <c r="M204" s="31"/>
    </row>
    <row r="205" spans="1:13" s="3" customFormat="1" ht="18.55" outlineLevel="1">
      <c r="A205" s="98"/>
      <c r="B205" s="575"/>
      <c r="C205" s="128" t="s">
        <v>39</v>
      </c>
      <c r="D205" s="37" t="s">
        <v>14</v>
      </c>
      <c r="E205" s="19" t="s">
        <v>1</v>
      </c>
      <c r="F205" s="135">
        <v>3</v>
      </c>
      <c r="G205" s="150">
        <f>F207</f>
        <v>2</v>
      </c>
      <c r="H205" s="20">
        <v>0</v>
      </c>
      <c r="I205" s="17">
        <f t="shared" ref="I205:I211" si="20">I204+H205</f>
        <v>890000</v>
      </c>
      <c r="J205" s="98"/>
      <c r="M205" s="31"/>
    </row>
    <row r="206" spans="1:13" s="3" customFormat="1" ht="18.55" outlineLevel="1">
      <c r="A206" s="98"/>
      <c r="B206" s="575"/>
      <c r="C206" s="128" t="s">
        <v>39</v>
      </c>
      <c r="D206" s="37" t="s">
        <v>4</v>
      </c>
      <c r="E206" s="19" t="s">
        <v>17</v>
      </c>
      <c r="F206" s="135">
        <v>2</v>
      </c>
      <c r="G206" s="150">
        <f>F204</f>
        <v>3</v>
      </c>
      <c r="H206" s="20">
        <v>10000</v>
      </c>
      <c r="I206" s="17">
        <f t="shared" si="20"/>
        <v>900000</v>
      </c>
      <c r="J206" s="98"/>
      <c r="M206" s="31"/>
    </row>
    <row r="207" spans="1:13" s="3" customFormat="1" ht="18.55" outlineLevel="1">
      <c r="A207" s="98"/>
      <c r="B207" s="575"/>
      <c r="C207" s="128" t="s">
        <v>39</v>
      </c>
      <c r="D207" s="37" t="s">
        <v>24</v>
      </c>
      <c r="E207" s="19" t="s">
        <v>17</v>
      </c>
      <c r="F207" s="132">
        <v>2</v>
      </c>
      <c r="G207" s="151">
        <f>F205</f>
        <v>3</v>
      </c>
      <c r="H207" s="20">
        <v>10000</v>
      </c>
      <c r="I207" s="17">
        <f t="shared" si="20"/>
        <v>910000</v>
      </c>
      <c r="J207" s="98"/>
      <c r="M207" s="31"/>
    </row>
    <row r="208" spans="1:13" s="3" customFormat="1" ht="18.55" outlineLevel="1">
      <c r="A208" s="98"/>
      <c r="B208" s="576" t="s">
        <v>7</v>
      </c>
      <c r="C208" s="128" t="s">
        <v>39</v>
      </c>
      <c r="D208" s="124" t="s">
        <v>16</v>
      </c>
      <c r="E208" s="23" t="str">
        <f>E204</f>
        <v>Thắng</v>
      </c>
      <c r="F208" s="137">
        <v>3</v>
      </c>
      <c r="G208" s="152">
        <f>F210</f>
        <v>2</v>
      </c>
      <c r="H208" s="24">
        <v>0</v>
      </c>
      <c r="I208" s="17">
        <f t="shared" si="20"/>
        <v>910000</v>
      </c>
      <c r="J208" s="98"/>
      <c r="M208" s="31"/>
    </row>
    <row r="209" spans="1:13" s="3" customFormat="1" ht="18.55" outlineLevel="1">
      <c r="A209" s="98"/>
      <c r="B209" s="576"/>
      <c r="C209" s="128" t="s">
        <v>39</v>
      </c>
      <c r="D209" s="124" t="s">
        <v>0</v>
      </c>
      <c r="E209" s="23" t="s">
        <v>1</v>
      </c>
      <c r="F209" s="138">
        <v>3</v>
      </c>
      <c r="G209" s="152">
        <f>F211</f>
        <v>2</v>
      </c>
      <c r="H209" s="24">
        <v>0</v>
      </c>
      <c r="I209" s="17">
        <f t="shared" si="20"/>
        <v>910000</v>
      </c>
      <c r="J209" s="98"/>
      <c r="M209" s="31"/>
    </row>
    <row r="210" spans="1:13" s="3" customFormat="1" ht="18.55" outlineLevel="1">
      <c r="A210" s="98"/>
      <c r="B210" s="576"/>
      <c r="C210" s="128" t="s">
        <v>39</v>
      </c>
      <c r="D210" s="124" t="s">
        <v>15</v>
      </c>
      <c r="E210" s="23" t="s">
        <v>17</v>
      </c>
      <c r="F210" s="138">
        <v>2</v>
      </c>
      <c r="G210" s="152">
        <f>F208</f>
        <v>3</v>
      </c>
      <c r="H210" s="24">
        <v>10000</v>
      </c>
      <c r="I210" s="17">
        <f t="shared" si="20"/>
        <v>920000</v>
      </c>
      <c r="J210" s="98"/>
      <c r="M210" s="31"/>
    </row>
    <row r="211" spans="1:13" s="3" customFormat="1" ht="18.55" outlineLevel="1">
      <c r="A211" s="98"/>
      <c r="B211" s="576"/>
      <c r="C211" s="128" t="s">
        <v>39</v>
      </c>
      <c r="D211" s="124" t="s">
        <v>23</v>
      </c>
      <c r="E211" s="23" t="s">
        <v>17</v>
      </c>
      <c r="F211" s="133">
        <v>2</v>
      </c>
      <c r="G211" s="153">
        <f>F209</f>
        <v>3</v>
      </c>
      <c r="H211" s="24">
        <v>10000</v>
      </c>
      <c r="I211" s="17">
        <f t="shared" si="20"/>
        <v>930000</v>
      </c>
      <c r="J211" s="98"/>
      <c r="M211" s="31"/>
    </row>
    <row r="212" spans="1:13" s="3" customFormat="1" ht="18.55" outlineLevel="1">
      <c r="A212" s="98"/>
      <c r="B212" s="574" t="s">
        <v>8</v>
      </c>
      <c r="C212" s="128" t="s">
        <v>39</v>
      </c>
      <c r="D212" s="123" t="s">
        <v>0</v>
      </c>
      <c r="E212" s="15" t="s">
        <v>1</v>
      </c>
      <c r="F212" s="134">
        <v>3</v>
      </c>
      <c r="G212" s="150">
        <f>F214</f>
        <v>2</v>
      </c>
      <c r="H212" s="16">
        <v>0</v>
      </c>
      <c r="I212" s="17">
        <f>I211+H212</f>
        <v>930000</v>
      </c>
      <c r="J212" s="98"/>
      <c r="M212" s="31"/>
    </row>
    <row r="213" spans="1:13" s="3" customFormat="1" ht="18.55" outlineLevel="1">
      <c r="A213" s="98"/>
      <c r="B213" s="575"/>
      <c r="C213" s="128" t="s">
        <v>39</v>
      </c>
      <c r="D213" s="37" t="s">
        <v>16</v>
      </c>
      <c r="E213" s="19" t="s">
        <v>1</v>
      </c>
      <c r="F213" s="135">
        <v>3</v>
      </c>
      <c r="G213" s="150">
        <f>F215</f>
        <v>2</v>
      </c>
      <c r="H213" s="20">
        <v>0</v>
      </c>
      <c r="I213" s="17">
        <f>I212+H213</f>
        <v>930000</v>
      </c>
      <c r="J213" s="98"/>
      <c r="M213" s="31"/>
    </row>
    <row r="214" spans="1:13" s="3" customFormat="1" ht="18.55" outlineLevel="1">
      <c r="A214" s="98"/>
      <c r="B214" s="575"/>
      <c r="C214" s="128" t="s">
        <v>39</v>
      </c>
      <c r="D214" s="37" t="s">
        <v>14</v>
      </c>
      <c r="E214" s="19" t="s">
        <v>17</v>
      </c>
      <c r="F214" s="135">
        <v>2</v>
      </c>
      <c r="G214" s="150">
        <f>F212</f>
        <v>3</v>
      </c>
      <c r="H214" s="20">
        <v>10000</v>
      </c>
      <c r="I214" s="17">
        <f>I213+H214</f>
        <v>940000</v>
      </c>
      <c r="J214" s="98"/>
      <c r="M214" s="31"/>
    </row>
    <row r="215" spans="1:13" s="3" customFormat="1" ht="18.55" outlineLevel="1">
      <c r="A215" s="98"/>
      <c r="B215" s="575"/>
      <c r="C215" s="128" t="s">
        <v>39</v>
      </c>
      <c r="D215" s="37" t="s">
        <v>24</v>
      </c>
      <c r="E215" s="19" t="s">
        <v>17</v>
      </c>
      <c r="F215" s="148">
        <v>2</v>
      </c>
      <c r="G215" s="151">
        <f>F213</f>
        <v>3</v>
      </c>
      <c r="H215" s="20">
        <v>10000</v>
      </c>
      <c r="I215" s="17">
        <f>I214+H215</f>
        <v>950000</v>
      </c>
      <c r="J215" s="98"/>
      <c r="M215" s="31"/>
    </row>
    <row r="216" spans="1:13" s="3" customFormat="1" ht="18.55">
      <c r="A216" s="98"/>
      <c r="B216" s="6" t="s">
        <v>198</v>
      </c>
      <c r="C216" s="7"/>
      <c r="D216" s="122"/>
      <c r="E216" s="9"/>
      <c r="F216" s="9"/>
      <c r="G216" s="9"/>
      <c r="H216" s="11">
        <f>SUM(H217:H238)</f>
        <v>110000</v>
      </c>
      <c r="I216" s="12">
        <v>0</v>
      </c>
      <c r="J216" s="98"/>
      <c r="M216" s="31"/>
    </row>
    <row r="217" spans="1:13" s="3" customFormat="1" ht="18.55" outlineLevel="1">
      <c r="A217" s="98"/>
      <c r="B217" s="574" t="s">
        <v>2</v>
      </c>
      <c r="C217" s="129" t="s">
        <v>39</v>
      </c>
      <c r="D217" s="123" t="s">
        <v>14</v>
      </c>
      <c r="E217" s="15" t="s">
        <v>1</v>
      </c>
      <c r="F217" s="136">
        <v>3</v>
      </c>
      <c r="G217" s="150">
        <f>F219</f>
        <v>0</v>
      </c>
      <c r="H217" s="16">
        <v>0</v>
      </c>
      <c r="I217" s="17">
        <f>I215+H217</f>
        <v>950000</v>
      </c>
      <c r="J217" s="98"/>
      <c r="M217" s="31"/>
    </row>
    <row r="218" spans="1:13" s="3" customFormat="1" ht="18.55" outlineLevel="1">
      <c r="A218" s="98"/>
      <c r="B218" s="575"/>
      <c r="C218" s="129" t="s">
        <v>39</v>
      </c>
      <c r="D218" s="37" t="s">
        <v>23</v>
      </c>
      <c r="E218" s="19" t="s">
        <v>1</v>
      </c>
      <c r="F218" s="135">
        <v>3</v>
      </c>
      <c r="G218" s="150">
        <f>F220</f>
        <v>0</v>
      </c>
      <c r="H218" s="20">
        <v>0</v>
      </c>
      <c r="I218" s="17">
        <f t="shared" ref="I218:I224" si="21">I217+H218</f>
        <v>950000</v>
      </c>
      <c r="J218" s="98"/>
      <c r="M218" s="31"/>
    </row>
    <row r="219" spans="1:13" s="3" customFormat="1" ht="18.55" outlineLevel="1">
      <c r="A219" s="98"/>
      <c r="B219" s="575"/>
      <c r="C219" s="129" t="s">
        <v>39</v>
      </c>
      <c r="D219" s="37" t="s">
        <v>25</v>
      </c>
      <c r="E219" s="19" t="s">
        <v>17</v>
      </c>
      <c r="F219" s="135">
        <v>0</v>
      </c>
      <c r="G219" s="150">
        <f>F217</f>
        <v>3</v>
      </c>
      <c r="H219" s="20">
        <v>10000</v>
      </c>
      <c r="I219" s="17">
        <f t="shared" si="21"/>
        <v>960000</v>
      </c>
      <c r="J219" s="98"/>
      <c r="M219" s="31"/>
    </row>
    <row r="220" spans="1:13" s="3" customFormat="1" ht="18.55" outlineLevel="1">
      <c r="A220" s="98"/>
      <c r="B220" s="575"/>
      <c r="C220" s="129" t="s">
        <v>39</v>
      </c>
      <c r="D220" s="37" t="s">
        <v>24</v>
      </c>
      <c r="E220" s="19" t="s">
        <v>17</v>
      </c>
      <c r="F220" s="132">
        <v>0</v>
      </c>
      <c r="G220" s="151">
        <f>F218</f>
        <v>3</v>
      </c>
      <c r="H220" s="20">
        <v>10000</v>
      </c>
      <c r="I220" s="17">
        <f t="shared" si="21"/>
        <v>970000</v>
      </c>
      <c r="J220" s="98"/>
      <c r="M220" s="31"/>
    </row>
    <row r="221" spans="1:13" s="3" customFormat="1" ht="18.55" outlineLevel="1">
      <c r="A221" s="98"/>
      <c r="B221" s="576" t="s">
        <v>3</v>
      </c>
      <c r="C221" s="129" t="s">
        <v>39</v>
      </c>
      <c r="D221" s="124" t="s">
        <v>0</v>
      </c>
      <c r="E221" s="23" t="str">
        <f>E217</f>
        <v>Thắng</v>
      </c>
      <c r="F221" s="137">
        <v>3</v>
      </c>
      <c r="G221" s="152">
        <f>F223</f>
        <v>1</v>
      </c>
      <c r="H221" s="24">
        <v>0</v>
      </c>
      <c r="I221" s="17">
        <f t="shared" si="21"/>
        <v>970000</v>
      </c>
      <c r="J221" s="98"/>
      <c r="M221" s="31"/>
    </row>
    <row r="222" spans="1:13" s="3" customFormat="1" ht="18.55" outlineLevel="1">
      <c r="A222" s="98"/>
      <c r="B222" s="576"/>
      <c r="C222" s="129" t="s">
        <v>39</v>
      </c>
      <c r="D222" s="124" t="s">
        <v>16</v>
      </c>
      <c r="E222" s="23" t="s">
        <v>1</v>
      </c>
      <c r="F222" s="138">
        <v>3</v>
      </c>
      <c r="G222" s="152">
        <f>F224</f>
        <v>1</v>
      </c>
      <c r="H222" s="24">
        <v>0</v>
      </c>
      <c r="I222" s="17">
        <f t="shared" si="21"/>
        <v>970000</v>
      </c>
      <c r="J222" s="98"/>
      <c r="M222" s="31"/>
    </row>
    <row r="223" spans="1:13" s="3" customFormat="1" ht="18.55" outlineLevel="1">
      <c r="A223" s="98"/>
      <c r="B223" s="576"/>
      <c r="C223" s="129" t="s">
        <v>39</v>
      </c>
      <c r="D223" s="124" t="s">
        <v>4</v>
      </c>
      <c r="E223" s="23" t="s">
        <v>17</v>
      </c>
      <c r="F223" s="138">
        <v>1</v>
      </c>
      <c r="G223" s="152">
        <f>F221</f>
        <v>3</v>
      </c>
      <c r="H223" s="24">
        <v>10000</v>
      </c>
      <c r="I223" s="17">
        <f t="shared" si="21"/>
        <v>980000</v>
      </c>
      <c r="J223" s="98"/>
      <c r="M223" s="31"/>
    </row>
    <row r="224" spans="1:13" s="3" customFormat="1" ht="18.55" outlineLevel="1">
      <c r="A224" s="98"/>
      <c r="B224" s="576"/>
      <c r="C224" s="129" t="s">
        <v>39</v>
      </c>
      <c r="D224" s="124" t="s">
        <v>24</v>
      </c>
      <c r="E224" s="23" t="s">
        <v>17</v>
      </c>
      <c r="F224" s="133">
        <v>1</v>
      </c>
      <c r="G224" s="153">
        <f>F222</f>
        <v>3</v>
      </c>
      <c r="H224" s="24">
        <v>10000</v>
      </c>
      <c r="I224" s="17">
        <f t="shared" si="21"/>
        <v>990000</v>
      </c>
      <c r="J224" s="98"/>
      <c r="M224" s="31"/>
    </row>
    <row r="225" spans="1:13" s="3" customFormat="1" ht="18.55" outlineLevel="1">
      <c r="A225" s="98"/>
      <c r="B225" s="574" t="s">
        <v>6</v>
      </c>
      <c r="C225" s="129" t="s">
        <v>40</v>
      </c>
      <c r="D225" s="123" t="s">
        <v>0</v>
      </c>
      <c r="E225" s="15" t="s">
        <v>1</v>
      </c>
      <c r="F225" s="134">
        <v>3</v>
      </c>
      <c r="G225" s="150">
        <v>1</v>
      </c>
      <c r="H225" s="16">
        <v>0</v>
      </c>
      <c r="I225" s="17">
        <f t="shared" ref="I225:I231" si="22">I224+H225</f>
        <v>990000</v>
      </c>
      <c r="J225" s="98"/>
      <c r="M225" s="31"/>
    </row>
    <row r="226" spans="1:13" s="3" customFormat="1" ht="18.55" outlineLevel="1">
      <c r="A226" s="98"/>
      <c r="B226" s="575"/>
      <c r="C226" s="129" t="s">
        <v>40</v>
      </c>
      <c r="D226" s="37" t="s">
        <v>24</v>
      </c>
      <c r="E226" s="19" t="s">
        <v>17</v>
      </c>
      <c r="F226" s="132">
        <v>1</v>
      </c>
      <c r="G226" s="150">
        <v>3</v>
      </c>
      <c r="H226" s="20">
        <v>10000</v>
      </c>
      <c r="I226" s="17">
        <f t="shared" si="22"/>
        <v>1000000</v>
      </c>
      <c r="J226" s="98"/>
      <c r="M226" s="31"/>
    </row>
    <row r="227" spans="1:13" s="3" customFormat="1" ht="18.55" outlineLevel="1">
      <c r="A227" s="98"/>
      <c r="B227" s="576" t="s">
        <v>7</v>
      </c>
      <c r="C227" s="129" t="s">
        <v>39</v>
      </c>
      <c r="D227" s="124" t="s">
        <v>14</v>
      </c>
      <c r="E227" s="23" t="str">
        <f>E225</f>
        <v>Thắng</v>
      </c>
      <c r="F227" s="137">
        <v>3</v>
      </c>
      <c r="G227" s="152">
        <f>F229</f>
        <v>1</v>
      </c>
      <c r="H227" s="24">
        <v>0</v>
      </c>
      <c r="I227" s="17">
        <f t="shared" si="22"/>
        <v>1000000</v>
      </c>
      <c r="J227" s="98"/>
      <c r="M227" s="31"/>
    </row>
    <row r="228" spans="1:13" s="3" customFormat="1" ht="18.55" outlineLevel="1">
      <c r="A228" s="98"/>
      <c r="B228" s="576"/>
      <c r="C228" s="129" t="s">
        <v>39</v>
      </c>
      <c r="D228" s="124" t="s">
        <v>23</v>
      </c>
      <c r="E228" s="23" t="s">
        <v>1</v>
      </c>
      <c r="F228" s="138">
        <v>3</v>
      </c>
      <c r="G228" s="152">
        <f>F230</f>
        <v>1</v>
      </c>
      <c r="H228" s="24">
        <v>0</v>
      </c>
      <c r="I228" s="17">
        <f t="shared" si="22"/>
        <v>1000000</v>
      </c>
      <c r="J228" s="98"/>
      <c r="M228" s="31"/>
    </row>
    <row r="229" spans="1:13" s="3" customFormat="1" ht="18.55" outlineLevel="1">
      <c r="A229" s="98"/>
      <c r="B229" s="576"/>
      <c r="C229" s="129" t="s">
        <v>39</v>
      </c>
      <c r="D229" s="124" t="s">
        <v>25</v>
      </c>
      <c r="E229" s="23" t="s">
        <v>17</v>
      </c>
      <c r="F229" s="138">
        <v>1</v>
      </c>
      <c r="G229" s="152">
        <f>F227</f>
        <v>3</v>
      </c>
      <c r="H229" s="24">
        <v>10000</v>
      </c>
      <c r="I229" s="17">
        <f t="shared" si="22"/>
        <v>1010000</v>
      </c>
      <c r="J229" s="98"/>
      <c r="M229" s="31"/>
    </row>
    <row r="230" spans="1:13" s="3" customFormat="1" ht="18.55" outlineLevel="1">
      <c r="A230" s="98"/>
      <c r="B230" s="576"/>
      <c r="C230" s="129" t="s">
        <v>39</v>
      </c>
      <c r="D230" s="124" t="s">
        <v>4</v>
      </c>
      <c r="E230" s="23" t="s">
        <v>17</v>
      </c>
      <c r="F230" s="133">
        <v>1</v>
      </c>
      <c r="G230" s="153">
        <f>F228</f>
        <v>3</v>
      </c>
      <c r="H230" s="24">
        <v>10000</v>
      </c>
      <c r="I230" s="17">
        <f t="shared" si="22"/>
        <v>1020000</v>
      </c>
      <c r="J230" s="98"/>
      <c r="M230" s="31"/>
    </row>
    <row r="231" spans="1:13" s="3" customFormat="1" ht="18.55" outlineLevel="1">
      <c r="A231" s="98"/>
      <c r="B231" s="574" t="s">
        <v>8</v>
      </c>
      <c r="C231" s="129" t="s">
        <v>39</v>
      </c>
      <c r="D231" s="123" t="s">
        <v>25</v>
      </c>
      <c r="E231" s="15" t="s">
        <v>1</v>
      </c>
      <c r="F231" s="134">
        <v>3</v>
      </c>
      <c r="G231" s="150">
        <f>F233</f>
        <v>2</v>
      </c>
      <c r="H231" s="16">
        <v>0</v>
      </c>
      <c r="I231" s="17">
        <f t="shared" si="22"/>
        <v>1020000</v>
      </c>
      <c r="J231" s="98"/>
      <c r="M231" s="31"/>
    </row>
    <row r="232" spans="1:13" s="3" customFormat="1" ht="18.55" outlineLevel="1">
      <c r="A232" s="98"/>
      <c r="B232" s="575"/>
      <c r="C232" s="129" t="s">
        <v>39</v>
      </c>
      <c r="D232" s="37" t="s">
        <v>4</v>
      </c>
      <c r="E232" s="19" t="s">
        <v>1</v>
      </c>
      <c r="F232" s="135">
        <v>3</v>
      </c>
      <c r="G232" s="150">
        <f>F234</f>
        <v>2</v>
      </c>
      <c r="H232" s="20">
        <v>0</v>
      </c>
      <c r="I232" s="17">
        <f t="shared" ref="I232:I238" si="23">I231+H232</f>
        <v>1020000</v>
      </c>
      <c r="J232" s="98"/>
      <c r="M232" s="31"/>
    </row>
    <row r="233" spans="1:13" s="3" customFormat="1" ht="18.55" outlineLevel="1">
      <c r="A233" s="98"/>
      <c r="B233" s="575"/>
      <c r="C233" s="129" t="s">
        <v>39</v>
      </c>
      <c r="D233" s="37" t="s">
        <v>14</v>
      </c>
      <c r="E233" s="19" t="s">
        <v>17</v>
      </c>
      <c r="F233" s="135">
        <v>2</v>
      </c>
      <c r="G233" s="150">
        <f>F231</f>
        <v>3</v>
      </c>
      <c r="H233" s="20">
        <v>10000</v>
      </c>
      <c r="I233" s="17">
        <f t="shared" si="23"/>
        <v>1030000</v>
      </c>
      <c r="J233" s="98"/>
      <c r="M233" s="31"/>
    </row>
    <row r="234" spans="1:13" s="3" customFormat="1" ht="18.55" outlineLevel="1">
      <c r="A234" s="98"/>
      <c r="B234" s="575"/>
      <c r="C234" s="129" t="s">
        <v>39</v>
      </c>
      <c r="D234" s="37" t="s">
        <v>23</v>
      </c>
      <c r="E234" s="19" t="s">
        <v>17</v>
      </c>
      <c r="F234" s="132">
        <v>2</v>
      </c>
      <c r="G234" s="151">
        <f>F232</f>
        <v>3</v>
      </c>
      <c r="H234" s="20">
        <v>10000</v>
      </c>
      <c r="I234" s="17">
        <f t="shared" si="23"/>
        <v>1040000</v>
      </c>
      <c r="J234" s="98"/>
      <c r="M234" s="31"/>
    </row>
    <row r="235" spans="1:13" s="3" customFormat="1" ht="18.55" outlineLevel="1">
      <c r="A235" s="98"/>
      <c r="B235" s="576" t="s">
        <v>10</v>
      </c>
      <c r="C235" s="129" t="s">
        <v>39</v>
      </c>
      <c r="D235" s="124" t="s">
        <v>25</v>
      </c>
      <c r="E235" s="23" t="s">
        <v>1</v>
      </c>
      <c r="F235" s="137">
        <v>3</v>
      </c>
      <c r="G235" s="152">
        <f>F237</f>
        <v>2</v>
      </c>
      <c r="H235" s="24">
        <v>0</v>
      </c>
      <c r="I235" s="17">
        <f t="shared" si="23"/>
        <v>1040000</v>
      </c>
      <c r="J235" s="98"/>
      <c r="M235" s="31"/>
    </row>
    <row r="236" spans="1:13" s="3" customFormat="1" ht="18.55" outlineLevel="1">
      <c r="A236" s="98"/>
      <c r="B236" s="576"/>
      <c r="C236" s="129" t="s">
        <v>39</v>
      </c>
      <c r="D236" s="124" t="s">
        <v>4</v>
      </c>
      <c r="E236" s="23" t="s">
        <v>1</v>
      </c>
      <c r="F236" s="138">
        <v>3</v>
      </c>
      <c r="G236" s="152">
        <f>F238</f>
        <v>2</v>
      </c>
      <c r="H236" s="24">
        <v>0</v>
      </c>
      <c r="I236" s="17">
        <f t="shared" si="23"/>
        <v>1040000</v>
      </c>
      <c r="J236" s="98"/>
      <c r="M236" s="31"/>
    </row>
    <row r="237" spans="1:13" s="3" customFormat="1" ht="18.55" outlineLevel="1">
      <c r="A237" s="98"/>
      <c r="B237" s="576"/>
      <c r="C237" s="129" t="s">
        <v>39</v>
      </c>
      <c r="D237" s="124" t="s">
        <v>14</v>
      </c>
      <c r="E237" s="23" t="s">
        <v>17</v>
      </c>
      <c r="F237" s="138">
        <v>2</v>
      </c>
      <c r="G237" s="152">
        <v>3</v>
      </c>
      <c r="H237" s="24">
        <v>10000</v>
      </c>
      <c r="I237" s="17">
        <f t="shared" si="23"/>
        <v>1050000</v>
      </c>
      <c r="J237" s="98"/>
      <c r="M237" s="31"/>
    </row>
    <row r="238" spans="1:13" s="3" customFormat="1" ht="18.55" outlineLevel="1">
      <c r="A238" s="98"/>
      <c r="B238" s="576"/>
      <c r="C238" s="129" t="s">
        <v>39</v>
      </c>
      <c r="D238" s="124" t="s">
        <v>23</v>
      </c>
      <c r="E238" s="23" t="s">
        <v>17</v>
      </c>
      <c r="F238" s="139">
        <v>2</v>
      </c>
      <c r="G238" s="153">
        <v>3</v>
      </c>
      <c r="H238" s="24">
        <v>10000</v>
      </c>
      <c r="I238" s="17">
        <f t="shared" si="23"/>
        <v>1060000</v>
      </c>
      <c r="J238" s="98"/>
      <c r="M238" s="31"/>
    </row>
    <row r="239" spans="1:13" s="3" customFormat="1" ht="18.55">
      <c r="A239" s="98"/>
      <c r="B239" s="6" t="s">
        <v>199</v>
      </c>
      <c r="C239" s="7"/>
      <c r="D239" s="122"/>
      <c r="E239" s="9"/>
      <c r="F239" s="9"/>
      <c r="G239" s="9"/>
      <c r="H239" s="11">
        <f>SUM(H240:H271)</f>
        <v>150000</v>
      </c>
      <c r="I239" s="12">
        <v>0</v>
      </c>
      <c r="J239" s="98"/>
      <c r="M239" s="31"/>
    </row>
    <row r="240" spans="1:13" s="3" customFormat="1" ht="18.55" outlineLevel="1">
      <c r="A240" s="98"/>
      <c r="B240" s="574" t="s">
        <v>2</v>
      </c>
      <c r="C240" s="129" t="s">
        <v>39</v>
      </c>
      <c r="D240" s="123" t="s">
        <v>14</v>
      </c>
      <c r="E240" s="15" t="s">
        <v>1</v>
      </c>
      <c r="F240" s="136">
        <v>3</v>
      </c>
      <c r="G240" s="150">
        <f>F242</f>
        <v>1</v>
      </c>
      <c r="H240" s="16">
        <v>0</v>
      </c>
      <c r="I240" s="17">
        <f>I238+H240</f>
        <v>1060000</v>
      </c>
      <c r="J240" s="98"/>
      <c r="M240" s="31"/>
    </row>
    <row r="241" spans="1:13" s="3" customFormat="1" ht="18.55" outlineLevel="1">
      <c r="A241" s="98"/>
      <c r="B241" s="575"/>
      <c r="C241" s="129" t="s">
        <v>39</v>
      </c>
      <c r="D241" s="37" t="s">
        <v>15</v>
      </c>
      <c r="E241" s="19" t="s">
        <v>1</v>
      </c>
      <c r="F241" s="136">
        <v>3</v>
      </c>
      <c r="G241" s="150">
        <f>F243</f>
        <v>1</v>
      </c>
      <c r="H241" s="20">
        <v>0</v>
      </c>
      <c r="I241" s="17">
        <f t="shared" ref="I241:I247" si="24">I240+H241</f>
        <v>1060000</v>
      </c>
      <c r="J241" s="98"/>
      <c r="M241" s="31"/>
    </row>
    <row r="242" spans="1:13" s="3" customFormat="1" ht="18.55" outlineLevel="1">
      <c r="A242" s="98"/>
      <c r="B242" s="575"/>
      <c r="C242" s="129" t="s">
        <v>39</v>
      </c>
      <c r="D242" s="37" t="s">
        <v>16</v>
      </c>
      <c r="E242" s="19" t="s">
        <v>17</v>
      </c>
      <c r="F242" s="135">
        <v>1</v>
      </c>
      <c r="G242" s="150">
        <f>F240</f>
        <v>3</v>
      </c>
      <c r="H242" s="20">
        <v>10000</v>
      </c>
      <c r="I242" s="17">
        <f t="shared" si="24"/>
        <v>1070000</v>
      </c>
      <c r="J242" s="98"/>
      <c r="M242" s="31"/>
    </row>
    <row r="243" spans="1:13" s="3" customFormat="1" ht="18.55" outlineLevel="1">
      <c r="A243" s="98"/>
      <c r="B243" s="575"/>
      <c r="C243" s="129" t="s">
        <v>39</v>
      </c>
      <c r="D243" s="37" t="s">
        <v>24</v>
      </c>
      <c r="E243" s="19" t="s">
        <v>17</v>
      </c>
      <c r="F243" s="132">
        <v>1</v>
      </c>
      <c r="G243" s="151">
        <f>F241</f>
        <v>3</v>
      </c>
      <c r="H243" s="20">
        <v>10000</v>
      </c>
      <c r="I243" s="17">
        <f t="shared" si="24"/>
        <v>1080000</v>
      </c>
      <c r="J243" s="98"/>
      <c r="M243" s="31"/>
    </row>
    <row r="244" spans="1:13" s="3" customFormat="1" ht="18.55" outlineLevel="1">
      <c r="A244" s="98"/>
      <c r="B244" s="576" t="s">
        <v>3</v>
      </c>
      <c r="C244" s="129" t="s">
        <v>39</v>
      </c>
      <c r="D244" s="124" t="s">
        <v>24</v>
      </c>
      <c r="E244" s="23" t="str">
        <f>E240</f>
        <v>Thắng</v>
      </c>
      <c r="F244" s="137">
        <v>3</v>
      </c>
      <c r="G244" s="152">
        <f>F246</f>
        <v>0</v>
      </c>
      <c r="H244" s="24">
        <v>0</v>
      </c>
      <c r="I244" s="17">
        <f t="shared" si="24"/>
        <v>1080000</v>
      </c>
      <c r="J244" s="98"/>
      <c r="M244" s="31"/>
    </row>
    <row r="245" spans="1:13" s="3" customFormat="1" ht="18.55" outlineLevel="1">
      <c r="A245" s="98"/>
      <c r="B245" s="576"/>
      <c r="C245" s="129" t="s">
        <v>39</v>
      </c>
      <c r="D245" s="124" t="s">
        <v>16</v>
      </c>
      <c r="E245" s="23" t="s">
        <v>1</v>
      </c>
      <c r="F245" s="137">
        <v>3</v>
      </c>
      <c r="G245" s="152">
        <f>F247</f>
        <v>0</v>
      </c>
      <c r="H245" s="24">
        <v>0</v>
      </c>
      <c r="I245" s="17">
        <f t="shared" si="24"/>
        <v>1080000</v>
      </c>
      <c r="J245" s="98"/>
      <c r="M245" s="31"/>
    </row>
    <row r="246" spans="1:13" s="3" customFormat="1" ht="18.55" outlineLevel="1">
      <c r="A246" s="98"/>
      <c r="B246" s="576"/>
      <c r="C246" s="129" t="s">
        <v>39</v>
      </c>
      <c r="D246" s="124" t="s">
        <v>14</v>
      </c>
      <c r="E246" s="23" t="s">
        <v>17</v>
      </c>
      <c r="F246" s="138">
        <v>0</v>
      </c>
      <c r="G246" s="152">
        <f>F244</f>
        <v>3</v>
      </c>
      <c r="H246" s="24">
        <v>10000</v>
      </c>
      <c r="I246" s="17">
        <f t="shared" si="24"/>
        <v>1090000</v>
      </c>
      <c r="J246" s="98"/>
      <c r="M246" s="31"/>
    </row>
    <row r="247" spans="1:13" s="3" customFormat="1" ht="18.55" outlineLevel="1">
      <c r="A247" s="98"/>
      <c r="B247" s="576"/>
      <c r="C247" s="129" t="s">
        <v>39</v>
      </c>
      <c r="D247" s="124" t="s">
        <v>15</v>
      </c>
      <c r="E247" s="23" t="s">
        <v>17</v>
      </c>
      <c r="F247" s="133">
        <v>0</v>
      </c>
      <c r="G247" s="153">
        <f>F245</f>
        <v>3</v>
      </c>
      <c r="H247" s="24">
        <v>10000</v>
      </c>
      <c r="I247" s="17">
        <f t="shared" si="24"/>
        <v>1100000</v>
      </c>
      <c r="J247" s="98"/>
      <c r="M247" s="31"/>
    </row>
    <row r="248" spans="1:13" s="3" customFormat="1" ht="18.55" outlineLevel="1">
      <c r="A248" s="98"/>
      <c r="B248" s="574" t="s">
        <v>6</v>
      </c>
      <c r="C248" s="129" t="s">
        <v>39</v>
      </c>
      <c r="D248" s="123" t="s">
        <v>16</v>
      </c>
      <c r="E248" s="15" t="s">
        <v>1</v>
      </c>
      <c r="F248" s="134">
        <v>3</v>
      </c>
      <c r="G248" s="150">
        <f>F250</f>
        <v>2</v>
      </c>
      <c r="H248" s="16">
        <v>0</v>
      </c>
      <c r="I248" s="17">
        <f t="shared" ref="I248:I256" si="25">I247+H248</f>
        <v>1100000</v>
      </c>
      <c r="J248" s="98"/>
      <c r="M248" s="31"/>
    </row>
    <row r="249" spans="1:13" s="3" customFormat="1" ht="18.55" outlineLevel="1">
      <c r="A249" s="98"/>
      <c r="B249" s="574"/>
      <c r="C249" s="129" t="s">
        <v>39</v>
      </c>
      <c r="D249" s="123" t="s">
        <v>24</v>
      </c>
      <c r="E249" s="15" t="s">
        <v>1</v>
      </c>
      <c r="F249" s="134">
        <v>3</v>
      </c>
      <c r="G249" s="150">
        <f>F251</f>
        <v>2</v>
      </c>
      <c r="H249" s="16">
        <v>0</v>
      </c>
      <c r="I249" s="17">
        <f t="shared" si="25"/>
        <v>1100000</v>
      </c>
      <c r="J249" s="98"/>
      <c r="M249" s="31"/>
    </row>
    <row r="250" spans="1:13" s="3" customFormat="1" ht="18.55" outlineLevel="1">
      <c r="A250" s="98"/>
      <c r="B250" s="574"/>
      <c r="C250" s="129" t="s">
        <v>39</v>
      </c>
      <c r="D250" s="37" t="s">
        <v>0</v>
      </c>
      <c r="E250" s="19" t="s">
        <v>17</v>
      </c>
      <c r="F250" s="135">
        <v>2</v>
      </c>
      <c r="G250" s="150">
        <f>F248</f>
        <v>3</v>
      </c>
      <c r="H250" s="20">
        <v>10000</v>
      </c>
      <c r="I250" s="17">
        <f t="shared" si="25"/>
        <v>1110000</v>
      </c>
      <c r="J250" s="98"/>
      <c r="M250" s="31"/>
    </row>
    <row r="251" spans="1:13" s="3" customFormat="1" ht="18.55" outlineLevel="1">
      <c r="A251" s="98"/>
      <c r="B251" s="575"/>
      <c r="C251" s="129" t="s">
        <v>39</v>
      </c>
      <c r="D251" s="37" t="s">
        <v>5</v>
      </c>
      <c r="E251" s="19" t="s">
        <v>17</v>
      </c>
      <c r="F251" s="132">
        <v>2</v>
      </c>
      <c r="G251" s="151">
        <f>F249</f>
        <v>3</v>
      </c>
      <c r="H251" s="20">
        <v>10000</v>
      </c>
      <c r="I251" s="17">
        <f t="shared" si="25"/>
        <v>1120000</v>
      </c>
      <c r="J251" s="98"/>
      <c r="M251" s="31"/>
    </row>
    <row r="252" spans="1:13" s="3" customFormat="1" ht="18.55" outlineLevel="1">
      <c r="A252" s="98"/>
      <c r="B252" s="576" t="s">
        <v>7</v>
      </c>
      <c r="C252" s="129" t="s">
        <v>39</v>
      </c>
      <c r="D252" s="124" t="s">
        <v>0</v>
      </c>
      <c r="E252" s="23" t="str">
        <f>E248</f>
        <v>Thắng</v>
      </c>
      <c r="F252" s="137">
        <v>3</v>
      </c>
      <c r="G252" s="152">
        <f>F254</f>
        <v>1</v>
      </c>
      <c r="H252" s="24">
        <v>0</v>
      </c>
      <c r="I252" s="17">
        <f t="shared" si="25"/>
        <v>1120000</v>
      </c>
      <c r="J252" s="98"/>
      <c r="M252" s="31"/>
    </row>
    <row r="253" spans="1:13" s="3" customFormat="1" ht="18.55" outlineLevel="1">
      <c r="A253" s="98"/>
      <c r="B253" s="576"/>
      <c r="C253" s="129" t="s">
        <v>39</v>
      </c>
      <c r="D253" s="124" t="s">
        <v>15</v>
      </c>
      <c r="E253" s="23" t="s">
        <v>1</v>
      </c>
      <c r="F253" s="137">
        <v>3</v>
      </c>
      <c r="G253" s="152">
        <f>F255</f>
        <v>1</v>
      </c>
      <c r="H253" s="24">
        <v>0</v>
      </c>
      <c r="I253" s="17">
        <f t="shared" si="25"/>
        <v>1120000</v>
      </c>
      <c r="J253" s="98"/>
      <c r="M253" s="31"/>
    </row>
    <row r="254" spans="1:13" s="3" customFormat="1" ht="18.55" outlineLevel="1">
      <c r="A254" s="98"/>
      <c r="B254" s="576"/>
      <c r="C254" s="129" t="s">
        <v>39</v>
      </c>
      <c r="D254" s="124" t="s">
        <v>23</v>
      </c>
      <c r="E254" s="23" t="s">
        <v>17</v>
      </c>
      <c r="F254" s="138">
        <v>1</v>
      </c>
      <c r="G254" s="152">
        <f>F252</f>
        <v>3</v>
      </c>
      <c r="H254" s="24">
        <v>10000</v>
      </c>
      <c r="I254" s="17">
        <f t="shared" si="25"/>
        <v>1130000</v>
      </c>
      <c r="J254" s="98"/>
      <c r="M254" s="31"/>
    </row>
    <row r="255" spans="1:13" s="3" customFormat="1" ht="18.55" outlineLevel="1">
      <c r="A255" s="98"/>
      <c r="B255" s="576"/>
      <c r="C255" s="129" t="s">
        <v>39</v>
      </c>
      <c r="D255" s="124" t="s">
        <v>14</v>
      </c>
      <c r="E255" s="23" t="s">
        <v>17</v>
      </c>
      <c r="F255" s="133">
        <v>1</v>
      </c>
      <c r="G255" s="153">
        <f>F253</f>
        <v>3</v>
      </c>
      <c r="H255" s="24">
        <v>10000</v>
      </c>
      <c r="I255" s="17">
        <f t="shared" si="25"/>
        <v>1140000</v>
      </c>
      <c r="J255" s="98"/>
      <c r="M255" s="31"/>
    </row>
    <row r="256" spans="1:13" s="3" customFormat="1" ht="18.55" outlineLevel="1">
      <c r="A256" s="98"/>
      <c r="B256" s="574" t="s">
        <v>8</v>
      </c>
      <c r="C256" s="129" t="s">
        <v>39</v>
      </c>
      <c r="D256" s="123" t="s">
        <v>16</v>
      </c>
      <c r="E256" s="15" t="s">
        <v>1</v>
      </c>
      <c r="F256" s="134">
        <v>3</v>
      </c>
      <c r="G256" s="150">
        <f>F258</f>
        <v>0</v>
      </c>
      <c r="H256" s="16">
        <v>0</v>
      </c>
      <c r="I256" s="17">
        <f t="shared" si="25"/>
        <v>1140000</v>
      </c>
      <c r="J256" s="98"/>
      <c r="M256" s="31"/>
    </row>
    <row r="257" spans="1:13" s="3" customFormat="1" ht="18.55" outlineLevel="1">
      <c r="A257" s="98"/>
      <c r="B257" s="575"/>
      <c r="C257" s="129" t="s">
        <v>39</v>
      </c>
      <c r="D257" s="37" t="s">
        <v>24</v>
      </c>
      <c r="E257" s="19" t="s">
        <v>1</v>
      </c>
      <c r="F257" s="134">
        <v>3</v>
      </c>
      <c r="G257" s="150">
        <f>F259</f>
        <v>0</v>
      </c>
      <c r="H257" s="20">
        <v>0</v>
      </c>
      <c r="I257" s="17">
        <f t="shared" ref="I257:I263" si="26">I256+H257</f>
        <v>1140000</v>
      </c>
      <c r="J257" s="98"/>
      <c r="M257" s="31"/>
    </row>
    <row r="258" spans="1:13" s="3" customFormat="1" ht="18.55" outlineLevel="1">
      <c r="A258" s="98"/>
      <c r="B258" s="575"/>
      <c r="C258" s="129" t="s">
        <v>39</v>
      </c>
      <c r="D258" s="37" t="s">
        <v>5</v>
      </c>
      <c r="E258" s="19" t="s">
        <v>17</v>
      </c>
      <c r="F258" s="135">
        <v>0</v>
      </c>
      <c r="G258" s="150">
        <f>F256</f>
        <v>3</v>
      </c>
      <c r="H258" s="20">
        <v>10000</v>
      </c>
      <c r="I258" s="17">
        <f t="shared" si="26"/>
        <v>1150000</v>
      </c>
      <c r="J258" s="98"/>
      <c r="M258" s="31"/>
    </row>
    <row r="259" spans="1:13" s="3" customFormat="1" ht="18.55" outlineLevel="1">
      <c r="A259" s="98"/>
      <c r="B259" s="575"/>
      <c r="C259" s="129" t="s">
        <v>39</v>
      </c>
      <c r="D259" s="37" t="s">
        <v>23</v>
      </c>
      <c r="E259" s="19" t="s">
        <v>17</v>
      </c>
      <c r="F259" s="132">
        <v>0</v>
      </c>
      <c r="G259" s="151">
        <f>F257</f>
        <v>3</v>
      </c>
      <c r="H259" s="20">
        <v>10000</v>
      </c>
      <c r="I259" s="17">
        <f t="shared" si="26"/>
        <v>1160000</v>
      </c>
      <c r="J259" s="98"/>
      <c r="M259" s="31"/>
    </row>
    <row r="260" spans="1:13" s="3" customFormat="1" ht="18.55" outlineLevel="1">
      <c r="A260" s="98"/>
      <c r="B260" s="576" t="s">
        <v>10</v>
      </c>
      <c r="C260" s="129" t="s">
        <v>39</v>
      </c>
      <c r="D260" s="130" t="s">
        <v>0</v>
      </c>
      <c r="E260" s="23" t="s">
        <v>1</v>
      </c>
      <c r="F260" s="137">
        <v>3</v>
      </c>
      <c r="G260" s="152">
        <f>F262</f>
        <v>2</v>
      </c>
      <c r="H260" s="24">
        <v>0</v>
      </c>
      <c r="I260" s="17">
        <f t="shared" si="26"/>
        <v>1160000</v>
      </c>
      <c r="J260" s="98"/>
      <c r="M260" s="31"/>
    </row>
    <row r="261" spans="1:13" s="3" customFormat="1" ht="18.55" outlineLevel="1">
      <c r="A261" s="98"/>
      <c r="B261" s="576"/>
      <c r="C261" s="129" t="s">
        <v>39</v>
      </c>
      <c r="D261" s="124" t="s">
        <v>15</v>
      </c>
      <c r="E261" s="23" t="s">
        <v>1</v>
      </c>
      <c r="F261" s="138">
        <v>3</v>
      </c>
      <c r="G261" s="152">
        <f>F263</f>
        <v>2</v>
      </c>
      <c r="H261" s="24">
        <v>0</v>
      </c>
      <c r="I261" s="17">
        <f t="shared" si="26"/>
        <v>1160000</v>
      </c>
      <c r="J261" s="98"/>
      <c r="M261" s="31"/>
    </row>
    <row r="262" spans="1:13" s="3" customFormat="1" ht="18.55" outlineLevel="1">
      <c r="A262" s="98"/>
      <c r="B262" s="576"/>
      <c r="C262" s="129" t="s">
        <v>39</v>
      </c>
      <c r="D262" s="124" t="s">
        <v>14</v>
      </c>
      <c r="E262" s="23" t="s">
        <v>17</v>
      </c>
      <c r="F262" s="138">
        <v>2</v>
      </c>
      <c r="G262" s="152">
        <f>F260</f>
        <v>3</v>
      </c>
      <c r="H262" s="24">
        <v>10000</v>
      </c>
      <c r="I262" s="17">
        <f t="shared" si="26"/>
        <v>1170000</v>
      </c>
      <c r="J262" s="98"/>
      <c r="M262" s="31"/>
    </row>
    <row r="263" spans="1:13" s="3" customFormat="1" ht="18.55" outlineLevel="1">
      <c r="A263" s="98"/>
      <c r="B263" s="576"/>
      <c r="C263" s="129" t="s">
        <v>39</v>
      </c>
      <c r="D263" s="124" t="s">
        <v>5</v>
      </c>
      <c r="E263" s="23" t="s">
        <v>17</v>
      </c>
      <c r="F263" s="133">
        <v>2</v>
      </c>
      <c r="G263" s="153">
        <f>F261</f>
        <v>3</v>
      </c>
      <c r="H263" s="24">
        <v>10000</v>
      </c>
      <c r="I263" s="17">
        <f t="shared" si="26"/>
        <v>1180000</v>
      </c>
      <c r="J263" s="98"/>
      <c r="M263" s="31"/>
    </row>
    <row r="264" spans="1:13" s="3" customFormat="1" ht="18.55" outlineLevel="1">
      <c r="A264" s="98"/>
      <c r="B264" s="574" t="s">
        <v>31</v>
      </c>
      <c r="C264" s="129" t="s">
        <v>39</v>
      </c>
      <c r="D264" s="131" t="s">
        <v>25</v>
      </c>
      <c r="E264" s="15" t="s">
        <v>1</v>
      </c>
      <c r="F264" s="134">
        <v>3</v>
      </c>
      <c r="G264" s="150">
        <f>F266</f>
        <v>2</v>
      </c>
      <c r="H264" s="16">
        <v>0</v>
      </c>
      <c r="I264" s="17">
        <f>I263+H264</f>
        <v>1180000</v>
      </c>
      <c r="J264" s="98"/>
      <c r="M264" s="31"/>
    </row>
    <row r="265" spans="1:13" s="3" customFormat="1" ht="18.55" outlineLevel="1">
      <c r="A265" s="98"/>
      <c r="B265" s="575"/>
      <c r="C265" s="129" t="s">
        <v>39</v>
      </c>
      <c r="D265" s="131" t="s">
        <v>5</v>
      </c>
      <c r="E265" s="19" t="s">
        <v>1</v>
      </c>
      <c r="F265" s="135">
        <v>3</v>
      </c>
      <c r="G265" s="150">
        <f>F267</f>
        <v>2</v>
      </c>
      <c r="H265" s="20">
        <v>0</v>
      </c>
      <c r="I265" s="17">
        <f t="shared" ref="I265:I271" si="27">I264+H265</f>
        <v>1180000</v>
      </c>
      <c r="J265" s="98"/>
      <c r="M265" s="31"/>
    </row>
    <row r="266" spans="1:13" s="3" customFormat="1" ht="18.55" outlineLevel="1">
      <c r="A266" s="98"/>
      <c r="B266" s="575"/>
      <c r="C266" s="129" t="s">
        <v>39</v>
      </c>
      <c r="D266" s="131" t="s">
        <v>14</v>
      </c>
      <c r="E266" s="19" t="s">
        <v>17</v>
      </c>
      <c r="F266" s="135">
        <v>2</v>
      </c>
      <c r="G266" s="150">
        <f>F264</f>
        <v>3</v>
      </c>
      <c r="H266" s="20">
        <v>10000</v>
      </c>
      <c r="I266" s="17">
        <f t="shared" si="27"/>
        <v>1190000</v>
      </c>
      <c r="J266" s="98"/>
      <c r="M266" s="31"/>
    </row>
    <row r="267" spans="1:13" s="3" customFormat="1" ht="18.55" outlineLevel="1">
      <c r="A267" s="98"/>
      <c r="B267" s="575"/>
      <c r="C267" s="129" t="s">
        <v>39</v>
      </c>
      <c r="D267" s="131" t="s">
        <v>23</v>
      </c>
      <c r="E267" s="19" t="s">
        <v>17</v>
      </c>
      <c r="F267" s="132">
        <v>2</v>
      </c>
      <c r="G267" s="151">
        <f>F265</f>
        <v>3</v>
      </c>
      <c r="H267" s="20">
        <v>10000</v>
      </c>
      <c r="I267" s="17">
        <f t="shared" si="27"/>
        <v>1200000</v>
      </c>
      <c r="J267" s="98"/>
      <c r="M267" s="31"/>
    </row>
    <row r="268" spans="1:13" s="3" customFormat="1" ht="18.55" outlineLevel="1">
      <c r="A268" s="98"/>
      <c r="B268" s="576" t="s">
        <v>36</v>
      </c>
      <c r="C268" s="129" t="s">
        <v>39</v>
      </c>
      <c r="D268" s="130" t="s">
        <v>25</v>
      </c>
      <c r="E268" s="23" t="s">
        <v>1</v>
      </c>
      <c r="F268" s="137">
        <v>3</v>
      </c>
      <c r="G268" s="152">
        <f>F270</f>
        <v>2</v>
      </c>
      <c r="H268" s="24">
        <v>0</v>
      </c>
      <c r="I268" s="17">
        <f t="shared" si="27"/>
        <v>1200000</v>
      </c>
      <c r="J268" s="98"/>
      <c r="M268" s="31"/>
    </row>
    <row r="269" spans="1:13" s="3" customFormat="1" ht="18.55" outlineLevel="1">
      <c r="A269" s="98"/>
      <c r="B269" s="576"/>
      <c r="C269" s="129" t="s">
        <v>39</v>
      </c>
      <c r="D269" s="124" t="s">
        <v>5</v>
      </c>
      <c r="E269" s="23" t="s">
        <v>1</v>
      </c>
      <c r="F269" s="138">
        <v>3</v>
      </c>
      <c r="G269" s="152">
        <f>F271</f>
        <v>2</v>
      </c>
      <c r="H269" s="24">
        <v>0</v>
      </c>
      <c r="I269" s="17">
        <f t="shared" si="27"/>
        <v>1200000</v>
      </c>
      <c r="J269" s="98"/>
      <c r="M269" s="31"/>
    </row>
    <row r="270" spans="1:13" s="3" customFormat="1" ht="18.55" outlineLevel="1">
      <c r="A270" s="98"/>
      <c r="B270" s="576"/>
      <c r="C270" s="129" t="s">
        <v>39</v>
      </c>
      <c r="D270" s="124" t="s">
        <v>15</v>
      </c>
      <c r="E270" s="23" t="s">
        <v>17</v>
      </c>
      <c r="F270" s="138">
        <v>2</v>
      </c>
      <c r="G270" s="152">
        <f>F268</f>
        <v>3</v>
      </c>
      <c r="H270" s="24">
        <v>10000</v>
      </c>
      <c r="I270" s="17">
        <f t="shared" si="27"/>
        <v>1210000</v>
      </c>
      <c r="J270" s="98"/>
      <c r="M270" s="31"/>
    </row>
    <row r="271" spans="1:13" s="3" customFormat="1" ht="18.55" outlineLevel="1">
      <c r="A271" s="98"/>
      <c r="B271" s="576"/>
      <c r="C271" s="129" t="s">
        <v>39</v>
      </c>
      <c r="D271" s="124" t="s">
        <v>206</v>
      </c>
      <c r="E271" s="23" t="s">
        <v>17</v>
      </c>
      <c r="F271" s="139">
        <v>2</v>
      </c>
      <c r="G271" s="153">
        <f>F269</f>
        <v>3</v>
      </c>
      <c r="H271" s="24"/>
      <c r="I271" s="17">
        <f t="shared" si="27"/>
        <v>1210000</v>
      </c>
      <c r="J271" s="98"/>
      <c r="M271" s="31"/>
    </row>
    <row r="272" spans="1:13" s="3" customFormat="1" ht="18.55">
      <c r="A272" s="98"/>
      <c r="B272" s="6" t="s">
        <v>200</v>
      </c>
      <c r="C272" s="7"/>
      <c r="D272" s="122"/>
      <c r="E272" s="9"/>
      <c r="F272" s="9"/>
      <c r="G272" s="9"/>
      <c r="H272" s="11">
        <f>SUM(H273:H296)</f>
        <v>120000</v>
      </c>
      <c r="I272" s="12">
        <v>0</v>
      </c>
      <c r="J272" s="98"/>
      <c r="M272" s="31"/>
    </row>
    <row r="273" spans="1:13" s="3" customFormat="1" ht="18.55" outlineLevel="1">
      <c r="A273" s="98"/>
      <c r="B273" s="574" t="s">
        <v>2</v>
      </c>
      <c r="C273" s="129" t="s">
        <v>39</v>
      </c>
      <c r="D273" s="123" t="s">
        <v>0</v>
      </c>
      <c r="E273" s="15" t="s">
        <v>1</v>
      </c>
      <c r="F273" s="136">
        <v>3</v>
      </c>
      <c r="G273" s="150">
        <f>F275</f>
        <v>0</v>
      </c>
      <c r="H273" s="16">
        <v>0</v>
      </c>
      <c r="I273" s="17">
        <f>I271+H273</f>
        <v>1210000</v>
      </c>
      <c r="J273" s="98"/>
      <c r="M273" s="31"/>
    </row>
    <row r="274" spans="1:13" s="3" customFormat="1" ht="18.55" outlineLevel="1">
      <c r="A274" s="98"/>
      <c r="B274" s="575"/>
      <c r="C274" s="129" t="s">
        <v>39</v>
      </c>
      <c r="D274" s="37" t="s">
        <v>24</v>
      </c>
      <c r="E274" s="19" t="s">
        <v>1</v>
      </c>
      <c r="F274" s="135">
        <v>3</v>
      </c>
      <c r="G274" s="150">
        <f>F276</f>
        <v>0</v>
      </c>
      <c r="H274" s="20">
        <v>0</v>
      </c>
      <c r="I274" s="17">
        <f t="shared" ref="I274:I280" si="28">I273+H274</f>
        <v>1210000</v>
      </c>
      <c r="J274" s="98"/>
      <c r="M274" s="31"/>
    </row>
    <row r="275" spans="1:13" s="3" customFormat="1" ht="18.55" outlineLevel="1">
      <c r="A275" s="98"/>
      <c r="B275" s="575"/>
      <c r="C275" s="129" t="s">
        <v>39</v>
      </c>
      <c r="D275" s="37" t="s">
        <v>14</v>
      </c>
      <c r="E275" s="19" t="s">
        <v>17</v>
      </c>
      <c r="F275" s="135">
        <v>0</v>
      </c>
      <c r="G275" s="150">
        <f>F273</f>
        <v>3</v>
      </c>
      <c r="H275" s="20">
        <v>10000</v>
      </c>
      <c r="I275" s="17">
        <f t="shared" si="28"/>
        <v>1220000</v>
      </c>
      <c r="J275" s="98"/>
      <c r="M275" s="31"/>
    </row>
    <row r="276" spans="1:13" s="3" customFormat="1" ht="18.55" outlineLevel="1">
      <c r="A276" s="98"/>
      <c r="B276" s="575"/>
      <c r="C276" s="129" t="s">
        <v>39</v>
      </c>
      <c r="D276" s="37" t="s">
        <v>23</v>
      </c>
      <c r="E276" s="19" t="s">
        <v>17</v>
      </c>
      <c r="F276" s="132">
        <v>0</v>
      </c>
      <c r="G276" s="151">
        <f>F274</f>
        <v>3</v>
      </c>
      <c r="H276" s="20">
        <v>10000</v>
      </c>
      <c r="I276" s="17">
        <f t="shared" si="28"/>
        <v>1230000</v>
      </c>
      <c r="J276" s="98"/>
      <c r="M276" s="31"/>
    </row>
    <row r="277" spans="1:13" s="3" customFormat="1" ht="18.55" outlineLevel="1">
      <c r="A277" s="98"/>
      <c r="B277" s="576" t="s">
        <v>3</v>
      </c>
      <c r="C277" s="129" t="s">
        <v>39</v>
      </c>
      <c r="D277" s="124" t="s">
        <v>0</v>
      </c>
      <c r="E277" s="23" t="str">
        <f>E273</f>
        <v>Thắng</v>
      </c>
      <c r="F277" s="137">
        <v>3</v>
      </c>
      <c r="G277" s="152">
        <f>F279</f>
        <v>1</v>
      </c>
      <c r="H277" s="24">
        <v>0</v>
      </c>
      <c r="I277" s="17">
        <f t="shared" si="28"/>
        <v>1230000</v>
      </c>
      <c r="J277" s="98"/>
      <c r="M277" s="31"/>
    </row>
    <row r="278" spans="1:13" s="3" customFormat="1" ht="18.55" outlineLevel="1">
      <c r="A278" s="98"/>
      <c r="B278" s="576"/>
      <c r="C278" s="129" t="s">
        <v>39</v>
      </c>
      <c r="D278" s="124" t="s">
        <v>16</v>
      </c>
      <c r="E278" s="23" t="s">
        <v>1</v>
      </c>
      <c r="F278" s="138">
        <v>3</v>
      </c>
      <c r="G278" s="152">
        <f>F280</f>
        <v>1</v>
      </c>
      <c r="H278" s="24">
        <v>0</v>
      </c>
      <c r="I278" s="17">
        <f t="shared" si="28"/>
        <v>1230000</v>
      </c>
      <c r="J278" s="98"/>
      <c r="M278" s="31"/>
    </row>
    <row r="279" spans="1:13" s="3" customFormat="1" ht="18.55" outlineLevel="1">
      <c r="A279" s="98"/>
      <c r="B279" s="576"/>
      <c r="C279" s="129" t="s">
        <v>39</v>
      </c>
      <c r="D279" s="124" t="s">
        <v>4</v>
      </c>
      <c r="E279" s="23" t="s">
        <v>17</v>
      </c>
      <c r="F279" s="138">
        <v>1</v>
      </c>
      <c r="G279" s="152">
        <f>F277</f>
        <v>3</v>
      </c>
      <c r="H279" s="24">
        <v>10000</v>
      </c>
      <c r="I279" s="17">
        <f t="shared" si="28"/>
        <v>1240000</v>
      </c>
      <c r="J279" s="98"/>
      <c r="M279" s="31"/>
    </row>
    <row r="280" spans="1:13" s="3" customFormat="1" ht="18.55" outlineLevel="1">
      <c r="A280" s="98"/>
      <c r="B280" s="576"/>
      <c r="C280" s="129" t="s">
        <v>39</v>
      </c>
      <c r="D280" s="124" t="s">
        <v>24</v>
      </c>
      <c r="E280" s="23" t="s">
        <v>17</v>
      </c>
      <c r="F280" s="133">
        <v>1</v>
      </c>
      <c r="G280" s="153">
        <f>F278</f>
        <v>3</v>
      </c>
      <c r="H280" s="24">
        <v>10000</v>
      </c>
      <c r="I280" s="17">
        <f t="shared" si="28"/>
        <v>1250000</v>
      </c>
      <c r="J280" s="98"/>
      <c r="M280" s="31"/>
    </row>
    <row r="281" spans="1:13" s="3" customFormat="1" ht="18.55" outlineLevel="1">
      <c r="A281" s="98"/>
      <c r="B281" s="574" t="s">
        <v>6</v>
      </c>
      <c r="C281" s="129" t="s">
        <v>39</v>
      </c>
      <c r="D281" s="123" t="s">
        <v>14</v>
      </c>
      <c r="E281" s="15" t="s">
        <v>1</v>
      </c>
      <c r="F281" s="134">
        <v>3</v>
      </c>
      <c r="G281" s="150">
        <f>F283</f>
        <v>1</v>
      </c>
      <c r="H281" s="16">
        <v>0</v>
      </c>
      <c r="I281" s="17">
        <f t="shared" ref="I281:I289" si="29">I280+H281</f>
        <v>1250000</v>
      </c>
      <c r="J281" s="98"/>
      <c r="M281" s="31"/>
    </row>
    <row r="282" spans="1:13" s="3" customFormat="1" ht="18.55" outlineLevel="1">
      <c r="A282" s="98"/>
      <c r="B282" s="574"/>
      <c r="C282" s="129" t="s">
        <v>39</v>
      </c>
      <c r="D282" s="123" t="s">
        <v>23</v>
      </c>
      <c r="E282" s="15" t="s">
        <v>1</v>
      </c>
      <c r="F282" s="135">
        <v>3</v>
      </c>
      <c r="G282" s="150">
        <f>F284</f>
        <v>1</v>
      </c>
      <c r="H282" s="16">
        <v>0</v>
      </c>
      <c r="I282" s="17">
        <f t="shared" si="29"/>
        <v>1250000</v>
      </c>
      <c r="J282" s="98"/>
      <c r="M282" s="31"/>
    </row>
    <row r="283" spans="1:13" s="3" customFormat="1" ht="18.55" outlineLevel="1">
      <c r="A283" s="98"/>
      <c r="B283" s="574"/>
      <c r="C283" s="129" t="s">
        <v>39</v>
      </c>
      <c r="D283" s="37" t="s">
        <v>0</v>
      </c>
      <c r="E283" s="19" t="s">
        <v>17</v>
      </c>
      <c r="F283" s="135">
        <v>1</v>
      </c>
      <c r="G283" s="150">
        <f>F281</f>
        <v>3</v>
      </c>
      <c r="H283" s="20">
        <v>10000</v>
      </c>
      <c r="I283" s="17">
        <f t="shared" si="29"/>
        <v>1260000</v>
      </c>
      <c r="J283" s="98"/>
      <c r="M283" s="31"/>
    </row>
    <row r="284" spans="1:13" s="3" customFormat="1" ht="18.55" outlineLevel="1">
      <c r="A284" s="98"/>
      <c r="B284" s="575"/>
      <c r="C284" s="129" t="s">
        <v>39</v>
      </c>
      <c r="D284" s="37" t="s">
        <v>16</v>
      </c>
      <c r="E284" s="19" t="s">
        <v>17</v>
      </c>
      <c r="F284" s="132">
        <v>1</v>
      </c>
      <c r="G284" s="151">
        <f>F282</f>
        <v>3</v>
      </c>
      <c r="H284" s="20">
        <v>10000</v>
      </c>
      <c r="I284" s="17">
        <f t="shared" si="29"/>
        <v>1270000</v>
      </c>
      <c r="J284" s="98"/>
      <c r="M284" s="31"/>
    </row>
    <row r="285" spans="1:13" s="3" customFormat="1" ht="18.55" outlineLevel="1">
      <c r="A285" s="98"/>
      <c r="B285" s="576" t="s">
        <v>7</v>
      </c>
      <c r="C285" s="129" t="s">
        <v>39</v>
      </c>
      <c r="D285" s="124" t="s">
        <v>4</v>
      </c>
      <c r="E285" s="23" t="str">
        <f>E281</f>
        <v>Thắng</v>
      </c>
      <c r="F285" s="137">
        <v>3</v>
      </c>
      <c r="G285" s="152">
        <f>F287</f>
        <v>1</v>
      </c>
      <c r="H285" s="24">
        <v>0</v>
      </c>
      <c r="I285" s="17">
        <f t="shared" si="29"/>
        <v>1270000</v>
      </c>
      <c r="J285" s="98"/>
      <c r="M285" s="31"/>
    </row>
    <row r="286" spans="1:13" s="3" customFormat="1" ht="18.55" outlineLevel="1">
      <c r="A286" s="98"/>
      <c r="B286" s="576"/>
      <c r="C286" s="129" t="s">
        <v>39</v>
      </c>
      <c r="D286" s="124" t="s">
        <v>24</v>
      </c>
      <c r="E286" s="23" t="s">
        <v>1</v>
      </c>
      <c r="F286" s="138">
        <v>3</v>
      </c>
      <c r="G286" s="152">
        <f>F288</f>
        <v>1</v>
      </c>
      <c r="H286" s="24">
        <v>0</v>
      </c>
      <c r="I286" s="17">
        <f t="shared" si="29"/>
        <v>1270000</v>
      </c>
      <c r="J286" s="98"/>
      <c r="M286" s="31"/>
    </row>
    <row r="287" spans="1:13" s="3" customFormat="1" ht="18.55" outlineLevel="1">
      <c r="A287" s="98"/>
      <c r="B287" s="576"/>
      <c r="C287" s="129" t="s">
        <v>39</v>
      </c>
      <c r="D287" s="124" t="s">
        <v>23</v>
      </c>
      <c r="E287" s="23" t="s">
        <v>17</v>
      </c>
      <c r="F287" s="138">
        <v>1</v>
      </c>
      <c r="G287" s="152">
        <f>F285</f>
        <v>3</v>
      </c>
      <c r="H287" s="24">
        <v>10000</v>
      </c>
      <c r="I287" s="17">
        <f t="shared" si="29"/>
        <v>1280000</v>
      </c>
      <c r="J287" s="98"/>
      <c r="M287" s="31"/>
    </row>
    <row r="288" spans="1:13" s="3" customFormat="1" ht="18.55" outlineLevel="1">
      <c r="A288" s="98"/>
      <c r="B288" s="576"/>
      <c r="C288" s="129" t="s">
        <v>39</v>
      </c>
      <c r="D288" s="124" t="s">
        <v>14</v>
      </c>
      <c r="E288" s="23" t="s">
        <v>17</v>
      </c>
      <c r="F288" s="133">
        <v>1</v>
      </c>
      <c r="G288" s="153">
        <f>F286</f>
        <v>3</v>
      </c>
      <c r="H288" s="24">
        <v>10000</v>
      </c>
      <c r="I288" s="17">
        <f t="shared" si="29"/>
        <v>1290000</v>
      </c>
      <c r="J288" s="98"/>
      <c r="M288" s="31"/>
    </row>
    <row r="289" spans="1:13" s="3" customFormat="1" ht="18.55" outlineLevel="1">
      <c r="A289" s="98"/>
      <c r="B289" s="574" t="s">
        <v>8</v>
      </c>
      <c r="C289" s="129" t="s">
        <v>39</v>
      </c>
      <c r="D289" s="123" t="s">
        <v>4</v>
      </c>
      <c r="E289" s="15" t="s">
        <v>1</v>
      </c>
      <c r="F289" s="134">
        <v>3</v>
      </c>
      <c r="G289" s="150">
        <f>F291</f>
        <v>2</v>
      </c>
      <c r="H289" s="16">
        <v>0</v>
      </c>
      <c r="I289" s="17">
        <f t="shared" si="29"/>
        <v>1290000</v>
      </c>
      <c r="J289" s="98"/>
      <c r="M289" s="31"/>
    </row>
    <row r="290" spans="1:13" s="3" customFormat="1" ht="18.55" outlineLevel="1">
      <c r="A290" s="98"/>
      <c r="B290" s="575"/>
      <c r="C290" s="129" t="s">
        <v>39</v>
      </c>
      <c r="D290" s="37" t="s">
        <v>24</v>
      </c>
      <c r="E290" s="19" t="s">
        <v>1</v>
      </c>
      <c r="F290" s="135">
        <v>3</v>
      </c>
      <c r="G290" s="150">
        <f>F292</f>
        <v>2</v>
      </c>
      <c r="H290" s="20">
        <v>0</v>
      </c>
      <c r="I290" s="17">
        <f t="shared" ref="I290:I296" si="30">I289+H290</f>
        <v>1290000</v>
      </c>
      <c r="J290" s="98"/>
      <c r="M290" s="31"/>
    </row>
    <row r="291" spans="1:13" s="3" customFormat="1" ht="18.55" outlineLevel="1">
      <c r="A291" s="98"/>
      <c r="B291" s="575"/>
      <c r="C291" s="129" t="s">
        <v>39</v>
      </c>
      <c r="D291" s="37" t="s">
        <v>0</v>
      </c>
      <c r="E291" s="19" t="s">
        <v>17</v>
      </c>
      <c r="F291" s="135">
        <v>2</v>
      </c>
      <c r="G291" s="150">
        <f>F289</f>
        <v>3</v>
      </c>
      <c r="H291" s="20">
        <v>10000</v>
      </c>
      <c r="I291" s="17">
        <f t="shared" si="30"/>
        <v>1300000</v>
      </c>
      <c r="J291" s="98"/>
      <c r="M291" s="31"/>
    </row>
    <row r="292" spans="1:13" s="3" customFormat="1" ht="18.55" outlineLevel="1">
      <c r="A292" s="98"/>
      <c r="B292" s="575"/>
      <c r="C292" s="129" t="s">
        <v>39</v>
      </c>
      <c r="D292" s="37" t="s">
        <v>16</v>
      </c>
      <c r="E292" s="19" t="s">
        <v>17</v>
      </c>
      <c r="F292" s="132">
        <v>2</v>
      </c>
      <c r="G292" s="151">
        <f>F290</f>
        <v>3</v>
      </c>
      <c r="H292" s="20">
        <v>10000</v>
      </c>
      <c r="I292" s="17">
        <f t="shared" si="30"/>
        <v>1310000</v>
      </c>
      <c r="J292" s="98"/>
      <c r="M292" s="31"/>
    </row>
    <row r="293" spans="1:13" s="3" customFormat="1" ht="18.55" outlineLevel="1">
      <c r="A293" s="98"/>
      <c r="B293" s="576" t="s">
        <v>10</v>
      </c>
      <c r="C293" s="129" t="s">
        <v>39</v>
      </c>
      <c r="D293" s="130" t="s">
        <v>23</v>
      </c>
      <c r="E293" s="23" t="s">
        <v>1</v>
      </c>
      <c r="F293" s="137">
        <v>3</v>
      </c>
      <c r="G293" s="152">
        <f>F295</f>
        <v>1</v>
      </c>
      <c r="H293" s="24">
        <v>0</v>
      </c>
      <c r="I293" s="17">
        <f t="shared" si="30"/>
        <v>1310000</v>
      </c>
      <c r="J293" s="98"/>
      <c r="M293" s="31"/>
    </row>
    <row r="294" spans="1:13" s="3" customFormat="1" ht="18.55" outlineLevel="1">
      <c r="A294" s="98"/>
      <c r="B294" s="576"/>
      <c r="C294" s="129" t="s">
        <v>39</v>
      </c>
      <c r="D294" s="124" t="s">
        <v>14</v>
      </c>
      <c r="E294" s="23" t="s">
        <v>1</v>
      </c>
      <c r="F294" s="138">
        <v>3</v>
      </c>
      <c r="G294" s="152">
        <f>F296</f>
        <v>1</v>
      </c>
      <c r="H294" s="24">
        <v>0</v>
      </c>
      <c r="I294" s="17">
        <f t="shared" si="30"/>
        <v>1310000</v>
      </c>
      <c r="J294" s="98"/>
      <c r="M294" s="31"/>
    </row>
    <row r="295" spans="1:13" s="3" customFormat="1" ht="18.55" outlineLevel="1">
      <c r="A295" s="98"/>
      <c r="B295" s="576"/>
      <c r="C295" s="129" t="s">
        <v>39</v>
      </c>
      <c r="D295" s="124" t="s">
        <v>0</v>
      </c>
      <c r="E295" s="23" t="s">
        <v>17</v>
      </c>
      <c r="F295" s="138">
        <v>1</v>
      </c>
      <c r="G295" s="152">
        <f>F293</f>
        <v>3</v>
      </c>
      <c r="H295" s="24">
        <v>10000</v>
      </c>
      <c r="I295" s="17">
        <f t="shared" si="30"/>
        <v>1320000</v>
      </c>
      <c r="J295" s="98"/>
      <c r="M295" s="31"/>
    </row>
    <row r="296" spans="1:13" s="3" customFormat="1" ht="18.55" outlineLevel="1">
      <c r="A296" s="98"/>
      <c r="B296" s="576"/>
      <c r="C296" s="129" t="s">
        <v>39</v>
      </c>
      <c r="D296" s="124" t="s">
        <v>16</v>
      </c>
      <c r="E296" s="23" t="s">
        <v>17</v>
      </c>
      <c r="F296" s="139">
        <v>1</v>
      </c>
      <c r="G296" s="153">
        <f>F294</f>
        <v>3</v>
      </c>
      <c r="H296" s="24">
        <v>10000</v>
      </c>
      <c r="I296" s="17">
        <f t="shared" si="30"/>
        <v>1330000</v>
      </c>
      <c r="J296" s="98"/>
      <c r="M296" s="31"/>
    </row>
    <row r="297" spans="1:13" s="3" customFormat="1" ht="18.55">
      <c r="A297" s="98"/>
      <c r="B297" s="6" t="s">
        <v>201</v>
      </c>
      <c r="C297" s="7"/>
      <c r="D297" s="122"/>
      <c r="E297" s="9"/>
      <c r="F297" s="9"/>
      <c r="G297" s="9"/>
      <c r="H297" s="11">
        <f>SUM(H298:H305)</f>
        <v>20000</v>
      </c>
      <c r="I297" s="12">
        <v>0</v>
      </c>
      <c r="J297" s="98"/>
      <c r="M297" s="31"/>
    </row>
    <row r="298" spans="1:13" s="3" customFormat="1" ht="18.55" outlineLevel="1">
      <c r="A298" s="98"/>
      <c r="B298" s="574" t="s">
        <v>2</v>
      </c>
      <c r="C298" s="129" t="s">
        <v>39</v>
      </c>
      <c r="D298" s="123" t="s">
        <v>0</v>
      </c>
      <c r="E298" s="15" t="s">
        <v>1</v>
      </c>
      <c r="F298" s="136">
        <v>3</v>
      </c>
      <c r="G298" s="150">
        <f>F300</f>
        <v>1</v>
      </c>
      <c r="H298" s="16">
        <v>0</v>
      </c>
      <c r="I298" s="17">
        <f>I296+H298</f>
        <v>1330000</v>
      </c>
      <c r="J298" s="98"/>
      <c r="M298" s="31"/>
    </row>
    <row r="299" spans="1:13" s="3" customFormat="1" ht="18.55" outlineLevel="1">
      <c r="A299" s="98"/>
      <c r="B299" s="575"/>
      <c r="C299" s="129" t="s">
        <v>39</v>
      </c>
      <c r="D299" s="37" t="s">
        <v>5</v>
      </c>
      <c r="E299" s="19" t="s">
        <v>1</v>
      </c>
      <c r="F299" s="135">
        <v>3</v>
      </c>
      <c r="G299" s="150">
        <f>F301</f>
        <v>1</v>
      </c>
      <c r="H299" s="20">
        <v>0</v>
      </c>
      <c r="I299" s="17">
        <f t="shared" ref="I299:I305" si="31">I298+H299</f>
        <v>1330000</v>
      </c>
      <c r="J299" s="98"/>
      <c r="M299" s="31"/>
    </row>
    <row r="300" spans="1:13" s="3" customFormat="1" ht="18.55" outlineLevel="1">
      <c r="A300" s="98"/>
      <c r="B300" s="575"/>
      <c r="C300" s="129" t="s">
        <v>39</v>
      </c>
      <c r="D300" s="37" t="s">
        <v>24</v>
      </c>
      <c r="E300" s="19" t="s">
        <v>17</v>
      </c>
      <c r="F300" s="135">
        <v>1</v>
      </c>
      <c r="G300" s="150">
        <f>F298</f>
        <v>3</v>
      </c>
      <c r="H300" s="20">
        <v>10000</v>
      </c>
      <c r="I300" s="17">
        <f t="shared" si="31"/>
        <v>1340000</v>
      </c>
      <c r="J300" s="98"/>
      <c r="M300" s="31"/>
    </row>
    <row r="301" spans="1:13" s="3" customFormat="1" ht="18.55" outlineLevel="1">
      <c r="A301" s="98"/>
      <c r="B301" s="575"/>
      <c r="C301" s="129" t="s">
        <v>39</v>
      </c>
      <c r="D301" s="37" t="s">
        <v>206</v>
      </c>
      <c r="E301" s="19" t="s">
        <v>17</v>
      </c>
      <c r="F301" s="132">
        <v>1</v>
      </c>
      <c r="G301" s="151">
        <f>F299</f>
        <v>3</v>
      </c>
      <c r="H301" s="20"/>
      <c r="I301" s="17">
        <f t="shared" si="31"/>
        <v>1340000</v>
      </c>
      <c r="J301" s="98"/>
      <c r="M301" s="31"/>
    </row>
    <row r="302" spans="1:13" s="3" customFormat="1" ht="18.55" outlineLevel="1">
      <c r="A302" s="98"/>
      <c r="B302" s="576" t="s">
        <v>3</v>
      </c>
      <c r="C302" s="129" t="s">
        <v>39</v>
      </c>
      <c r="D302" s="124" t="s">
        <v>0</v>
      </c>
      <c r="E302" s="23" t="str">
        <f>E298</f>
        <v>Thắng</v>
      </c>
      <c r="F302" s="137">
        <v>3</v>
      </c>
      <c r="G302" s="152">
        <f>F304</f>
        <v>0</v>
      </c>
      <c r="H302" s="24">
        <v>0</v>
      </c>
      <c r="I302" s="17">
        <f t="shared" si="31"/>
        <v>1340000</v>
      </c>
      <c r="J302" s="98"/>
      <c r="M302" s="31"/>
    </row>
    <row r="303" spans="1:13" s="3" customFormat="1" ht="18.55" outlineLevel="1">
      <c r="A303" s="98"/>
      <c r="B303" s="576"/>
      <c r="C303" s="129" t="s">
        <v>39</v>
      </c>
      <c r="D303" s="124" t="s">
        <v>5</v>
      </c>
      <c r="E303" s="23" t="s">
        <v>1</v>
      </c>
      <c r="F303" s="138">
        <v>3</v>
      </c>
      <c r="G303" s="152">
        <f>F305</f>
        <v>0</v>
      </c>
      <c r="H303" s="24">
        <v>0</v>
      </c>
      <c r="I303" s="17">
        <f t="shared" si="31"/>
        <v>1340000</v>
      </c>
      <c r="J303" s="98"/>
      <c r="M303" s="31"/>
    </row>
    <row r="304" spans="1:13" s="3" customFormat="1" ht="18.55" outlineLevel="1">
      <c r="A304" s="98"/>
      <c r="B304" s="576"/>
      <c r="C304" s="129" t="s">
        <v>39</v>
      </c>
      <c r="D304" s="124" t="s">
        <v>24</v>
      </c>
      <c r="E304" s="23" t="s">
        <v>17</v>
      </c>
      <c r="F304" s="138">
        <v>0</v>
      </c>
      <c r="G304" s="152">
        <f>F302</f>
        <v>3</v>
      </c>
      <c r="H304" s="24">
        <v>10000</v>
      </c>
      <c r="I304" s="17">
        <f t="shared" si="31"/>
        <v>1350000</v>
      </c>
      <c r="J304" s="98"/>
      <c r="M304" s="31"/>
    </row>
    <row r="305" spans="1:13" s="3" customFormat="1" ht="18.55" outlineLevel="1">
      <c r="A305" s="98"/>
      <c r="B305" s="576"/>
      <c r="C305" s="129" t="s">
        <v>39</v>
      </c>
      <c r="D305" s="124" t="s">
        <v>206</v>
      </c>
      <c r="E305" s="23" t="s">
        <v>17</v>
      </c>
      <c r="F305" s="139">
        <v>0</v>
      </c>
      <c r="G305" s="153">
        <f>F303</f>
        <v>3</v>
      </c>
      <c r="H305" s="24"/>
      <c r="I305" s="17">
        <f t="shared" si="31"/>
        <v>1350000</v>
      </c>
      <c r="J305" s="98"/>
      <c r="M305" s="31"/>
    </row>
    <row r="306" spans="1:13" s="3" customFormat="1" ht="18.55">
      <c r="A306" s="98"/>
      <c r="B306" s="6" t="s">
        <v>202</v>
      </c>
      <c r="C306" s="7"/>
      <c r="D306" s="122"/>
      <c r="E306" s="9"/>
      <c r="F306" s="9"/>
      <c r="G306" s="9"/>
      <c r="H306" s="11">
        <f>SUM(H307:H342)</f>
        <v>160000</v>
      </c>
      <c r="I306" s="12">
        <v>0</v>
      </c>
      <c r="J306" s="98"/>
      <c r="M306" s="31"/>
    </row>
    <row r="307" spans="1:13" s="3" customFormat="1" ht="18.55" outlineLevel="1">
      <c r="A307" s="98"/>
      <c r="B307" s="574" t="s">
        <v>2</v>
      </c>
      <c r="C307" s="129" t="s">
        <v>39</v>
      </c>
      <c r="D307" s="123" t="s">
        <v>15</v>
      </c>
      <c r="E307" s="15" t="s">
        <v>1</v>
      </c>
      <c r="F307" s="136">
        <v>3</v>
      </c>
      <c r="G307" s="150">
        <f>F309</f>
        <v>2</v>
      </c>
      <c r="H307" s="16">
        <v>0</v>
      </c>
      <c r="I307" s="17">
        <f>I305+H307</f>
        <v>1350000</v>
      </c>
      <c r="J307" s="98"/>
      <c r="M307" s="31"/>
    </row>
    <row r="308" spans="1:13" s="3" customFormat="1" ht="18.55" outlineLevel="1">
      <c r="A308" s="98"/>
      <c r="B308" s="574"/>
      <c r="C308" s="129" t="s">
        <v>39</v>
      </c>
      <c r="D308" s="123" t="s">
        <v>14</v>
      </c>
      <c r="E308" s="15" t="s">
        <v>1</v>
      </c>
      <c r="F308" s="135">
        <v>3</v>
      </c>
      <c r="G308" s="150">
        <f>F310</f>
        <v>2</v>
      </c>
      <c r="H308" s="16">
        <v>0</v>
      </c>
      <c r="I308" s="17">
        <f t="shared" ref="I308:I314" si="32">I307+H308</f>
        <v>1350000</v>
      </c>
      <c r="J308" s="98"/>
      <c r="M308" s="31"/>
    </row>
    <row r="309" spans="1:13" s="3" customFormat="1" ht="18.55" outlineLevel="1">
      <c r="A309" s="98"/>
      <c r="B309" s="574"/>
      <c r="C309" s="129" t="s">
        <v>39</v>
      </c>
      <c r="D309" s="37" t="s">
        <v>5</v>
      </c>
      <c r="E309" s="19" t="s">
        <v>17</v>
      </c>
      <c r="F309" s="135">
        <v>2</v>
      </c>
      <c r="G309" s="150">
        <f>F307</f>
        <v>3</v>
      </c>
      <c r="H309" s="20">
        <v>10000</v>
      </c>
      <c r="I309" s="17">
        <f t="shared" si="32"/>
        <v>1360000</v>
      </c>
      <c r="J309" s="98"/>
      <c r="M309" s="31"/>
    </row>
    <row r="310" spans="1:13" s="3" customFormat="1" ht="18.55" outlineLevel="1">
      <c r="A310" s="98"/>
      <c r="B310" s="575"/>
      <c r="C310" s="129" t="s">
        <v>39</v>
      </c>
      <c r="D310" s="37" t="s">
        <v>16</v>
      </c>
      <c r="E310" s="19" t="s">
        <v>17</v>
      </c>
      <c r="F310" s="132">
        <v>2</v>
      </c>
      <c r="G310" s="151">
        <f>F308</f>
        <v>3</v>
      </c>
      <c r="H310" s="20">
        <v>10000</v>
      </c>
      <c r="I310" s="17">
        <f t="shared" si="32"/>
        <v>1370000</v>
      </c>
      <c r="J310" s="98"/>
      <c r="M310" s="31"/>
    </row>
    <row r="311" spans="1:13" s="3" customFormat="1" ht="18.55" outlineLevel="1">
      <c r="A311" s="98"/>
      <c r="B311" s="576" t="s">
        <v>3</v>
      </c>
      <c r="C311" s="129" t="s">
        <v>39</v>
      </c>
      <c r="D311" s="124" t="s">
        <v>15</v>
      </c>
      <c r="E311" s="23" t="str">
        <f>E307</f>
        <v>Thắng</v>
      </c>
      <c r="F311" s="137">
        <v>3</v>
      </c>
      <c r="G311" s="152">
        <f>F313</f>
        <v>2</v>
      </c>
      <c r="H311" s="24">
        <v>0</v>
      </c>
      <c r="I311" s="17">
        <f t="shared" si="32"/>
        <v>1370000</v>
      </c>
      <c r="J311" s="98"/>
      <c r="M311" s="31"/>
    </row>
    <row r="312" spans="1:13" s="3" customFormat="1" ht="18.55" outlineLevel="1">
      <c r="A312" s="98"/>
      <c r="B312" s="576"/>
      <c r="C312" s="129" t="s">
        <v>39</v>
      </c>
      <c r="D312" s="124" t="s">
        <v>14</v>
      </c>
      <c r="E312" s="23" t="s">
        <v>1</v>
      </c>
      <c r="F312" s="138">
        <v>3</v>
      </c>
      <c r="G312" s="152">
        <f>F314</f>
        <v>2</v>
      </c>
      <c r="H312" s="24">
        <v>0</v>
      </c>
      <c r="I312" s="17">
        <f t="shared" si="32"/>
        <v>1370000</v>
      </c>
      <c r="J312" s="98"/>
      <c r="M312" s="31"/>
    </row>
    <row r="313" spans="1:13" s="3" customFormat="1" ht="18.55" outlineLevel="1">
      <c r="A313" s="98"/>
      <c r="B313" s="576"/>
      <c r="C313" s="129" t="s">
        <v>39</v>
      </c>
      <c r="D313" s="124" t="s">
        <v>5</v>
      </c>
      <c r="E313" s="23" t="s">
        <v>17</v>
      </c>
      <c r="F313" s="138">
        <v>2</v>
      </c>
      <c r="G313" s="152">
        <f>F311</f>
        <v>3</v>
      </c>
      <c r="H313" s="24">
        <v>10000</v>
      </c>
      <c r="I313" s="17">
        <f t="shared" si="32"/>
        <v>1380000</v>
      </c>
      <c r="J313" s="98"/>
      <c r="M313" s="31"/>
    </row>
    <row r="314" spans="1:13" s="3" customFormat="1" ht="18.55" outlineLevel="1">
      <c r="A314" s="98"/>
      <c r="B314" s="576"/>
      <c r="C314" s="129" t="s">
        <v>39</v>
      </c>
      <c r="D314" s="124" t="s">
        <v>16</v>
      </c>
      <c r="E314" s="23" t="s">
        <v>17</v>
      </c>
      <c r="F314" s="133">
        <v>2</v>
      </c>
      <c r="G314" s="153">
        <f>F312</f>
        <v>3</v>
      </c>
      <c r="H314" s="24">
        <v>10000</v>
      </c>
      <c r="I314" s="17">
        <f t="shared" si="32"/>
        <v>1390000</v>
      </c>
      <c r="J314" s="98"/>
      <c r="M314" s="31"/>
    </row>
    <row r="315" spans="1:13" s="3" customFormat="1" ht="18.55" outlineLevel="1">
      <c r="A315" s="98"/>
      <c r="B315" s="574" t="s">
        <v>6</v>
      </c>
      <c r="C315" s="129" t="s">
        <v>39</v>
      </c>
      <c r="D315" s="123" t="s">
        <v>5</v>
      </c>
      <c r="E315" s="15" t="s">
        <v>1</v>
      </c>
      <c r="F315" s="134">
        <v>3</v>
      </c>
      <c r="G315" s="150">
        <f>F317</f>
        <v>0</v>
      </c>
      <c r="H315" s="16">
        <v>0</v>
      </c>
      <c r="I315" s="17">
        <f>I314+H315</f>
        <v>1390000</v>
      </c>
      <c r="J315" s="98"/>
      <c r="M315" s="31"/>
    </row>
    <row r="316" spans="1:13" s="3" customFormat="1" ht="18.55" outlineLevel="1">
      <c r="A316" s="98"/>
      <c r="B316" s="575"/>
      <c r="C316" s="129" t="s">
        <v>39</v>
      </c>
      <c r="D316" s="37" t="s">
        <v>16</v>
      </c>
      <c r="E316" s="19" t="s">
        <v>1</v>
      </c>
      <c r="F316" s="135">
        <v>3</v>
      </c>
      <c r="G316" s="150">
        <f>F318</f>
        <v>0</v>
      </c>
      <c r="H316" s="20">
        <v>0</v>
      </c>
      <c r="I316" s="17">
        <f t="shared" ref="I316:I322" si="33">I315+H316</f>
        <v>1390000</v>
      </c>
      <c r="J316" s="98"/>
      <c r="M316" s="31"/>
    </row>
    <row r="317" spans="1:13" s="3" customFormat="1" ht="18.55" outlineLevel="1">
      <c r="A317" s="98"/>
      <c r="B317" s="575"/>
      <c r="C317" s="129" t="s">
        <v>39</v>
      </c>
      <c r="D317" s="37" t="s">
        <v>15</v>
      </c>
      <c r="E317" s="19" t="s">
        <v>17</v>
      </c>
      <c r="F317" s="135">
        <v>0</v>
      </c>
      <c r="G317" s="150">
        <f>F315</f>
        <v>3</v>
      </c>
      <c r="H317" s="20">
        <v>10000</v>
      </c>
      <c r="I317" s="17">
        <f t="shared" si="33"/>
        <v>1400000</v>
      </c>
      <c r="J317" s="98"/>
      <c r="M317" s="31"/>
    </row>
    <row r="318" spans="1:13" s="3" customFormat="1" ht="18.55" outlineLevel="1">
      <c r="A318" s="98"/>
      <c r="B318" s="575"/>
      <c r="C318" s="129" t="s">
        <v>39</v>
      </c>
      <c r="D318" s="37" t="s">
        <v>14</v>
      </c>
      <c r="E318" s="19" t="s">
        <v>17</v>
      </c>
      <c r="F318" s="132">
        <v>0</v>
      </c>
      <c r="G318" s="151">
        <f>F316</f>
        <v>3</v>
      </c>
      <c r="H318" s="20">
        <v>10000</v>
      </c>
      <c r="I318" s="17">
        <f t="shared" si="33"/>
        <v>1410000</v>
      </c>
      <c r="J318" s="98"/>
      <c r="M318" s="31"/>
    </row>
    <row r="319" spans="1:13" s="3" customFormat="1" ht="18.55" outlineLevel="1">
      <c r="A319" s="98"/>
      <c r="B319" s="576" t="s">
        <v>7</v>
      </c>
      <c r="C319" s="129" t="s">
        <v>39</v>
      </c>
      <c r="D319" s="130" t="s">
        <v>5</v>
      </c>
      <c r="E319" s="23" t="s">
        <v>1</v>
      </c>
      <c r="F319" s="137">
        <v>3</v>
      </c>
      <c r="G319" s="152">
        <f>F321</f>
        <v>1</v>
      </c>
      <c r="H319" s="24"/>
      <c r="I319" s="17">
        <f t="shared" si="33"/>
        <v>1410000</v>
      </c>
      <c r="J319" s="98"/>
      <c r="M319" s="31"/>
    </row>
    <row r="320" spans="1:13" s="3" customFormat="1" ht="18.55" outlineLevel="1">
      <c r="A320" s="98"/>
      <c r="B320" s="576"/>
      <c r="C320" s="129" t="s">
        <v>39</v>
      </c>
      <c r="D320" s="124" t="s">
        <v>15</v>
      </c>
      <c r="E320" s="23" t="s">
        <v>1</v>
      </c>
      <c r="F320" s="138">
        <v>3</v>
      </c>
      <c r="G320" s="152">
        <f>F322</f>
        <v>1</v>
      </c>
      <c r="H320" s="24">
        <v>0</v>
      </c>
      <c r="I320" s="17">
        <f t="shared" si="33"/>
        <v>1410000</v>
      </c>
      <c r="J320" s="98"/>
      <c r="M320" s="31"/>
    </row>
    <row r="321" spans="1:13" s="3" customFormat="1" ht="18.55" outlineLevel="1">
      <c r="A321" s="98"/>
      <c r="B321" s="576"/>
      <c r="C321" s="129" t="s">
        <v>39</v>
      </c>
      <c r="D321" s="124" t="s">
        <v>118</v>
      </c>
      <c r="E321" s="23" t="s">
        <v>17</v>
      </c>
      <c r="F321" s="138">
        <v>1</v>
      </c>
      <c r="G321" s="152">
        <f>F319</f>
        <v>3</v>
      </c>
      <c r="H321" s="24">
        <v>10000</v>
      </c>
      <c r="I321" s="17">
        <f t="shared" si="33"/>
        <v>1420000</v>
      </c>
      <c r="J321" s="98"/>
      <c r="M321" s="31"/>
    </row>
    <row r="322" spans="1:13" s="3" customFormat="1" ht="18.55" outlineLevel="1">
      <c r="A322" s="98"/>
      <c r="B322" s="576"/>
      <c r="C322" s="129" t="s">
        <v>39</v>
      </c>
      <c r="D322" s="124" t="s">
        <v>14</v>
      </c>
      <c r="E322" s="23" t="s">
        <v>17</v>
      </c>
      <c r="F322" s="133">
        <v>1</v>
      </c>
      <c r="G322" s="153">
        <f>F320</f>
        <v>3</v>
      </c>
      <c r="H322" s="24">
        <v>10000</v>
      </c>
      <c r="I322" s="17">
        <f t="shared" si="33"/>
        <v>1430000</v>
      </c>
      <c r="J322" s="98"/>
      <c r="M322" s="31"/>
    </row>
    <row r="323" spans="1:13" s="3" customFormat="1" ht="18.55" outlineLevel="1">
      <c r="A323" s="98"/>
      <c r="B323" s="574" t="s">
        <v>8</v>
      </c>
      <c r="C323" s="129" t="s">
        <v>39</v>
      </c>
      <c r="D323" s="123" t="s">
        <v>15</v>
      </c>
      <c r="E323" s="15" t="s">
        <v>1</v>
      </c>
      <c r="F323" s="134">
        <v>3</v>
      </c>
      <c r="G323" s="150">
        <f>F325</f>
        <v>2</v>
      </c>
      <c r="H323" s="16">
        <v>0</v>
      </c>
      <c r="I323" s="17">
        <f>I322+H323</f>
        <v>1430000</v>
      </c>
      <c r="J323" s="98"/>
      <c r="M323" s="31"/>
    </row>
    <row r="324" spans="1:13" s="3" customFormat="1" ht="18.55" outlineLevel="1">
      <c r="A324" s="98"/>
      <c r="B324" s="575"/>
      <c r="C324" s="129" t="s">
        <v>39</v>
      </c>
      <c r="D324" s="37" t="s">
        <v>206</v>
      </c>
      <c r="E324" s="19" t="s">
        <v>1</v>
      </c>
      <c r="F324" s="135">
        <v>3</v>
      </c>
      <c r="G324" s="150">
        <f>F326</f>
        <v>2</v>
      </c>
      <c r="H324" s="20">
        <v>0</v>
      </c>
      <c r="I324" s="17">
        <f t="shared" ref="I324:I330" si="34">I323+H324</f>
        <v>1430000</v>
      </c>
      <c r="J324" s="98"/>
      <c r="M324" s="31"/>
    </row>
    <row r="325" spans="1:13" s="3" customFormat="1" ht="18.55" outlineLevel="1">
      <c r="A325" s="98"/>
      <c r="B325" s="575"/>
      <c r="C325" s="129" t="s">
        <v>39</v>
      </c>
      <c r="D325" s="37" t="s">
        <v>14</v>
      </c>
      <c r="E325" s="19" t="s">
        <v>17</v>
      </c>
      <c r="F325" s="135">
        <v>2</v>
      </c>
      <c r="G325" s="150">
        <f>F323</f>
        <v>3</v>
      </c>
      <c r="H325" s="20">
        <v>10000</v>
      </c>
      <c r="I325" s="17">
        <f t="shared" si="34"/>
        <v>1440000</v>
      </c>
      <c r="J325" s="98"/>
      <c r="M325" s="31"/>
    </row>
    <row r="326" spans="1:13" s="3" customFormat="1" ht="18.55" outlineLevel="1">
      <c r="A326" s="98"/>
      <c r="B326" s="575"/>
      <c r="C326" s="129" t="s">
        <v>39</v>
      </c>
      <c r="D326" s="37" t="s">
        <v>118</v>
      </c>
      <c r="E326" s="19" t="s">
        <v>17</v>
      </c>
      <c r="F326" s="132">
        <v>2</v>
      </c>
      <c r="G326" s="151">
        <f>F324</f>
        <v>3</v>
      </c>
      <c r="H326" s="20">
        <v>10000</v>
      </c>
      <c r="I326" s="17">
        <f t="shared" si="34"/>
        <v>1450000</v>
      </c>
      <c r="J326" s="98"/>
      <c r="M326" s="31"/>
    </row>
    <row r="327" spans="1:13" s="3" customFormat="1" ht="18.55" outlineLevel="1">
      <c r="A327" s="98"/>
      <c r="B327" s="576" t="s">
        <v>10</v>
      </c>
      <c r="C327" s="129" t="s">
        <v>39</v>
      </c>
      <c r="D327" s="124" t="s">
        <v>0</v>
      </c>
      <c r="E327" s="23" t="str">
        <f>E323</f>
        <v>Thắng</v>
      </c>
      <c r="F327" s="137">
        <v>3</v>
      </c>
      <c r="G327" s="152">
        <f>F329</f>
        <v>2</v>
      </c>
      <c r="H327" s="24">
        <v>0</v>
      </c>
      <c r="I327" s="17">
        <f t="shared" si="34"/>
        <v>1450000</v>
      </c>
      <c r="J327" s="98"/>
      <c r="M327" s="31"/>
    </row>
    <row r="328" spans="1:13" s="3" customFormat="1" ht="18.55" outlineLevel="1">
      <c r="A328" s="98"/>
      <c r="B328" s="576"/>
      <c r="C328" s="129" t="s">
        <v>39</v>
      </c>
      <c r="D328" s="124" t="s">
        <v>16</v>
      </c>
      <c r="E328" s="23" t="s">
        <v>1</v>
      </c>
      <c r="F328" s="138">
        <v>3</v>
      </c>
      <c r="G328" s="152">
        <f>F330</f>
        <v>2</v>
      </c>
      <c r="H328" s="24">
        <v>0</v>
      </c>
      <c r="I328" s="17">
        <f t="shared" si="34"/>
        <v>1450000</v>
      </c>
      <c r="J328" s="98"/>
      <c r="M328" s="31"/>
    </row>
    <row r="329" spans="1:13" s="3" customFormat="1" ht="18.55" outlineLevel="1">
      <c r="A329" s="98"/>
      <c r="B329" s="576"/>
      <c r="C329" s="129" t="s">
        <v>39</v>
      </c>
      <c r="D329" s="124" t="s">
        <v>23</v>
      </c>
      <c r="E329" s="23" t="s">
        <v>17</v>
      </c>
      <c r="F329" s="138">
        <v>2</v>
      </c>
      <c r="G329" s="152">
        <f>F327</f>
        <v>3</v>
      </c>
      <c r="H329" s="24">
        <v>10000</v>
      </c>
      <c r="I329" s="17">
        <f t="shared" si="34"/>
        <v>1460000</v>
      </c>
      <c r="J329" s="98"/>
      <c r="M329" s="31"/>
    </row>
    <row r="330" spans="1:13" s="3" customFormat="1" ht="18.55" outlineLevel="1">
      <c r="A330" s="98"/>
      <c r="B330" s="576"/>
      <c r="C330" s="129" t="s">
        <v>39</v>
      </c>
      <c r="D330" s="124" t="s">
        <v>206</v>
      </c>
      <c r="E330" s="23" t="s">
        <v>17</v>
      </c>
      <c r="F330" s="133">
        <v>2</v>
      </c>
      <c r="G330" s="153">
        <f>F328</f>
        <v>3</v>
      </c>
      <c r="H330" s="24"/>
      <c r="I330" s="17">
        <f t="shared" si="34"/>
        <v>1460000</v>
      </c>
      <c r="J330" s="98"/>
      <c r="M330" s="31"/>
    </row>
    <row r="331" spans="1:13" s="3" customFormat="1" ht="18.55" outlineLevel="1">
      <c r="A331" s="98"/>
      <c r="B331" s="574" t="s">
        <v>31</v>
      </c>
      <c r="C331" s="129" t="s">
        <v>39</v>
      </c>
      <c r="D331" s="123" t="s">
        <v>0</v>
      </c>
      <c r="E331" s="15" t="s">
        <v>1</v>
      </c>
      <c r="F331" s="134">
        <v>3</v>
      </c>
      <c r="G331" s="150">
        <f>F333</f>
        <v>1</v>
      </c>
      <c r="H331" s="16">
        <v>0</v>
      </c>
      <c r="I331" s="17">
        <f>I330+H331</f>
        <v>1460000</v>
      </c>
      <c r="J331" s="98"/>
      <c r="M331" s="31"/>
    </row>
    <row r="332" spans="1:13" s="3" customFormat="1" ht="18.55" outlineLevel="1">
      <c r="A332" s="98"/>
      <c r="B332" s="575"/>
      <c r="C332" s="129" t="s">
        <v>39</v>
      </c>
      <c r="D332" s="37" t="s">
        <v>16</v>
      </c>
      <c r="E332" s="19" t="s">
        <v>1</v>
      </c>
      <c r="F332" s="135">
        <v>3</v>
      </c>
      <c r="G332" s="150">
        <f>F334</f>
        <v>1</v>
      </c>
      <c r="H332" s="20">
        <v>0</v>
      </c>
      <c r="I332" s="17">
        <f t="shared" ref="I332:I338" si="35">I331+H332</f>
        <v>1460000</v>
      </c>
      <c r="J332" s="98"/>
      <c r="M332" s="31"/>
    </row>
    <row r="333" spans="1:13" s="3" customFormat="1" ht="18.55" outlineLevel="1">
      <c r="A333" s="98"/>
      <c r="B333" s="575"/>
      <c r="C333" s="129" t="s">
        <v>39</v>
      </c>
      <c r="D333" s="37" t="s">
        <v>23</v>
      </c>
      <c r="E333" s="19" t="s">
        <v>17</v>
      </c>
      <c r="F333" s="135">
        <v>1</v>
      </c>
      <c r="G333" s="150">
        <f>F331</f>
        <v>3</v>
      </c>
      <c r="H333" s="20">
        <v>10000</v>
      </c>
      <c r="I333" s="17">
        <f t="shared" si="35"/>
        <v>1470000</v>
      </c>
      <c r="J333" s="98"/>
      <c r="M333" s="31"/>
    </row>
    <row r="334" spans="1:13" s="3" customFormat="1" ht="18.55" outlineLevel="1">
      <c r="A334" s="98"/>
      <c r="B334" s="575"/>
      <c r="C334" s="129" t="s">
        <v>39</v>
      </c>
      <c r="D334" s="37" t="s">
        <v>206</v>
      </c>
      <c r="E334" s="19" t="s">
        <v>17</v>
      </c>
      <c r="F334" s="132">
        <v>1</v>
      </c>
      <c r="G334" s="151">
        <f>F332</f>
        <v>3</v>
      </c>
      <c r="H334" s="20"/>
      <c r="I334" s="17">
        <f t="shared" si="35"/>
        <v>1470000</v>
      </c>
      <c r="J334" s="98"/>
      <c r="M334" s="31"/>
    </row>
    <row r="335" spans="1:13" s="3" customFormat="1" ht="18.55" outlineLevel="1">
      <c r="A335" s="98"/>
      <c r="B335" s="576" t="s">
        <v>36</v>
      </c>
      <c r="C335" s="129" t="s">
        <v>39</v>
      </c>
      <c r="D335" s="124" t="s">
        <v>24</v>
      </c>
      <c r="E335" s="23" t="str">
        <f>E331</f>
        <v>Thắng</v>
      </c>
      <c r="F335" s="137">
        <v>3</v>
      </c>
      <c r="G335" s="152">
        <f>F337</f>
        <v>1</v>
      </c>
      <c r="H335" s="24">
        <v>0</v>
      </c>
      <c r="I335" s="17">
        <f t="shared" si="35"/>
        <v>1470000</v>
      </c>
      <c r="J335" s="98"/>
      <c r="M335" s="31"/>
    </row>
    <row r="336" spans="1:13" s="3" customFormat="1" ht="18.55" outlineLevel="1">
      <c r="A336" s="98"/>
      <c r="B336" s="576"/>
      <c r="C336" s="129" t="s">
        <v>39</v>
      </c>
      <c r="D336" s="124" t="s">
        <v>15</v>
      </c>
      <c r="E336" s="23" t="s">
        <v>1</v>
      </c>
      <c r="F336" s="138">
        <v>3</v>
      </c>
      <c r="G336" s="152">
        <f>F338</f>
        <v>1</v>
      </c>
      <c r="H336" s="24">
        <v>0</v>
      </c>
      <c r="I336" s="17">
        <f t="shared" si="35"/>
        <v>1470000</v>
      </c>
      <c r="J336" s="98"/>
      <c r="M336" s="31"/>
    </row>
    <row r="337" spans="1:13" s="3" customFormat="1" ht="18.55" outlineLevel="1">
      <c r="A337" s="98"/>
      <c r="B337" s="576"/>
      <c r="C337" s="129" t="s">
        <v>39</v>
      </c>
      <c r="D337" s="124" t="s">
        <v>14</v>
      </c>
      <c r="E337" s="23" t="s">
        <v>17</v>
      </c>
      <c r="F337" s="138">
        <v>1</v>
      </c>
      <c r="G337" s="152">
        <f>F335</f>
        <v>3</v>
      </c>
      <c r="H337" s="24">
        <v>10000</v>
      </c>
      <c r="I337" s="17">
        <f t="shared" si="35"/>
        <v>1480000</v>
      </c>
      <c r="J337" s="98"/>
      <c r="M337" s="31"/>
    </row>
    <row r="338" spans="1:13" s="3" customFormat="1" ht="18.55" outlineLevel="1">
      <c r="A338" s="98"/>
      <c r="B338" s="576"/>
      <c r="C338" s="129" t="s">
        <v>39</v>
      </c>
      <c r="D338" s="124" t="s">
        <v>118</v>
      </c>
      <c r="E338" s="23" t="s">
        <v>17</v>
      </c>
      <c r="F338" s="133">
        <v>1</v>
      </c>
      <c r="G338" s="153">
        <f>F336</f>
        <v>3</v>
      </c>
      <c r="H338" s="24">
        <v>10000</v>
      </c>
      <c r="I338" s="17">
        <f t="shared" si="35"/>
        <v>1490000</v>
      </c>
      <c r="J338" s="98"/>
      <c r="M338" s="31"/>
    </row>
    <row r="339" spans="1:13" s="3" customFormat="1" ht="18.55" outlineLevel="1">
      <c r="A339" s="98"/>
      <c r="B339" s="574" t="s">
        <v>37</v>
      </c>
      <c r="C339" s="129" t="s">
        <v>39</v>
      </c>
      <c r="D339" s="123" t="s">
        <v>0</v>
      </c>
      <c r="E339" s="15" t="s">
        <v>1</v>
      </c>
      <c r="F339" s="134">
        <v>3</v>
      </c>
      <c r="G339" s="150">
        <f>F341</f>
        <v>2</v>
      </c>
      <c r="H339" s="16">
        <v>0</v>
      </c>
      <c r="I339" s="17">
        <f>I338+H339</f>
        <v>1490000</v>
      </c>
      <c r="J339" s="98"/>
      <c r="M339" s="31"/>
    </row>
    <row r="340" spans="1:13" s="3" customFormat="1" ht="18.55" outlineLevel="1">
      <c r="A340" s="98"/>
      <c r="B340" s="575"/>
      <c r="C340" s="129" t="s">
        <v>39</v>
      </c>
      <c r="D340" s="37" t="s">
        <v>16</v>
      </c>
      <c r="E340" s="19" t="s">
        <v>1</v>
      </c>
      <c r="F340" s="135">
        <v>3</v>
      </c>
      <c r="G340" s="150">
        <f>F342</f>
        <v>2</v>
      </c>
      <c r="H340" s="20">
        <v>0</v>
      </c>
      <c r="I340" s="17">
        <f>I339+H340</f>
        <v>1490000</v>
      </c>
      <c r="J340" s="98"/>
      <c r="M340" s="31"/>
    </row>
    <row r="341" spans="1:13" s="3" customFormat="1" ht="18.55" outlineLevel="1">
      <c r="A341" s="98"/>
      <c r="B341" s="575"/>
      <c r="C341" s="129" t="s">
        <v>39</v>
      </c>
      <c r="D341" s="37" t="s">
        <v>14</v>
      </c>
      <c r="E341" s="19" t="s">
        <v>17</v>
      </c>
      <c r="F341" s="135">
        <v>2</v>
      </c>
      <c r="G341" s="150">
        <f>F339</f>
        <v>3</v>
      </c>
      <c r="H341" s="20">
        <v>10000</v>
      </c>
      <c r="I341" s="17">
        <f>I340+H341</f>
        <v>1500000</v>
      </c>
      <c r="J341" s="98"/>
      <c r="M341" s="31"/>
    </row>
    <row r="342" spans="1:13" s="3" customFormat="1" ht="18.55" outlineLevel="1">
      <c r="A342" s="98"/>
      <c r="B342" s="575"/>
      <c r="C342" s="129" t="s">
        <v>39</v>
      </c>
      <c r="D342" s="37" t="s">
        <v>23</v>
      </c>
      <c r="E342" s="19" t="s">
        <v>17</v>
      </c>
      <c r="F342" s="148">
        <v>2</v>
      </c>
      <c r="G342" s="151">
        <f>F340</f>
        <v>3</v>
      </c>
      <c r="H342" s="20">
        <v>10000</v>
      </c>
      <c r="I342" s="17">
        <f>I341+H342</f>
        <v>1510000</v>
      </c>
      <c r="J342" s="98"/>
      <c r="M342" s="31"/>
    </row>
    <row r="343" spans="1:13" s="3" customFormat="1" ht="18.55">
      <c r="A343" s="98"/>
      <c r="B343" s="6" t="s">
        <v>203</v>
      </c>
      <c r="C343" s="7"/>
      <c r="D343" s="122"/>
      <c r="E343" s="9"/>
      <c r="F343" s="9"/>
      <c r="G343" s="9"/>
      <c r="H343" s="11">
        <f>SUM(H344:H363)</f>
        <v>100000</v>
      </c>
      <c r="I343" s="12">
        <v>0</v>
      </c>
      <c r="J343" s="98"/>
      <c r="M343" s="31"/>
    </row>
    <row r="344" spans="1:13" s="3" customFormat="1" ht="18.55" outlineLevel="1">
      <c r="A344" s="98"/>
      <c r="B344" s="574" t="s">
        <v>2</v>
      </c>
      <c r="C344" s="129" t="s">
        <v>39</v>
      </c>
      <c r="D344" s="123" t="s">
        <v>4</v>
      </c>
      <c r="E344" s="15" t="s">
        <v>1</v>
      </c>
      <c r="F344" s="136">
        <v>3</v>
      </c>
      <c r="G344" s="150">
        <f>F346</f>
        <v>2</v>
      </c>
      <c r="H344" s="16">
        <v>0</v>
      </c>
      <c r="I344" s="17">
        <f>I342+H344</f>
        <v>1510000</v>
      </c>
      <c r="J344" s="98"/>
      <c r="M344" s="31"/>
    </row>
    <row r="345" spans="1:13" s="3" customFormat="1" ht="18.55" outlineLevel="1">
      <c r="A345" s="98"/>
      <c r="B345" s="574"/>
      <c r="C345" s="129" t="s">
        <v>39</v>
      </c>
      <c r="D345" s="123" t="s">
        <v>14</v>
      </c>
      <c r="E345" s="15" t="s">
        <v>1</v>
      </c>
      <c r="F345" s="135">
        <v>3</v>
      </c>
      <c r="G345" s="150">
        <f>F347</f>
        <v>2</v>
      </c>
      <c r="H345" s="16">
        <v>0</v>
      </c>
      <c r="I345" s="17">
        <f t="shared" ref="I345:I351" si="36">I344+H345</f>
        <v>1510000</v>
      </c>
      <c r="J345" s="98"/>
      <c r="M345" s="31"/>
    </row>
    <row r="346" spans="1:13" s="3" customFormat="1" ht="18.55" outlineLevel="1">
      <c r="A346" s="98"/>
      <c r="B346" s="574"/>
      <c r="C346" s="129" t="s">
        <v>39</v>
      </c>
      <c r="D346" s="37" t="s">
        <v>25</v>
      </c>
      <c r="E346" s="19" t="s">
        <v>17</v>
      </c>
      <c r="F346" s="135">
        <v>2</v>
      </c>
      <c r="G346" s="150">
        <f>F344</f>
        <v>3</v>
      </c>
      <c r="H346" s="20">
        <v>10000</v>
      </c>
      <c r="I346" s="17">
        <f t="shared" si="36"/>
        <v>1520000</v>
      </c>
      <c r="J346" s="98"/>
      <c r="M346" s="31"/>
    </row>
    <row r="347" spans="1:13" s="3" customFormat="1" ht="18.55" outlineLevel="1">
      <c r="A347" s="98"/>
      <c r="B347" s="575"/>
      <c r="C347" s="129" t="s">
        <v>39</v>
      </c>
      <c r="D347" s="37" t="s">
        <v>15</v>
      </c>
      <c r="E347" s="19" t="s">
        <v>17</v>
      </c>
      <c r="F347" s="132">
        <v>2</v>
      </c>
      <c r="G347" s="151">
        <f>F345</f>
        <v>3</v>
      </c>
      <c r="H347" s="20">
        <v>10000</v>
      </c>
      <c r="I347" s="17">
        <f t="shared" si="36"/>
        <v>1530000</v>
      </c>
      <c r="J347" s="98"/>
      <c r="M347" s="31"/>
    </row>
    <row r="348" spans="1:13" s="3" customFormat="1" ht="18.55" outlineLevel="1">
      <c r="A348" s="98"/>
      <c r="B348" s="576" t="s">
        <v>3</v>
      </c>
      <c r="C348" s="129" t="s">
        <v>39</v>
      </c>
      <c r="D348" s="124" t="s">
        <v>23</v>
      </c>
      <c r="E348" s="23" t="str">
        <f>E344</f>
        <v>Thắng</v>
      </c>
      <c r="F348" s="137">
        <v>3</v>
      </c>
      <c r="G348" s="152">
        <f>F350</f>
        <v>2</v>
      </c>
      <c r="H348" s="24">
        <v>0</v>
      </c>
      <c r="I348" s="17">
        <f t="shared" si="36"/>
        <v>1530000</v>
      </c>
      <c r="J348" s="98"/>
      <c r="M348" s="31"/>
    </row>
    <row r="349" spans="1:13" s="3" customFormat="1" ht="18.55" outlineLevel="1">
      <c r="A349" s="98"/>
      <c r="B349" s="576"/>
      <c r="C349" s="129" t="s">
        <v>39</v>
      </c>
      <c r="D349" s="124" t="s">
        <v>14</v>
      </c>
      <c r="E349" s="23" t="s">
        <v>1</v>
      </c>
      <c r="F349" s="138">
        <v>3</v>
      </c>
      <c r="G349" s="152">
        <f>F351</f>
        <v>2</v>
      </c>
      <c r="H349" s="24">
        <v>0</v>
      </c>
      <c r="I349" s="17">
        <f t="shared" si="36"/>
        <v>1530000</v>
      </c>
      <c r="J349" s="98"/>
      <c r="M349" s="31"/>
    </row>
    <row r="350" spans="1:13" s="3" customFormat="1" ht="18.55" outlineLevel="1">
      <c r="A350" s="98"/>
      <c r="B350" s="576"/>
      <c r="C350" s="129" t="s">
        <v>39</v>
      </c>
      <c r="D350" s="124" t="s">
        <v>0</v>
      </c>
      <c r="E350" s="23" t="s">
        <v>17</v>
      </c>
      <c r="F350" s="138">
        <v>2</v>
      </c>
      <c r="G350" s="152">
        <f>F348</f>
        <v>3</v>
      </c>
      <c r="H350" s="24">
        <v>10000</v>
      </c>
      <c r="I350" s="17">
        <f t="shared" si="36"/>
        <v>1540000</v>
      </c>
      <c r="J350" s="98"/>
      <c r="M350" s="31"/>
    </row>
    <row r="351" spans="1:13" s="3" customFormat="1" ht="18.55" outlineLevel="1">
      <c r="A351" s="98"/>
      <c r="B351" s="576"/>
      <c r="C351" s="129" t="s">
        <v>39</v>
      </c>
      <c r="D351" s="124" t="s">
        <v>24</v>
      </c>
      <c r="E351" s="23" t="s">
        <v>17</v>
      </c>
      <c r="F351" s="133">
        <v>2</v>
      </c>
      <c r="G351" s="153">
        <f>F349</f>
        <v>3</v>
      </c>
      <c r="H351" s="24">
        <v>10000</v>
      </c>
      <c r="I351" s="17">
        <f t="shared" si="36"/>
        <v>1550000</v>
      </c>
      <c r="J351" s="98"/>
      <c r="M351" s="31"/>
    </row>
    <row r="352" spans="1:13" s="3" customFormat="1" ht="18.55" outlineLevel="1">
      <c r="A352" s="98"/>
      <c r="B352" s="574" t="s">
        <v>6</v>
      </c>
      <c r="C352" s="129" t="s">
        <v>39</v>
      </c>
      <c r="D352" s="123" t="s">
        <v>0</v>
      </c>
      <c r="E352" s="15" t="s">
        <v>1</v>
      </c>
      <c r="F352" s="134">
        <v>3</v>
      </c>
      <c r="G352" s="150">
        <f>F354</f>
        <v>2</v>
      </c>
      <c r="H352" s="16">
        <v>0</v>
      </c>
      <c r="I352" s="17">
        <f>I351+H352</f>
        <v>1550000</v>
      </c>
      <c r="J352" s="98"/>
      <c r="M352" s="31"/>
    </row>
    <row r="353" spans="1:13" s="3" customFormat="1" ht="18.55" outlineLevel="1">
      <c r="A353" s="98"/>
      <c r="B353" s="575"/>
      <c r="C353" s="129" t="s">
        <v>39</v>
      </c>
      <c r="D353" s="37" t="s">
        <v>15</v>
      </c>
      <c r="E353" s="19" t="s">
        <v>1</v>
      </c>
      <c r="F353" s="135">
        <v>3</v>
      </c>
      <c r="G353" s="150">
        <f>F355</f>
        <v>2</v>
      </c>
      <c r="H353" s="20">
        <v>0</v>
      </c>
      <c r="I353" s="17">
        <f t="shared" ref="I353:I359" si="37">I352+H353</f>
        <v>1550000</v>
      </c>
      <c r="J353" s="98"/>
      <c r="M353" s="31"/>
    </row>
    <row r="354" spans="1:13" s="3" customFormat="1" ht="18.55" outlineLevel="1">
      <c r="A354" s="98"/>
      <c r="B354" s="575"/>
      <c r="C354" s="129" t="s">
        <v>39</v>
      </c>
      <c r="D354" s="37" t="s">
        <v>4</v>
      </c>
      <c r="E354" s="19" t="s">
        <v>17</v>
      </c>
      <c r="F354" s="135">
        <v>2</v>
      </c>
      <c r="G354" s="150">
        <f>F352</f>
        <v>3</v>
      </c>
      <c r="H354" s="20">
        <v>10000</v>
      </c>
      <c r="I354" s="17">
        <f t="shared" si="37"/>
        <v>1560000</v>
      </c>
      <c r="J354" s="98"/>
      <c r="M354" s="31"/>
    </row>
    <row r="355" spans="1:13" s="3" customFormat="1" ht="18.55" outlineLevel="1">
      <c r="A355" s="98"/>
      <c r="B355" s="575"/>
      <c r="C355" s="129" t="s">
        <v>39</v>
      </c>
      <c r="D355" s="37" t="s">
        <v>24</v>
      </c>
      <c r="E355" s="19" t="s">
        <v>17</v>
      </c>
      <c r="F355" s="132">
        <v>2</v>
      </c>
      <c r="G355" s="151">
        <f>F353</f>
        <v>3</v>
      </c>
      <c r="H355" s="20">
        <v>10000</v>
      </c>
      <c r="I355" s="17">
        <f t="shared" si="37"/>
        <v>1570000</v>
      </c>
      <c r="J355" s="98"/>
      <c r="M355" s="31"/>
    </row>
    <row r="356" spans="1:13" s="3" customFormat="1" ht="18.55" outlineLevel="1">
      <c r="A356" s="98"/>
      <c r="B356" s="576" t="s">
        <v>7</v>
      </c>
      <c r="C356" s="129" t="s">
        <v>39</v>
      </c>
      <c r="D356" s="130" t="s">
        <v>23</v>
      </c>
      <c r="E356" s="23" t="s">
        <v>1</v>
      </c>
      <c r="F356" s="137">
        <v>3</v>
      </c>
      <c r="G356" s="152">
        <f>F358</f>
        <v>2</v>
      </c>
      <c r="H356" s="24">
        <v>0</v>
      </c>
      <c r="I356" s="17">
        <f t="shared" si="37"/>
        <v>1570000</v>
      </c>
      <c r="J356" s="98"/>
      <c r="M356" s="31"/>
    </row>
    <row r="357" spans="1:13" s="3" customFormat="1" ht="18.55" outlineLevel="1">
      <c r="A357" s="98"/>
      <c r="B357" s="576"/>
      <c r="C357" s="129" t="s">
        <v>39</v>
      </c>
      <c r="D357" s="124" t="s">
        <v>14</v>
      </c>
      <c r="E357" s="23" t="s">
        <v>1</v>
      </c>
      <c r="F357" s="138">
        <v>3</v>
      </c>
      <c r="G357" s="152">
        <f>F359</f>
        <v>2</v>
      </c>
      <c r="H357" s="24">
        <v>0</v>
      </c>
      <c r="I357" s="17">
        <f t="shared" si="37"/>
        <v>1570000</v>
      </c>
      <c r="J357" s="98"/>
      <c r="M357" s="31"/>
    </row>
    <row r="358" spans="1:13" s="3" customFormat="1" ht="18.55" outlineLevel="1">
      <c r="A358" s="98"/>
      <c r="B358" s="576"/>
      <c r="C358" s="129" t="s">
        <v>39</v>
      </c>
      <c r="D358" s="124" t="s">
        <v>25</v>
      </c>
      <c r="E358" s="23" t="s">
        <v>17</v>
      </c>
      <c r="F358" s="138">
        <v>2</v>
      </c>
      <c r="G358" s="152">
        <f>F356</f>
        <v>3</v>
      </c>
      <c r="H358" s="24">
        <v>10000</v>
      </c>
      <c r="I358" s="17">
        <f t="shared" si="37"/>
        <v>1580000</v>
      </c>
      <c r="J358" s="98"/>
      <c r="M358" s="31"/>
    </row>
    <row r="359" spans="1:13" s="3" customFormat="1" ht="18.55" outlineLevel="1">
      <c r="A359" s="98"/>
      <c r="B359" s="576"/>
      <c r="C359" s="129" t="s">
        <v>39</v>
      </c>
      <c r="D359" s="124" t="s">
        <v>24</v>
      </c>
      <c r="E359" s="23" t="s">
        <v>17</v>
      </c>
      <c r="F359" s="133">
        <v>2</v>
      </c>
      <c r="G359" s="153">
        <f>F357</f>
        <v>3</v>
      </c>
      <c r="H359" s="24">
        <v>10000</v>
      </c>
      <c r="I359" s="17">
        <f t="shared" si="37"/>
        <v>1590000</v>
      </c>
      <c r="J359" s="98"/>
      <c r="M359" s="31"/>
    </row>
    <row r="360" spans="1:13" s="3" customFormat="1" ht="18.55" outlineLevel="1">
      <c r="A360" s="98"/>
      <c r="B360" s="574" t="s">
        <v>8</v>
      </c>
      <c r="C360" s="129" t="s">
        <v>39</v>
      </c>
      <c r="D360" s="123" t="s">
        <v>25</v>
      </c>
      <c r="E360" s="15" t="s">
        <v>1</v>
      </c>
      <c r="F360" s="134">
        <v>3</v>
      </c>
      <c r="G360" s="150">
        <v>1</v>
      </c>
      <c r="H360" s="16">
        <v>0</v>
      </c>
      <c r="I360" s="17">
        <f>I359+H360</f>
        <v>1590000</v>
      </c>
      <c r="J360" s="98"/>
      <c r="M360" s="31"/>
    </row>
    <row r="361" spans="1:13" s="3" customFormat="1" ht="18.55" outlineLevel="1">
      <c r="A361" s="98"/>
      <c r="B361" s="575"/>
      <c r="C361" s="129" t="s">
        <v>39</v>
      </c>
      <c r="D361" s="37" t="s">
        <v>23</v>
      </c>
      <c r="E361" s="19" t="s">
        <v>1</v>
      </c>
      <c r="F361" s="135">
        <v>3</v>
      </c>
      <c r="G361" s="150">
        <v>1</v>
      </c>
      <c r="H361" s="20">
        <v>0</v>
      </c>
      <c r="I361" s="17">
        <f>I360+H361</f>
        <v>1590000</v>
      </c>
      <c r="J361" s="98"/>
      <c r="M361" s="31"/>
    </row>
    <row r="362" spans="1:13" s="3" customFormat="1" ht="18.55" outlineLevel="1">
      <c r="A362" s="98"/>
      <c r="B362" s="575"/>
      <c r="C362" s="129" t="s">
        <v>39</v>
      </c>
      <c r="D362" s="37" t="s">
        <v>0</v>
      </c>
      <c r="E362" s="19" t="s">
        <v>17</v>
      </c>
      <c r="F362" s="135">
        <v>1</v>
      </c>
      <c r="G362" s="150">
        <v>3</v>
      </c>
      <c r="H362" s="20">
        <v>10000</v>
      </c>
      <c r="I362" s="17">
        <f>I361+H362</f>
        <v>1600000</v>
      </c>
      <c r="J362" s="98"/>
      <c r="M362" s="31"/>
    </row>
    <row r="363" spans="1:13" s="3" customFormat="1" ht="18.55" outlineLevel="1">
      <c r="A363" s="98"/>
      <c r="B363" s="575"/>
      <c r="C363" s="129" t="s">
        <v>39</v>
      </c>
      <c r="D363" s="37" t="s">
        <v>15</v>
      </c>
      <c r="E363" s="19" t="s">
        <v>17</v>
      </c>
      <c r="F363" s="132">
        <v>1</v>
      </c>
      <c r="G363" s="151">
        <v>3</v>
      </c>
      <c r="H363" s="20">
        <v>10000</v>
      </c>
      <c r="I363" s="17">
        <f>I362+H363</f>
        <v>1610000</v>
      </c>
      <c r="J363" s="98"/>
      <c r="M363" s="31"/>
    </row>
    <row r="364" spans="1:13" s="3" customFormat="1" ht="18.55">
      <c r="A364" s="98"/>
      <c r="B364" s="6" t="s">
        <v>205</v>
      </c>
      <c r="C364" s="7"/>
      <c r="D364" s="122"/>
      <c r="E364" s="9"/>
      <c r="F364" s="9"/>
      <c r="G364" s="9"/>
      <c r="H364" s="11">
        <f>SUM(H365:H392)</f>
        <v>140000</v>
      </c>
      <c r="I364" s="12">
        <v>0</v>
      </c>
      <c r="J364" s="98"/>
      <c r="M364" s="31"/>
    </row>
    <row r="365" spans="1:13" s="3" customFormat="1" ht="18.55" outlineLevel="1">
      <c r="A365" s="98"/>
      <c r="B365" s="574" t="s">
        <v>2</v>
      </c>
      <c r="C365" s="134" t="s">
        <v>39</v>
      </c>
      <c r="D365" s="123" t="s">
        <v>16</v>
      </c>
      <c r="E365" s="15" t="s">
        <v>1</v>
      </c>
      <c r="F365" s="136">
        <v>3</v>
      </c>
      <c r="G365" s="150">
        <f>F367</f>
        <v>0</v>
      </c>
      <c r="H365" s="16">
        <v>0</v>
      </c>
      <c r="I365" s="17">
        <f>I363+H365</f>
        <v>1610000</v>
      </c>
      <c r="J365" s="98"/>
      <c r="M365" s="31"/>
    </row>
    <row r="366" spans="1:13" s="3" customFormat="1" ht="18.55" outlineLevel="1">
      <c r="A366" s="98"/>
      <c r="B366" s="574"/>
      <c r="C366" s="134" t="s">
        <v>39</v>
      </c>
      <c r="D366" s="123" t="s">
        <v>24</v>
      </c>
      <c r="E366" s="15" t="s">
        <v>1</v>
      </c>
      <c r="F366" s="135">
        <v>3</v>
      </c>
      <c r="G366" s="150">
        <f>F368</f>
        <v>0</v>
      </c>
      <c r="H366" s="16">
        <v>0</v>
      </c>
      <c r="I366" s="17">
        <f t="shared" ref="I366:I372" si="38">I365+H366</f>
        <v>1610000</v>
      </c>
      <c r="J366" s="98"/>
      <c r="M366" s="31"/>
    </row>
    <row r="367" spans="1:13" s="3" customFormat="1" ht="18.55" outlineLevel="1">
      <c r="A367" s="98"/>
      <c r="B367" s="574"/>
      <c r="C367" s="134" t="s">
        <v>39</v>
      </c>
      <c r="D367" s="37" t="s">
        <v>15</v>
      </c>
      <c r="E367" s="19" t="s">
        <v>17</v>
      </c>
      <c r="F367" s="135">
        <v>0</v>
      </c>
      <c r="G367" s="150">
        <f>F365</f>
        <v>3</v>
      </c>
      <c r="H367" s="20">
        <v>10000</v>
      </c>
      <c r="I367" s="17">
        <f t="shared" si="38"/>
        <v>1620000</v>
      </c>
      <c r="J367" s="98"/>
      <c r="M367" s="31"/>
    </row>
    <row r="368" spans="1:13" s="3" customFormat="1" ht="18.55" outlineLevel="1">
      <c r="A368" s="98"/>
      <c r="B368" s="575"/>
      <c r="C368" s="134" t="s">
        <v>39</v>
      </c>
      <c r="D368" s="37" t="s">
        <v>5</v>
      </c>
      <c r="E368" s="19" t="s">
        <v>17</v>
      </c>
      <c r="F368" s="132">
        <v>0</v>
      </c>
      <c r="G368" s="151">
        <f>F366</f>
        <v>3</v>
      </c>
      <c r="H368" s="20">
        <v>10000</v>
      </c>
      <c r="I368" s="17">
        <f t="shared" si="38"/>
        <v>1630000</v>
      </c>
      <c r="J368" s="98"/>
      <c r="M368" s="31"/>
    </row>
    <row r="369" spans="1:13" s="3" customFormat="1" ht="18.55" outlineLevel="1">
      <c r="A369" s="98"/>
      <c r="B369" s="576" t="s">
        <v>3</v>
      </c>
      <c r="C369" s="134" t="s">
        <v>39</v>
      </c>
      <c r="D369" s="124" t="s">
        <v>15</v>
      </c>
      <c r="E369" s="23" t="str">
        <f>E365</f>
        <v>Thắng</v>
      </c>
      <c r="F369" s="137">
        <v>3</v>
      </c>
      <c r="G369" s="152">
        <f>F371</f>
        <v>2</v>
      </c>
      <c r="H369" s="24">
        <v>0</v>
      </c>
      <c r="I369" s="17">
        <f t="shared" si="38"/>
        <v>1630000</v>
      </c>
      <c r="J369" s="98"/>
      <c r="M369" s="31"/>
    </row>
    <row r="370" spans="1:13" s="3" customFormat="1" ht="18.55" outlineLevel="1">
      <c r="A370" s="98"/>
      <c r="B370" s="576"/>
      <c r="C370" s="134" t="s">
        <v>39</v>
      </c>
      <c r="D370" s="124" t="s">
        <v>14</v>
      </c>
      <c r="E370" s="23" t="s">
        <v>1</v>
      </c>
      <c r="F370" s="138">
        <v>3</v>
      </c>
      <c r="G370" s="152">
        <f>F372</f>
        <v>2</v>
      </c>
      <c r="H370" s="24">
        <v>0</v>
      </c>
      <c r="I370" s="17">
        <f t="shared" si="38"/>
        <v>1630000</v>
      </c>
      <c r="J370" s="98"/>
      <c r="M370" s="31"/>
    </row>
    <row r="371" spans="1:13" s="3" customFormat="1" ht="18.55" outlineLevel="1">
      <c r="A371" s="98"/>
      <c r="B371" s="576"/>
      <c r="C371" s="134" t="s">
        <v>39</v>
      </c>
      <c r="D371" s="124" t="s">
        <v>4</v>
      </c>
      <c r="E371" s="23" t="s">
        <v>17</v>
      </c>
      <c r="F371" s="138">
        <v>2</v>
      </c>
      <c r="G371" s="152">
        <f>F369</f>
        <v>3</v>
      </c>
      <c r="H371" s="24">
        <v>10000</v>
      </c>
      <c r="I371" s="17">
        <f t="shared" si="38"/>
        <v>1640000</v>
      </c>
      <c r="J371" s="98"/>
      <c r="M371" s="31"/>
    </row>
    <row r="372" spans="1:13" s="3" customFormat="1" ht="18.55" outlineLevel="1">
      <c r="A372" s="98"/>
      <c r="B372" s="576"/>
      <c r="C372" s="134" t="s">
        <v>39</v>
      </c>
      <c r="D372" s="124" t="s">
        <v>24</v>
      </c>
      <c r="E372" s="23" t="s">
        <v>17</v>
      </c>
      <c r="F372" s="133">
        <v>2</v>
      </c>
      <c r="G372" s="153">
        <f>F370</f>
        <v>3</v>
      </c>
      <c r="H372" s="24">
        <v>10000</v>
      </c>
      <c r="I372" s="17">
        <f t="shared" si="38"/>
        <v>1650000</v>
      </c>
      <c r="J372" s="98"/>
      <c r="M372" s="31"/>
    </row>
    <row r="373" spans="1:13" s="3" customFormat="1" ht="18.55" outlineLevel="1">
      <c r="A373" s="98"/>
      <c r="B373" s="574" t="s">
        <v>6</v>
      </c>
      <c r="C373" s="134" t="s">
        <v>39</v>
      </c>
      <c r="D373" s="123" t="s">
        <v>5</v>
      </c>
      <c r="E373" s="15" t="s">
        <v>1</v>
      </c>
      <c r="F373" s="134">
        <v>3</v>
      </c>
      <c r="G373" s="150">
        <f>F375</f>
        <v>1</v>
      </c>
      <c r="H373" s="16">
        <v>0</v>
      </c>
      <c r="I373" s="17">
        <f>I372+H373</f>
        <v>1650000</v>
      </c>
      <c r="J373" s="98"/>
      <c r="M373" s="31"/>
    </row>
    <row r="374" spans="1:13" s="3" customFormat="1" ht="18.55" outlineLevel="1">
      <c r="A374" s="98"/>
      <c r="B374" s="575"/>
      <c r="C374" s="134" t="s">
        <v>39</v>
      </c>
      <c r="D374" s="37" t="s">
        <v>14</v>
      </c>
      <c r="E374" s="19" t="s">
        <v>1</v>
      </c>
      <c r="F374" s="135">
        <v>3</v>
      </c>
      <c r="G374" s="150">
        <f>F376</f>
        <v>1</v>
      </c>
      <c r="H374" s="20">
        <v>0</v>
      </c>
      <c r="I374" s="17">
        <f t="shared" ref="I374:I380" si="39">I373+H374</f>
        <v>1650000</v>
      </c>
      <c r="J374" s="98"/>
      <c r="M374" s="31"/>
    </row>
    <row r="375" spans="1:13" s="3" customFormat="1" ht="18.55" outlineLevel="1">
      <c r="A375" s="98"/>
      <c r="B375" s="575"/>
      <c r="C375" s="134" t="s">
        <v>39</v>
      </c>
      <c r="D375" s="37" t="s">
        <v>0</v>
      </c>
      <c r="E375" s="19" t="s">
        <v>17</v>
      </c>
      <c r="F375" s="135">
        <v>1</v>
      </c>
      <c r="G375" s="150">
        <f>F373</f>
        <v>3</v>
      </c>
      <c r="H375" s="20">
        <v>10000</v>
      </c>
      <c r="I375" s="17">
        <f t="shared" si="39"/>
        <v>1660000</v>
      </c>
      <c r="J375" s="98"/>
      <c r="M375" s="31"/>
    </row>
    <row r="376" spans="1:13" s="3" customFormat="1" ht="18.55" outlineLevel="1">
      <c r="A376" s="98"/>
      <c r="B376" s="575"/>
      <c r="C376" s="134" t="s">
        <v>39</v>
      </c>
      <c r="D376" s="37" t="s">
        <v>16</v>
      </c>
      <c r="E376" s="19" t="s">
        <v>17</v>
      </c>
      <c r="F376" s="132">
        <v>1</v>
      </c>
      <c r="G376" s="151">
        <f>F374</f>
        <v>3</v>
      </c>
      <c r="H376" s="20">
        <v>10000</v>
      </c>
      <c r="I376" s="17">
        <f t="shared" si="39"/>
        <v>1670000</v>
      </c>
      <c r="J376" s="98"/>
      <c r="M376" s="31"/>
    </row>
    <row r="377" spans="1:13" s="3" customFormat="1" ht="18.55" outlineLevel="1">
      <c r="A377" s="98"/>
      <c r="B377" s="576" t="s">
        <v>7</v>
      </c>
      <c r="C377" s="134" t="s">
        <v>39</v>
      </c>
      <c r="D377" s="130" t="s">
        <v>5</v>
      </c>
      <c r="E377" s="23" t="s">
        <v>1</v>
      </c>
      <c r="F377" s="137">
        <v>3</v>
      </c>
      <c r="G377" s="152">
        <f>F379</f>
        <v>1</v>
      </c>
      <c r="H377" s="24">
        <v>0</v>
      </c>
      <c r="I377" s="17">
        <f t="shared" si="39"/>
        <v>1670000</v>
      </c>
      <c r="J377" s="98"/>
      <c r="M377" s="31"/>
    </row>
    <row r="378" spans="1:13" s="3" customFormat="1" ht="18.55" outlineLevel="1">
      <c r="A378" s="98"/>
      <c r="B378" s="576"/>
      <c r="C378" s="134" t="s">
        <v>39</v>
      </c>
      <c r="D378" s="124" t="s">
        <v>14</v>
      </c>
      <c r="E378" s="23" t="s">
        <v>1</v>
      </c>
      <c r="F378" s="138">
        <v>3</v>
      </c>
      <c r="G378" s="152">
        <f>F380</f>
        <v>1</v>
      </c>
      <c r="H378" s="24">
        <v>0</v>
      </c>
      <c r="I378" s="17">
        <f t="shared" si="39"/>
        <v>1670000</v>
      </c>
      <c r="J378" s="98"/>
      <c r="M378" s="31"/>
    </row>
    <row r="379" spans="1:13" s="3" customFormat="1" ht="18.55" outlineLevel="1">
      <c r="A379" s="98"/>
      <c r="B379" s="576"/>
      <c r="C379" s="134" t="s">
        <v>39</v>
      </c>
      <c r="D379" s="124" t="s">
        <v>16</v>
      </c>
      <c r="E379" s="23" t="s">
        <v>17</v>
      </c>
      <c r="F379" s="138">
        <v>1</v>
      </c>
      <c r="G379" s="152">
        <f>F377</f>
        <v>3</v>
      </c>
      <c r="H379" s="24">
        <v>10000</v>
      </c>
      <c r="I379" s="17">
        <f t="shared" si="39"/>
        <v>1680000</v>
      </c>
      <c r="J379" s="98"/>
      <c r="M379" s="31"/>
    </row>
    <row r="380" spans="1:13" s="3" customFormat="1" ht="18.55" outlineLevel="1">
      <c r="A380" s="98"/>
      <c r="B380" s="576"/>
      <c r="C380" s="134" t="s">
        <v>39</v>
      </c>
      <c r="D380" s="124" t="s">
        <v>24</v>
      </c>
      <c r="E380" s="23" t="s">
        <v>17</v>
      </c>
      <c r="F380" s="133">
        <v>1</v>
      </c>
      <c r="G380" s="153">
        <f>F378</f>
        <v>3</v>
      </c>
      <c r="H380" s="24">
        <v>10000</v>
      </c>
      <c r="I380" s="17">
        <f t="shared" si="39"/>
        <v>1690000</v>
      </c>
      <c r="J380" s="98"/>
      <c r="M380" s="31"/>
    </row>
    <row r="381" spans="1:13" s="3" customFormat="1" ht="18.55" outlineLevel="1">
      <c r="A381" s="98"/>
      <c r="B381" s="574" t="s">
        <v>8</v>
      </c>
      <c r="C381" s="134" t="s">
        <v>39</v>
      </c>
      <c r="D381" s="123" t="s">
        <v>5</v>
      </c>
      <c r="E381" s="15" t="s">
        <v>1</v>
      </c>
      <c r="F381" s="134">
        <v>3</v>
      </c>
      <c r="G381" s="150">
        <v>1</v>
      </c>
      <c r="H381" s="16">
        <v>0</v>
      </c>
      <c r="I381" s="17">
        <f>I380+H381</f>
        <v>1690000</v>
      </c>
      <c r="J381" s="98"/>
      <c r="M381" s="31"/>
    </row>
    <row r="382" spans="1:13" s="3" customFormat="1" ht="18.55" outlineLevel="1">
      <c r="A382" s="98"/>
      <c r="B382" s="575"/>
      <c r="C382" s="134" t="s">
        <v>39</v>
      </c>
      <c r="D382" s="37" t="s">
        <v>14</v>
      </c>
      <c r="E382" s="19" t="s">
        <v>1</v>
      </c>
      <c r="F382" s="135">
        <v>3</v>
      </c>
      <c r="G382" s="150">
        <v>1</v>
      </c>
      <c r="H382" s="20">
        <v>0</v>
      </c>
      <c r="I382" s="17">
        <f t="shared" ref="I382:I388" si="40">I381+H382</f>
        <v>1690000</v>
      </c>
      <c r="J382" s="98"/>
      <c r="M382" s="31"/>
    </row>
    <row r="383" spans="1:13" s="3" customFormat="1" ht="18.55" outlineLevel="1">
      <c r="A383" s="98"/>
      <c r="B383" s="575"/>
      <c r="C383" s="134" t="s">
        <v>39</v>
      </c>
      <c r="D383" s="37" t="s">
        <v>0</v>
      </c>
      <c r="E383" s="19" t="s">
        <v>17</v>
      </c>
      <c r="F383" s="135">
        <v>0</v>
      </c>
      <c r="G383" s="150">
        <v>3</v>
      </c>
      <c r="H383" s="20">
        <v>10000</v>
      </c>
      <c r="I383" s="17">
        <f t="shared" si="40"/>
        <v>1700000</v>
      </c>
      <c r="J383" s="98"/>
      <c r="M383" s="31"/>
    </row>
    <row r="384" spans="1:13" s="3" customFormat="1" ht="18.55" outlineLevel="1">
      <c r="A384" s="98"/>
      <c r="B384" s="575"/>
      <c r="C384" s="134" t="s">
        <v>39</v>
      </c>
      <c r="D384" s="37" t="s">
        <v>15</v>
      </c>
      <c r="E384" s="19" t="s">
        <v>17</v>
      </c>
      <c r="F384" s="132">
        <v>0</v>
      </c>
      <c r="G384" s="151">
        <v>3</v>
      </c>
      <c r="H384" s="20">
        <v>10000</v>
      </c>
      <c r="I384" s="17">
        <f t="shared" si="40"/>
        <v>1710000</v>
      </c>
      <c r="J384" s="98"/>
      <c r="M384" s="31"/>
    </row>
    <row r="385" spans="1:13" s="3" customFormat="1" ht="18.55" outlineLevel="1">
      <c r="A385" s="98"/>
      <c r="B385" s="576" t="s">
        <v>10</v>
      </c>
      <c r="C385" s="134" t="s">
        <v>39</v>
      </c>
      <c r="D385" s="124" t="s">
        <v>5</v>
      </c>
      <c r="E385" s="23" t="str">
        <f>E381</f>
        <v>Thắng</v>
      </c>
      <c r="F385" s="137">
        <v>3</v>
      </c>
      <c r="G385" s="152">
        <f>F387</f>
        <v>0</v>
      </c>
      <c r="H385" s="24">
        <v>0</v>
      </c>
      <c r="I385" s="17">
        <f t="shared" si="40"/>
        <v>1710000</v>
      </c>
      <c r="J385" s="98"/>
      <c r="M385" s="31"/>
    </row>
    <row r="386" spans="1:13" s="3" customFormat="1" ht="18.55" outlineLevel="1">
      <c r="A386" s="98"/>
      <c r="B386" s="576"/>
      <c r="C386" s="134" t="s">
        <v>39</v>
      </c>
      <c r="D386" s="124" t="s">
        <v>14</v>
      </c>
      <c r="E386" s="23" t="s">
        <v>1</v>
      </c>
      <c r="F386" s="138">
        <f>F385</f>
        <v>3</v>
      </c>
      <c r="G386" s="152">
        <f>F388</f>
        <v>0</v>
      </c>
      <c r="H386" s="24">
        <v>0</v>
      </c>
      <c r="I386" s="17">
        <f t="shared" si="40"/>
        <v>1710000</v>
      </c>
      <c r="J386" s="98"/>
      <c r="M386" s="31"/>
    </row>
    <row r="387" spans="1:13" s="3" customFormat="1" ht="18.55" outlineLevel="1">
      <c r="A387" s="98"/>
      <c r="B387" s="576"/>
      <c r="C387" s="134" t="s">
        <v>39</v>
      </c>
      <c r="D387" s="124" t="s">
        <v>0</v>
      </c>
      <c r="E387" s="23" t="s">
        <v>17</v>
      </c>
      <c r="F387" s="138">
        <v>0</v>
      </c>
      <c r="G387" s="152">
        <f>F385</f>
        <v>3</v>
      </c>
      <c r="H387" s="24">
        <v>10000</v>
      </c>
      <c r="I387" s="17">
        <f t="shared" si="40"/>
        <v>1720000</v>
      </c>
      <c r="J387" s="98"/>
      <c r="M387" s="31"/>
    </row>
    <row r="388" spans="1:13" s="3" customFormat="1" ht="18.55" outlineLevel="1">
      <c r="A388" s="98"/>
      <c r="B388" s="576"/>
      <c r="C388" s="134" t="s">
        <v>39</v>
      </c>
      <c r="D388" s="124" t="s">
        <v>15</v>
      </c>
      <c r="E388" s="23" t="s">
        <v>17</v>
      </c>
      <c r="F388" s="133">
        <f>F387</f>
        <v>0</v>
      </c>
      <c r="G388" s="153">
        <f>F386</f>
        <v>3</v>
      </c>
      <c r="H388" s="24">
        <v>10000</v>
      </c>
      <c r="I388" s="17">
        <f t="shared" si="40"/>
        <v>1730000</v>
      </c>
      <c r="J388" s="98"/>
      <c r="M388" s="31"/>
    </row>
    <row r="389" spans="1:13" s="3" customFormat="1" ht="18.55" outlineLevel="1">
      <c r="A389" s="98"/>
      <c r="B389" s="574" t="s">
        <v>31</v>
      </c>
      <c r="C389" s="134" t="s">
        <v>39</v>
      </c>
      <c r="D389" s="123" t="s">
        <v>0</v>
      </c>
      <c r="E389" s="15" t="s">
        <v>1</v>
      </c>
      <c r="F389" s="134">
        <v>3</v>
      </c>
      <c r="G389" s="150">
        <f>F391</f>
        <v>2</v>
      </c>
      <c r="H389" s="16">
        <v>0</v>
      </c>
      <c r="I389" s="17">
        <f>I388+H389</f>
        <v>1730000</v>
      </c>
      <c r="J389" s="98"/>
      <c r="M389" s="31"/>
    </row>
    <row r="390" spans="1:13" s="3" customFormat="1" ht="18.55" outlineLevel="1">
      <c r="A390" s="98"/>
      <c r="B390" s="575"/>
      <c r="C390" s="134" t="s">
        <v>39</v>
      </c>
      <c r="D390" s="37" t="s">
        <v>15</v>
      </c>
      <c r="E390" s="19" t="s">
        <v>1</v>
      </c>
      <c r="F390" s="135">
        <f>F389</f>
        <v>3</v>
      </c>
      <c r="G390" s="150">
        <f>F392</f>
        <v>2</v>
      </c>
      <c r="H390" s="20">
        <v>0</v>
      </c>
      <c r="I390" s="17">
        <f>I389+H390</f>
        <v>1730000</v>
      </c>
      <c r="J390" s="98"/>
      <c r="M390" s="31"/>
    </row>
    <row r="391" spans="1:13" s="3" customFormat="1" ht="18.55" outlineLevel="1">
      <c r="A391" s="98"/>
      <c r="B391" s="575"/>
      <c r="C391" s="134" t="s">
        <v>39</v>
      </c>
      <c r="D391" s="37" t="s">
        <v>4</v>
      </c>
      <c r="E391" s="19" t="s">
        <v>17</v>
      </c>
      <c r="F391" s="135">
        <v>2</v>
      </c>
      <c r="G391" s="150">
        <f>F389</f>
        <v>3</v>
      </c>
      <c r="H391" s="20">
        <v>10000</v>
      </c>
      <c r="I391" s="17">
        <f>I390+H391</f>
        <v>1740000</v>
      </c>
      <c r="J391" s="98"/>
      <c r="M391" s="31"/>
    </row>
    <row r="392" spans="1:13" s="3" customFormat="1" ht="18.55" outlineLevel="1">
      <c r="A392" s="98"/>
      <c r="B392" s="575"/>
      <c r="C392" s="134" t="s">
        <v>39</v>
      </c>
      <c r="D392" s="37" t="s">
        <v>24</v>
      </c>
      <c r="E392" s="19" t="s">
        <v>17</v>
      </c>
      <c r="F392" s="148">
        <f>F391</f>
        <v>2</v>
      </c>
      <c r="G392" s="151">
        <f>F390</f>
        <v>3</v>
      </c>
      <c r="H392" s="20">
        <v>10000</v>
      </c>
      <c r="I392" s="17">
        <f>I391+H392</f>
        <v>1750000</v>
      </c>
      <c r="J392" s="98"/>
      <c r="M392" s="31"/>
    </row>
    <row r="393" spans="1:13" s="3" customFormat="1" ht="18.55">
      <c r="A393" s="98"/>
      <c r="B393" s="6" t="s">
        <v>207</v>
      </c>
      <c r="C393" s="7"/>
      <c r="D393" s="122"/>
      <c r="E393" s="9"/>
      <c r="F393" s="9"/>
      <c r="G393" s="9"/>
      <c r="H393" s="11">
        <f>SUM(H394:H421)</f>
        <v>140000</v>
      </c>
      <c r="I393" s="12">
        <v>0</v>
      </c>
      <c r="J393" s="98"/>
      <c r="M393" s="31"/>
    </row>
    <row r="394" spans="1:13" s="3" customFormat="1" ht="18.55" outlineLevel="1">
      <c r="A394" s="98"/>
      <c r="B394" s="574" t="s">
        <v>2</v>
      </c>
      <c r="C394" s="143" t="s">
        <v>39</v>
      </c>
      <c r="D394" s="123" t="s">
        <v>16</v>
      </c>
      <c r="E394" s="15" t="s">
        <v>1</v>
      </c>
      <c r="F394" s="147">
        <v>3</v>
      </c>
      <c r="G394" s="150">
        <f>F396</f>
        <v>1</v>
      </c>
      <c r="H394" s="16">
        <v>0</v>
      </c>
      <c r="I394" s="17">
        <f>I392+H394</f>
        <v>1750000</v>
      </c>
      <c r="J394" s="98"/>
      <c r="M394" s="31"/>
    </row>
    <row r="395" spans="1:13" s="3" customFormat="1" ht="18.55" outlineLevel="1">
      <c r="A395" s="98"/>
      <c r="B395" s="574"/>
      <c r="C395" s="143" t="s">
        <v>39</v>
      </c>
      <c r="D395" s="123" t="s">
        <v>14</v>
      </c>
      <c r="E395" s="15" t="s">
        <v>1</v>
      </c>
      <c r="F395" s="145">
        <v>3</v>
      </c>
      <c r="G395" s="150">
        <f>F397</f>
        <v>1</v>
      </c>
      <c r="H395" s="16">
        <v>0</v>
      </c>
      <c r="I395" s="17">
        <f t="shared" ref="I395:I401" si="41">I394+H395</f>
        <v>1750000</v>
      </c>
      <c r="J395" s="98"/>
      <c r="M395" s="31"/>
    </row>
    <row r="396" spans="1:13" s="3" customFormat="1" ht="18.55" outlineLevel="1">
      <c r="A396" s="98"/>
      <c r="B396" s="574"/>
      <c r="C396" s="143" t="s">
        <v>39</v>
      </c>
      <c r="D396" s="37" t="s">
        <v>15</v>
      </c>
      <c r="E396" s="19" t="s">
        <v>17</v>
      </c>
      <c r="F396" s="145">
        <v>1</v>
      </c>
      <c r="G396" s="150">
        <f>F394</f>
        <v>3</v>
      </c>
      <c r="H396" s="20">
        <v>10000</v>
      </c>
      <c r="I396" s="17">
        <f t="shared" si="41"/>
        <v>1760000</v>
      </c>
      <c r="J396" s="98"/>
      <c r="M396" s="31"/>
    </row>
    <row r="397" spans="1:13" s="3" customFormat="1" ht="18.55" outlineLevel="1">
      <c r="A397" s="98"/>
      <c r="B397" s="575"/>
      <c r="C397" s="143" t="s">
        <v>39</v>
      </c>
      <c r="D397" s="37" t="s">
        <v>13</v>
      </c>
      <c r="E397" s="19" t="s">
        <v>17</v>
      </c>
      <c r="F397" s="141">
        <v>1</v>
      </c>
      <c r="G397" s="151">
        <f>F395</f>
        <v>3</v>
      </c>
      <c r="H397" s="20">
        <v>10000</v>
      </c>
      <c r="I397" s="17">
        <f t="shared" si="41"/>
        <v>1770000</v>
      </c>
      <c r="J397" s="98"/>
      <c r="M397" s="31"/>
    </row>
    <row r="398" spans="1:13" s="3" customFormat="1" ht="18.55" outlineLevel="1">
      <c r="A398" s="98"/>
      <c r="B398" s="576" t="s">
        <v>3</v>
      </c>
      <c r="C398" s="143" t="s">
        <v>39</v>
      </c>
      <c r="D398" s="124" t="s">
        <v>0</v>
      </c>
      <c r="E398" s="23" t="str">
        <f>E394</f>
        <v>Thắng</v>
      </c>
      <c r="F398" s="144">
        <v>3</v>
      </c>
      <c r="G398" s="152">
        <f>F400</f>
        <v>2</v>
      </c>
      <c r="H398" s="24">
        <v>0</v>
      </c>
      <c r="I398" s="17">
        <f t="shared" si="41"/>
        <v>1770000</v>
      </c>
      <c r="J398" s="98"/>
      <c r="M398" s="31"/>
    </row>
    <row r="399" spans="1:13" s="3" customFormat="1" ht="18.55" outlineLevel="1">
      <c r="A399" s="98"/>
      <c r="B399" s="576"/>
      <c r="C399" s="143" t="s">
        <v>39</v>
      </c>
      <c r="D399" s="124" t="s">
        <v>9</v>
      </c>
      <c r="E399" s="23" t="s">
        <v>1</v>
      </c>
      <c r="F399" s="146">
        <v>3</v>
      </c>
      <c r="G399" s="152">
        <f>F401</f>
        <v>2</v>
      </c>
      <c r="H399" s="24">
        <v>0</v>
      </c>
      <c r="I399" s="17">
        <f t="shared" si="41"/>
        <v>1770000</v>
      </c>
      <c r="J399" s="98"/>
      <c r="M399" s="31"/>
    </row>
    <row r="400" spans="1:13" s="3" customFormat="1" ht="18.55" outlineLevel="1">
      <c r="A400" s="98"/>
      <c r="B400" s="576"/>
      <c r="C400" s="143" t="s">
        <v>39</v>
      </c>
      <c r="D400" s="124" t="s">
        <v>13</v>
      </c>
      <c r="E400" s="23" t="s">
        <v>17</v>
      </c>
      <c r="F400" s="146">
        <v>2</v>
      </c>
      <c r="G400" s="152">
        <f>F398</f>
        <v>3</v>
      </c>
      <c r="H400" s="24">
        <v>10000</v>
      </c>
      <c r="I400" s="17">
        <f t="shared" si="41"/>
        <v>1780000</v>
      </c>
      <c r="J400" s="98"/>
      <c r="M400" s="31"/>
    </row>
    <row r="401" spans="1:13" s="3" customFormat="1" ht="18.55" outlineLevel="1">
      <c r="A401" s="98"/>
      <c r="B401" s="576"/>
      <c r="C401" s="143" t="s">
        <v>39</v>
      </c>
      <c r="D401" s="124" t="s">
        <v>24</v>
      </c>
      <c r="E401" s="23" t="s">
        <v>17</v>
      </c>
      <c r="F401" s="142">
        <v>2</v>
      </c>
      <c r="G401" s="153">
        <f>F399</f>
        <v>3</v>
      </c>
      <c r="H401" s="24">
        <v>10000</v>
      </c>
      <c r="I401" s="17">
        <f t="shared" si="41"/>
        <v>1790000</v>
      </c>
      <c r="J401" s="98"/>
      <c r="M401" s="31"/>
    </row>
    <row r="402" spans="1:13" s="3" customFormat="1" ht="18.55" outlineLevel="1">
      <c r="A402" s="98"/>
      <c r="B402" s="574" t="s">
        <v>6</v>
      </c>
      <c r="C402" s="143" t="s">
        <v>39</v>
      </c>
      <c r="D402" s="123" t="s">
        <v>5</v>
      </c>
      <c r="E402" s="15" t="s">
        <v>1</v>
      </c>
      <c r="F402" s="143">
        <v>3</v>
      </c>
      <c r="G402" s="150">
        <f>F404</f>
        <v>1</v>
      </c>
      <c r="H402" s="16">
        <v>0</v>
      </c>
      <c r="I402" s="17">
        <f>I401+H402</f>
        <v>1790000</v>
      </c>
      <c r="J402" s="98"/>
      <c r="M402" s="31"/>
    </row>
    <row r="403" spans="1:13" s="3" customFormat="1" ht="18.55" outlineLevel="1">
      <c r="A403" s="98"/>
      <c r="B403" s="575"/>
      <c r="C403" s="143" t="s">
        <v>39</v>
      </c>
      <c r="D403" s="37" t="s">
        <v>14</v>
      </c>
      <c r="E403" s="19" t="s">
        <v>1</v>
      </c>
      <c r="F403" s="145">
        <v>3</v>
      </c>
      <c r="G403" s="150">
        <f>F405</f>
        <v>1</v>
      </c>
      <c r="H403" s="20">
        <v>0</v>
      </c>
      <c r="I403" s="17">
        <f t="shared" ref="I403:I409" si="42">I402+H403</f>
        <v>1790000</v>
      </c>
      <c r="J403" s="98"/>
      <c r="M403" s="31"/>
    </row>
    <row r="404" spans="1:13" s="3" customFormat="1" ht="18.55" outlineLevel="1">
      <c r="A404" s="98"/>
      <c r="B404" s="575"/>
      <c r="C404" s="143" t="s">
        <v>39</v>
      </c>
      <c r="D404" s="37" t="s">
        <v>15</v>
      </c>
      <c r="E404" s="19" t="s">
        <v>17</v>
      </c>
      <c r="F404" s="145">
        <v>1</v>
      </c>
      <c r="G404" s="150">
        <f>F402</f>
        <v>3</v>
      </c>
      <c r="H404" s="20">
        <v>10000</v>
      </c>
      <c r="I404" s="17">
        <f t="shared" si="42"/>
        <v>1800000</v>
      </c>
      <c r="J404" s="98"/>
      <c r="M404" s="31"/>
    </row>
    <row r="405" spans="1:13" s="3" customFormat="1" ht="18.55" outlineLevel="1">
      <c r="A405" s="98"/>
      <c r="B405" s="575"/>
      <c r="C405" s="143" t="s">
        <v>39</v>
      </c>
      <c r="D405" s="37" t="s">
        <v>16</v>
      </c>
      <c r="E405" s="19" t="s">
        <v>17</v>
      </c>
      <c r="F405" s="141">
        <v>1</v>
      </c>
      <c r="G405" s="151">
        <f>F403</f>
        <v>3</v>
      </c>
      <c r="H405" s="20">
        <v>10000</v>
      </c>
      <c r="I405" s="17">
        <f t="shared" si="42"/>
        <v>1810000</v>
      </c>
      <c r="J405" s="98"/>
      <c r="M405" s="31"/>
    </row>
    <row r="406" spans="1:13" s="3" customFormat="1" ht="18.55" outlineLevel="1">
      <c r="A406" s="98"/>
      <c r="B406" s="576" t="s">
        <v>7</v>
      </c>
      <c r="C406" s="143" t="s">
        <v>39</v>
      </c>
      <c r="D406" s="130" t="s">
        <v>16</v>
      </c>
      <c r="E406" s="23" t="s">
        <v>1</v>
      </c>
      <c r="F406" s="144">
        <v>3</v>
      </c>
      <c r="G406" s="152">
        <f>F408</f>
        <v>1</v>
      </c>
      <c r="H406" s="24">
        <v>0</v>
      </c>
      <c r="I406" s="17">
        <f t="shared" si="42"/>
        <v>1810000</v>
      </c>
      <c r="J406" s="98"/>
      <c r="M406" s="31"/>
    </row>
    <row r="407" spans="1:13" s="3" customFormat="1" ht="18.55" outlineLevel="1">
      <c r="A407" s="98"/>
      <c r="B407" s="576"/>
      <c r="C407" s="143" t="s">
        <v>39</v>
      </c>
      <c r="D407" s="124" t="s">
        <v>15</v>
      </c>
      <c r="E407" s="23" t="s">
        <v>1</v>
      </c>
      <c r="F407" s="146">
        <v>3</v>
      </c>
      <c r="G407" s="152">
        <f>F409</f>
        <v>1</v>
      </c>
      <c r="H407" s="24">
        <v>0</v>
      </c>
      <c r="I407" s="17">
        <f t="shared" si="42"/>
        <v>1810000</v>
      </c>
      <c r="J407" s="98"/>
      <c r="M407" s="31"/>
    </row>
    <row r="408" spans="1:13" s="3" customFormat="1" ht="18.55" outlineLevel="1">
      <c r="A408" s="98"/>
      <c r="B408" s="576"/>
      <c r="C408" s="143" t="s">
        <v>39</v>
      </c>
      <c r="D408" s="124" t="s">
        <v>14</v>
      </c>
      <c r="E408" s="23" t="s">
        <v>17</v>
      </c>
      <c r="F408" s="146">
        <v>1</v>
      </c>
      <c r="G408" s="152">
        <f>F406</f>
        <v>3</v>
      </c>
      <c r="H408" s="24">
        <v>10000</v>
      </c>
      <c r="I408" s="17">
        <f t="shared" si="42"/>
        <v>1820000</v>
      </c>
      <c r="J408" s="98"/>
      <c r="M408" s="31"/>
    </row>
    <row r="409" spans="1:13" s="3" customFormat="1" ht="18.55" outlineLevel="1">
      <c r="A409" s="98"/>
      <c r="B409" s="576"/>
      <c r="C409" s="143" t="s">
        <v>39</v>
      </c>
      <c r="D409" s="124" t="s">
        <v>5</v>
      </c>
      <c r="E409" s="23" t="s">
        <v>17</v>
      </c>
      <c r="F409" s="142">
        <v>1</v>
      </c>
      <c r="G409" s="153">
        <f>F407</f>
        <v>3</v>
      </c>
      <c r="H409" s="24">
        <v>10000</v>
      </c>
      <c r="I409" s="17">
        <f t="shared" si="42"/>
        <v>1830000</v>
      </c>
      <c r="J409" s="98"/>
      <c r="M409" s="31"/>
    </row>
    <row r="410" spans="1:13" s="3" customFormat="1" ht="18.55" outlineLevel="1">
      <c r="A410" s="98"/>
      <c r="B410" s="574" t="s">
        <v>8</v>
      </c>
      <c r="C410" s="143" t="s">
        <v>39</v>
      </c>
      <c r="D410" s="123" t="s">
        <v>0</v>
      </c>
      <c r="E410" s="15" t="s">
        <v>1</v>
      </c>
      <c r="F410" s="143">
        <v>3</v>
      </c>
      <c r="G410" s="150">
        <f>F412</f>
        <v>2</v>
      </c>
      <c r="H410" s="16">
        <v>0</v>
      </c>
      <c r="I410" s="17">
        <f>I409+H410</f>
        <v>1830000</v>
      </c>
      <c r="J410" s="98"/>
      <c r="M410" s="31"/>
    </row>
    <row r="411" spans="1:13" s="3" customFormat="1" ht="18.55" outlineLevel="1">
      <c r="A411" s="98"/>
      <c r="B411" s="575"/>
      <c r="C411" s="143" t="s">
        <v>39</v>
      </c>
      <c r="D411" s="37" t="s">
        <v>9</v>
      </c>
      <c r="E411" s="19" t="s">
        <v>1</v>
      </c>
      <c r="F411" s="145">
        <v>3</v>
      </c>
      <c r="G411" s="150">
        <f>F413</f>
        <v>2</v>
      </c>
      <c r="H411" s="20">
        <v>0</v>
      </c>
      <c r="I411" s="17">
        <f t="shared" ref="I411:I417" si="43">I410+H411</f>
        <v>1830000</v>
      </c>
      <c r="J411" s="98"/>
      <c r="M411" s="31"/>
    </row>
    <row r="412" spans="1:13" s="3" customFormat="1" ht="18.55" outlineLevel="1">
      <c r="A412" s="98"/>
      <c r="B412" s="575"/>
      <c r="C412" s="143" t="s">
        <v>39</v>
      </c>
      <c r="D412" s="37" t="s">
        <v>13</v>
      </c>
      <c r="E412" s="19" t="s">
        <v>17</v>
      </c>
      <c r="F412" s="145">
        <v>2</v>
      </c>
      <c r="G412" s="150">
        <v>3</v>
      </c>
      <c r="H412" s="20">
        <v>10000</v>
      </c>
      <c r="I412" s="17">
        <f t="shared" si="43"/>
        <v>1840000</v>
      </c>
      <c r="J412" s="98"/>
      <c r="M412" s="31"/>
    </row>
    <row r="413" spans="1:13" s="3" customFormat="1" ht="18.55" outlineLevel="1">
      <c r="A413" s="98"/>
      <c r="B413" s="575"/>
      <c r="C413" s="143" t="s">
        <v>39</v>
      </c>
      <c r="D413" s="37" t="s">
        <v>24</v>
      </c>
      <c r="E413" s="19" t="s">
        <v>17</v>
      </c>
      <c r="F413" s="141">
        <v>2</v>
      </c>
      <c r="G413" s="151">
        <v>3</v>
      </c>
      <c r="H413" s="20">
        <v>10000</v>
      </c>
      <c r="I413" s="17">
        <f t="shared" si="43"/>
        <v>1850000</v>
      </c>
      <c r="J413" s="98"/>
      <c r="M413" s="31"/>
    </row>
    <row r="414" spans="1:13" s="3" customFormat="1" ht="18.55" outlineLevel="1">
      <c r="A414" s="98"/>
      <c r="B414" s="576" t="s">
        <v>10</v>
      </c>
      <c r="C414" s="143" t="s">
        <v>39</v>
      </c>
      <c r="D414" s="124" t="s">
        <v>9</v>
      </c>
      <c r="E414" s="23" t="str">
        <f>E410</f>
        <v>Thắng</v>
      </c>
      <c r="F414" s="144">
        <v>3</v>
      </c>
      <c r="G414" s="152">
        <f>F416</f>
        <v>2</v>
      </c>
      <c r="H414" s="24">
        <v>0</v>
      </c>
      <c r="I414" s="17">
        <f t="shared" si="43"/>
        <v>1850000</v>
      </c>
      <c r="J414" s="98"/>
      <c r="M414" s="31"/>
    </row>
    <row r="415" spans="1:13" s="3" customFormat="1" ht="18.55" outlineLevel="1">
      <c r="A415" s="98"/>
      <c r="B415" s="576"/>
      <c r="C415" s="143" t="s">
        <v>39</v>
      </c>
      <c r="D415" s="124" t="s">
        <v>24</v>
      </c>
      <c r="E415" s="23" t="s">
        <v>1</v>
      </c>
      <c r="F415" s="146">
        <f>F414</f>
        <v>3</v>
      </c>
      <c r="G415" s="152">
        <f>F417</f>
        <v>2</v>
      </c>
      <c r="H415" s="24">
        <v>0</v>
      </c>
      <c r="I415" s="17">
        <f t="shared" si="43"/>
        <v>1850000</v>
      </c>
      <c r="J415" s="98"/>
      <c r="M415" s="31"/>
    </row>
    <row r="416" spans="1:13" s="3" customFormat="1" ht="18.55" outlineLevel="1">
      <c r="A416" s="98"/>
      <c r="B416" s="576"/>
      <c r="C416" s="143" t="s">
        <v>39</v>
      </c>
      <c r="D416" s="124" t="s">
        <v>0</v>
      </c>
      <c r="E416" s="23" t="s">
        <v>17</v>
      </c>
      <c r="F416" s="146">
        <v>2</v>
      </c>
      <c r="G416" s="152">
        <f>F414</f>
        <v>3</v>
      </c>
      <c r="H416" s="24">
        <v>10000</v>
      </c>
      <c r="I416" s="17">
        <f t="shared" si="43"/>
        <v>1860000</v>
      </c>
      <c r="J416" s="98"/>
      <c r="M416" s="31"/>
    </row>
    <row r="417" spans="1:13" s="3" customFormat="1" ht="18.55" outlineLevel="1">
      <c r="A417" s="98"/>
      <c r="B417" s="576"/>
      <c r="C417" s="143" t="s">
        <v>39</v>
      </c>
      <c r="D417" s="124" t="s">
        <v>13</v>
      </c>
      <c r="E417" s="23" t="s">
        <v>17</v>
      </c>
      <c r="F417" s="142">
        <v>2</v>
      </c>
      <c r="G417" s="153">
        <f>F415</f>
        <v>3</v>
      </c>
      <c r="H417" s="24">
        <v>10000</v>
      </c>
      <c r="I417" s="17">
        <f t="shared" si="43"/>
        <v>1870000</v>
      </c>
      <c r="J417" s="98"/>
      <c r="M417" s="31"/>
    </row>
    <row r="418" spans="1:13" s="3" customFormat="1" ht="18.55" outlineLevel="1">
      <c r="A418" s="98"/>
      <c r="B418" s="574" t="s">
        <v>31</v>
      </c>
      <c r="C418" s="143" t="s">
        <v>39</v>
      </c>
      <c r="D418" s="123" t="s">
        <v>9</v>
      </c>
      <c r="E418" s="15" t="s">
        <v>1</v>
      </c>
      <c r="F418" s="143">
        <v>3</v>
      </c>
      <c r="G418" s="150">
        <f>F420</f>
        <v>0</v>
      </c>
      <c r="H418" s="16">
        <v>0</v>
      </c>
      <c r="I418" s="17">
        <f>I417+H418</f>
        <v>1870000</v>
      </c>
      <c r="J418" s="98"/>
      <c r="M418" s="31"/>
    </row>
    <row r="419" spans="1:13" s="3" customFormat="1" ht="18.55" outlineLevel="1">
      <c r="A419" s="98"/>
      <c r="B419" s="575"/>
      <c r="C419" s="143" t="s">
        <v>39</v>
      </c>
      <c r="D419" s="37" t="s">
        <v>16</v>
      </c>
      <c r="E419" s="19" t="s">
        <v>1</v>
      </c>
      <c r="F419" s="145">
        <f>F418</f>
        <v>3</v>
      </c>
      <c r="G419" s="150">
        <f>F421</f>
        <v>0</v>
      </c>
      <c r="H419" s="20">
        <v>0</v>
      </c>
      <c r="I419" s="17">
        <f>I418+H419</f>
        <v>1870000</v>
      </c>
      <c r="J419" s="98"/>
      <c r="M419" s="31"/>
    </row>
    <row r="420" spans="1:13" s="3" customFormat="1" ht="18.55" outlineLevel="1">
      <c r="A420" s="98"/>
      <c r="B420" s="575"/>
      <c r="C420" s="143" t="s">
        <v>39</v>
      </c>
      <c r="D420" s="37" t="s">
        <v>14</v>
      </c>
      <c r="E420" s="19" t="s">
        <v>17</v>
      </c>
      <c r="F420" s="145">
        <v>0</v>
      </c>
      <c r="G420" s="150">
        <f>F418</f>
        <v>3</v>
      </c>
      <c r="H420" s="20">
        <v>10000</v>
      </c>
      <c r="I420" s="17">
        <f>I419+H420</f>
        <v>1880000</v>
      </c>
      <c r="J420" s="98"/>
      <c r="M420" s="31"/>
    </row>
    <row r="421" spans="1:13" s="3" customFormat="1" ht="18.55" outlineLevel="1">
      <c r="A421" s="98"/>
      <c r="B421" s="575"/>
      <c r="C421" s="143" t="s">
        <v>39</v>
      </c>
      <c r="D421" s="37" t="s">
        <v>5</v>
      </c>
      <c r="E421" s="19" t="s">
        <v>17</v>
      </c>
      <c r="F421" s="148">
        <v>0</v>
      </c>
      <c r="G421" s="151">
        <f>F419</f>
        <v>3</v>
      </c>
      <c r="H421" s="20">
        <v>10000</v>
      </c>
      <c r="I421" s="17">
        <f>I420+H421</f>
        <v>1890000</v>
      </c>
      <c r="J421" s="98"/>
      <c r="M421" s="31"/>
    </row>
    <row r="422" spans="1:13" s="3" customFormat="1" ht="18.55">
      <c r="A422" s="98"/>
      <c r="B422" s="6" t="s">
        <v>208</v>
      </c>
      <c r="C422" s="7"/>
      <c r="D422" s="122"/>
      <c r="E422" s="9"/>
      <c r="F422" s="9"/>
      <c r="G422" s="9"/>
      <c r="H422" s="11">
        <f>SUM(H423:H438)</f>
        <v>80000</v>
      </c>
      <c r="I422" s="12">
        <v>0</v>
      </c>
      <c r="J422" s="98"/>
      <c r="M422" s="31"/>
    </row>
    <row r="423" spans="1:13" s="3" customFormat="1" ht="18.55" outlineLevel="1">
      <c r="A423" s="98"/>
      <c r="B423" s="574" t="s">
        <v>2</v>
      </c>
      <c r="C423" s="143" t="s">
        <v>39</v>
      </c>
      <c r="D423" s="123" t="s">
        <v>16</v>
      </c>
      <c r="E423" s="15" t="s">
        <v>1</v>
      </c>
      <c r="F423" s="147">
        <v>3</v>
      </c>
      <c r="G423" s="150">
        <f>F425</f>
        <v>2</v>
      </c>
      <c r="H423" s="16">
        <v>0</v>
      </c>
      <c r="I423" s="17">
        <f>I421+H423</f>
        <v>1890000</v>
      </c>
      <c r="J423" s="98"/>
      <c r="M423" s="31"/>
    </row>
    <row r="424" spans="1:13" s="3" customFormat="1" ht="18.55" outlineLevel="1">
      <c r="A424" s="98"/>
      <c r="B424" s="574"/>
      <c r="C424" s="143" t="s">
        <v>39</v>
      </c>
      <c r="D424" s="123" t="s">
        <v>14</v>
      </c>
      <c r="E424" s="15" t="s">
        <v>1</v>
      </c>
      <c r="F424" s="145">
        <v>3</v>
      </c>
      <c r="G424" s="150">
        <f>F426</f>
        <v>2</v>
      </c>
      <c r="H424" s="16">
        <v>0</v>
      </c>
      <c r="I424" s="17">
        <f t="shared" ref="I424:I430" si="44">I423+H424</f>
        <v>1890000</v>
      </c>
      <c r="J424" s="98"/>
      <c r="M424" s="31"/>
    </row>
    <row r="425" spans="1:13" s="3" customFormat="1" ht="18.55" outlineLevel="1">
      <c r="A425" s="98"/>
      <c r="B425" s="574"/>
      <c r="C425" s="143" t="s">
        <v>39</v>
      </c>
      <c r="D425" s="37" t="s">
        <v>15</v>
      </c>
      <c r="E425" s="19" t="s">
        <v>17</v>
      </c>
      <c r="F425" s="145">
        <v>2</v>
      </c>
      <c r="G425" s="150">
        <f>F423</f>
        <v>3</v>
      </c>
      <c r="H425" s="20">
        <v>10000</v>
      </c>
      <c r="I425" s="17">
        <f t="shared" si="44"/>
        <v>1900000</v>
      </c>
      <c r="J425" s="98"/>
      <c r="M425" s="31"/>
    </row>
    <row r="426" spans="1:13" s="3" customFormat="1" ht="18.55" outlineLevel="1">
      <c r="A426" s="98"/>
      <c r="B426" s="575"/>
      <c r="C426" s="143" t="s">
        <v>39</v>
      </c>
      <c r="D426" s="37" t="s">
        <v>24</v>
      </c>
      <c r="E426" s="19" t="s">
        <v>17</v>
      </c>
      <c r="F426" s="141">
        <v>2</v>
      </c>
      <c r="G426" s="151">
        <f>F424</f>
        <v>3</v>
      </c>
      <c r="H426" s="20">
        <v>10000</v>
      </c>
      <c r="I426" s="17">
        <f t="shared" si="44"/>
        <v>1910000</v>
      </c>
      <c r="J426" s="98"/>
      <c r="M426" s="31"/>
    </row>
    <row r="427" spans="1:13" s="3" customFormat="1" ht="18.55" outlineLevel="1">
      <c r="A427" s="98"/>
      <c r="B427" s="576" t="s">
        <v>3</v>
      </c>
      <c r="C427" s="143" t="s">
        <v>39</v>
      </c>
      <c r="D427" s="124" t="s">
        <v>24</v>
      </c>
      <c r="E427" s="23" t="str">
        <f>E423</f>
        <v>Thắng</v>
      </c>
      <c r="F427" s="144">
        <v>3</v>
      </c>
      <c r="G427" s="152">
        <f>F429</f>
        <v>2</v>
      </c>
      <c r="H427" s="24">
        <v>0</v>
      </c>
      <c r="I427" s="17">
        <f t="shared" si="44"/>
        <v>1910000</v>
      </c>
      <c r="J427" s="98"/>
      <c r="M427" s="31"/>
    </row>
    <row r="428" spans="1:13" s="3" customFormat="1" ht="18.55" outlineLevel="1">
      <c r="A428" s="98"/>
      <c r="B428" s="576"/>
      <c r="C428" s="143" t="s">
        <v>39</v>
      </c>
      <c r="D428" s="124" t="s">
        <v>14</v>
      </c>
      <c r="E428" s="23" t="s">
        <v>1</v>
      </c>
      <c r="F428" s="146">
        <v>3</v>
      </c>
      <c r="G428" s="152">
        <f>F430</f>
        <v>2</v>
      </c>
      <c r="H428" s="24">
        <v>0</v>
      </c>
      <c r="I428" s="17">
        <f t="shared" si="44"/>
        <v>1910000</v>
      </c>
      <c r="J428" s="98"/>
      <c r="M428" s="31"/>
    </row>
    <row r="429" spans="1:13" s="3" customFormat="1" ht="18.55" outlineLevel="1">
      <c r="A429" s="98"/>
      <c r="B429" s="576"/>
      <c r="C429" s="143" t="s">
        <v>39</v>
      </c>
      <c r="D429" s="124" t="s">
        <v>16</v>
      </c>
      <c r="E429" s="23" t="s">
        <v>17</v>
      </c>
      <c r="F429" s="146">
        <v>2</v>
      </c>
      <c r="G429" s="152">
        <f>F427</f>
        <v>3</v>
      </c>
      <c r="H429" s="24">
        <v>10000</v>
      </c>
      <c r="I429" s="17">
        <f t="shared" si="44"/>
        <v>1920000</v>
      </c>
      <c r="J429" s="98"/>
      <c r="M429" s="31"/>
    </row>
    <row r="430" spans="1:13" s="3" customFormat="1" ht="18.55" outlineLevel="1">
      <c r="A430" s="98"/>
      <c r="B430" s="576"/>
      <c r="C430" s="143" t="s">
        <v>39</v>
      </c>
      <c r="D430" s="124" t="s">
        <v>15</v>
      </c>
      <c r="E430" s="23" t="s">
        <v>17</v>
      </c>
      <c r="F430" s="142">
        <v>2</v>
      </c>
      <c r="G430" s="153">
        <f>F428</f>
        <v>3</v>
      </c>
      <c r="H430" s="24">
        <v>10000</v>
      </c>
      <c r="I430" s="17">
        <f t="shared" si="44"/>
        <v>1930000</v>
      </c>
      <c r="J430" s="98"/>
      <c r="M430" s="31"/>
    </row>
    <row r="431" spans="1:13" s="3" customFormat="1" ht="18.55" outlineLevel="1">
      <c r="A431" s="98"/>
      <c r="B431" s="574" t="s">
        <v>6</v>
      </c>
      <c r="C431" s="143" t="s">
        <v>39</v>
      </c>
      <c r="D431" s="123" t="s">
        <v>25</v>
      </c>
      <c r="E431" s="15" t="s">
        <v>1</v>
      </c>
      <c r="F431" s="143">
        <v>3</v>
      </c>
      <c r="G431" s="150">
        <f>F433</f>
        <v>2</v>
      </c>
      <c r="H431" s="16">
        <v>0</v>
      </c>
      <c r="I431" s="17">
        <f>I430+H431</f>
        <v>1930000</v>
      </c>
      <c r="J431" s="98"/>
      <c r="M431" s="31"/>
    </row>
    <row r="432" spans="1:13" s="3" customFormat="1" ht="18.55" outlineLevel="1">
      <c r="A432" s="98"/>
      <c r="B432" s="575"/>
      <c r="C432" s="143" t="s">
        <v>39</v>
      </c>
      <c r="D432" s="37" t="s">
        <v>24</v>
      </c>
      <c r="E432" s="19" t="s">
        <v>1</v>
      </c>
      <c r="F432" s="145">
        <v>3</v>
      </c>
      <c r="G432" s="150">
        <f>F434</f>
        <v>2</v>
      </c>
      <c r="H432" s="20">
        <v>0</v>
      </c>
      <c r="I432" s="17">
        <f t="shared" ref="I432:I438" si="45">I431+H432</f>
        <v>1930000</v>
      </c>
      <c r="J432" s="98"/>
      <c r="M432" s="31"/>
    </row>
    <row r="433" spans="1:13" s="3" customFormat="1" ht="18.55" outlineLevel="1">
      <c r="A433" s="98"/>
      <c r="B433" s="575"/>
      <c r="C433" s="143" t="s">
        <v>39</v>
      </c>
      <c r="D433" s="37" t="s">
        <v>15</v>
      </c>
      <c r="E433" s="19" t="s">
        <v>17</v>
      </c>
      <c r="F433" s="145">
        <v>2</v>
      </c>
      <c r="G433" s="150">
        <f>F431</f>
        <v>3</v>
      </c>
      <c r="H433" s="20">
        <v>10000</v>
      </c>
      <c r="I433" s="17">
        <f t="shared" si="45"/>
        <v>1940000</v>
      </c>
      <c r="J433" s="98"/>
      <c r="M433" s="31"/>
    </row>
    <row r="434" spans="1:13" s="3" customFormat="1" ht="18.55" outlineLevel="1">
      <c r="A434" s="98"/>
      <c r="B434" s="575"/>
      <c r="C434" s="143" t="s">
        <v>39</v>
      </c>
      <c r="D434" s="37" t="s">
        <v>0</v>
      </c>
      <c r="E434" s="19" t="s">
        <v>17</v>
      </c>
      <c r="F434" s="141">
        <v>2</v>
      </c>
      <c r="G434" s="151">
        <f>F432</f>
        <v>3</v>
      </c>
      <c r="H434" s="20">
        <v>10000</v>
      </c>
      <c r="I434" s="17">
        <f t="shared" si="45"/>
        <v>1950000</v>
      </c>
      <c r="J434" s="98"/>
      <c r="M434" s="31"/>
    </row>
    <row r="435" spans="1:13" s="3" customFormat="1" ht="18.55" outlineLevel="1">
      <c r="A435" s="98"/>
      <c r="B435" s="576" t="s">
        <v>7</v>
      </c>
      <c r="C435" s="143" t="s">
        <v>39</v>
      </c>
      <c r="D435" s="130" t="s">
        <v>118</v>
      </c>
      <c r="E435" s="23" t="s">
        <v>1</v>
      </c>
      <c r="F435" s="144">
        <v>3</v>
      </c>
      <c r="G435" s="152">
        <f>F437</f>
        <v>2</v>
      </c>
      <c r="H435" s="24"/>
      <c r="I435" s="17">
        <f t="shared" si="45"/>
        <v>1950000</v>
      </c>
      <c r="J435" s="98"/>
      <c r="M435" s="31"/>
    </row>
    <row r="436" spans="1:13" s="3" customFormat="1" ht="18.55" outlineLevel="1">
      <c r="A436" s="98"/>
      <c r="B436" s="576"/>
      <c r="C436" s="143" t="s">
        <v>39</v>
      </c>
      <c r="D436" s="124" t="s">
        <v>14</v>
      </c>
      <c r="E436" s="23" t="s">
        <v>1</v>
      </c>
      <c r="F436" s="146">
        <v>3</v>
      </c>
      <c r="G436" s="152">
        <f>F438</f>
        <v>2</v>
      </c>
      <c r="H436" s="24">
        <v>0</v>
      </c>
      <c r="I436" s="17">
        <f t="shared" si="45"/>
        <v>1950000</v>
      </c>
      <c r="J436" s="98"/>
      <c r="M436" s="31"/>
    </row>
    <row r="437" spans="1:13" s="3" customFormat="1" ht="18.55" outlineLevel="1">
      <c r="A437" s="98"/>
      <c r="B437" s="576"/>
      <c r="C437" s="143" t="s">
        <v>39</v>
      </c>
      <c r="D437" s="124" t="s">
        <v>0</v>
      </c>
      <c r="E437" s="23" t="s">
        <v>17</v>
      </c>
      <c r="F437" s="146">
        <v>2</v>
      </c>
      <c r="G437" s="152">
        <f>F435</f>
        <v>3</v>
      </c>
      <c r="H437" s="24">
        <v>10000</v>
      </c>
      <c r="I437" s="17">
        <f t="shared" si="45"/>
        <v>1960000</v>
      </c>
      <c r="J437" s="98"/>
      <c r="M437" s="31"/>
    </row>
    <row r="438" spans="1:13" s="3" customFormat="1" ht="18.55" outlineLevel="1">
      <c r="A438" s="98"/>
      <c r="B438" s="576"/>
      <c r="C438" s="143" t="s">
        <v>39</v>
      </c>
      <c r="D438" s="124" t="s">
        <v>16</v>
      </c>
      <c r="E438" s="23" t="s">
        <v>17</v>
      </c>
      <c r="F438" s="142">
        <v>2</v>
      </c>
      <c r="G438" s="153">
        <f>F436</f>
        <v>3</v>
      </c>
      <c r="H438" s="24">
        <v>10000</v>
      </c>
      <c r="I438" s="17">
        <f t="shared" si="45"/>
        <v>1970000</v>
      </c>
      <c r="J438" s="98"/>
      <c r="M438" s="31"/>
    </row>
    <row r="439" spans="1:13" s="3" customFormat="1" ht="18.55">
      <c r="A439" s="98"/>
      <c r="B439" s="6" t="s">
        <v>209</v>
      </c>
      <c r="C439" s="7"/>
      <c r="D439" s="122"/>
      <c r="E439" s="9"/>
      <c r="F439" s="9"/>
      <c r="G439" s="9"/>
      <c r="H439" s="11">
        <f>SUM(H440:H447)</f>
        <v>40000</v>
      </c>
      <c r="I439" s="12">
        <v>0</v>
      </c>
      <c r="J439" s="98"/>
      <c r="M439" s="31"/>
    </row>
    <row r="440" spans="1:13" s="3" customFormat="1" ht="18.55" outlineLevel="1">
      <c r="A440" s="98"/>
      <c r="B440" s="574" t="s">
        <v>2</v>
      </c>
      <c r="C440" s="143" t="s">
        <v>39</v>
      </c>
      <c r="D440" s="123" t="s">
        <v>16</v>
      </c>
      <c r="E440" s="15" t="s">
        <v>1</v>
      </c>
      <c r="F440" s="147">
        <v>3</v>
      </c>
      <c r="G440" s="150">
        <f>F442</f>
        <v>2</v>
      </c>
      <c r="H440" s="16">
        <v>0</v>
      </c>
      <c r="I440" s="17">
        <f>I438+H440</f>
        <v>1970000</v>
      </c>
      <c r="J440" s="98"/>
      <c r="M440" s="31"/>
    </row>
    <row r="441" spans="1:13" s="3" customFormat="1" ht="18.55" outlineLevel="1">
      <c r="A441" s="98"/>
      <c r="B441" s="574"/>
      <c r="C441" s="143" t="s">
        <v>39</v>
      </c>
      <c r="D441" s="123" t="s">
        <v>0</v>
      </c>
      <c r="E441" s="15" t="s">
        <v>1</v>
      </c>
      <c r="F441" s="145">
        <v>3</v>
      </c>
      <c r="G441" s="150">
        <f>F443</f>
        <v>2</v>
      </c>
      <c r="H441" s="16">
        <v>0</v>
      </c>
      <c r="I441" s="17">
        <f t="shared" ref="I441:I447" si="46">I440+H441</f>
        <v>1970000</v>
      </c>
      <c r="J441" s="98"/>
      <c r="M441" s="31"/>
    </row>
    <row r="442" spans="1:13" s="3" customFormat="1" ht="18.55" outlineLevel="1">
      <c r="A442" s="98"/>
      <c r="B442" s="574"/>
      <c r="C442" s="143" t="s">
        <v>39</v>
      </c>
      <c r="D442" s="37" t="s">
        <v>25</v>
      </c>
      <c r="E442" s="19" t="s">
        <v>17</v>
      </c>
      <c r="F442" s="145">
        <v>2</v>
      </c>
      <c r="G442" s="150">
        <f>F440</f>
        <v>3</v>
      </c>
      <c r="H442" s="20">
        <v>10000</v>
      </c>
      <c r="I442" s="17">
        <f t="shared" si="46"/>
        <v>1980000</v>
      </c>
      <c r="J442" s="98"/>
      <c r="M442" s="31"/>
    </row>
    <row r="443" spans="1:13" s="3" customFormat="1" ht="18.55" outlineLevel="1">
      <c r="A443" s="98"/>
      <c r="B443" s="575"/>
      <c r="C443" s="143" t="s">
        <v>39</v>
      </c>
      <c r="D443" s="37" t="s">
        <v>24</v>
      </c>
      <c r="E443" s="19" t="s">
        <v>17</v>
      </c>
      <c r="F443" s="141">
        <v>2</v>
      </c>
      <c r="G443" s="151">
        <f>F441</f>
        <v>3</v>
      </c>
      <c r="H443" s="20">
        <v>10000</v>
      </c>
      <c r="I443" s="17">
        <f t="shared" si="46"/>
        <v>1990000</v>
      </c>
      <c r="J443" s="98"/>
      <c r="M443" s="31"/>
    </row>
    <row r="444" spans="1:13" s="3" customFormat="1" ht="18.55" outlineLevel="1">
      <c r="A444" s="98"/>
      <c r="B444" s="576" t="s">
        <v>3</v>
      </c>
      <c r="C444" s="143" t="s">
        <v>39</v>
      </c>
      <c r="D444" s="124" t="s">
        <v>16</v>
      </c>
      <c r="E444" s="23" t="str">
        <f>E440</f>
        <v>Thắng</v>
      </c>
      <c r="F444" s="144">
        <v>3</v>
      </c>
      <c r="G444" s="152">
        <f>F446</f>
        <v>2</v>
      </c>
      <c r="H444" s="24">
        <v>0</v>
      </c>
      <c r="I444" s="17">
        <f t="shared" si="46"/>
        <v>1990000</v>
      </c>
      <c r="J444" s="98"/>
      <c r="M444" s="31"/>
    </row>
    <row r="445" spans="1:13" s="3" customFormat="1" ht="18.55" outlineLevel="1">
      <c r="A445" s="98"/>
      <c r="B445" s="576"/>
      <c r="C445" s="143" t="s">
        <v>39</v>
      </c>
      <c r="D445" s="124" t="s">
        <v>0</v>
      </c>
      <c r="E445" s="23" t="s">
        <v>1</v>
      </c>
      <c r="F445" s="146">
        <v>3</v>
      </c>
      <c r="G445" s="152">
        <f>F447</f>
        <v>2</v>
      </c>
      <c r="H445" s="24">
        <v>0</v>
      </c>
      <c r="I445" s="17">
        <f t="shared" si="46"/>
        <v>1990000</v>
      </c>
      <c r="J445" s="98"/>
      <c r="M445" s="31"/>
    </row>
    <row r="446" spans="1:13" s="3" customFormat="1" ht="18.55" outlineLevel="1">
      <c r="A446" s="98"/>
      <c r="B446" s="576"/>
      <c r="C446" s="143" t="s">
        <v>39</v>
      </c>
      <c r="D446" s="124" t="s">
        <v>4</v>
      </c>
      <c r="E446" s="23" t="s">
        <v>17</v>
      </c>
      <c r="F446" s="146">
        <v>2</v>
      </c>
      <c r="G446" s="152">
        <f>F444</f>
        <v>3</v>
      </c>
      <c r="H446" s="24">
        <v>10000</v>
      </c>
      <c r="I446" s="17">
        <f t="shared" si="46"/>
        <v>2000000</v>
      </c>
      <c r="J446" s="98"/>
      <c r="M446" s="31"/>
    </row>
    <row r="447" spans="1:13" s="3" customFormat="1" ht="18.55" outlineLevel="1">
      <c r="A447" s="98"/>
      <c r="B447" s="576"/>
      <c r="C447" s="143" t="s">
        <v>39</v>
      </c>
      <c r="D447" s="124" t="s">
        <v>24</v>
      </c>
      <c r="E447" s="23" t="s">
        <v>17</v>
      </c>
      <c r="F447" s="142">
        <v>2</v>
      </c>
      <c r="G447" s="153">
        <f>F445</f>
        <v>3</v>
      </c>
      <c r="H447" s="24">
        <v>10000</v>
      </c>
      <c r="I447" s="17">
        <f t="shared" si="46"/>
        <v>2010000</v>
      </c>
      <c r="J447" s="98"/>
      <c r="M447" s="31"/>
    </row>
    <row r="448" spans="1:13" s="3" customFormat="1" ht="18.55">
      <c r="A448" s="98"/>
      <c r="B448" s="6" t="s">
        <v>210</v>
      </c>
      <c r="C448" s="7"/>
      <c r="D448" s="122"/>
      <c r="E448" s="9"/>
      <c r="F448" s="9"/>
      <c r="G448" s="9"/>
      <c r="H448" s="11">
        <f>SUM(H449:H472)</f>
        <v>120000</v>
      </c>
      <c r="I448" s="12">
        <v>0</v>
      </c>
      <c r="J448" s="98"/>
      <c r="M448" s="31"/>
    </row>
    <row r="449" spans="1:13" s="3" customFormat="1" ht="18.55" outlineLevel="1">
      <c r="A449" s="98"/>
      <c r="B449" s="574" t="s">
        <v>2</v>
      </c>
      <c r="C449" s="143" t="s">
        <v>39</v>
      </c>
      <c r="D449" s="123" t="s">
        <v>5</v>
      </c>
      <c r="E449" s="15" t="s">
        <v>1</v>
      </c>
      <c r="F449" s="147">
        <v>3</v>
      </c>
      <c r="G449" s="150">
        <f>F451</f>
        <v>2</v>
      </c>
      <c r="H449" s="16">
        <v>0</v>
      </c>
      <c r="I449" s="17">
        <f>I447+H449</f>
        <v>2010000</v>
      </c>
      <c r="J449" s="98"/>
      <c r="M449" s="31"/>
    </row>
    <row r="450" spans="1:13" s="3" customFormat="1" ht="18.55" outlineLevel="1">
      <c r="A450" s="98"/>
      <c r="B450" s="574"/>
      <c r="C450" s="143" t="s">
        <v>39</v>
      </c>
      <c r="D450" s="123" t="s">
        <v>14</v>
      </c>
      <c r="E450" s="15" t="s">
        <v>1</v>
      </c>
      <c r="F450" s="145">
        <v>3</v>
      </c>
      <c r="G450" s="150">
        <f>F452</f>
        <v>2</v>
      </c>
      <c r="H450" s="16">
        <v>0</v>
      </c>
      <c r="I450" s="17">
        <f t="shared" ref="I450:I456" si="47">I449+H450</f>
        <v>2010000</v>
      </c>
      <c r="J450" s="98"/>
      <c r="M450" s="31"/>
    </row>
    <row r="451" spans="1:13" s="3" customFormat="1" ht="18.55" outlineLevel="1">
      <c r="A451" s="98"/>
      <c r="B451" s="574"/>
      <c r="C451" s="143" t="s">
        <v>39</v>
      </c>
      <c r="D451" s="37" t="s">
        <v>0</v>
      </c>
      <c r="E451" s="19" t="s">
        <v>17</v>
      </c>
      <c r="F451" s="145">
        <v>2</v>
      </c>
      <c r="G451" s="150">
        <f>F449</f>
        <v>3</v>
      </c>
      <c r="H451" s="20">
        <v>10000</v>
      </c>
      <c r="I451" s="17">
        <f t="shared" si="47"/>
        <v>2020000</v>
      </c>
      <c r="J451" s="98"/>
      <c r="M451" s="31"/>
    </row>
    <row r="452" spans="1:13" s="3" customFormat="1" ht="18.55" outlineLevel="1">
      <c r="A452" s="98"/>
      <c r="B452" s="575"/>
      <c r="C452" s="143" t="s">
        <v>39</v>
      </c>
      <c r="D452" s="37" t="s">
        <v>16</v>
      </c>
      <c r="E452" s="19" t="s">
        <v>17</v>
      </c>
      <c r="F452" s="141">
        <v>2</v>
      </c>
      <c r="G452" s="151">
        <f>F450</f>
        <v>3</v>
      </c>
      <c r="H452" s="20">
        <v>10000</v>
      </c>
      <c r="I452" s="17">
        <f t="shared" si="47"/>
        <v>2030000</v>
      </c>
      <c r="J452" s="98"/>
      <c r="M452" s="31"/>
    </row>
    <row r="453" spans="1:13" s="3" customFormat="1" ht="18.55" outlineLevel="1">
      <c r="A453" s="98"/>
      <c r="B453" s="576" t="s">
        <v>3</v>
      </c>
      <c r="C453" s="143" t="s">
        <v>39</v>
      </c>
      <c r="D453" s="124" t="s">
        <v>0</v>
      </c>
      <c r="E453" s="23" t="str">
        <f>E449</f>
        <v>Thắng</v>
      </c>
      <c r="F453" s="144">
        <v>3</v>
      </c>
      <c r="G453" s="152">
        <f>F455</f>
        <v>1</v>
      </c>
      <c r="H453" s="24">
        <v>0</v>
      </c>
      <c r="I453" s="17">
        <f t="shared" si="47"/>
        <v>2030000</v>
      </c>
      <c r="J453" s="98"/>
      <c r="M453" s="31"/>
    </row>
    <row r="454" spans="1:13" s="3" customFormat="1" ht="18.55" outlineLevel="1">
      <c r="A454" s="98"/>
      <c r="B454" s="576"/>
      <c r="C454" s="143" t="s">
        <v>39</v>
      </c>
      <c r="D454" s="124" t="s">
        <v>5</v>
      </c>
      <c r="E454" s="23" t="s">
        <v>1</v>
      </c>
      <c r="F454" s="146">
        <v>3</v>
      </c>
      <c r="G454" s="152">
        <f>F456</f>
        <v>1</v>
      </c>
      <c r="H454" s="24">
        <v>0</v>
      </c>
      <c r="I454" s="17">
        <f t="shared" si="47"/>
        <v>2030000</v>
      </c>
      <c r="J454" s="98"/>
      <c r="M454" s="31"/>
    </row>
    <row r="455" spans="1:13" s="3" customFormat="1" ht="18.55" outlineLevel="1">
      <c r="A455" s="98"/>
      <c r="B455" s="576"/>
      <c r="C455" s="143" t="s">
        <v>39</v>
      </c>
      <c r="D455" s="124" t="s">
        <v>16</v>
      </c>
      <c r="E455" s="23" t="s">
        <v>17</v>
      </c>
      <c r="F455" s="146">
        <v>1</v>
      </c>
      <c r="G455" s="152">
        <f>F453</f>
        <v>3</v>
      </c>
      <c r="H455" s="24">
        <v>10000</v>
      </c>
      <c r="I455" s="17">
        <f t="shared" si="47"/>
        <v>2040000</v>
      </c>
      <c r="J455" s="98"/>
      <c r="M455" s="31"/>
    </row>
    <row r="456" spans="1:13" s="3" customFormat="1" ht="18.55" outlineLevel="1">
      <c r="A456" s="98"/>
      <c r="B456" s="576"/>
      <c r="C456" s="143" t="s">
        <v>39</v>
      </c>
      <c r="D456" s="124" t="s">
        <v>15</v>
      </c>
      <c r="E456" s="23" t="s">
        <v>17</v>
      </c>
      <c r="F456" s="142">
        <v>1</v>
      </c>
      <c r="G456" s="153">
        <f>F454</f>
        <v>3</v>
      </c>
      <c r="H456" s="24">
        <v>10000</v>
      </c>
      <c r="I456" s="17">
        <f t="shared" si="47"/>
        <v>2050000</v>
      </c>
      <c r="J456" s="98"/>
      <c r="M456" s="31"/>
    </row>
    <row r="457" spans="1:13" s="3" customFormat="1" ht="18.55" outlineLevel="1">
      <c r="A457" s="98"/>
      <c r="B457" s="574" t="s">
        <v>6</v>
      </c>
      <c r="C457" s="143" t="s">
        <v>39</v>
      </c>
      <c r="D457" s="123" t="s">
        <v>0</v>
      </c>
      <c r="E457" s="15" t="s">
        <v>1</v>
      </c>
      <c r="F457" s="143">
        <v>3</v>
      </c>
      <c r="G457" s="150">
        <f>F459</f>
        <v>2</v>
      </c>
      <c r="H457" s="16">
        <v>0</v>
      </c>
      <c r="I457" s="17">
        <f>I456+H457</f>
        <v>2050000</v>
      </c>
      <c r="J457" s="98"/>
      <c r="M457" s="31"/>
    </row>
    <row r="458" spans="1:13" s="3" customFormat="1" ht="18.55" outlineLevel="1">
      <c r="A458" s="98"/>
      <c r="B458" s="575"/>
      <c r="C458" s="143" t="s">
        <v>39</v>
      </c>
      <c r="D458" s="37" t="s">
        <v>15</v>
      </c>
      <c r="E458" s="19" t="s">
        <v>1</v>
      </c>
      <c r="F458" s="145">
        <v>3</v>
      </c>
      <c r="G458" s="150">
        <f>F460</f>
        <v>2</v>
      </c>
      <c r="H458" s="20">
        <v>0</v>
      </c>
      <c r="I458" s="17">
        <f t="shared" ref="I458:I464" si="48">I457+H458</f>
        <v>2050000</v>
      </c>
      <c r="J458" s="98"/>
      <c r="M458" s="31"/>
    </row>
    <row r="459" spans="1:13" s="3" customFormat="1" ht="18.55" outlineLevel="1">
      <c r="A459" s="98"/>
      <c r="B459" s="575"/>
      <c r="C459" s="143" t="s">
        <v>39</v>
      </c>
      <c r="D459" s="37" t="s">
        <v>14</v>
      </c>
      <c r="E459" s="19" t="s">
        <v>17</v>
      </c>
      <c r="F459" s="145">
        <v>2</v>
      </c>
      <c r="G459" s="150">
        <f>F457</f>
        <v>3</v>
      </c>
      <c r="H459" s="20">
        <v>10000</v>
      </c>
      <c r="I459" s="17">
        <f t="shared" si="48"/>
        <v>2060000</v>
      </c>
      <c r="J459" s="98"/>
      <c r="M459" s="31"/>
    </row>
    <row r="460" spans="1:13" s="3" customFormat="1" ht="18.55" outlineLevel="1">
      <c r="A460" s="98"/>
      <c r="B460" s="575"/>
      <c r="C460" s="143" t="s">
        <v>39</v>
      </c>
      <c r="D460" s="37" t="s">
        <v>16</v>
      </c>
      <c r="E460" s="19" t="s">
        <v>17</v>
      </c>
      <c r="F460" s="141">
        <v>2</v>
      </c>
      <c r="G460" s="151">
        <f>F458</f>
        <v>3</v>
      </c>
      <c r="H460" s="20">
        <v>10000</v>
      </c>
      <c r="I460" s="17">
        <f t="shared" si="48"/>
        <v>2070000</v>
      </c>
      <c r="J460" s="98"/>
      <c r="M460" s="31"/>
    </row>
    <row r="461" spans="1:13" s="3" customFormat="1" ht="18.55" outlineLevel="1">
      <c r="A461" s="98"/>
      <c r="B461" s="576" t="s">
        <v>7</v>
      </c>
      <c r="C461" s="143" t="s">
        <v>39</v>
      </c>
      <c r="D461" s="130" t="s">
        <v>14</v>
      </c>
      <c r="E461" s="23" t="s">
        <v>1</v>
      </c>
      <c r="F461" s="144">
        <v>3</v>
      </c>
      <c r="G461" s="152">
        <f>F463</f>
        <v>2</v>
      </c>
      <c r="H461" s="24"/>
      <c r="I461" s="17">
        <f t="shared" si="48"/>
        <v>2070000</v>
      </c>
      <c r="J461" s="98"/>
      <c r="M461" s="31"/>
    </row>
    <row r="462" spans="1:13" s="3" customFormat="1" ht="18.55" outlineLevel="1">
      <c r="A462" s="98"/>
      <c r="B462" s="576"/>
      <c r="C462" s="143" t="s">
        <v>39</v>
      </c>
      <c r="D462" s="124" t="s">
        <v>5</v>
      </c>
      <c r="E462" s="23" t="s">
        <v>1</v>
      </c>
      <c r="F462" s="146">
        <v>3</v>
      </c>
      <c r="G462" s="152">
        <f>F464</f>
        <v>2</v>
      </c>
      <c r="H462" s="24">
        <v>0</v>
      </c>
      <c r="I462" s="17">
        <f t="shared" si="48"/>
        <v>2070000</v>
      </c>
      <c r="J462" s="98"/>
      <c r="M462" s="31"/>
    </row>
    <row r="463" spans="1:13" s="3" customFormat="1" ht="18.55" outlineLevel="1">
      <c r="A463" s="98"/>
      <c r="B463" s="576"/>
      <c r="C463" s="143" t="s">
        <v>39</v>
      </c>
      <c r="D463" s="124" t="s">
        <v>0</v>
      </c>
      <c r="E463" s="23" t="s">
        <v>17</v>
      </c>
      <c r="F463" s="146">
        <v>2</v>
      </c>
      <c r="G463" s="152">
        <f>F461</f>
        <v>3</v>
      </c>
      <c r="H463" s="24">
        <v>10000</v>
      </c>
      <c r="I463" s="17">
        <f t="shared" si="48"/>
        <v>2080000</v>
      </c>
      <c r="J463" s="98"/>
      <c r="M463" s="31"/>
    </row>
    <row r="464" spans="1:13" s="3" customFormat="1" ht="18.55" outlineLevel="1">
      <c r="A464" s="98"/>
      <c r="B464" s="576"/>
      <c r="C464" s="143" t="s">
        <v>39</v>
      </c>
      <c r="D464" s="124" t="s">
        <v>15</v>
      </c>
      <c r="E464" s="23" t="s">
        <v>17</v>
      </c>
      <c r="F464" s="142">
        <v>2</v>
      </c>
      <c r="G464" s="153">
        <f>F462</f>
        <v>3</v>
      </c>
      <c r="H464" s="24">
        <v>10000</v>
      </c>
      <c r="I464" s="17">
        <f t="shared" si="48"/>
        <v>2090000</v>
      </c>
      <c r="J464" s="98"/>
      <c r="M464" s="31"/>
    </row>
    <row r="465" spans="1:13" s="3" customFormat="1" ht="18.55" outlineLevel="1">
      <c r="A465" s="98"/>
      <c r="B465" s="574" t="s">
        <v>8</v>
      </c>
      <c r="C465" s="143" t="s">
        <v>39</v>
      </c>
      <c r="D465" s="123" t="s">
        <v>0</v>
      </c>
      <c r="E465" s="15" t="s">
        <v>1</v>
      </c>
      <c r="F465" s="143">
        <v>3</v>
      </c>
      <c r="G465" s="150">
        <f>F467</f>
        <v>0</v>
      </c>
      <c r="H465" s="16">
        <v>0</v>
      </c>
      <c r="I465" s="17">
        <f>I464+H465</f>
        <v>2090000</v>
      </c>
      <c r="J465" s="98"/>
      <c r="M465" s="31"/>
    </row>
    <row r="466" spans="1:13" s="3" customFormat="1" ht="18.55" outlineLevel="1">
      <c r="A466" s="98"/>
      <c r="B466" s="575"/>
      <c r="C466" s="143" t="s">
        <v>39</v>
      </c>
      <c r="D466" s="37" t="s">
        <v>16</v>
      </c>
      <c r="E466" s="19" t="s">
        <v>1</v>
      </c>
      <c r="F466" s="145">
        <v>3</v>
      </c>
      <c r="G466" s="150">
        <f>F468</f>
        <v>0</v>
      </c>
      <c r="H466" s="20">
        <v>0</v>
      </c>
      <c r="I466" s="17">
        <f t="shared" ref="I466:I472" si="49">I465+H466</f>
        <v>2090000</v>
      </c>
      <c r="J466" s="98"/>
      <c r="M466" s="31"/>
    </row>
    <row r="467" spans="1:13" s="3" customFormat="1" ht="18.55" outlineLevel="1">
      <c r="A467" s="98"/>
      <c r="B467" s="575"/>
      <c r="C467" s="143" t="s">
        <v>39</v>
      </c>
      <c r="D467" s="37" t="s">
        <v>25</v>
      </c>
      <c r="E467" s="19" t="s">
        <v>17</v>
      </c>
      <c r="F467" s="145">
        <v>0</v>
      </c>
      <c r="G467" s="150">
        <f>F465</f>
        <v>3</v>
      </c>
      <c r="H467" s="20">
        <v>10000</v>
      </c>
      <c r="I467" s="17">
        <f t="shared" si="49"/>
        <v>2100000</v>
      </c>
      <c r="J467" s="98"/>
      <c r="M467" s="31"/>
    </row>
    <row r="468" spans="1:13" s="3" customFormat="1" ht="18.55" outlineLevel="1">
      <c r="A468" s="98"/>
      <c r="B468" s="575"/>
      <c r="C468" s="143" t="s">
        <v>39</v>
      </c>
      <c r="D468" s="37" t="s">
        <v>5</v>
      </c>
      <c r="E468" s="19" t="s">
        <v>17</v>
      </c>
      <c r="F468" s="141">
        <v>0</v>
      </c>
      <c r="G468" s="151">
        <f>F466</f>
        <v>3</v>
      </c>
      <c r="H468" s="20">
        <v>10000</v>
      </c>
      <c r="I468" s="17">
        <f t="shared" si="49"/>
        <v>2110000</v>
      </c>
      <c r="J468" s="98"/>
      <c r="M468" s="31"/>
    </row>
    <row r="469" spans="1:13" s="3" customFormat="1" ht="18.55" outlineLevel="1">
      <c r="A469" s="98"/>
      <c r="B469" s="576" t="s">
        <v>10</v>
      </c>
      <c r="C469" s="143" t="s">
        <v>39</v>
      </c>
      <c r="D469" s="130" t="s">
        <v>14</v>
      </c>
      <c r="E469" s="23" t="s">
        <v>1</v>
      </c>
      <c r="F469" s="144">
        <v>3</v>
      </c>
      <c r="G469" s="152">
        <f>F471</f>
        <v>1</v>
      </c>
      <c r="H469" s="24"/>
      <c r="I469" s="17">
        <f t="shared" si="49"/>
        <v>2110000</v>
      </c>
      <c r="J469" s="98"/>
      <c r="M469" s="31"/>
    </row>
    <row r="470" spans="1:13" s="3" customFormat="1" ht="18.55" outlineLevel="1">
      <c r="A470" s="98"/>
      <c r="B470" s="576"/>
      <c r="C470" s="143" t="s">
        <v>39</v>
      </c>
      <c r="D470" s="124" t="s">
        <v>15</v>
      </c>
      <c r="E470" s="23" t="s">
        <v>1</v>
      </c>
      <c r="F470" s="146">
        <v>3</v>
      </c>
      <c r="G470" s="152">
        <f>F472</f>
        <v>1</v>
      </c>
      <c r="H470" s="24">
        <v>0</v>
      </c>
      <c r="I470" s="17">
        <f t="shared" si="49"/>
        <v>2110000</v>
      </c>
      <c r="J470" s="98"/>
      <c r="M470" s="31"/>
    </row>
    <row r="471" spans="1:13" s="3" customFormat="1" ht="18.55" outlineLevel="1">
      <c r="A471" s="98"/>
      <c r="B471" s="576"/>
      <c r="C471" s="143" t="s">
        <v>39</v>
      </c>
      <c r="D471" s="124" t="s">
        <v>25</v>
      </c>
      <c r="E471" s="23" t="s">
        <v>17</v>
      </c>
      <c r="F471" s="146">
        <v>1</v>
      </c>
      <c r="G471" s="152">
        <f>F469</f>
        <v>3</v>
      </c>
      <c r="H471" s="24">
        <v>10000</v>
      </c>
      <c r="I471" s="17">
        <f t="shared" si="49"/>
        <v>2120000</v>
      </c>
      <c r="J471" s="98"/>
      <c r="M471" s="31"/>
    </row>
    <row r="472" spans="1:13" s="3" customFormat="1" ht="18.55" outlineLevel="1">
      <c r="A472" s="98"/>
      <c r="B472" s="576"/>
      <c r="C472" s="143" t="s">
        <v>39</v>
      </c>
      <c r="D472" s="124" t="s">
        <v>16</v>
      </c>
      <c r="E472" s="23" t="s">
        <v>17</v>
      </c>
      <c r="F472" s="142">
        <v>1</v>
      </c>
      <c r="G472" s="153">
        <f>F470</f>
        <v>3</v>
      </c>
      <c r="H472" s="24">
        <v>10000</v>
      </c>
      <c r="I472" s="17">
        <f t="shared" si="49"/>
        <v>2130000</v>
      </c>
      <c r="J472" s="98"/>
      <c r="M472" s="31"/>
    </row>
    <row r="473" spans="1:13" s="3" customFormat="1" ht="18.55">
      <c r="A473" s="98"/>
      <c r="B473" s="6" t="s">
        <v>210</v>
      </c>
      <c r="C473" s="7"/>
      <c r="D473" s="122"/>
      <c r="E473" s="9"/>
      <c r="F473" s="9"/>
      <c r="G473" s="9"/>
      <c r="H473" s="11">
        <f>SUM(H474:H497)</f>
        <v>120000</v>
      </c>
      <c r="I473" s="12">
        <v>0</v>
      </c>
      <c r="J473" s="98"/>
      <c r="M473" s="31"/>
    </row>
    <row r="474" spans="1:13" s="3" customFormat="1" ht="18.55" outlineLevel="1">
      <c r="A474" s="98"/>
      <c r="B474" s="574" t="s">
        <v>2</v>
      </c>
      <c r="C474" s="143" t="s">
        <v>39</v>
      </c>
      <c r="D474" s="123" t="s">
        <v>5</v>
      </c>
      <c r="E474" s="15" t="s">
        <v>1</v>
      </c>
      <c r="F474" s="147">
        <v>3</v>
      </c>
      <c r="G474" s="150">
        <f>F476</f>
        <v>2</v>
      </c>
      <c r="H474" s="16">
        <v>0</v>
      </c>
      <c r="I474" s="17">
        <f>I472+H474</f>
        <v>2130000</v>
      </c>
      <c r="J474" s="98"/>
      <c r="M474" s="31"/>
    </row>
    <row r="475" spans="1:13" s="3" customFormat="1" ht="18.55" outlineLevel="1">
      <c r="A475" s="98"/>
      <c r="B475" s="574"/>
      <c r="C475" s="143" t="s">
        <v>39</v>
      </c>
      <c r="D475" s="123" t="s">
        <v>14</v>
      </c>
      <c r="E475" s="15" t="s">
        <v>1</v>
      </c>
      <c r="F475" s="145">
        <v>3</v>
      </c>
      <c r="G475" s="150">
        <f>F477</f>
        <v>2</v>
      </c>
      <c r="H475" s="16">
        <v>0</v>
      </c>
      <c r="I475" s="17">
        <f t="shared" ref="I475:I481" si="50">I474+H475</f>
        <v>2130000</v>
      </c>
      <c r="J475" s="98"/>
      <c r="M475" s="31"/>
    </row>
    <row r="476" spans="1:13" s="3" customFormat="1" ht="18.55" outlineLevel="1">
      <c r="A476" s="98"/>
      <c r="B476" s="574"/>
      <c r="C476" s="143" t="s">
        <v>39</v>
      </c>
      <c r="D476" s="37" t="s">
        <v>0</v>
      </c>
      <c r="E476" s="19" t="s">
        <v>17</v>
      </c>
      <c r="F476" s="145">
        <v>2</v>
      </c>
      <c r="G476" s="150">
        <f>F474</f>
        <v>3</v>
      </c>
      <c r="H476" s="20">
        <v>10000</v>
      </c>
      <c r="I476" s="17">
        <f t="shared" si="50"/>
        <v>2140000</v>
      </c>
      <c r="J476" s="98"/>
      <c r="M476" s="31"/>
    </row>
    <row r="477" spans="1:13" s="3" customFormat="1" ht="18.55" outlineLevel="1">
      <c r="A477" s="98"/>
      <c r="B477" s="575"/>
      <c r="C477" s="143" t="s">
        <v>39</v>
      </c>
      <c r="D477" s="37" t="s">
        <v>16</v>
      </c>
      <c r="E477" s="19" t="s">
        <v>17</v>
      </c>
      <c r="F477" s="141">
        <v>2</v>
      </c>
      <c r="G477" s="151">
        <f>F475</f>
        <v>3</v>
      </c>
      <c r="H477" s="20">
        <v>10000</v>
      </c>
      <c r="I477" s="17">
        <f t="shared" si="50"/>
        <v>2150000</v>
      </c>
      <c r="J477" s="98"/>
      <c r="M477" s="31"/>
    </row>
    <row r="478" spans="1:13" s="3" customFormat="1" ht="18.55" outlineLevel="1">
      <c r="A478" s="98"/>
      <c r="B478" s="576" t="s">
        <v>3</v>
      </c>
      <c r="C478" s="143" t="s">
        <v>39</v>
      </c>
      <c r="D478" s="124" t="s">
        <v>0</v>
      </c>
      <c r="E478" s="23" t="str">
        <f>E474</f>
        <v>Thắng</v>
      </c>
      <c r="F478" s="144">
        <v>3</v>
      </c>
      <c r="G478" s="152">
        <f>F480</f>
        <v>1</v>
      </c>
      <c r="H478" s="24">
        <v>0</v>
      </c>
      <c r="I478" s="17">
        <f t="shared" si="50"/>
        <v>2150000</v>
      </c>
      <c r="J478" s="98"/>
      <c r="M478" s="31"/>
    </row>
    <row r="479" spans="1:13" s="3" customFormat="1" ht="18.55" outlineLevel="1">
      <c r="A479" s="98"/>
      <c r="B479" s="576"/>
      <c r="C479" s="143" t="s">
        <v>39</v>
      </c>
      <c r="D479" s="124" t="s">
        <v>5</v>
      </c>
      <c r="E479" s="23" t="s">
        <v>1</v>
      </c>
      <c r="F479" s="146">
        <v>3</v>
      </c>
      <c r="G479" s="152">
        <f>F481</f>
        <v>1</v>
      </c>
      <c r="H479" s="24">
        <v>0</v>
      </c>
      <c r="I479" s="17">
        <f t="shared" si="50"/>
        <v>2150000</v>
      </c>
      <c r="J479" s="98"/>
      <c r="M479" s="31"/>
    </row>
    <row r="480" spans="1:13" s="3" customFormat="1" ht="18.55" outlineLevel="1">
      <c r="A480" s="98"/>
      <c r="B480" s="576"/>
      <c r="C480" s="143" t="s">
        <v>39</v>
      </c>
      <c r="D480" s="124" t="s">
        <v>16</v>
      </c>
      <c r="E480" s="23" t="s">
        <v>17</v>
      </c>
      <c r="F480" s="146">
        <v>1</v>
      </c>
      <c r="G480" s="152">
        <f>F478</f>
        <v>3</v>
      </c>
      <c r="H480" s="24">
        <v>10000</v>
      </c>
      <c r="I480" s="17">
        <f t="shared" si="50"/>
        <v>2160000</v>
      </c>
      <c r="J480" s="98"/>
      <c r="M480" s="31"/>
    </row>
    <row r="481" spans="1:13" s="3" customFormat="1" ht="18.55" outlineLevel="1">
      <c r="A481" s="98"/>
      <c r="B481" s="576"/>
      <c r="C481" s="143" t="s">
        <v>39</v>
      </c>
      <c r="D481" s="124" t="s">
        <v>15</v>
      </c>
      <c r="E481" s="23" t="s">
        <v>17</v>
      </c>
      <c r="F481" s="142">
        <v>1</v>
      </c>
      <c r="G481" s="153">
        <f>F479</f>
        <v>3</v>
      </c>
      <c r="H481" s="24">
        <v>10000</v>
      </c>
      <c r="I481" s="17">
        <f t="shared" si="50"/>
        <v>2170000</v>
      </c>
      <c r="J481" s="98"/>
      <c r="M481" s="31"/>
    </row>
    <row r="482" spans="1:13" s="3" customFormat="1" ht="18.55" outlineLevel="1">
      <c r="A482" s="98"/>
      <c r="B482" s="574" t="s">
        <v>6</v>
      </c>
      <c r="C482" s="143" t="s">
        <v>39</v>
      </c>
      <c r="D482" s="123" t="s">
        <v>0</v>
      </c>
      <c r="E482" s="15" t="s">
        <v>1</v>
      </c>
      <c r="F482" s="143">
        <v>3</v>
      </c>
      <c r="G482" s="150">
        <f>F484</f>
        <v>2</v>
      </c>
      <c r="H482" s="16">
        <v>0</v>
      </c>
      <c r="I482" s="17">
        <f>I481+H482</f>
        <v>2170000</v>
      </c>
      <c r="J482" s="98"/>
      <c r="M482" s="31"/>
    </row>
    <row r="483" spans="1:13" s="3" customFormat="1" ht="18.55" outlineLevel="1">
      <c r="A483" s="98"/>
      <c r="B483" s="575"/>
      <c r="C483" s="143" t="s">
        <v>39</v>
      </c>
      <c r="D483" s="37" t="s">
        <v>15</v>
      </c>
      <c r="E483" s="19" t="s">
        <v>1</v>
      </c>
      <c r="F483" s="145">
        <v>3</v>
      </c>
      <c r="G483" s="150">
        <f>F485</f>
        <v>2</v>
      </c>
      <c r="H483" s="20">
        <v>0</v>
      </c>
      <c r="I483" s="17">
        <f t="shared" ref="I483:I489" si="51">I482+H483</f>
        <v>2170000</v>
      </c>
      <c r="J483" s="98"/>
      <c r="M483" s="31"/>
    </row>
    <row r="484" spans="1:13" s="3" customFormat="1" ht="18.55" outlineLevel="1">
      <c r="A484" s="98"/>
      <c r="B484" s="575"/>
      <c r="C484" s="143" t="s">
        <v>39</v>
      </c>
      <c r="D484" s="37" t="s">
        <v>14</v>
      </c>
      <c r="E484" s="19" t="s">
        <v>17</v>
      </c>
      <c r="F484" s="145">
        <v>2</v>
      </c>
      <c r="G484" s="150">
        <f>F482</f>
        <v>3</v>
      </c>
      <c r="H484" s="20">
        <v>10000</v>
      </c>
      <c r="I484" s="17">
        <f t="shared" si="51"/>
        <v>2180000</v>
      </c>
      <c r="J484" s="98"/>
      <c r="M484" s="31"/>
    </row>
    <row r="485" spans="1:13" s="3" customFormat="1" ht="18.55" outlineLevel="1">
      <c r="A485" s="98"/>
      <c r="B485" s="575"/>
      <c r="C485" s="143" t="s">
        <v>39</v>
      </c>
      <c r="D485" s="37" t="s">
        <v>16</v>
      </c>
      <c r="E485" s="19" t="s">
        <v>17</v>
      </c>
      <c r="F485" s="141">
        <v>2</v>
      </c>
      <c r="G485" s="151">
        <f>F483</f>
        <v>3</v>
      </c>
      <c r="H485" s="20">
        <v>10000</v>
      </c>
      <c r="I485" s="17">
        <f t="shared" si="51"/>
        <v>2190000</v>
      </c>
      <c r="J485" s="98"/>
      <c r="M485" s="31"/>
    </row>
    <row r="486" spans="1:13" s="3" customFormat="1" ht="18.55" outlineLevel="1">
      <c r="A486" s="98"/>
      <c r="B486" s="576" t="s">
        <v>7</v>
      </c>
      <c r="C486" s="143" t="s">
        <v>39</v>
      </c>
      <c r="D486" s="130" t="s">
        <v>14</v>
      </c>
      <c r="E486" s="23" t="s">
        <v>1</v>
      </c>
      <c r="F486" s="144">
        <v>3</v>
      </c>
      <c r="G486" s="152">
        <f>F488</f>
        <v>2</v>
      </c>
      <c r="H486" s="24"/>
      <c r="I486" s="17">
        <f t="shared" si="51"/>
        <v>2190000</v>
      </c>
      <c r="J486" s="98"/>
      <c r="M486" s="31"/>
    </row>
    <row r="487" spans="1:13" s="3" customFormat="1" ht="18.55" outlineLevel="1">
      <c r="A487" s="98"/>
      <c r="B487" s="576"/>
      <c r="C487" s="143" t="s">
        <v>39</v>
      </c>
      <c r="D487" s="124" t="s">
        <v>5</v>
      </c>
      <c r="E487" s="23" t="s">
        <v>1</v>
      </c>
      <c r="F487" s="146">
        <v>3</v>
      </c>
      <c r="G487" s="152">
        <f>F489</f>
        <v>2</v>
      </c>
      <c r="H487" s="24">
        <v>0</v>
      </c>
      <c r="I487" s="17">
        <f t="shared" si="51"/>
        <v>2190000</v>
      </c>
      <c r="J487" s="98"/>
      <c r="M487" s="31"/>
    </row>
    <row r="488" spans="1:13" s="3" customFormat="1" ht="18.55" outlineLevel="1">
      <c r="A488" s="98"/>
      <c r="B488" s="576"/>
      <c r="C488" s="143" t="s">
        <v>39</v>
      </c>
      <c r="D488" s="124" t="s">
        <v>0</v>
      </c>
      <c r="E488" s="23" t="s">
        <v>17</v>
      </c>
      <c r="F488" s="146">
        <v>2</v>
      </c>
      <c r="G488" s="152">
        <f>F486</f>
        <v>3</v>
      </c>
      <c r="H488" s="24">
        <v>10000</v>
      </c>
      <c r="I488" s="17">
        <f t="shared" si="51"/>
        <v>2200000</v>
      </c>
      <c r="J488" s="98"/>
      <c r="M488" s="31"/>
    </row>
    <row r="489" spans="1:13" s="3" customFormat="1" ht="18.55" outlineLevel="1">
      <c r="A489" s="98"/>
      <c r="B489" s="576"/>
      <c r="C489" s="143" t="s">
        <v>39</v>
      </c>
      <c r="D489" s="124" t="s">
        <v>15</v>
      </c>
      <c r="E489" s="23" t="s">
        <v>17</v>
      </c>
      <c r="F489" s="142">
        <v>2</v>
      </c>
      <c r="G489" s="153">
        <f>F487</f>
        <v>3</v>
      </c>
      <c r="H489" s="24">
        <v>10000</v>
      </c>
      <c r="I489" s="17">
        <f t="shared" si="51"/>
        <v>2210000</v>
      </c>
      <c r="J489" s="98"/>
      <c r="M489" s="31"/>
    </row>
    <row r="490" spans="1:13" s="3" customFormat="1" ht="18.55" outlineLevel="1">
      <c r="A490" s="98"/>
      <c r="B490" s="574" t="s">
        <v>8</v>
      </c>
      <c r="C490" s="143" t="s">
        <v>39</v>
      </c>
      <c r="D490" s="123" t="s">
        <v>0</v>
      </c>
      <c r="E490" s="15" t="s">
        <v>1</v>
      </c>
      <c r="F490" s="143">
        <v>3</v>
      </c>
      <c r="G490" s="150">
        <f>F492</f>
        <v>2</v>
      </c>
      <c r="H490" s="16">
        <v>0</v>
      </c>
      <c r="I490" s="17">
        <f>I489+H490</f>
        <v>2210000</v>
      </c>
      <c r="J490" s="98"/>
      <c r="M490" s="31"/>
    </row>
    <row r="491" spans="1:13" s="3" customFormat="1" ht="18.55" outlineLevel="1">
      <c r="A491" s="98"/>
      <c r="B491" s="575"/>
      <c r="C491" s="143" t="s">
        <v>39</v>
      </c>
      <c r="D491" s="37" t="s">
        <v>16</v>
      </c>
      <c r="E491" s="19" t="s">
        <v>1</v>
      </c>
      <c r="F491" s="145">
        <v>3</v>
      </c>
      <c r="G491" s="150">
        <f>F493</f>
        <v>2</v>
      </c>
      <c r="H491" s="20">
        <v>0</v>
      </c>
      <c r="I491" s="17">
        <f t="shared" ref="I491:I497" si="52">I490+H491</f>
        <v>2210000</v>
      </c>
      <c r="J491" s="98"/>
      <c r="M491" s="31"/>
    </row>
    <row r="492" spans="1:13" s="3" customFormat="1" ht="18.55" outlineLevel="1">
      <c r="A492" s="98"/>
      <c r="B492" s="575"/>
      <c r="C492" s="143" t="s">
        <v>39</v>
      </c>
      <c r="D492" s="37" t="s">
        <v>25</v>
      </c>
      <c r="E492" s="19" t="s">
        <v>17</v>
      </c>
      <c r="F492" s="145">
        <v>2</v>
      </c>
      <c r="G492" s="150">
        <f>F490</f>
        <v>3</v>
      </c>
      <c r="H492" s="20">
        <v>10000</v>
      </c>
      <c r="I492" s="17">
        <f t="shared" si="52"/>
        <v>2220000</v>
      </c>
      <c r="J492" s="98"/>
      <c r="M492" s="31"/>
    </row>
    <row r="493" spans="1:13" s="3" customFormat="1" ht="18.55" outlineLevel="1">
      <c r="A493" s="98"/>
      <c r="B493" s="575"/>
      <c r="C493" s="143" t="s">
        <v>39</v>
      </c>
      <c r="D493" s="37" t="s">
        <v>5</v>
      </c>
      <c r="E493" s="19" t="s">
        <v>17</v>
      </c>
      <c r="F493" s="141">
        <v>2</v>
      </c>
      <c r="G493" s="151">
        <f>F491</f>
        <v>3</v>
      </c>
      <c r="H493" s="20">
        <v>10000</v>
      </c>
      <c r="I493" s="17">
        <f t="shared" si="52"/>
        <v>2230000</v>
      </c>
      <c r="J493" s="98"/>
      <c r="M493" s="31"/>
    </row>
    <row r="494" spans="1:13" s="3" customFormat="1" ht="18.55" outlineLevel="1">
      <c r="A494" s="98"/>
      <c r="B494" s="576" t="s">
        <v>10</v>
      </c>
      <c r="C494" s="143" t="s">
        <v>39</v>
      </c>
      <c r="D494" s="130" t="s">
        <v>14</v>
      </c>
      <c r="E494" s="23" t="s">
        <v>1</v>
      </c>
      <c r="F494" s="144">
        <v>3</v>
      </c>
      <c r="G494" s="152">
        <f>F496</f>
        <v>2</v>
      </c>
      <c r="H494" s="24"/>
      <c r="I494" s="17">
        <f t="shared" si="52"/>
        <v>2230000</v>
      </c>
      <c r="J494" s="98"/>
      <c r="M494" s="31"/>
    </row>
    <row r="495" spans="1:13" s="3" customFormat="1" ht="18.55" outlineLevel="1">
      <c r="A495" s="98"/>
      <c r="B495" s="576"/>
      <c r="C495" s="143" t="s">
        <v>39</v>
      </c>
      <c r="D495" s="124" t="s">
        <v>15</v>
      </c>
      <c r="E495" s="23" t="s">
        <v>1</v>
      </c>
      <c r="F495" s="146">
        <v>3</v>
      </c>
      <c r="G495" s="152">
        <f>F497</f>
        <v>2</v>
      </c>
      <c r="H495" s="24">
        <v>0</v>
      </c>
      <c r="I495" s="17">
        <f t="shared" si="52"/>
        <v>2230000</v>
      </c>
      <c r="J495" s="98"/>
      <c r="M495" s="31"/>
    </row>
    <row r="496" spans="1:13" s="3" customFormat="1" ht="18.55" outlineLevel="1">
      <c r="A496" s="98"/>
      <c r="B496" s="576"/>
      <c r="C496" s="143" t="s">
        <v>39</v>
      </c>
      <c r="D496" s="124" t="s">
        <v>25</v>
      </c>
      <c r="E496" s="23" t="s">
        <v>17</v>
      </c>
      <c r="F496" s="146">
        <v>2</v>
      </c>
      <c r="G496" s="152">
        <f>F494</f>
        <v>3</v>
      </c>
      <c r="H496" s="24">
        <v>10000</v>
      </c>
      <c r="I496" s="17">
        <f t="shared" si="52"/>
        <v>2240000</v>
      </c>
      <c r="J496" s="98"/>
      <c r="M496" s="31"/>
    </row>
    <row r="497" spans="1:13" s="3" customFormat="1" ht="18.55" outlineLevel="1">
      <c r="A497" s="98"/>
      <c r="B497" s="576"/>
      <c r="C497" s="143" t="s">
        <v>39</v>
      </c>
      <c r="D497" s="124" t="s">
        <v>16</v>
      </c>
      <c r="E497" s="23" t="s">
        <v>17</v>
      </c>
      <c r="F497" s="142">
        <v>2</v>
      </c>
      <c r="G497" s="153">
        <f>F495</f>
        <v>3</v>
      </c>
      <c r="H497" s="24">
        <v>10000</v>
      </c>
      <c r="I497" s="17">
        <f t="shared" si="52"/>
        <v>2250000</v>
      </c>
      <c r="J497" s="98"/>
      <c r="M497" s="31"/>
    </row>
    <row r="498" spans="1:13" s="3" customFormat="1" ht="18.55">
      <c r="A498" s="98"/>
      <c r="B498" s="6" t="s">
        <v>211</v>
      </c>
      <c r="C498" s="7"/>
      <c r="D498" s="122"/>
      <c r="E498" s="9"/>
      <c r="F498" s="9"/>
      <c r="G498" s="9"/>
      <c r="H498" s="11">
        <f>SUM(H499:H530)</f>
        <v>160000</v>
      </c>
      <c r="I498" s="12">
        <v>0</v>
      </c>
      <c r="J498" s="98"/>
      <c r="M498" s="31"/>
    </row>
    <row r="499" spans="1:13" s="3" customFormat="1" ht="18.55" outlineLevel="1">
      <c r="A499" s="98"/>
      <c r="B499" s="574" t="s">
        <v>2</v>
      </c>
      <c r="C499" s="143" t="s">
        <v>39</v>
      </c>
      <c r="D499" s="123" t="s">
        <v>0</v>
      </c>
      <c r="E499" s="15" t="s">
        <v>1</v>
      </c>
      <c r="F499" s="147">
        <v>3</v>
      </c>
      <c r="G499" s="150">
        <f>F501</f>
        <v>0</v>
      </c>
      <c r="H499" s="16">
        <v>0</v>
      </c>
      <c r="I499" s="17">
        <f>I497+H499</f>
        <v>2250000</v>
      </c>
      <c r="J499" s="98"/>
      <c r="M499" s="31"/>
    </row>
    <row r="500" spans="1:13" s="3" customFormat="1" ht="18.55" outlineLevel="1">
      <c r="A500" s="98"/>
      <c r="B500" s="574"/>
      <c r="C500" s="143" t="s">
        <v>39</v>
      </c>
      <c r="D500" s="123" t="s">
        <v>118</v>
      </c>
      <c r="E500" s="15" t="s">
        <v>1</v>
      </c>
      <c r="F500" s="145">
        <v>3</v>
      </c>
      <c r="G500" s="150">
        <f>F502</f>
        <v>0</v>
      </c>
      <c r="H500" s="16">
        <v>0</v>
      </c>
      <c r="I500" s="17">
        <f t="shared" ref="I500:I506" si="53">I499+H500</f>
        <v>2250000</v>
      </c>
      <c r="J500" s="98"/>
      <c r="M500" s="31"/>
    </row>
    <row r="501" spans="1:13" s="3" customFormat="1" ht="18.55" outlineLevel="1">
      <c r="A501" s="98"/>
      <c r="B501" s="574"/>
      <c r="C501" s="143" t="s">
        <v>39</v>
      </c>
      <c r="D501" s="37" t="s">
        <v>13</v>
      </c>
      <c r="E501" s="19" t="s">
        <v>17</v>
      </c>
      <c r="F501" s="145">
        <v>0</v>
      </c>
      <c r="G501" s="150">
        <f>F499</f>
        <v>3</v>
      </c>
      <c r="H501" s="20">
        <v>10000</v>
      </c>
      <c r="I501" s="17">
        <f t="shared" si="53"/>
        <v>2260000</v>
      </c>
      <c r="J501" s="98"/>
      <c r="M501" s="31"/>
    </row>
    <row r="502" spans="1:13" s="3" customFormat="1" ht="18.55" outlineLevel="1">
      <c r="A502" s="98"/>
      <c r="B502" s="575"/>
      <c r="C502" s="143" t="s">
        <v>39</v>
      </c>
      <c r="D502" s="37" t="s">
        <v>15</v>
      </c>
      <c r="E502" s="19" t="s">
        <v>17</v>
      </c>
      <c r="F502" s="141">
        <v>0</v>
      </c>
      <c r="G502" s="151">
        <f>F500</f>
        <v>3</v>
      </c>
      <c r="H502" s="20">
        <v>10000</v>
      </c>
      <c r="I502" s="17">
        <f t="shared" si="53"/>
        <v>2270000</v>
      </c>
      <c r="J502" s="98"/>
      <c r="M502" s="31"/>
    </row>
    <row r="503" spans="1:13" s="3" customFormat="1" ht="18.55" outlineLevel="1">
      <c r="A503" s="98"/>
      <c r="B503" s="576" t="s">
        <v>3</v>
      </c>
      <c r="C503" s="143" t="s">
        <v>39</v>
      </c>
      <c r="D503" s="124" t="s">
        <v>14</v>
      </c>
      <c r="E503" s="23" t="str">
        <f>E499</f>
        <v>Thắng</v>
      </c>
      <c r="F503" s="144">
        <v>3</v>
      </c>
      <c r="G503" s="152">
        <f>F505</f>
        <v>2</v>
      </c>
      <c r="H503" s="24">
        <v>0</v>
      </c>
      <c r="I503" s="17">
        <f t="shared" si="53"/>
        <v>2270000</v>
      </c>
      <c r="J503" s="98"/>
      <c r="M503" s="31"/>
    </row>
    <row r="504" spans="1:13" s="3" customFormat="1" ht="18.55" outlineLevel="1">
      <c r="A504" s="98"/>
      <c r="B504" s="576"/>
      <c r="C504" s="143" t="s">
        <v>39</v>
      </c>
      <c r="D504" s="124" t="s">
        <v>206</v>
      </c>
      <c r="E504" s="23" t="s">
        <v>1</v>
      </c>
      <c r="F504" s="146">
        <v>3</v>
      </c>
      <c r="G504" s="152">
        <f>F506</f>
        <v>2</v>
      </c>
      <c r="H504" s="24">
        <v>0</v>
      </c>
      <c r="I504" s="17">
        <f t="shared" si="53"/>
        <v>2270000</v>
      </c>
      <c r="J504" s="98"/>
      <c r="M504" s="31"/>
    </row>
    <row r="505" spans="1:13" s="3" customFormat="1" ht="18.55" outlineLevel="1">
      <c r="A505" s="98"/>
      <c r="B505" s="576"/>
      <c r="C505" s="143" t="s">
        <v>39</v>
      </c>
      <c r="D505" s="124" t="s">
        <v>0</v>
      </c>
      <c r="E505" s="23" t="s">
        <v>17</v>
      </c>
      <c r="F505" s="146">
        <v>2</v>
      </c>
      <c r="G505" s="152">
        <f>F503</f>
        <v>3</v>
      </c>
      <c r="H505" s="24">
        <v>10000</v>
      </c>
      <c r="I505" s="17">
        <f t="shared" si="53"/>
        <v>2280000</v>
      </c>
      <c r="J505" s="98"/>
      <c r="M505" s="31"/>
    </row>
    <row r="506" spans="1:13" s="3" customFormat="1" ht="18.55" outlineLevel="1">
      <c r="A506" s="98"/>
      <c r="B506" s="576"/>
      <c r="C506" s="143" t="s">
        <v>39</v>
      </c>
      <c r="D506" s="124" t="s">
        <v>118</v>
      </c>
      <c r="E506" s="23" t="s">
        <v>17</v>
      </c>
      <c r="F506" s="142">
        <v>2</v>
      </c>
      <c r="G506" s="153">
        <f>F504</f>
        <v>3</v>
      </c>
      <c r="H506" s="24">
        <v>10000</v>
      </c>
      <c r="I506" s="17">
        <f t="shared" si="53"/>
        <v>2290000</v>
      </c>
      <c r="J506" s="98"/>
      <c r="M506" s="31"/>
    </row>
    <row r="507" spans="1:13" s="3" customFormat="1" ht="18.55" outlineLevel="1">
      <c r="A507" s="98"/>
      <c r="B507" s="574" t="s">
        <v>6</v>
      </c>
      <c r="C507" s="143" t="s">
        <v>39</v>
      </c>
      <c r="D507" s="123" t="s">
        <v>14</v>
      </c>
      <c r="E507" s="15" t="s">
        <v>1</v>
      </c>
      <c r="F507" s="143">
        <v>3</v>
      </c>
      <c r="G507" s="150">
        <f>F509</f>
        <v>2</v>
      </c>
      <c r="H507" s="16">
        <v>0</v>
      </c>
      <c r="I507" s="17">
        <f>I506+H507</f>
        <v>2290000</v>
      </c>
      <c r="J507" s="98"/>
      <c r="L507" s="3" t="s">
        <v>216</v>
      </c>
      <c r="M507" s="31"/>
    </row>
    <row r="508" spans="1:13" s="3" customFormat="1" ht="18.55" outlineLevel="1">
      <c r="A508" s="98"/>
      <c r="B508" s="575"/>
      <c r="C508" s="143" t="s">
        <v>39</v>
      </c>
      <c r="D508" s="37" t="s">
        <v>15</v>
      </c>
      <c r="E508" s="19" t="s">
        <v>1</v>
      </c>
      <c r="F508" s="145">
        <v>3</v>
      </c>
      <c r="G508" s="150">
        <f>F510</f>
        <v>2</v>
      </c>
      <c r="H508" s="20">
        <v>0</v>
      </c>
      <c r="I508" s="17">
        <f t="shared" ref="I508:I514" si="54">I507+H508</f>
        <v>2290000</v>
      </c>
      <c r="J508" s="98"/>
      <c r="M508" s="31"/>
    </row>
    <row r="509" spans="1:13" s="3" customFormat="1" ht="18.55" outlineLevel="1">
      <c r="A509" s="98"/>
      <c r="B509" s="575"/>
      <c r="C509" s="143" t="s">
        <v>39</v>
      </c>
      <c r="D509" s="37" t="s">
        <v>13</v>
      </c>
      <c r="E509" s="19" t="s">
        <v>17</v>
      </c>
      <c r="F509" s="145">
        <v>2</v>
      </c>
      <c r="G509" s="150">
        <f>F507</f>
        <v>3</v>
      </c>
      <c r="H509" s="20">
        <v>10000</v>
      </c>
      <c r="I509" s="17">
        <f t="shared" si="54"/>
        <v>2300000</v>
      </c>
      <c r="J509" s="98"/>
      <c r="M509" s="31"/>
    </row>
    <row r="510" spans="1:13" s="3" customFormat="1" ht="18.55" outlineLevel="1">
      <c r="A510" s="98"/>
      <c r="B510" s="575"/>
      <c r="C510" s="143" t="s">
        <v>39</v>
      </c>
      <c r="D510" s="37" t="s">
        <v>24</v>
      </c>
      <c r="E510" s="19" t="s">
        <v>17</v>
      </c>
      <c r="F510" s="141">
        <v>2</v>
      </c>
      <c r="G510" s="151">
        <f>F508</f>
        <v>3</v>
      </c>
      <c r="H510" s="20">
        <v>10000</v>
      </c>
      <c r="I510" s="17">
        <f t="shared" si="54"/>
        <v>2310000</v>
      </c>
      <c r="J510" s="98"/>
      <c r="M510" s="31"/>
    </row>
    <row r="511" spans="1:13" s="3" customFormat="1" ht="18.55" outlineLevel="1">
      <c r="A511" s="98"/>
      <c r="B511" s="576" t="s">
        <v>7</v>
      </c>
      <c r="C511" s="143" t="s">
        <v>39</v>
      </c>
      <c r="D511" s="130" t="s">
        <v>13</v>
      </c>
      <c r="E511" s="23" t="s">
        <v>1</v>
      </c>
      <c r="F511" s="144">
        <v>3</v>
      </c>
      <c r="G511" s="152">
        <f>F513</f>
        <v>2</v>
      </c>
      <c r="H511" s="24"/>
      <c r="I511" s="17">
        <f t="shared" si="54"/>
        <v>2310000</v>
      </c>
      <c r="J511" s="98"/>
      <c r="M511" s="31"/>
    </row>
    <row r="512" spans="1:13" s="3" customFormat="1" ht="18.55" outlineLevel="1">
      <c r="A512" s="98"/>
      <c r="B512" s="576"/>
      <c r="C512" s="143" t="s">
        <v>39</v>
      </c>
      <c r="D512" s="124" t="s">
        <v>24</v>
      </c>
      <c r="E512" s="23" t="s">
        <v>1</v>
      </c>
      <c r="F512" s="146">
        <v>3</v>
      </c>
      <c r="G512" s="152">
        <f>F514</f>
        <v>2</v>
      </c>
      <c r="H512" s="24">
        <v>0</v>
      </c>
      <c r="I512" s="17">
        <f t="shared" si="54"/>
        <v>2310000</v>
      </c>
      <c r="J512" s="98"/>
      <c r="M512" s="31"/>
    </row>
    <row r="513" spans="1:13" s="3" customFormat="1" ht="18.55" outlineLevel="1">
      <c r="A513" s="98"/>
      <c r="B513" s="576"/>
      <c r="C513" s="143" t="s">
        <v>39</v>
      </c>
      <c r="D513" s="124" t="s">
        <v>14</v>
      </c>
      <c r="E513" s="23" t="s">
        <v>17</v>
      </c>
      <c r="F513" s="146">
        <v>2</v>
      </c>
      <c r="G513" s="152">
        <f>F511</f>
        <v>3</v>
      </c>
      <c r="H513" s="24">
        <v>10000</v>
      </c>
      <c r="I513" s="17">
        <f t="shared" si="54"/>
        <v>2320000</v>
      </c>
      <c r="J513" s="98"/>
      <c r="M513" s="31"/>
    </row>
    <row r="514" spans="1:13" s="3" customFormat="1" ht="18.55" outlineLevel="1">
      <c r="A514" s="98"/>
      <c r="B514" s="576"/>
      <c r="C514" s="143" t="s">
        <v>39</v>
      </c>
      <c r="D514" s="124" t="s">
        <v>15</v>
      </c>
      <c r="E514" s="23" t="s">
        <v>17</v>
      </c>
      <c r="F514" s="142">
        <v>2</v>
      </c>
      <c r="G514" s="153">
        <f>F512</f>
        <v>3</v>
      </c>
      <c r="H514" s="24">
        <v>10000</v>
      </c>
      <c r="I514" s="17">
        <f t="shared" si="54"/>
        <v>2330000</v>
      </c>
      <c r="J514" s="98"/>
      <c r="M514" s="31"/>
    </row>
    <row r="515" spans="1:13" s="3" customFormat="1" ht="18.55" outlineLevel="1">
      <c r="A515" s="98"/>
      <c r="B515" s="574" t="s">
        <v>8</v>
      </c>
      <c r="C515" s="143" t="s">
        <v>39</v>
      </c>
      <c r="D515" s="123" t="s">
        <v>14</v>
      </c>
      <c r="E515" s="15" t="s">
        <v>1</v>
      </c>
      <c r="F515" s="143">
        <v>3</v>
      </c>
      <c r="G515" s="150">
        <f>F517</f>
        <v>1</v>
      </c>
      <c r="H515" s="16">
        <v>0</v>
      </c>
      <c r="I515" s="17">
        <f>I514+H515</f>
        <v>2330000</v>
      </c>
      <c r="J515" s="98"/>
      <c r="M515" s="31"/>
    </row>
    <row r="516" spans="1:13" s="3" customFormat="1" ht="18.55" outlineLevel="1">
      <c r="A516" s="98"/>
      <c r="B516" s="575"/>
      <c r="C516" s="143" t="s">
        <v>39</v>
      </c>
      <c r="D516" s="37" t="s">
        <v>15</v>
      </c>
      <c r="E516" s="19" t="s">
        <v>1</v>
      </c>
      <c r="F516" s="145">
        <v>3</v>
      </c>
      <c r="G516" s="150">
        <f>F518</f>
        <v>1</v>
      </c>
      <c r="H516" s="20">
        <v>0</v>
      </c>
      <c r="I516" s="17">
        <f t="shared" ref="I516:I522" si="55">I515+H516</f>
        <v>2330000</v>
      </c>
      <c r="J516" s="98"/>
      <c r="M516" s="31"/>
    </row>
    <row r="517" spans="1:13" s="3" customFormat="1" ht="18.55" outlineLevel="1">
      <c r="A517" s="98"/>
      <c r="B517" s="575"/>
      <c r="C517" s="143" t="s">
        <v>39</v>
      </c>
      <c r="D517" s="37" t="s">
        <v>13</v>
      </c>
      <c r="E517" s="19" t="s">
        <v>17</v>
      </c>
      <c r="F517" s="145">
        <v>1</v>
      </c>
      <c r="G517" s="150">
        <f>F515</f>
        <v>3</v>
      </c>
      <c r="H517" s="20">
        <v>10000</v>
      </c>
      <c r="I517" s="17">
        <f t="shared" si="55"/>
        <v>2340000</v>
      </c>
      <c r="J517" s="98"/>
      <c r="M517" s="31"/>
    </row>
    <row r="518" spans="1:13" s="3" customFormat="1" ht="18.55" outlineLevel="1">
      <c r="A518" s="98"/>
      <c r="B518" s="575"/>
      <c r="C518" s="143" t="s">
        <v>39</v>
      </c>
      <c r="D518" s="37" t="s">
        <v>24</v>
      </c>
      <c r="E518" s="19" t="s">
        <v>17</v>
      </c>
      <c r="F518" s="141">
        <v>1</v>
      </c>
      <c r="G518" s="151">
        <f>F516</f>
        <v>3</v>
      </c>
      <c r="H518" s="20">
        <v>10000</v>
      </c>
      <c r="I518" s="17">
        <f t="shared" si="55"/>
        <v>2350000</v>
      </c>
      <c r="J518" s="98"/>
      <c r="M518" s="31"/>
    </row>
    <row r="519" spans="1:13" s="3" customFormat="1" ht="18.55" outlineLevel="1">
      <c r="A519" s="98"/>
      <c r="B519" s="576" t="s">
        <v>10</v>
      </c>
      <c r="C519" s="143" t="s">
        <v>39</v>
      </c>
      <c r="D519" s="130" t="s">
        <v>206</v>
      </c>
      <c r="E519" s="23" t="s">
        <v>1</v>
      </c>
      <c r="F519" s="144">
        <v>3</v>
      </c>
      <c r="G519" s="152">
        <f>F521</f>
        <v>2</v>
      </c>
      <c r="H519" s="24"/>
      <c r="I519" s="17">
        <f t="shared" si="55"/>
        <v>2350000</v>
      </c>
      <c r="J519" s="98"/>
      <c r="M519" s="31"/>
    </row>
    <row r="520" spans="1:13" s="3" customFormat="1" ht="18.55" outlineLevel="1">
      <c r="A520" s="98"/>
      <c r="B520" s="576"/>
      <c r="C520" s="143" t="s">
        <v>39</v>
      </c>
      <c r="D520" s="124" t="s">
        <v>15</v>
      </c>
      <c r="E520" s="23" t="s">
        <v>1</v>
      </c>
      <c r="F520" s="146">
        <v>3</v>
      </c>
      <c r="G520" s="152">
        <f>F522</f>
        <v>2</v>
      </c>
      <c r="H520" s="24">
        <v>0</v>
      </c>
      <c r="I520" s="17">
        <f t="shared" si="55"/>
        <v>2350000</v>
      </c>
      <c r="J520" s="98"/>
      <c r="M520" s="31"/>
    </row>
    <row r="521" spans="1:13" s="3" customFormat="1" ht="18.55" outlineLevel="1">
      <c r="A521" s="98"/>
      <c r="B521" s="576"/>
      <c r="C521" s="143" t="s">
        <v>39</v>
      </c>
      <c r="D521" s="124" t="s">
        <v>24</v>
      </c>
      <c r="E521" s="23" t="s">
        <v>17</v>
      </c>
      <c r="F521" s="146">
        <v>2</v>
      </c>
      <c r="G521" s="152">
        <f>F519</f>
        <v>3</v>
      </c>
      <c r="H521" s="24">
        <v>10000</v>
      </c>
      <c r="I521" s="17">
        <f t="shared" si="55"/>
        <v>2360000</v>
      </c>
      <c r="J521" s="98"/>
      <c r="M521" s="31"/>
    </row>
    <row r="522" spans="1:13" s="3" customFormat="1" ht="18.55" outlineLevel="1">
      <c r="A522" s="98"/>
      <c r="B522" s="576"/>
      <c r="C522" s="143" t="s">
        <v>39</v>
      </c>
      <c r="D522" s="124" t="s">
        <v>14</v>
      </c>
      <c r="E522" s="23" t="s">
        <v>17</v>
      </c>
      <c r="F522" s="142">
        <v>2</v>
      </c>
      <c r="G522" s="153">
        <f>F520</f>
        <v>3</v>
      </c>
      <c r="H522" s="24">
        <v>10000</v>
      </c>
      <c r="I522" s="17">
        <f t="shared" si="55"/>
        <v>2370000</v>
      </c>
      <c r="J522" s="98"/>
      <c r="M522" s="31"/>
    </row>
    <row r="523" spans="1:13" ht="18.55" outlineLevel="1">
      <c r="B523" s="574" t="s">
        <v>31</v>
      </c>
      <c r="C523" s="143" t="s">
        <v>39</v>
      </c>
      <c r="D523" s="124" t="s">
        <v>0</v>
      </c>
      <c r="E523" s="15" t="s">
        <v>1</v>
      </c>
      <c r="F523" s="140">
        <v>3</v>
      </c>
      <c r="G523" s="150">
        <f>F525</f>
        <v>1</v>
      </c>
      <c r="H523" s="16">
        <v>0</v>
      </c>
      <c r="I523" s="17">
        <f>I522+H523</f>
        <v>2370000</v>
      </c>
      <c r="J523" s="98"/>
    </row>
    <row r="524" spans="1:13" ht="18.55" outlineLevel="1">
      <c r="B524" s="575"/>
      <c r="C524" s="143" t="s">
        <v>39</v>
      </c>
      <c r="D524" s="124" t="s">
        <v>206</v>
      </c>
      <c r="E524" s="19" t="s">
        <v>1</v>
      </c>
      <c r="F524" s="140">
        <v>3</v>
      </c>
      <c r="G524" s="150">
        <f>F526</f>
        <v>1</v>
      </c>
      <c r="H524" s="20">
        <v>0</v>
      </c>
      <c r="I524" s="17">
        <f t="shared" ref="I524:I530" si="56">I523+H524</f>
        <v>2370000</v>
      </c>
      <c r="J524" s="98"/>
    </row>
    <row r="525" spans="1:13" ht="18.55" outlineLevel="1">
      <c r="B525" s="575"/>
      <c r="C525" s="143" t="s">
        <v>39</v>
      </c>
      <c r="D525" s="124" t="s">
        <v>25</v>
      </c>
      <c r="E525" s="19" t="s">
        <v>17</v>
      </c>
      <c r="F525" s="140">
        <v>1</v>
      </c>
      <c r="G525" s="150">
        <f>F523</f>
        <v>3</v>
      </c>
      <c r="H525" s="20">
        <v>10000</v>
      </c>
      <c r="I525" s="17">
        <f t="shared" si="56"/>
        <v>2380000</v>
      </c>
      <c r="J525" s="98"/>
    </row>
    <row r="526" spans="1:13" ht="18.55" outlineLevel="1">
      <c r="B526" s="575"/>
      <c r="C526" s="143" t="s">
        <v>39</v>
      </c>
      <c r="D526" s="124" t="s">
        <v>118</v>
      </c>
      <c r="E526" s="19" t="s">
        <v>17</v>
      </c>
      <c r="F526" s="140">
        <v>1</v>
      </c>
      <c r="G526" s="151">
        <f>F524</f>
        <v>3</v>
      </c>
      <c r="H526" s="20">
        <v>10000</v>
      </c>
      <c r="I526" s="17">
        <f t="shared" si="56"/>
        <v>2390000</v>
      </c>
      <c r="J526" s="98"/>
    </row>
    <row r="527" spans="1:13" s="3" customFormat="1" ht="18.55" outlineLevel="1">
      <c r="A527" s="98"/>
      <c r="B527" s="576" t="s">
        <v>36</v>
      </c>
      <c r="C527" s="143" t="s">
        <v>39</v>
      </c>
      <c r="D527" s="130" t="s">
        <v>206</v>
      </c>
      <c r="E527" s="23" t="s">
        <v>1</v>
      </c>
      <c r="F527" s="144">
        <v>3</v>
      </c>
      <c r="G527" s="152">
        <f>F529</f>
        <v>2</v>
      </c>
      <c r="H527" s="24"/>
      <c r="I527" s="17">
        <f t="shared" si="56"/>
        <v>2390000</v>
      </c>
      <c r="J527" s="98"/>
      <c r="M527" s="31"/>
    </row>
    <row r="528" spans="1:13" s="3" customFormat="1" ht="18.55" outlineLevel="1">
      <c r="A528" s="98"/>
      <c r="B528" s="576"/>
      <c r="C528" s="143" t="s">
        <v>39</v>
      </c>
      <c r="D528" s="124" t="s">
        <v>24</v>
      </c>
      <c r="E528" s="23" t="s">
        <v>1</v>
      </c>
      <c r="F528" s="146">
        <v>3</v>
      </c>
      <c r="G528" s="152">
        <f>F530</f>
        <v>2</v>
      </c>
      <c r="H528" s="24">
        <v>0</v>
      </c>
      <c r="I528" s="17">
        <f t="shared" si="56"/>
        <v>2390000</v>
      </c>
      <c r="J528" s="98"/>
      <c r="M528" s="31"/>
    </row>
    <row r="529" spans="1:13" s="3" customFormat="1" ht="18.55" outlineLevel="1">
      <c r="A529" s="98"/>
      <c r="B529" s="576"/>
      <c r="C529" s="143" t="s">
        <v>39</v>
      </c>
      <c r="D529" s="124" t="s">
        <v>118</v>
      </c>
      <c r="E529" s="23" t="s">
        <v>17</v>
      </c>
      <c r="F529" s="146">
        <v>2</v>
      </c>
      <c r="G529" s="152">
        <f>F527</f>
        <v>3</v>
      </c>
      <c r="H529" s="24">
        <v>10000</v>
      </c>
      <c r="I529" s="17">
        <f t="shared" si="56"/>
        <v>2400000</v>
      </c>
      <c r="J529" s="98"/>
      <c r="M529" s="31"/>
    </row>
    <row r="530" spans="1:13" s="3" customFormat="1" ht="18.55" outlineLevel="1">
      <c r="A530" s="98"/>
      <c r="B530" s="576"/>
      <c r="C530" s="143" t="s">
        <v>39</v>
      </c>
      <c r="D530" s="124" t="s">
        <v>14</v>
      </c>
      <c r="E530" s="23" t="s">
        <v>17</v>
      </c>
      <c r="F530" s="142">
        <v>2</v>
      </c>
      <c r="G530" s="153">
        <f>F528</f>
        <v>3</v>
      </c>
      <c r="H530" s="24">
        <v>10000</v>
      </c>
      <c r="I530" s="17">
        <f t="shared" si="56"/>
        <v>2410000</v>
      </c>
      <c r="J530" s="98"/>
      <c r="M530" s="31"/>
    </row>
    <row r="531" spans="1:13" s="3" customFormat="1" ht="18.55">
      <c r="A531" s="98"/>
      <c r="B531" s="6" t="s">
        <v>212</v>
      </c>
      <c r="C531" s="7"/>
      <c r="D531" s="122"/>
      <c r="E531" s="9"/>
      <c r="F531" s="9"/>
      <c r="G531" s="9"/>
      <c r="H531" s="11">
        <f>SUM(H532:H559)</f>
        <v>90000</v>
      </c>
      <c r="I531" s="12">
        <v>0</v>
      </c>
      <c r="J531" s="98"/>
      <c r="M531" s="31"/>
    </row>
    <row r="532" spans="1:13" s="3" customFormat="1" ht="18.55" outlineLevel="1">
      <c r="A532" s="98"/>
      <c r="B532" s="574" t="s">
        <v>2</v>
      </c>
      <c r="C532" s="156" t="s">
        <v>39</v>
      </c>
      <c r="D532" s="123" t="s">
        <v>4</v>
      </c>
      <c r="E532" s="15" t="s">
        <v>1</v>
      </c>
      <c r="F532" s="158">
        <v>3</v>
      </c>
      <c r="G532" s="150">
        <f>F534</f>
        <v>2</v>
      </c>
      <c r="H532" s="16">
        <v>0</v>
      </c>
      <c r="I532" s="17">
        <f>I530+H532</f>
        <v>2410000</v>
      </c>
      <c r="J532" s="98"/>
      <c r="M532" s="31"/>
    </row>
    <row r="533" spans="1:13" s="3" customFormat="1" ht="18.55" outlineLevel="1">
      <c r="A533" s="98"/>
      <c r="B533" s="574"/>
      <c r="C533" s="156" t="s">
        <v>39</v>
      </c>
      <c r="D533" s="123" t="s">
        <v>14</v>
      </c>
      <c r="E533" s="15" t="s">
        <v>1</v>
      </c>
      <c r="F533" s="157">
        <v>3</v>
      </c>
      <c r="G533" s="150">
        <f>F535</f>
        <v>2</v>
      </c>
      <c r="H533" s="16">
        <v>0</v>
      </c>
      <c r="I533" s="17">
        <f t="shared" ref="I533:I539" si="57">I532+H533</f>
        <v>2410000</v>
      </c>
      <c r="J533" s="98"/>
      <c r="M533" s="31"/>
    </row>
    <row r="534" spans="1:13" s="3" customFormat="1" ht="18.55" outlineLevel="1">
      <c r="A534" s="98"/>
      <c r="B534" s="574"/>
      <c r="C534" s="156" t="s">
        <v>39</v>
      </c>
      <c r="D534" s="37" t="s">
        <v>213</v>
      </c>
      <c r="E534" s="19" t="s">
        <v>17</v>
      </c>
      <c r="F534" s="157">
        <v>2</v>
      </c>
      <c r="G534" s="150">
        <f>F532</f>
        <v>3</v>
      </c>
      <c r="H534" s="20">
        <v>0</v>
      </c>
      <c r="I534" s="17">
        <f t="shared" si="57"/>
        <v>2410000</v>
      </c>
      <c r="J534" s="98"/>
      <c r="M534" s="31"/>
    </row>
    <row r="535" spans="1:13" s="3" customFormat="1" ht="18.55" outlineLevel="1">
      <c r="A535" s="98"/>
      <c r="B535" s="575"/>
      <c r="C535" s="156" t="s">
        <v>39</v>
      </c>
      <c r="D535" s="37" t="s">
        <v>214</v>
      </c>
      <c r="E535" s="19" t="s">
        <v>17</v>
      </c>
      <c r="F535" s="154">
        <v>2</v>
      </c>
      <c r="G535" s="151">
        <f>F533</f>
        <v>3</v>
      </c>
      <c r="H535" s="20">
        <v>0</v>
      </c>
      <c r="I535" s="17">
        <f t="shared" si="57"/>
        <v>2410000</v>
      </c>
      <c r="J535" s="98"/>
      <c r="M535" s="31"/>
    </row>
    <row r="536" spans="1:13" s="3" customFormat="1" ht="18.55" outlineLevel="1">
      <c r="A536" s="98"/>
      <c r="B536" s="576" t="s">
        <v>3</v>
      </c>
      <c r="C536" s="156" t="s">
        <v>39</v>
      </c>
      <c r="D536" s="124" t="s">
        <v>14</v>
      </c>
      <c r="E536" s="23" t="str">
        <f>E532</f>
        <v>Thắng</v>
      </c>
      <c r="F536" s="159">
        <v>3</v>
      </c>
      <c r="G536" s="152">
        <f>F538</f>
        <v>2</v>
      </c>
      <c r="H536" s="24">
        <v>0</v>
      </c>
      <c r="I536" s="17">
        <f t="shared" si="57"/>
        <v>2410000</v>
      </c>
      <c r="J536" s="98"/>
      <c r="M536" s="31"/>
    </row>
    <row r="537" spans="1:13" s="3" customFormat="1" ht="18.55" outlineLevel="1">
      <c r="A537" s="98"/>
      <c r="B537" s="576"/>
      <c r="C537" s="156" t="s">
        <v>39</v>
      </c>
      <c r="D537" s="124" t="s">
        <v>214</v>
      </c>
      <c r="E537" s="23" t="s">
        <v>1</v>
      </c>
      <c r="F537" s="160">
        <v>3</v>
      </c>
      <c r="G537" s="152">
        <f>F539</f>
        <v>2</v>
      </c>
      <c r="H537" s="24">
        <v>0</v>
      </c>
      <c r="I537" s="17">
        <f t="shared" si="57"/>
        <v>2410000</v>
      </c>
      <c r="J537" s="98"/>
      <c r="M537" s="31"/>
    </row>
    <row r="538" spans="1:13" s="3" customFormat="1" ht="18.55" outlineLevel="1">
      <c r="A538" s="98"/>
      <c r="B538" s="576"/>
      <c r="C538" s="156" t="s">
        <v>39</v>
      </c>
      <c r="D538" s="124" t="s">
        <v>0</v>
      </c>
      <c r="E538" s="23" t="s">
        <v>17</v>
      </c>
      <c r="F538" s="160">
        <v>2</v>
      </c>
      <c r="G538" s="152">
        <f>F536</f>
        <v>3</v>
      </c>
      <c r="H538" s="24">
        <v>10000</v>
      </c>
      <c r="I538" s="17">
        <f t="shared" si="57"/>
        <v>2420000</v>
      </c>
      <c r="J538" s="98"/>
      <c r="M538" s="31"/>
    </row>
    <row r="539" spans="1:13" s="3" customFormat="1" ht="18.55" outlineLevel="1">
      <c r="A539" s="98"/>
      <c r="B539" s="576"/>
      <c r="C539" s="156" t="s">
        <v>39</v>
      </c>
      <c r="D539" s="124" t="s">
        <v>213</v>
      </c>
      <c r="E539" s="23" t="s">
        <v>17</v>
      </c>
      <c r="F539" s="155">
        <v>2</v>
      </c>
      <c r="G539" s="153">
        <f>F537</f>
        <v>3</v>
      </c>
      <c r="H539" s="24">
        <v>0</v>
      </c>
      <c r="I539" s="17">
        <f t="shared" si="57"/>
        <v>2420000</v>
      </c>
      <c r="J539" s="98"/>
      <c r="M539" s="31"/>
    </row>
    <row r="540" spans="1:13" s="3" customFormat="1" ht="18.55" outlineLevel="1">
      <c r="A540" s="98"/>
      <c r="B540" s="574" t="s">
        <v>6</v>
      </c>
      <c r="C540" s="156" t="s">
        <v>39</v>
      </c>
      <c r="D540" s="123" t="s">
        <v>25</v>
      </c>
      <c r="E540" s="15" t="s">
        <v>1</v>
      </c>
      <c r="F540" s="156">
        <v>3</v>
      </c>
      <c r="G540" s="150">
        <f>F542</f>
        <v>1</v>
      </c>
      <c r="H540" s="16">
        <v>0</v>
      </c>
      <c r="I540" s="17">
        <f>I539+H540</f>
        <v>2420000</v>
      </c>
      <c r="J540" s="98"/>
      <c r="M540" s="31"/>
    </row>
    <row r="541" spans="1:13" s="3" customFormat="1" ht="18.55" outlineLevel="1">
      <c r="A541" s="98"/>
      <c r="B541" s="575"/>
      <c r="C541" s="156" t="s">
        <v>39</v>
      </c>
      <c r="D541" s="37" t="s">
        <v>9</v>
      </c>
      <c r="E541" s="19" t="s">
        <v>1</v>
      </c>
      <c r="F541" s="157">
        <v>3</v>
      </c>
      <c r="G541" s="150">
        <f>F543</f>
        <v>1</v>
      </c>
      <c r="H541" s="20">
        <v>0</v>
      </c>
      <c r="I541" s="17">
        <f t="shared" ref="I541:I547" si="58">I540+H541</f>
        <v>2420000</v>
      </c>
      <c r="J541" s="98"/>
      <c r="M541" s="31"/>
    </row>
    <row r="542" spans="1:13" s="3" customFormat="1" ht="18.55" outlineLevel="1">
      <c r="A542" s="98"/>
      <c r="B542" s="575"/>
      <c r="C542" s="156" t="s">
        <v>39</v>
      </c>
      <c r="D542" s="37" t="s">
        <v>0</v>
      </c>
      <c r="E542" s="19" t="s">
        <v>17</v>
      </c>
      <c r="F542" s="157">
        <v>1</v>
      </c>
      <c r="G542" s="150">
        <f>F540</f>
        <v>3</v>
      </c>
      <c r="H542" s="20">
        <v>10000</v>
      </c>
      <c r="I542" s="17">
        <f t="shared" si="58"/>
        <v>2430000</v>
      </c>
      <c r="J542" s="98"/>
      <c r="M542" s="31"/>
    </row>
    <row r="543" spans="1:13" s="3" customFormat="1" ht="18.55" outlineLevel="1">
      <c r="A543" s="98"/>
      <c r="B543" s="575"/>
      <c r="C543" s="156" t="s">
        <v>39</v>
      </c>
      <c r="D543" s="37" t="s">
        <v>213</v>
      </c>
      <c r="E543" s="19" t="s">
        <v>17</v>
      </c>
      <c r="F543" s="154">
        <v>1</v>
      </c>
      <c r="G543" s="151">
        <f>F541</f>
        <v>3</v>
      </c>
      <c r="H543" s="20">
        <v>0</v>
      </c>
      <c r="I543" s="17">
        <f t="shared" si="58"/>
        <v>2430000</v>
      </c>
      <c r="J543" s="98"/>
      <c r="M543" s="31"/>
    </row>
    <row r="544" spans="1:13" s="3" customFormat="1" ht="18.55" outlineLevel="1">
      <c r="A544" s="98"/>
      <c r="B544" s="576" t="s">
        <v>7</v>
      </c>
      <c r="C544" s="156" t="s">
        <v>39</v>
      </c>
      <c r="D544" s="130" t="s">
        <v>0</v>
      </c>
      <c r="E544" s="23" t="s">
        <v>1</v>
      </c>
      <c r="F544" s="159">
        <v>3</v>
      </c>
      <c r="G544" s="152">
        <f>F546</f>
        <v>0</v>
      </c>
      <c r="H544" s="24"/>
      <c r="I544" s="17">
        <f t="shared" si="58"/>
        <v>2430000</v>
      </c>
      <c r="J544" s="98"/>
      <c r="M544" s="31"/>
    </row>
    <row r="545" spans="1:13" s="3" customFormat="1" ht="18.55" outlineLevel="1">
      <c r="A545" s="98"/>
      <c r="B545" s="576"/>
      <c r="C545" s="156" t="s">
        <v>39</v>
      </c>
      <c r="D545" s="124" t="s">
        <v>213</v>
      </c>
      <c r="E545" s="23" t="s">
        <v>1</v>
      </c>
      <c r="F545" s="160">
        <v>3</v>
      </c>
      <c r="G545" s="152">
        <f>F547</f>
        <v>0</v>
      </c>
      <c r="H545" s="24">
        <v>0</v>
      </c>
      <c r="I545" s="17">
        <f t="shared" si="58"/>
        <v>2430000</v>
      </c>
      <c r="J545" s="98"/>
      <c r="M545" s="31"/>
    </row>
    <row r="546" spans="1:13" s="3" customFormat="1" ht="18.55" outlineLevel="1">
      <c r="A546" s="98"/>
      <c r="B546" s="576"/>
      <c r="C546" s="156" t="s">
        <v>39</v>
      </c>
      <c r="D546" s="124" t="s">
        <v>14</v>
      </c>
      <c r="E546" s="23" t="s">
        <v>17</v>
      </c>
      <c r="F546" s="160">
        <v>0</v>
      </c>
      <c r="G546" s="152">
        <f>F544</f>
        <v>3</v>
      </c>
      <c r="H546" s="24">
        <v>10000</v>
      </c>
      <c r="I546" s="17">
        <f t="shared" si="58"/>
        <v>2440000</v>
      </c>
      <c r="J546" s="98"/>
      <c r="M546" s="31"/>
    </row>
    <row r="547" spans="1:13" s="3" customFormat="1" ht="18.55" outlineLevel="1">
      <c r="A547" s="98"/>
      <c r="B547" s="576"/>
      <c r="C547" s="156" t="s">
        <v>39</v>
      </c>
      <c r="D547" s="124" t="s">
        <v>4</v>
      </c>
      <c r="E547" s="23" t="s">
        <v>17</v>
      </c>
      <c r="F547" s="155">
        <v>0</v>
      </c>
      <c r="G547" s="153">
        <f>F545</f>
        <v>3</v>
      </c>
      <c r="H547" s="24">
        <v>10000</v>
      </c>
      <c r="I547" s="17">
        <f t="shared" si="58"/>
        <v>2450000</v>
      </c>
      <c r="J547" s="98"/>
      <c r="M547" s="31"/>
    </row>
    <row r="548" spans="1:13" s="3" customFormat="1" ht="18.55" outlineLevel="1">
      <c r="A548" s="98"/>
      <c r="B548" s="574" t="s">
        <v>8</v>
      </c>
      <c r="C548" s="156" t="s">
        <v>39</v>
      </c>
      <c r="D548" s="123" t="s">
        <v>14</v>
      </c>
      <c r="E548" s="15" t="s">
        <v>1</v>
      </c>
      <c r="F548" s="156">
        <v>3</v>
      </c>
      <c r="G548" s="150">
        <f>F550</f>
        <v>1</v>
      </c>
      <c r="H548" s="16">
        <v>0</v>
      </c>
      <c r="I548" s="17">
        <f>I547+H548</f>
        <v>2450000</v>
      </c>
      <c r="J548" s="98"/>
      <c r="M548" s="31"/>
    </row>
    <row r="549" spans="1:13" s="3" customFormat="1" ht="18.55" outlineLevel="1">
      <c r="A549" s="98"/>
      <c r="B549" s="575"/>
      <c r="C549" s="156" t="s">
        <v>39</v>
      </c>
      <c r="D549" s="37" t="s">
        <v>4</v>
      </c>
      <c r="E549" s="19" t="s">
        <v>1</v>
      </c>
      <c r="F549" s="157">
        <v>3</v>
      </c>
      <c r="G549" s="150">
        <f>F551</f>
        <v>1</v>
      </c>
      <c r="H549" s="20">
        <v>0</v>
      </c>
      <c r="I549" s="17">
        <f t="shared" ref="I549:I555" si="59">I548+H549</f>
        <v>2450000</v>
      </c>
      <c r="J549" s="98"/>
      <c r="M549" s="31"/>
    </row>
    <row r="550" spans="1:13" s="3" customFormat="1" ht="18.55" outlineLevel="1">
      <c r="A550" s="98"/>
      <c r="B550" s="575"/>
      <c r="C550" s="156" t="s">
        <v>39</v>
      </c>
      <c r="D550" s="37" t="s">
        <v>0</v>
      </c>
      <c r="E550" s="19" t="s">
        <v>17</v>
      </c>
      <c r="F550" s="157">
        <v>1</v>
      </c>
      <c r="G550" s="150">
        <f>F548</f>
        <v>3</v>
      </c>
      <c r="H550" s="20">
        <v>10000</v>
      </c>
      <c r="I550" s="17">
        <f t="shared" si="59"/>
        <v>2460000</v>
      </c>
      <c r="J550" s="98"/>
      <c r="M550" s="31"/>
    </row>
    <row r="551" spans="1:13" s="3" customFormat="1" ht="18.55" outlineLevel="1">
      <c r="A551" s="98"/>
      <c r="B551" s="575"/>
      <c r="C551" s="156" t="s">
        <v>39</v>
      </c>
      <c r="D551" s="37" t="s">
        <v>213</v>
      </c>
      <c r="E551" s="19" t="s">
        <v>17</v>
      </c>
      <c r="F551" s="154">
        <v>1</v>
      </c>
      <c r="G551" s="151">
        <f>F549</f>
        <v>3</v>
      </c>
      <c r="H551" s="20">
        <v>0</v>
      </c>
      <c r="I551" s="17">
        <f t="shared" si="59"/>
        <v>2460000</v>
      </c>
      <c r="J551" s="98"/>
      <c r="M551" s="31"/>
    </row>
    <row r="552" spans="1:13" s="3" customFormat="1" ht="18.55" outlineLevel="1">
      <c r="A552" s="98"/>
      <c r="B552" s="576" t="s">
        <v>10</v>
      </c>
      <c r="C552" s="156" t="s">
        <v>39</v>
      </c>
      <c r="D552" s="130" t="s">
        <v>0</v>
      </c>
      <c r="E552" s="23" t="s">
        <v>1</v>
      </c>
      <c r="F552" s="159">
        <v>3</v>
      </c>
      <c r="G552" s="152">
        <f>F554</f>
        <v>1</v>
      </c>
      <c r="H552" s="24"/>
      <c r="I552" s="17">
        <f t="shared" si="59"/>
        <v>2460000</v>
      </c>
      <c r="J552" s="98"/>
      <c r="M552" s="31"/>
    </row>
    <row r="553" spans="1:13" s="3" customFormat="1" ht="18.55" outlineLevel="1">
      <c r="A553" s="98"/>
      <c r="B553" s="576"/>
      <c r="C553" s="156" t="s">
        <v>39</v>
      </c>
      <c r="D553" s="124" t="s">
        <v>9</v>
      </c>
      <c r="E553" s="23" t="s">
        <v>1</v>
      </c>
      <c r="F553" s="160">
        <v>3</v>
      </c>
      <c r="G553" s="152">
        <f>F555</f>
        <v>1</v>
      </c>
      <c r="H553" s="24">
        <v>0</v>
      </c>
      <c r="I553" s="17">
        <f t="shared" si="59"/>
        <v>2460000</v>
      </c>
      <c r="J553" s="98"/>
      <c r="M553" s="31"/>
    </row>
    <row r="554" spans="1:13" s="3" customFormat="1" ht="18.55" outlineLevel="1">
      <c r="A554" s="98"/>
      <c r="B554" s="576"/>
      <c r="C554" s="156" t="s">
        <v>39</v>
      </c>
      <c r="D554" s="124" t="s">
        <v>15</v>
      </c>
      <c r="E554" s="23" t="s">
        <v>17</v>
      </c>
      <c r="F554" s="160">
        <v>1</v>
      </c>
      <c r="G554" s="152">
        <f>F552</f>
        <v>3</v>
      </c>
      <c r="H554" s="24">
        <v>10000</v>
      </c>
      <c r="I554" s="17">
        <f t="shared" si="59"/>
        <v>2470000</v>
      </c>
      <c r="J554" s="98"/>
      <c r="M554" s="31"/>
    </row>
    <row r="555" spans="1:13" s="3" customFormat="1" ht="18.55" outlineLevel="1">
      <c r="A555" s="98"/>
      <c r="B555" s="576"/>
      <c r="C555" s="156" t="s">
        <v>39</v>
      </c>
      <c r="D555" s="124" t="s">
        <v>14</v>
      </c>
      <c r="E555" s="23" t="s">
        <v>17</v>
      </c>
      <c r="F555" s="155">
        <v>1</v>
      </c>
      <c r="G555" s="153">
        <f>F553</f>
        <v>3</v>
      </c>
      <c r="H555" s="24">
        <v>10000</v>
      </c>
      <c r="I555" s="17">
        <f t="shared" si="59"/>
        <v>2480000</v>
      </c>
      <c r="J555" s="98"/>
      <c r="M555" s="31"/>
    </row>
    <row r="556" spans="1:13" ht="18.55" outlineLevel="1">
      <c r="A556" s="98"/>
      <c r="B556" s="574" t="s">
        <v>31</v>
      </c>
      <c r="C556" s="156" t="s">
        <v>39</v>
      </c>
      <c r="D556" s="123" t="s">
        <v>9</v>
      </c>
      <c r="E556" s="15" t="s">
        <v>1</v>
      </c>
      <c r="F556" s="161">
        <v>3</v>
      </c>
      <c r="G556" s="150">
        <f>F558</f>
        <v>1</v>
      </c>
      <c r="H556" s="16">
        <v>0</v>
      </c>
      <c r="I556" s="17">
        <f>I555+H556</f>
        <v>2480000</v>
      </c>
      <c r="J556" s="98"/>
    </row>
    <row r="557" spans="1:13" ht="18.55" outlineLevel="1">
      <c r="A557" s="98"/>
      <c r="B557" s="575"/>
      <c r="C557" s="156" t="s">
        <v>39</v>
      </c>
      <c r="D557" s="37" t="s">
        <v>214</v>
      </c>
      <c r="E557" s="19" t="s">
        <v>1</v>
      </c>
      <c r="F557" s="161">
        <v>3</v>
      </c>
      <c r="G557" s="150">
        <f>F559</f>
        <v>1</v>
      </c>
      <c r="H557" s="20">
        <v>0</v>
      </c>
      <c r="I557" s="17">
        <f>I556+H557</f>
        <v>2480000</v>
      </c>
      <c r="J557" s="98"/>
    </row>
    <row r="558" spans="1:13" ht="18.55" outlineLevel="1">
      <c r="A558" s="98"/>
      <c r="B558" s="575"/>
      <c r="C558" s="156" t="s">
        <v>39</v>
      </c>
      <c r="D558" s="37" t="s">
        <v>25</v>
      </c>
      <c r="E558" s="19" t="s">
        <v>17</v>
      </c>
      <c r="F558" s="161">
        <v>1</v>
      </c>
      <c r="G558" s="150">
        <f>F556</f>
        <v>3</v>
      </c>
      <c r="H558" s="20">
        <v>10000</v>
      </c>
      <c r="I558" s="17">
        <f>I557+H558</f>
        <v>2490000</v>
      </c>
      <c r="J558" s="98"/>
    </row>
    <row r="559" spans="1:13" ht="18.55" outlineLevel="1">
      <c r="A559" s="98"/>
      <c r="B559" s="575"/>
      <c r="C559" s="156" t="s">
        <v>39</v>
      </c>
      <c r="D559" s="37" t="s">
        <v>15</v>
      </c>
      <c r="E559" s="19" t="s">
        <v>17</v>
      </c>
      <c r="F559" s="161">
        <v>1</v>
      </c>
      <c r="G559" s="151">
        <f>F557</f>
        <v>3</v>
      </c>
      <c r="H559" s="20">
        <v>10000</v>
      </c>
      <c r="I559" s="17">
        <f>I558+H559</f>
        <v>2500000</v>
      </c>
      <c r="J559" s="98"/>
    </row>
    <row r="560" spans="1:13" s="3" customFormat="1" ht="18.55">
      <c r="A560" s="98"/>
      <c r="B560" s="6" t="s">
        <v>215</v>
      </c>
      <c r="C560" s="7"/>
      <c r="D560" s="122"/>
      <c r="E560" s="9"/>
      <c r="F560" s="9"/>
      <c r="G560" s="9"/>
      <c r="H560" s="11">
        <f>SUM(H561:H584)</f>
        <v>120000</v>
      </c>
      <c r="I560" s="12">
        <v>0</v>
      </c>
      <c r="J560" s="98"/>
      <c r="M560" s="31"/>
    </row>
    <row r="561" spans="1:13" s="3" customFormat="1" ht="18.55" outlineLevel="1">
      <c r="A561" s="98"/>
      <c r="B561" s="574" t="s">
        <v>2</v>
      </c>
      <c r="C561" s="156" t="s">
        <v>39</v>
      </c>
      <c r="D561" s="123" t="s">
        <v>0</v>
      </c>
      <c r="E561" s="15" t="s">
        <v>1</v>
      </c>
      <c r="F561" s="158">
        <v>3</v>
      </c>
      <c r="G561" s="150">
        <f>F563</f>
        <v>0</v>
      </c>
      <c r="H561" s="16">
        <v>0</v>
      </c>
      <c r="I561" s="17">
        <f>I559+H561</f>
        <v>2500000</v>
      </c>
      <c r="J561" s="98"/>
      <c r="M561" s="31"/>
    </row>
    <row r="562" spans="1:13" s="3" customFormat="1" ht="18.55" outlineLevel="1">
      <c r="A562" s="98"/>
      <c r="B562" s="574"/>
      <c r="C562" s="156" t="s">
        <v>39</v>
      </c>
      <c r="D562" s="123" t="s">
        <v>5</v>
      </c>
      <c r="E562" s="15" t="s">
        <v>1</v>
      </c>
      <c r="F562" s="157">
        <v>3</v>
      </c>
      <c r="G562" s="150">
        <f>F564</f>
        <v>0</v>
      </c>
      <c r="H562" s="16">
        <v>0</v>
      </c>
      <c r="I562" s="17">
        <f t="shared" ref="I562:I568" si="60">I561+H562</f>
        <v>2500000</v>
      </c>
      <c r="J562" s="98"/>
      <c r="M562" s="31"/>
    </row>
    <row r="563" spans="1:13" s="3" customFormat="1" ht="18.55" outlineLevel="1">
      <c r="A563" s="98"/>
      <c r="B563" s="574"/>
      <c r="C563" s="156" t="s">
        <v>39</v>
      </c>
      <c r="D563" s="37" t="s">
        <v>16</v>
      </c>
      <c r="E563" s="19" t="s">
        <v>17</v>
      </c>
      <c r="F563" s="157">
        <v>0</v>
      </c>
      <c r="G563" s="150">
        <f>F561</f>
        <v>3</v>
      </c>
      <c r="H563" s="20">
        <v>10000</v>
      </c>
      <c r="I563" s="17">
        <f t="shared" si="60"/>
        <v>2510000</v>
      </c>
      <c r="J563" s="98"/>
      <c r="M563" s="31"/>
    </row>
    <row r="564" spans="1:13" s="3" customFormat="1" ht="18.55" outlineLevel="1">
      <c r="A564" s="98"/>
      <c r="B564" s="575"/>
      <c r="C564" s="156" t="s">
        <v>39</v>
      </c>
      <c r="D564" s="37" t="s">
        <v>24</v>
      </c>
      <c r="E564" s="19" t="s">
        <v>17</v>
      </c>
      <c r="F564" s="154">
        <v>0</v>
      </c>
      <c r="G564" s="151">
        <f>F562</f>
        <v>3</v>
      </c>
      <c r="H564" s="20">
        <v>10000</v>
      </c>
      <c r="I564" s="17">
        <f t="shared" si="60"/>
        <v>2520000</v>
      </c>
      <c r="J564" s="98"/>
      <c r="M564" s="31"/>
    </row>
    <row r="565" spans="1:13" s="3" customFormat="1" ht="18.55" outlineLevel="1">
      <c r="A565" s="98"/>
      <c r="B565" s="576" t="s">
        <v>3</v>
      </c>
      <c r="C565" s="156" t="s">
        <v>39</v>
      </c>
      <c r="D565" s="124" t="s">
        <v>4</v>
      </c>
      <c r="E565" s="23" t="str">
        <f>E561</f>
        <v>Thắng</v>
      </c>
      <c r="F565" s="159">
        <v>3</v>
      </c>
      <c r="G565" s="152">
        <f>F567</f>
        <v>1</v>
      </c>
      <c r="H565" s="24">
        <v>0</v>
      </c>
      <c r="I565" s="17">
        <f t="shared" si="60"/>
        <v>2520000</v>
      </c>
      <c r="J565" s="98"/>
      <c r="M565" s="31"/>
    </row>
    <row r="566" spans="1:13" s="3" customFormat="1" ht="18.55" outlineLevel="1">
      <c r="A566" s="98"/>
      <c r="B566" s="576"/>
      <c r="C566" s="156" t="s">
        <v>39</v>
      </c>
      <c r="D566" s="124" t="s">
        <v>24</v>
      </c>
      <c r="E566" s="23" t="s">
        <v>1</v>
      </c>
      <c r="F566" s="160">
        <v>3</v>
      </c>
      <c r="G566" s="152">
        <f>F568</f>
        <v>1</v>
      </c>
      <c r="H566" s="24">
        <v>0</v>
      </c>
      <c r="I566" s="17">
        <f t="shared" si="60"/>
        <v>2520000</v>
      </c>
      <c r="J566" s="98"/>
      <c r="M566" s="31"/>
    </row>
    <row r="567" spans="1:13" s="3" customFormat="1" ht="18.55" outlineLevel="1">
      <c r="A567" s="98"/>
      <c r="B567" s="576"/>
      <c r="C567" s="156" t="s">
        <v>39</v>
      </c>
      <c r="D567" s="124" t="s">
        <v>0</v>
      </c>
      <c r="E567" s="23" t="s">
        <v>17</v>
      </c>
      <c r="F567" s="160">
        <v>1</v>
      </c>
      <c r="G567" s="152">
        <f>F565</f>
        <v>3</v>
      </c>
      <c r="H567" s="24">
        <v>10000</v>
      </c>
      <c r="I567" s="17">
        <f t="shared" si="60"/>
        <v>2530000</v>
      </c>
      <c r="J567" s="98"/>
      <c r="M567" s="31"/>
    </row>
    <row r="568" spans="1:13" s="3" customFormat="1" ht="18.55" outlineLevel="1">
      <c r="A568" s="98"/>
      <c r="B568" s="576"/>
      <c r="C568" s="156" t="s">
        <v>39</v>
      </c>
      <c r="D568" s="124" t="s">
        <v>5</v>
      </c>
      <c r="E568" s="23" t="s">
        <v>17</v>
      </c>
      <c r="F568" s="155">
        <v>1</v>
      </c>
      <c r="G568" s="153">
        <f>F566</f>
        <v>3</v>
      </c>
      <c r="H568" s="24">
        <v>10000</v>
      </c>
      <c r="I568" s="17">
        <f t="shared" si="60"/>
        <v>2540000</v>
      </c>
      <c r="J568" s="98"/>
      <c r="M568" s="31"/>
    </row>
    <row r="569" spans="1:13" s="3" customFormat="1" ht="18.55" outlineLevel="1">
      <c r="A569" s="98"/>
      <c r="B569" s="574" t="s">
        <v>6</v>
      </c>
      <c r="C569" s="156" t="s">
        <v>39</v>
      </c>
      <c r="D569" s="123" t="s">
        <v>4</v>
      </c>
      <c r="E569" s="15" t="s">
        <v>1</v>
      </c>
      <c r="F569" s="156">
        <v>3</v>
      </c>
      <c r="G569" s="150">
        <f>F571</f>
        <v>2</v>
      </c>
      <c r="H569" s="16">
        <v>0</v>
      </c>
      <c r="I569" s="17">
        <f>I568+H569</f>
        <v>2540000</v>
      </c>
      <c r="J569" s="98"/>
      <c r="M569" s="31"/>
    </row>
    <row r="570" spans="1:13" s="3" customFormat="1" ht="18.55" outlineLevel="1">
      <c r="A570" s="98"/>
      <c r="B570" s="575"/>
      <c r="C570" s="156" t="s">
        <v>39</v>
      </c>
      <c r="D570" s="37" t="s">
        <v>24</v>
      </c>
      <c r="E570" s="19" t="s">
        <v>1</v>
      </c>
      <c r="F570" s="157">
        <v>3</v>
      </c>
      <c r="G570" s="150">
        <f>F572</f>
        <v>2</v>
      </c>
      <c r="H570" s="20">
        <v>0</v>
      </c>
      <c r="I570" s="17">
        <f t="shared" ref="I570:I576" si="61">I569+H570</f>
        <v>2540000</v>
      </c>
      <c r="J570" s="98"/>
      <c r="M570" s="31"/>
    </row>
    <row r="571" spans="1:13" s="3" customFormat="1" ht="18.55" outlineLevel="1">
      <c r="A571" s="98"/>
      <c r="B571" s="575"/>
      <c r="C571" s="156" t="s">
        <v>39</v>
      </c>
      <c r="D571" s="37" t="s">
        <v>0</v>
      </c>
      <c r="E571" s="19" t="s">
        <v>17</v>
      </c>
      <c r="F571" s="157">
        <v>2</v>
      </c>
      <c r="G571" s="150">
        <f>F569</f>
        <v>3</v>
      </c>
      <c r="H571" s="20">
        <v>10000</v>
      </c>
      <c r="I571" s="17">
        <f t="shared" si="61"/>
        <v>2550000</v>
      </c>
      <c r="J571" s="98"/>
      <c r="M571" s="31"/>
    </row>
    <row r="572" spans="1:13" s="3" customFormat="1" ht="18.55" outlineLevel="1">
      <c r="A572" s="98"/>
      <c r="B572" s="575"/>
      <c r="C572" s="156" t="s">
        <v>39</v>
      </c>
      <c r="D572" s="37" t="s">
        <v>16</v>
      </c>
      <c r="E572" s="19" t="s">
        <v>17</v>
      </c>
      <c r="F572" s="154">
        <v>2</v>
      </c>
      <c r="G572" s="151">
        <f>F570</f>
        <v>3</v>
      </c>
      <c r="H572" s="20">
        <v>10000</v>
      </c>
      <c r="I572" s="17">
        <f t="shared" si="61"/>
        <v>2560000</v>
      </c>
      <c r="J572" s="98"/>
      <c r="M572" s="31"/>
    </row>
    <row r="573" spans="1:13" s="3" customFormat="1" ht="18.55" outlineLevel="1">
      <c r="A573" s="98"/>
      <c r="B573" s="576" t="s">
        <v>7</v>
      </c>
      <c r="C573" s="156" t="s">
        <v>39</v>
      </c>
      <c r="D573" s="130" t="s">
        <v>5</v>
      </c>
      <c r="E573" s="23" t="s">
        <v>1</v>
      </c>
      <c r="F573" s="159">
        <v>3</v>
      </c>
      <c r="G573" s="152">
        <f>F575</f>
        <v>1</v>
      </c>
      <c r="H573" s="24"/>
      <c r="I573" s="17">
        <f t="shared" si="61"/>
        <v>2560000</v>
      </c>
      <c r="J573" s="98"/>
      <c r="M573" s="31"/>
    </row>
    <row r="574" spans="1:13" s="3" customFormat="1" ht="18.55" outlineLevel="1">
      <c r="A574" s="98"/>
      <c r="B574" s="576"/>
      <c r="C574" s="156" t="s">
        <v>39</v>
      </c>
      <c r="D574" s="124" t="s">
        <v>14</v>
      </c>
      <c r="E574" s="23" t="s">
        <v>1</v>
      </c>
      <c r="F574" s="160">
        <v>3</v>
      </c>
      <c r="G574" s="152">
        <f>F576</f>
        <v>1</v>
      </c>
      <c r="H574" s="24">
        <v>0</v>
      </c>
      <c r="I574" s="17">
        <f t="shared" si="61"/>
        <v>2560000</v>
      </c>
      <c r="J574" s="98"/>
      <c r="M574" s="31"/>
    </row>
    <row r="575" spans="1:13" s="3" customFormat="1" ht="18.55" outlineLevel="1">
      <c r="A575" s="98"/>
      <c r="B575" s="576"/>
      <c r="C575" s="156" t="s">
        <v>39</v>
      </c>
      <c r="D575" s="124" t="s">
        <v>16</v>
      </c>
      <c r="E575" s="23" t="s">
        <v>17</v>
      </c>
      <c r="F575" s="160">
        <v>1</v>
      </c>
      <c r="G575" s="152">
        <f>F573</f>
        <v>3</v>
      </c>
      <c r="H575" s="24">
        <v>10000</v>
      </c>
      <c r="I575" s="17">
        <f t="shared" si="61"/>
        <v>2570000</v>
      </c>
      <c r="J575" s="98"/>
      <c r="M575" s="31"/>
    </row>
    <row r="576" spans="1:13" s="3" customFormat="1" ht="18.55" outlineLevel="1">
      <c r="A576" s="98"/>
      <c r="B576" s="576"/>
      <c r="C576" s="156" t="s">
        <v>39</v>
      </c>
      <c r="D576" s="124" t="s">
        <v>0</v>
      </c>
      <c r="E576" s="23" t="s">
        <v>17</v>
      </c>
      <c r="F576" s="155">
        <v>1</v>
      </c>
      <c r="G576" s="153">
        <f>F574</f>
        <v>3</v>
      </c>
      <c r="H576" s="24">
        <v>10000</v>
      </c>
      <c r="I576" s="17">
        <f t="shared" si="61"/>
        <v>2580000</v>
      </c>
      <c r="J576" s="98"/>
      <c r="M576" s="31"/>
    </row>
    <row r="577" spans="1:13" s="3" customFormat="1" ht="18.55" outlineLevel="1">
      <c r="A577" s="98"/>
      <c r="B577" s="574" t="s">
        <v>8</v>
      </c>
      <c r="C577" s="156" t="s">
        <v>39</v>
      </c>
      <c r="D577" s="123" t="s">
        <v>4</v>
      </c>
      <c r="E577" s="15" t="s">
        <v>1</v>
      </c>
      <c r="F577" s="156">
        <v>3</v>
      </c>
      <c r="G577" s="150">
        <f>F579</f>
        <v>2</v>
      </c>
      <c r="H577" s="16">
        <v>0</v>
      </c>
      <c r="I577" s="17">
        <f>I576+H577</f>
        <v>2580000</v>
      </c>
      <c r="J577" s="98"/>
      <c r="M577" s="31"/>
    </row>
    <row r="578" spans="1:13" s="3" customFormat="1" ht="18.55" outlineLevel="1">
      <c r="A578" s="98"/>
      <c r="B578" s="575"/>
      <c r="C578" s="156" t="s">
        <v>39</v>
      </c>
      <c r="D578" s="37" t="s">
        <v>24</v>
      </c>
      <c r="E578" s="19" t="s">
        <v>1</v>
      </c>
      <c r="F578" s="157">
        <v>3</v>
      </c>
      <c r="G578" s="150">
        <f>F580</f>
        <v>2</v>
      </c>
      <c r="H578" s="20">
        <v>0</v>
      </c>
      <c r="I578" s="17">
        <f t="shared" ref="I578:I584" si="62">I577+H578</f>
        <v>2580000</v>
      </c>
      <c r="J578" s="98"/>
      <c r="M578" s="31"/>
    </row>
    <row r="579" spans="1:13" s="3" customFormat="1" ht="18.55" outlineLevel="1">
      <c r="A579" s="98"/>
      <c r="B579" s="575"/>
      <c r="C579" s="156" t="s">
        <v>39</v>
      </c>
      <c r="D579" s="37" t="s">
        <v>0</v>
      </c>
      <c r="E579" s="19" t="s">
        <v>17</v>
      </c>
      <c r="F579" s="157">
        <v>2</v>
      </c>
      <c r="G579" s="150">
        <f>F577</f>
        <v>3</v>
      </c>
      <c r="H579" s="20">
        <v>10000</v>
      </c>
      <c r="I579" s="17">
        <f t="shared" si="62"/>
        <v>2590000</v>
      </c>
      <c r="J579" s="98"/>
      <c r="M579" s="31"/>
    </row>
    <row r="580" spans="1:13" s="3" customFormat="1" ht="18.55" outlineLevel="1">
      <c r="A580" s="98"/>
      <c r="B580" s="575"/>
      <c r="C580" s="156" t="s">
        <v>39</v>
      </c>
      <c r="D580" s="37" t="s">
        <v>14</v>
      </c>
      <c r="E580" s="19" t="s">
        <v>17</v>
      </c>
      <c r="F580" s="154">
        <v>2</v>
      </c>
      <c r="G580" s="151">
        <f>F578</f>
        <v>3</v>
      </c>
      <c r="H580" s="20">
        <v>10000</v>
      </c>
      <c r="I580" s="17">
        <f t="shared" si="62"/>
        <v>2600000</v>
      </c>
      <c r="J580" s="98"/>
      <c r="M580" s="31"/>
    </row>
    <row r="581" spans="1:13" s="3" customFormat="1" ht="18.55" outlineLevel="1">
      <c r="A581" s="98"/>
      <c r="B581" s="576" t="s">
        <v>10</v>
      </c>
      <c r="C581" s="156" t="s">
        <v>39</v>
      </c>
      <c r="D581" s="130" t="s">
        <v>25</v>
      </c>
      <c r="E581" s="23" t="s">
        <v>1</v>
      </c>
      <c r="F581" s="159">
        <v>3</v>
      </c>
      <c r="G581" s="152">
        <f>F583</f>
        <v>1</v>
      </c>
      <c r="H581" s="24"/>
      <c r="I581" s="17">
        <f t="shared" si="62"/>
        <v>2600000</v>
      </c>
      <c r="J581" s="98"/>
      <c r="M581" s="31"/>
    </row>
    <row r="582" spans="1:13" s="3" customFormat="1" ht="18.55" outlineLevel="1">
      <c r="A582" s="98"/>
      <c r="B582" s="576"/>
      <c r="C582" s="156" t="s">
        <v>39</v>
      </c>
      <c r="D582" s="124" t="s">
        <v>16</v>
      </c>
      <c r="E582" s="23" t="s">
        <v>1</v>
      </c>
      <c r="F582" s="160">
        <v>3</v>
      </c>
      <c r="G582" s="152">
        <f>F584</f>
        <v>1</v>
      </c>
      <c r="H582" s="24">
        <v>0</v>
      </c>
      <c r="I582" s="17">
        <f t="shared" si="62"/>
        <v>2600000</v>
      </c>
      <c r="J582" s="98"/>
      <c r="M582" s="31"/>
    </row>
    <row r="583" spans="1:13" s="3" customFormat="1" ht="18.55" outlineLevel="1">
      <c r="A583" s="98"/>
      <c r="B583" s="576"/>
      <c r="C583" s="156" t="s">
        <v>39</v>
      </c>
      <c r="D583" s="124" t="s">
        <v>4</v>
      </c>
      <c r="E583" s="23" t="s">
        <v>17</v>
      </c>
      <c r="F583" s="160">
        <v>1</v>
      </c>
      <c r="G583" s="152">
        <f>F581</f>
        <v>3</v>
      </c>
      <c r="H583" s="24">
        <v>10000</v>
      </c>
      <c r="I583" s="17">
        <f t="shared" si="62"/>
        <v>2610000</v>
      </c>
      <c r="J583" s="98"/>
      <c r="M583" s="31"/>
    </row>
    <row r="584" spans="1:13" s="3" customFormat="1" ht="18.55" outlineLevel="1">
      <c r="A584" s="98"/>
      <c r="B584" s="576"/>
      <c r="C584" s="156" t="s">
        <v>39</v>
      </c>
      <c r="D584" s="124" t="s">
        <v>5</v>
      </c>
      <c r="E584" s="23" t="s">
        <v>17</v>
      </c>
      <c r="F584" s="155">
        <v>1</v>
      </c>
      <c r="G584" s="153">
        <f>F582</f>
        <v>3</v>
      </c>
      <c r="H584" s="24">
        <v>10000</v>
      </c>
      <c r="I584" s="17">
        <f t="shared" si="62"/>
        <v>2620000</v>
      </c>
      <c r="J584" s="98"/>
      <c r="M584" s="31"/>
    </row>
    <row r="585" spans="1:13" ht="18.55" outlineLevel="1">
      <c r="A585" s="98"/>
      <c r="B585" s="574" t="s">
        <v>31</v>
      </c>
      <c r="C585" s="156" t="s">
        <v>39</v>
      </c>
      <c r="D585" s="123" t="s">
        <v>14</v>
      </c>
      <c r="E585" s="15" t="s">
        <v>1</v>
      </c>
      <c r="F585" s="156">
        <v>3</v>
      </c>
      <c r="G585" s="150">
        <f>F587</f>
        <v>2</v>
      </c>
      <c r="H585" s="16">
        <v>0</v>
      </c>
      <c r="I585" s="17">
        <f>I584+H585</f>
        <v>2620000</v>
      </c>
      <c r="J585" s="98"/>
    </row>
    <row r="586" spans="1:13" ht="18.55" outlineLevel="1">
      <c r="A586" s="98"/>
      <c r="B586" s="575"/>
      <c r="C586" s="156" t="s">
        <v>39</v>
      </c>
      <c r="D586" s="37" t="s">
        <v>16</v>
      </c>
      <c r="E586" s="19" t="s">
        <v>1</v>
      </c>
      <c r="F586" s="157">
        <v>3</v>
      </c>
      <c r="G586" s="150">
        <f>F588</f>
        <v>2</v>
      </c>
      <c r="H586" s="20">
        <v>0</v>
      </c>
      <c r="I586" s="17">
        <f t="shared" ref="I586:I592" si="63">I585+H586</f>
        <v>2620000</v>
      </c>
      <c r="J586" s="98"/>
    </row>
    <row r="587" spans="1:13" ht="18.55" outlineLevel="1">
      <c r="A587" s="98"/>
      <c r="B587" s="575"/>
      <c r="C587" s="156" t="s">
        <v>39</v>
      </c>
      <c r="D587" s="37" t="s">
        <v>25</v>
      </c>
      <c r="E587" s="19" t="s">
        <v>17</v>
      </c>
      <c r="F587" s="157">
        <v>2</v>
      </c>
      <c r="G587" s="150">
        <f>F585</f>
        <v>3</v>
      </c>
      <c r="H587" s="20">
        <v>10000</v>
      </c>
      <c r="I587" s="17">
        <f t="shared" si="63"/>
        <v>2630000</v>
      </c>
      <c r="J587" s="98"/>
    </row>
    <row r="588" spans="1:13" ht="18.55" outlineLevel="1">
      <c r="A588" s="98"/>
      <c r="B588" s="575"/>
      <c r="C588" s="156" t="s">
        <v>39</v>
      </c>
      <c r="D588" s="37" t="s">
        <v>5</v>
      </c>
      <c r="E588" s="19" t="s">
        <v>17</v>
      </c>
      <c r="F588" s="154">
        <v>2</v>
      </c>
      <c r="G588" s="151">
        <f>F586</f>
        <v>3</v>
      </c>
      <c r="H588" s="20">
        <v>10000</v>
      </c>
      <c r="I588" s="17">
        <f t="shared" si="63"/>
        <v>2640000</v>
      </c>
      <c r="J588" s="98"/>
    </row>
    <row r="589" spans="1:13" s="3" customFormat="1" ht="18.55" outlineLevel="1">
      <c r="A589" s="98"/>
      <c r="B589" s="576" t="s">
        <v>36</v>
      </c>
      <c r="C589" s="156" t="s">
        <v>39</v>
      </c>
      <c r="D589" s="130" t="s">
        <v>25</v>
      </c>
      <c r="E589" s="23" t="s">
        <v>1</v>
      </c>
      <c r="F589" s="159">
        <v>3</v>
      </c>
      <c r="G589" s="152">
        <f>F591</f>
        <v>1</v>
      </c>
      <c r="H589" s="24"/>
      <c r="I589" s="17">
        <f t="shared" si="63"/>
        <v>2640000</v>
      </c>
      <c r="J589" s="98"/>
      <c r="M589" s="31"/>
    </row>
    <row r="590" spans="1:13" s="3" customFormat="1" ht="18.55" outlineLevel="1">
      <c r="A590" s="98"/>
      <c r="B590" s="576"/>
      <c r="C590" s="156" t="s">
        <v>39</v>
      </c>
      <c r="D590" s="124" t="s">
        <v>5</v>
      </c>
      <c r="E590" s="23" t="s">
        <v>1</v>
      </c>
      <c r="F590" s="160">
        <v>3</v>
      </c>
      <c r="G590" s="152">
        <f>F592</f>
        <v>1</v>
      </c>
      <c r="H590" s="24">
        <v>0</v>
      </c>
      <c r="I590" s="17">
        <f t="shared" si="63"/>
        <v>2640000</v>
      </c>
      <c r="J590" s="98"/>
      <c r="M590" s="31"/>
    </row>
    <row r="591" spans="1:13" s="3" customFormat="1" ht="18.55" outlineLevel="1">
      <c r="A591" s="98"/>
      <c r="B591" s="576"/>
      <c r="C591" s="156" t="s">
        <v>39</v>
      </c>
      <c r="D591" s="124" t="s">
        <v>14</v>
      </c>
      <c r="E591" s="23" t="s">
        <v>17</v>
      </c>
      <c r="F591" s="160">
        <v>1</v>
      </c>
      <c r="G591" s="152">
        <f>F589</f>
        <v>3</v>
      </c>
      <c r="H591" s="24">
        <v>10000</v>
      </c>
      <c r="I591" s="17">
        <f t="shared" si="63"/>
        <v>2650000</v>
      </c>
      <c r="J591" s="98"/>
      <c r="M591" s="31"/>
    </row>
    <row r="592" spans="1:13" s="3" customFormat="1" ht="18.55" outlineLevel="1">
      <c r="A592" s="98"/>
      <c r="B592" s="576"/>
      <c r="C592" s="164" t="s">
        <v>39</v>
      </c>
      <c r="D592" s="124" t="s">
        <v>16</v>
      </c>
      <c r="E592" s="23" t="s">
        <v>17</v>
      </c>
      <c r="F592" s="155">
        <v>1</v>
      </c>
      <c r="G592" s="153">
        <f>F590</f>
        <v>3</v>
      </c>
      <c r="H592" s="24">
        <v>10000</v>
      </c>
      <c r="I592" s="17">
        <f t="shared" si="63"/>
        <v>2660000</v>
      </c>
      <c r="J592" s="98"/>
      <c r="M592" s="31"/>
    </row>
    <row r="593" spans="1:13" s="3" customFormat="1" ht="18.55">
      <c r="A593" s="98"/>
      <c r="B593" s="6" t="s">
        <v>217</v>
      </c>
      <c r="C593" s="7"/>
      <c r="D593" s="122"/>
      <c r="E593" s="9"/>
      <c r="F593" s="9"/>
      <c r="G593" s="9"/>
      <c r="H593" s="11">
        <f>SUM(H594:H618)</f>
        <v>180000</v>
      </c>
      <c r="I593" s="12">
        <v>0</v>
      </c>
      <c r="J593" s="98"/>
      <c r="M593" s="31"/>
    </row>
    <row r="594" spans="1:13" s="3" customFormat="1" ht="18.55" outlineLevel="1">
      <c r="A594" s="98"/>
      <c r="B594" s="574" t="s">
        <v>2</v>
      </c>
      <c r="C594" s="166" t="s">
        <v>39</v>
      </c>
      <c r="D594" s="123" t="s">
        <v>25</v>
      </c>
      <c r="E594" s="15" t="s">
        <v>1</v>
      </c>
      <c r="F594" s="168">
        <v>3</v>
      </c>
      <c r="G594" s="150">
        <f>F596</f>
        <v>0</v>
      </c>
      <c r="H594" s="16">
        <v>0</v>
      </c>
      <c r="I594" s="17">
        <f>I592+H594</f>
        <v>2660000</v>
      </c>
      <c r="J594" s="98"/>
      <c r="M594" s="31"/>
    </row>
    <row r="595" spans="1:13" s="3" customFormat="1" ht="18.55" outlineLevel="1">
      <c r="A595" s="98"/>
      <c r="B595" s="574"/>
      <c r="C595" s="166" t="s">
        <v>39</v>
      </c>
      <c r="D595" s="123" t="s">
        <v>5</v>
      </c>
      <c r="E595" s="15" t="s">
        <v>1</v>
      </c>
      <c r="F595" s="167">
        <v>3</v>
      </c>
      <c r="G595" s="150">
        <f>F597</f>
        <v>0</v>
      </c>
      <c r="H595" s="16">
        <v>0</v>
      </c>
      <c r="I595" s="17">
        <f t="shared" ref="I595:I601" si="64">I594+H595</f>
        <v>2660000</v>
      </c>
      <c r="J595" s="98"/>
      <c r="M595" s="31"/>
    </row>
    <row r="596" spans="1:13" s="3" customFormat="1" ht="18.55" outlineLevel="1">
      <c r="A596" s="98"/>
      <c r="B596" s="574"/>
      <c r="C596" s="166" t="s">
        <v>39</v>
      </c>
      <c r="D596" s="37" t="s">
        <v>14</v>
      </c>
      <c r="E596" s="19" t="s">
        <v>17</v>
      </c>
      <c r="F596" s="167">
        <v>0</v>
      </c>
      <c r="G596" s="150">
        <f>F594</f>
        <v>3</v>
      </c>
      <c r="H596" s="20">
        <v>10000</v>
      </c>
      <c r="I596" s="17">
        <f t="shared" si="64"/>
        <v>2670000</v>
      </c>
      <c r="J596" s="98"/>
      <c r="M596" s="31"/>
    </row>
    <row r="597" spans="1:13" s="3" customFormat="1" ht="18.55" outlineLevel="1">
      <c r="A597" s="98"/>
      <c r="B597" s="575"/>
      <c r="C597" s="166" t="s">
        <v>39</v>
      </c>
      <c r="D597" s="37" t="s">
        <v>24</v>
      </c>
      <c r="E597" s="19" t="s">
        <v>17</v>
      </c>
      <c r="F597" s="163">
        <v>0</v>
      </c>
      <c r="G597" s="151">
        <f>F595</f>
        <v>3</v>
      </c>
      <c r="H597" s="20">
        <v>10000</v>
      </c>
      <c r="I597" s="17">
        <f t="shared" si="64"/>
        <v>2680000</v>
      </c>
      <c r="J597" s="98"/>
      <c r="M597" s="31"/>
    </row>
    <row r="598" spans="1:13" s="3" customFormat="1" ht="18.55" outlineLevel="1">
      <c r="A598" s="98"/>
      <c r="B598" s="576" t="s">
        <v>3</v>
      </c>
      <c r="C598" s="166" t="s">
        <v>39</v>
      </c>
      <c r="D598" s="124" t="s">
        <v>9</v>
      </c>
      <c r="E598" s="23" t="str">
        <f>E594</f>
        <v>Thắng</v>
      </c>
      <c r="F598" s="169">
        <v>3</v>
      </c>
      <c r="G598" s="152">
        <f>F600</f>
        <v>1</v>
      </c>
      <c r="H598" s="24">
        <v>0</v>
      </c>
      <c r="I598" s="17">
        <f t="shared" si="64"/>
        <v>2680000</v>
      </c>
      <c r="J598" s="98"/>
      <c r="M598" s="31"/>
    </row>
    <row r="599" spans="1:13" s="3" customFormat="1" ht="18.55" outlineLevel="1">
      <c r="A599" s="98"/>
      <c r="B599" s="576"/>
      <c r="C599" s="166" t="s">
        <v>39</v>
      </c>
      <c r="D599" s="124" t="s">
        <v>0</v>
      </c>
      <c r="E599" s="23" t="s">
        <v>1</v>
      </c>
      <c r="F599" s="170">
        <v>3</v>
      </c>
      <c r="G599" s="152">
        <f>F601</f>
        <v>1</v>
      </c>
      <c r="H599" s="24">
        <v>0</v>
      </c>
      <c r="I599" s="17">
        <f t="shared" si="64"/>
        <v>2680000</v>
      </c>
      <c r="J599" s="98"/>
      <c r="M599" s="31"/>
    </row>
    <row r="600" spans="1:13" s="3" customFormat="1" ht="18.55" outlineLevel="1">
      <c r="A600" s="98"/>
      <c r="B600" s="576"/>
      <c r="C600" s="166" t="s">
        <v>39</v>
      </c>
      <c r="D600" s="124" t="s">
        <v>25</v>
      </c>
      <c r="E600" s="23" t="s">
        <v>17</v>
      </c>
      <c r="F600" s="170">
        <v>1</v>
      </c>
      <c r="G600" s="152">
        <f>F598</f>
        <v>3</v>
      </c>
      <c r="H600" s="24">
        <v>10000</v>
      </c>
      <c r="I600" s="17">
        <f t="shared" si="64"/>
        <v>2690000</v>
      </c>
      <c r="J600" s="98"/>
      <c r="M600" s="31"/>
    </row>
    <row r="601" spans="1:13" s="3" customFormat="1" ht="18.55" outlineLevel="1">
      <c r="A601" s="98"/>
      <c r="B601" s="576"/>
      <c r="C601" s="166" t="s">
        <v>39</v>
      </c>
      <c r="D601" s="124" t="s">
        <v>24</v>
      </c>
      <c r="E601" s="23" t="s">
        <v>17</v>
      </c>
      <c r="F601" s="165">
        <v>1</v>
      </c>
      <c r="G601" s="153">
        <f>F599</f>
        <v>3</v>
      </c>
      <c r="H601" s="24">
        <v>10000</v>
      </c>
      <c r="I601" s="17">
        <f t="shared" si="64"/>
        <v>2700000</v>
      </c>
      <c r="J601" s="98"/>
      <c r="M601" s="31"/>
    </row>
    <row r="602" spans="1:13" s="3" customFormat="1" ht="18.55" outlineLevel="1">
      <c r="A602" s="98"/>
      <c r="B602" s="574" t="s">
        <v>6</v>
      </c>
      <c r="C602" s="166" t="s">
        <v>39</v>
      </c>
      <c r="D602" s="123" t="s">
        <v>25</v>
      </c>
      <c r="E602" s="15" t="s">
        <v>1</v>
      </c>
      <c r="F602" s="166">
        <v>3</v>
      </c>
      <c r="G602" s="150">
        <f>F604</f>
        <v>1</v>
      </c>
      <c r="H602" s="16">
        <v>0</v>
      </c>
      <c r="I602" s="17">
        <f>I601+H602</f>
        <v>2700000</v>
      </c>
      <c r="J602" s="98"/>
      <c r="M602" s="31"/>
    </row>
    <row r="603" spans="1:13" s="3" customFormat="1" ht="18.55" outlineLevel="1">
      <c r="A603" s="98"/>
      <c r="B603" s="575"/>
      <c r="C603" s="166" t="s">
        <v>39</v>
      </c>
      <c r="D603" s="37" t="s">
        <v>24</v>
      </c>
      <c r="E603" s="19" t="s">
        <v>1</v>
      </c>
      <c r="F603" s="167">
        <v>3</v>
      </c>
      <c r="G603" s="150">
        <f>F605</f>
        <v>1</v>
      </c>
      <c r="H603" s="20">
        <v>0</v>
      </c>
      <c r="I603" s="17">
        <f t="shared" ref="I603:I609" si="65">I602+H603</f>
        <v>2700000</v>
      </c>
      <c r="J603" s="98"/>
      <c r="M603" s="31"/>
    </row>
    <row r="604" spans="1:13" s="3" customFormat="1" ht="18.55" outlineLevel="1">
      <c r="A604" s="98"/>
      <c r="B604" s="575"/>
      <c r="C604" s="166" t="s">
        <v>39</v>
      </c>
      <c r="D604" s="37" t="s">
        <v>0</v>
      </c>
      <c r="E604" s="19" t="s">
        <v>17</v>
      </c>
      <c r="F604" s="167">
        <v>1</v>
      </c>
      <c r="G604" s="150">
        <f>F602</f>
        <v>3</v>
      </c>
      <c r="H604" s="20">
        <v>10000</v>
      </c>
      <c r="I604" s="17">
        <f t="shared" si="65"/>
        <v>2710000</v>
      </c>
      <c r="J604" s="98"/>
      <c r="M604" s="31"/>
    </row>
    <row r="605" spans="1:13" s="3" customFormat="1" ht="18.55" outlineLevel="1">
      <c r="A605" s="98"/>
      <c r="B605" s="575"/>
      <c r="C605" s="166" t="s">
        <v>39</v>
      </c>
      <c r="D605" s="37" t="s">
        <v>14</v>
      </c>
      <c r="E605" s="19" t="s">
        <v>17</v>
      </c>
      <c r="F605" s="163">
        <f>F604</f>
        <v>1</v>
      </c>
      <c r="G605" s="151">
        <f>F603</f>
        <v>3</v>
      </c>
      <c r="H605" s="20">
        <v>10000</v>
      </c>
      <c r="I605" s="17">
        <f t="shared" si="65"/>
        <v>2720000</v>
      </c>
      <c r="J605" s="98"/>
      <c r="M605" s="31"/>
    </row>
    <row r="606" spans="1:13" s="3" customFormat="1" ht="18.55" outlineLevel="1">
      <c r="A606" s="98"/>
      <c r="B606" s="576" t="s">
        <v>7</v>
      </c>
      <c r="C606" s="166" t="s">
        <v>39</v>
      </c>
      <c r="D606" s="130" t="s">
        <v>25</v>
      </c>
      <c r="E606" s="23" t="s">
        <v>1</v>
      </c>
      <c r="F606" s="169">
        <v>3</v>
      </c>
      <c r="G606" s="152">
        <f>F608</f>
        <v>2</v>
      </c>
      <c r="H606" s="24"/>
      <c r="I606" s="17">
        <f t="shared" si="65"/>
        <v>2720000</v>
      </c>
      <c r="J606" s="98"/>
      <c r="M606" s="31"/>
    </row>
    <row r="607" spans="1:13" s="3" customFormat="1" ht="18.55" outlineLevel="1">
      <c r="A607" s="98"/>
      <c r="B607" s="576"/>
      <c r="C607" s="166" t="s">
        <v>39</v>
      </c>
      <c r="D607" s="124" t="s">
        <v>14</v>
      </c>
      <c r="E607" s="23" t="s">
        <v>1</v>
      </c>
      <c r="F607" s="170">
        <v>3</v>
      </c>
      <c r="G607" s="152">
        <f>F609</f>
        <v>2</v>
      </c>
      <c r="H607" s="24">
        <v>0</v>
      </c>
      <c r="I607" s="17">
        <f t="shared" si="65"/>
        <v>2720000</v>
      </c>
      <c r="J607" s="98"/>
      <c r="M607" s="31"/>
    </row>
    <row r="608" spans="1:13" s="3" customFormat="1" ht="18.55" outlineLevel="1">
      <c r="A608" s="98"/>
      <c r="B608" s="576"/>
      <c r="C608" s="166" t="s">
        <v>39</v>
      </c>
      <c r="D608" s="124" t="s">
        <v>9</v>
      </c>
      <c r="E608" s="23" t="s">
        <v>17</v>
      </c>
      <c r="F608" s="170">
        <v>2</v>
      </c>
      <c r="G608" s="152">
        <f>F606</f>
        <v>3</v>
      </c>
      <c r="H608" s="24">
        <v>10000</v>
      </c>
      <c r="I608" s="17">
        <f t="shared" si="65"/>
        <v>2730000</v>
      </c>
      <c r="J608" s="98"/>
      <c r="M608" s="31"/>
    </row>
    <row r="609" spans="1:13" s="3" customFormat="1" ht="18.55" outlineLevel="1">
      <c r="A609" s="98"/>
      <c r="B609" s="576"/>
      <c r="C609" s="166" t="s">
        <v>39</v>
      </c>
      <c r="D609" s="124" t="s">
        <v>0</v>
      </c>
      <c r="E609" s="23" t="s">
        <v>17</v>
      </c>
      <c r="F609" s="165">
        <f>F608</f>
        <v>2</v>
      </c>
      <c r="G609" s="153">
        <f>F607</f>
        <v>3</v>
      </c>
      <c r="H609" s="24">
        <v>10000</v>
      </c>
      <c r="I609" s="17">
        <f t="shared" si="65"/>
        <v>2740000</v>
      </c>
      <c r="J609" s="98"/>
      <c r="M609" s="31"/>
    </row>
    <row r="610" spans="1:13" s="3" customFormat="1" ht="18.55">
      <c r="A610" s="98"/>
      <c r="B610" s="6" t="s">
        <v>218</v>
      </c>
      <c r="C610" s="7"/>
      <c r="D610" s="122"/>
      <c r="E610" s="9"/>
      <c r="F610" s="9"/>
      <c r="G610" s="9"/>
      <c r="H610" s="11">
        <f>SUM(H611:H631)</f>
        <v>60000</v>
      </c>
      <c r="I610" s="12">
        <v>0</v>
      </c>
      <c r="J610" s="98"/>
      <c r="M610" s="31"/>
    </row>
    <row r="611" spans="1:13" s="3" customFormat="1" ht="18.55" outlineLevel="1">
      <c r="A611" s="98"/>
      <c r="B611" s="574" t="s">
        <v>8</v>
      </c>
      <c r="C611" s="166" t="s">
        <v>39</v>
      </c>
      <c r="D611" s="123" t="s">
        <v>0</v>
      </c>
      <c r="E611" s="15" t="s">
        <v>1</v>
      </c>
      <c r="F611" s="166">
        <v>3</v>
      </c>
      <c r="G611" s="150">
        <f>F613</f>
        <v>1</v>
      </c>
      <c r="H611" s="16">
        <v>0</v>
      </c>
      <c r="I611" s="17">
        <f>I609+H611</f>
        <v>2740000</v>
      </c>
      <c r="J611" s="98"/>
      <c r="M611" s="31"/>
    </row>
    <row r="612" spans="1:13" s="3" customFormat="1" ht="18.55" outlineLevel="1">
      <c r="A612" s="98"/>
      <c r="B612" s="575"/>
      <c r="C612" s="166" t="s">
        <v>39</v>
      </c>
      <c r="D612" s="37" t="s">
        <v>16</v>
      </c>
      <c r="E612" s="19" t="s">
        <v>1</v>
      </c>
      <c r="F612" s="167">
        <v>3</v>
      </c>
      <c r="G612" s="150">
        <f>F614</f>
        <v>1</v>
      </c>
      <c r="H612" s="20">
        <v>0</v>
      </c>
      <c r="I612" s="17">
        <f t="shared" ref="I612:I618" si="66">I611+H612</f>
        <v>2740000</v>
      </c>
      <c r="J612" s="98"/>
      <c r="M612" s="31"/>
    </row>
    <row r="613" spans="1:13" s="3" customFormat="1" ht="18.55" outlineLevel="1">
      <c r="A613" s="98"/>
      <c r="B613" s="575"/>
      <c r="C613" s="166" t="s">
        <v>39</v>
      </c>
      <c r="D613" s="37" t="s">
        <v>25</v>
      </c>
      <c r="E613" s="19" t="s">
        <v>17</v>
      </c>
      <c r="F613" s="167">
        <v>1</v>
      </c>
      <c r="G613" s="150">
        <f>F611</f>
        <v>3</v>
      </c>
      <c r="H613" s="20">
        <v>10000</v>
      </c>
      <c r="I613" s="17">
        <f t="shared" si="66"/>
        <v>2750000</v>
      </c>
      <c r="J613" s="98"/>
      <c r="M613" s="31"/>
    </row>
    <row r="614" spans="1:13" s="3" customFormat="1" ht="18.55" outlineLevel="1">
      <c r="A614" s="98"/>
      <c r="B614" s="575"/>
      <c r="C614" s="166" t="s">
        <v>39</v>
      </c>
      <c r="D614" s="37" t="s">
        <v>5</v>
      </c>
      <c r="E614" s="19" t="s">
        <v>17</v>
      </c>
      <c r="F614" s="163">
        <f>F613</f>
        <v>1</v>
      </c>
      <c r="G614" s="151">
        <f>F612</f>
        <v>3</v>
      </c>
      <c r="H614" s="20">
        <v>10000</v>
      </c>
      <c r="I614" s="17">
        <f t="shared" si="66"/>
        <v>2760000</v>
      </c>
      <c r="J614" s="98"/>
      <c r="M614" s="31"/>
    </row>
    <row r="615" spans="1:13" s="3" customFormat="1" ht="18.55" outlineLevel="1">
      <c r="A615" s="98"/>
      <c r="B615" s="576" t="s">
        <v>10</v>
      </c>
      <c r="C615" s="166" t="s">
        <v>39</v>
      </c>
      <c r="D615" s="130" t="s">
        <v>0</v>
      </c>
      <c r="E615" s="23" t="s">
        <v>1</v>
      </c>
      <c r="F615" s="169">
        <v>3</v>
      </c>
      <c r="G615" s="152">
        <f>F617</f>
        <v>1</v>
      </c>
      <c r="H615" s="24"/>
      <c r="I615" s="17">
        <f t="shared" si="66"/>
        <v>2760000</v>
      </c>
      <c r="J615" s="98"/>
      <c r="M615" s="31"/>
    </row>
    <row r="616" spans="1:13" s="3" customFormat="1" ht="18.55" outlineLevel="1">
      <c r="A616" s="98"/>
      <c r="B616" s="576"/>
      <c r="C616" s="166" t="s">
        <v>39</v>
      </c>
      <c r="D616" s="124" t="s">
        <v>16</v>
      </c>
      <c r="E616" s="23" t="s">
        <v>1</v>
      </c>
      <c r="F616" s="170">
        <v>3</v>
      </c>
      <c r="G616" s="152">
        <f>F618</f>
        <v>1</v>
      </c>
      <c r="H616" s="24">
        <v>0</v>
      </c>
      <c r="I616" s="17">
        <f t="shared" si="66"/>
        <v>2760000</v>
      </c>
      <c r="J616" s="98"/>
      <c r="M616" s="31"/>
    </row>
    <row r="617" spans="1:13" s="3" customFormat="1" ht="18.55" outlineLevel="1">
      <c r="A617" s="98"/>
      <c r="B617" s="576"/>
      <c r="C617" s="166" t="s">
        <v>39</v>
      </c>
      <c r="D617" s="124" t="s">
        <v>25</v>
      </c>
      <c r="E617" s="23" t="s">
        <v>17</v>
      </c>
      <c r="F617" s="170">
        <v>1</v>
      </c>
      <c r="G617" s="152">
        <f>F615</f>
        <v>3</v>
      </c>
      <c r="H617" s="24">
        <v>10000</v>
      </c>
      <c r="I617" s="17">
        <f t="shared" si="66"/>
        <v>2770000</v>
      </c>
      <c r="J617" s="98"/>
      <c r="M617" s="31"/>
    </row>
    <row r="618" spans="1:13" s="3" customFormat="1" ht="18.55" outlineLevel="1">
      <c r="A618" s="98"/>
      <c r="B618" s="576"/>
      <c r="C618" s="166" t="s">
        <v>39</v>
      </c>
      <c r="D618" s="124" t="s">
        <v>5</v>
      </c>
      <c r="E618" s="23" t="s">
        <v>17</v>
      </c>
      <c r="F618" s="165">
        <v>1</v>
      </c>
      <c r="G618" s="153">
        <f>F616</f>
        <v>3</v>
      </c>
      <c r="H618" s="24">
        <v>10000</v>
      </c>
      <c r="I618" s="17">
        <f t="shared" si="66"/>
        <v>2780000</v>
      </c>
      <c r="J618" s="98"/>
      <c r="M618" s="31"/>
    </row>
    <row r="619" spans="1:13" ht="18.55" outlineLevel="1">
      <c r="A619" s="98"/>
      <c r="B619" s="574" t="s">
        <v>31</v>
      </c>
      <c r="C619" s="166" t="s">
        <v>39</v>
      </c>
      <c r="D619" s="123" t="s">
        <v>0</v>
      </c>
      <c r="E619" s="15" t="s">
        <v>1</v>
      </c>
      <c r="F619" s="166">
        <v>3</v>
      </c>
      <c r="G619" s="150">
        <f>F621</f>
        <v>0</v>
      </c>
      <c r="H619" s="16">
        <v>0</v>
      </c>
      <c r="I619" s="17">
        <f>I618+H619</f>
        <v>2780000</v>
      </c>
      <c r="J619" s="98"/>
    </row>
    <row r="620" spans="1:13" ht="18.55" outlineLevel="1">
      <c r="A620" s="98"/>
      <c r="B620" s="575"/>
      <c r="C620" s="166" t="s">
        <v>39</v>
      </c>
      <c r="D620" s="37" t="s">
        <v>16</v>
      </c>
      <c r="E620" s="19" t="s">
        <v>1</v>
      </c>
      <c r="F620" s="167">
        <f>F619</f>
        <v>3</v>
      </c>
      <c r="G620" s="150">
        <f>F622</f>
        <v>0</v>
      </c>
      <c r="H620" s="20">
        <v>0</v>
      </c>
      <c r="I620" s="17">
        <f>I619+H620</f>
        <v>2780000</v>
      </c>
      <c r="J620" s="98"/>
    </row>
    <row r="621" spans="1:13" ht="18.55" outlineLevel="1">
      <c r="A621" s="98"/>
      <c r="B621" s="575"/>
      <c r="C621" s="166" t="s">
        <v>39</v>
      </c>
      <c r="D621" s="37" t="s">
        <v>25</v>
      </c>
      <c r="E621" s="19" t="s">
        <v>17</v>
      </c>
      <c r="F621" s="167">
        <v>0</v>
      </c>
      <c r="G621" s="150">
        <f>F619</f>
        <v>3</v>
      </c>
      <c r="H621" s="20">
        <v>10000</v>
      </c>
      <c r="I621" s="17">
        <f>I620+H621</f>
        <v>2790000</v>
      </c>
      <c r="J621" s="98"/>
    </row>
    <row r="622" spans="1:13" ht="18.55" outlineLevel="1">
      <c r="A622" s="98"/>
      <c r="B622" s="575"/>
      <c r="C622" s="166" t="s">
        <v>39</v>
      </c>
      <c r="D622" s="37" t="s">
        <v>5</v>
      </c>
      <c r="E622" s="19" t="s">
        <v>17</v>
      </c>
      <c r="F622" s="163">
        <f>F621</f>
        <v>0</v>
      </c>
      <c r="G622" s="151">
        <f>F620</f>
        <v>3</v>
      </c>
      <c r="H622" s="20">
        <v>10000</v>
      </c>
      <c r="I622" s="17">
        <f>I621+H622</f>
        <v>2800000</v>
      </c>
      <c r="J622" s="98"/>
    </row>
    <row r="623" spans="1:13" ht="18.55">
      <c r="A623" s="98"/>
      <c r="B623" s="2"/>
      <c r="C623" s="2"/>
      <c r="D623" s="171"/>
      <c r="E623" s="2"/>
      <c r="F623" s="172"/>
      <c r="G623" s="172"/>
      <c r="H623" s="2"/>
      <c r="I623" s="2"/>
      <c r="J623" s="98"/>
    </row>
    <row r="624" spans="1:13" ht="18.55">
      <c r="A624" s="98"/>
      <c r="B624" s="2"/>
      <c r="C624" s="2"/>
      <c r="D624" s="171"/>
      <c r="E624" s="2"/>
      <c r="F624" s="172"/>
      <c r="G624" s="172"/>
      <c r="H624" s="2"/>
      <c r="I624" s="2"/>
      <c r="J624" s="98"/>
    </row>
    <row r="625" spans="1:10" ht="18.55">
      <c r="A625" s="98"/>
      <c r="B625" s="2"/>
      <c r="C625" s="2"/>
      <c r="D625" s="171"/>
      <c r="E625" s="2"/>
      <c r="F625" s="172"/>
      <c r="G625" s="172"/>
      <c r="H625" s="2"/>
      <c r="I625" s="2"/>
      <c r="J625" s="98"/>
    </row>
    <row r="626" spans="1:10" ht="18.55">
      <c r="A626" s="98"/>
      <c r="B626" s="2"/>
      <c r="C626" s="2"/>
      <c r="D626" s="171"/>
      <c r="E626" s="2"/>
      <c r="F626" s="172"/>
      <c r="G626" s="172"/>
      <c r="H626" s="2"/>
      <c r="I626" s="2"/>
      <c r="J626" s="98"/>
    </row>
    <row r="627" spans="1:10" ht="18.55">
      <c r="A627" s="98"/>
      <c r="B627" s="2"/>
      <c r="C627" s="2"/>
      <c r="D627" s="171"/>
      <c r="E627" s="2"/>
      <c r="F627" s="172"/>
      <c r="G627" s="172"/>
      <c r="H627" s="2"/>
      <c r="I627" s="2"/>
      <c r="J627" s="98"/>
    </row>
    <row r="628" spans="1:10" ht="18.55">
      <c r="A628" s="98"/>
      <c r="B628" s="2"/>
      <c r="C628" s="2"/>
      <c r="D628" s="171"/>
      <c r="E628" s="2"/>
      <c r="F628" s="172"/>
      <c r="G628" s="172"/>
      <c r="H628" s="2"/>
      <c r="I628" s="2"/>
      <c r="J628" s="98"/>
    </row>
    <row r="629" spans="1:10" ht="18.55">
      <c r="A629" s="98"/>
      <c r="B629" s="2"/>
      <c r="C629" s="2"/>
      <c r="D629" s="171"/>
      <c r="E629" s="2"/>
      <c r="F629" s="172"/>
      <c r="G629" s="172"/>
      <c r="H629" s="2"/>
      <c r="I629" s="2"/>
      <c r="J629" s="98"/>
    </row>
    <row r="630" spans="1:10" ht="18.55">
      <c r="A630" s="98"/>
      <c r="B630" s="2"/>
      <c r="C630" s="2"/>
      <c r="D630" s="171"/>
      <c r="E630" s="2"/>
      <c r="F630" s="172"/>
      <c r="G630" s="172"/>
      <c r="H630" s="2"/>
      <c r="I630" s="2"/>
      <c r="J630" s="98"/>
    </row>
    <row r="631" spans="1:10" ht="18.55">
      <c r="A631" s="98"/>
      <c r="B631" s="2"/>
      <c r="C631" s="2"/>
      <c r="D631" s="171"/>
      <c r="E631" s="2"/>
      <c r="F631" s="172"/>
      <c r="G631" s="172"/>
      <c r="H631" s="2"/>
      <c r="I631" s="2"/>
      <c r="J631" s="98"/>
    </row>
    <row r="632" spans="1:10" ht="18.55">
      <c r="A632" s="98"/>
      <c r="B632" s="2"/>
      <c r="C632" s="2"/>
      <c r="D632" s="171"/>
      <c r="E632" s="2"/>
      <c r="F632" s="172"/>
      <c r="G632" s="172"/>
      <c r="H632" s="2"/>
      <c r="I632" s="2"/>
      <c r="J632" s="98"/>
    </row>
    <row r="633" spans="1:10" ht="18.55">
      <c r="A633" s="98"/>
      <c r="B633" s="2"/>
      <c r="C633" s="2"/>
      <c r="D633" s="171"/>
      <c r="E633" s="2"/>
      <c r="F633" s="172"/>
      <c r="G633" s="172"/>
      <c r="H633" s="2"/>
      <c r="I633" s="2"/>
      <c r="J633" s="98"/>
    </row>
    <row r="634" spans="1:10" ht="18.55">
      <c r="A634" s="98"/>
      <c r="B634" s="2"/>
      <c r="C634" s="2"/>
      <c r="D634" s="171"/>
      <c r="E634" s="2"/>
      <c r="F634" s="172"/>
      <c r="G634" s="172"/>
      <c r="H634" s="2"/>
      <c r="I634" s="2"/>
      <c r="J634" s="98"/>
    </row>
    <row r="635" spans="1:10" ht="18.55">
      <c r="J635" s="98"/>
    </row>
    <row r="636" spans="1:10" ht="18.55">
      <c r="J636" s="98"/>
    </row>
    <row r="637" spans="1:10" ht="18.55">
      <c r="J637" s="98"/>
    </row>
  </sheetData>
  <mergeCells count="152">
    <mergeCell ref="B435:B438"/>
    <mergeCell ref="B440:B443"/>
    <mergeCell ref="B444:B447"/>
    <mergeCell ref="B449:B452"/>
    <mergeCell ref="B453:B456"/>
    <mergeCell ref="B519:B522"/>
    <mergeCell ref="B523:B526"/>
    <mergeCell ref="B527:B530"/>
    <mergeCell ref="B499:B502"/>
    <mergeCell ref="B503:B506"/>
    <mergeCell ref="B507:B510"/>
    <mergeCell ref="B511:B514"/>
    <mergeCell ref="B515:B518"/>
    <mergeCell ref="B478:B481"/>
    <mergeCell ref="B482:B485"/>
    <mergeCell ref="B486:B489"/>
    <mergeCell ref="B490:B493"/>
    <mergeCell ref="B494:B497"/>
    <mergeCell ref="B54:B57"/>
    <mergeCell ref="B59:B62"/>
    <mergeCell ref="B63:B66"/>
    <mergeCell ref="B75:B78"/>
    <mergeCell ref="B67:B70"/>
    <mergeCell ref="B71:B74"/>
    <mergeCell ref="B80:B83"/>
    <mergeCell ref="B196:B199"/>
    <mergeCell ref="B200:B203"/>
    <mergeCell ref="B187:B190"/>
    <mergeCell ref="B191:B194"/>
    <mergeCell ref="B167:B170"/>
    <mergeCell ref="B155:B158"/>
    <mergeCell ref="B159:B162"/>
    <mergeCell ref="B179:B182"/>
    <mergeCell ref="B183:B186"/>
    <mergeCell ref="B171:B174"/>
    <mergeCell ref="B175:B178"/>
    <mergeCell ref="B2:H2"/>
    <mergeCell ref="B46:B49"/>
    <mergeCell ref="B50:B53"/>
    <mergeCell ref="B38:B41"/>
    <mergeCell ref="B42:B45"/>
    <mergeCell ref="F3:G3"/>
    <mergeCell ref="B5:B8"/>
    <mergeCell ref="B9:B12"/>
    <mergeCell ref="B30:B33"/>
    <mergeCell ref="B17:B20"/>
    <mergeCell ref="B21:B24"/>
    <mergeCell ref="B13:B14"/>
    <mergeCell ref="B15:B16"/>
    <mergeCell ref="B25:B28"/>
    <mergeCell ref="B34:B37"/>
    <mergeCell ref="B217:B220"/>
    <mergeCell ref="B221:B224"/>
    <mergeCell ref="B225:B226"/>
    <mergeCell ref="B84:B87"/>
    <mergeCell ref="B88:B91"/>
    <mergeCell ref="B92:B95"/>
    <mergeCell ref="B97:B100"/>
    <mergeCell ref="B101:B104"/>
    <mergeCell ref="B113:B116"/>
    <mergeCell ref="B117:B120"/>
    <mergeCell ref="B105:B108"/>
    <mergeCell ref="B109:B112"/>
    <mergeCell ref="B130:B133"/>
    <mergeCell ref="B134:B137"/>
    <mergeCell ref="B121:B124"/>
    <mergeCell ref="B126:B129"/>
    <mergeCell ref="B147:B150"/>
    <mergeCell ref="B151:B154"/>
    <mergeCell ref="B138:B141"/>
    <mergeCell ref="B142:B145"/>
    <mergeCell ref="B163:B166"/>
    <mergeCell ref="B212:B215"/>
    <mergeCell ref="B204:B207"/>
    <mergeCell ref="B208:B211"/>
    <mergeCell ref="B240:B243"/>
    <mergeCell ref="B244:B247"/>
    <mergeCell ref="B248:B251"/>
    <mergeCell ref="B227:B230"/>
    <mergeCell ref="B231:B234"/>
    <mergeCell ref="B235:B238"/>
    <mergeCell ref="B264:B267"/>
    <mergeCell ref="B268:B271"/>
    <mergeCell ref="B252:B255"/>
    <mergeCell ref="B256:B259"/>
    <mergeCell ref="B260:B263"/>
    <mergeCell ref="B285:B288"/>
    <mergeCell ref="B289:B292"/>
    <mergeCell ref="B293:B296"/>
    <mergeCell ref="B273:B276"/>
    <mergeCell ref="B277:B280"/>
    <mergeCell ref="B281:B284"/>
    <mergeCell ref="B389:B392"/>
    <mergeCell ref="B307:B310"/>
    <mergeCell ref="B311:B314"/>
    <mergeCell ref="B315:B318"/>
    <mergeCell ref="B298:B301"/>
    <mergeCell ref="B302:B305"/>
    <mergeCell ref="B319:B322"/>
    <mergeCell ref="B323:B326"/>
    <mergeCell ref="B327:B330"/>
    <mergeCell ref="B381:B384"/>
    <mergeCell ref="B385:B388"/>
    <mergeCell ref="B365:B368"/>
    <mergeCell ref="B369:B372"/>
    <mergeCell ref="B373:B376"/>
    <mergeCell ref="B377:B380"/>
    <mergeCell ref="B331:B334"/>
    <mergeCell ref="B335:B338"/>
    <mergeCell ref="B339:B342"/>
    <mergeCell ref="B356:B359"/>
    <mergeCell ref="B360:B363"/>
    <mergeCell ref="B344:B347"/>
    <mergeCell ref="B348:B351"/>
    <mergeCell ref="B352:B355"/>
    <mergeCell ref="B532:B535"/>
    <mergeCell ref="B536:B539"/>
    <mergeCell ref="B540:B543"/>
    <mergeCell ref="B544:B547"/>
    <mergeCell ref="B414:B417"/>
    <mergeCell ref="B418:B421"/>
    <mergeCell ref="B423:B426"/>
    <mergeCell ref="B427:B430"/>
    <mergeCell ref="B431:B434"/>
    <mergeCell ref="B394:B397"/>
    <mergeCell ref="B398:B401"/>
    <mergeCell ref="B402:B405"/>
    <mergeCell ref="B406:B409"/>
    <mergeCell ref="B410:B413"/>
    <mergeCell ref="B457:B460"/>
    <mergeCell ref="B461:B464"/>
    <mergeCell ref="B465:B468"/>
    <mergeCell ref="B469:B472"/>
    <mergeCell ref="B474:B477"/>
    <mergeCell ref="B548:B551"/>
    <mergeCell ref="B552:B555"/>
    <mergeCell ref="B556:B559"/>
    <mergeCell ref="B561:B564"/>
    <mergeCell ref="B565:B568"/>
    <mergeCell ref="B569:B572"/>
    <mergeCell ref="B573:B576"/>
    <mergeCell ref="B577:B580"/>
    <mergeCell ref="B581:B584"/>
    <mergeCell ref="B594:B597"/>
    <mergeCell ref="B598:B601"/>
    <mergeCell ref="B602:B605"/>
    <mergeCell ref="B606:B609"/>
    <mergeCell ref="B611:B614"/>
    <mergeCell ref="B615:B618"/>
    <mergeCell ref="B619:B622"/>
    <mergeCell ref="B585:B588"/>
    <mergeCell ref="B589:B59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 enableFormatConditionsCalculation="0">
    <outlinePr summaryBelow="0"/>
  </sheetPr>
  <dimension ref="A1:M808"/>
  <sheetViews>
    <sheetView zoomScale="70" zoomScaleNormal="70" zoomScalePageLayoutView="70" workbookViewId="0">
      <pane ySplit="4" topLeftCell="A636" activePane="bottomLeft" state="frozen"/>
      <selection activeCell="G509" sqref="G509:G547"/>
      <selection pane="bottomLeft" activeCell="E661" sqref="E661"/>
    </sheetView>
  </sheetViews>
  <sheetFormatPr defaultColWidth="11.42578125" defaultRowHeight="14.3" outlineLevelRow="1"/>
  <cols>
    <col min="1" max="1" width="4.42578125" customWidth="1"/>
    <col min="2" max="2" width="22.85546875" customWidth="1"/>
    <col min="3" max="3" width="14.42578125" customWidth="1"/>
    <col min="4" max="4" width="14.42578125" style="81" customWidth="1"/>
    <col min="5" max="5" width="20.42578125" customWidth="1"/>
    <col min="6" max="6" width="8.28515625" customWidth="1"/>
    <col min="7" max="7" width="10.28515625" customWidth="1"/>
    <col min="8" max="8" width="22.140625" customWidth="1"/>
    <col min="9" max="9" width="15.140625" bestFit="1" customWidth="1"/>
    <col min="10" max="10" width="32.7109375" bestFit="1" customWidth="1"/>
    <col min="13" max="13" width="16.140625" style="1" bestFit="1" customWidth="1"/>
  </cols>
  <sheetData>
    <row r="1" spans="1:13" s="3" customFormat="1" ht="20.5" customHeight="1">
      <c r="A1" s="98"/>
      <c r="B1" s="98"/>
      <c r="C1" s="98"/>
      <c r="D1" s="99"/>
      <c r="E1" s="100"/>
      <c r="F1" s="98"/>
      <c r="G1" s="98"/>
      <c r="H1" s="101"/>
      <c r="I1" s="98"/>
      <c r="J1" s="98"/>
      <c r="M1" s="31"/>
    </row>
    <row r="2" spans="1:13" s="3" customFormat="1" ht="28" customHeight="1">
      <c r="A2" s="98"/>
      <c r="B2" s="589" t="s">
        <v>177</v>
      </c>
      <c r="C2" s="590"/>
      <c r="D2" s="590"/>
      <c r="E2" s="590"/>
      <c r="F2" s="590"/>
      <c r="G2" s="590"/>
      <c r="H2" s="590"/>
      <c r="I2" s="591"/>
      <c r="J2" s="98"/>
      <c r="M2" s="31"/>
    </row>
    <row r="3" spans="1:13" s="3" customFormat="1" ht="24.25" customHeight="1">
      <c r="A3" s="98"/>
      <c r="B3" s="583" t="s">
        <v>21</v>
      </c>
      <c r="C3" s="592" t="s">
        <v>38</v>
      </c>
      <c r="D3" s="594" t="s">
        <v>19</v>
      </c>
      <c r="E3" s="583" t="s">
        <v>27</v>
      </c>
      <c r="F3" s="583" t="s">
        <v>22</v>
      </c>
      <c r="G3" s="583"/>
      <c r="H3" s="595" t="s">
        <v>28</v>
      </c>
      <c r="I3" s="4" t="s">
        <v>20</v>
      </c>
      <c r="J3" s="98"/>
      <c r="M3" s="31"/>
    </row>
    <row r="4" spans="1:13" s="3" customFormat="1" ht="22.45" customHeight="1">
      <c r="A4" s="98"/>
      <c r="B4" s="583"/>
      <c r="C4" s="593"/>
      <c r="D4" s="594"/>
      <c r="E4" s="583"/>
      <c r="F4" s="583"/>
      <c r="G4" s="583"/>
      <c r="H4" s="595"/>
      <c r="I4" s="5">
        <f>MAX(I$5:I$1048576)</f>
        <v>3690000</v>
      </c>
      <c r="J4" s="98"/>
      <c r="M4" s="31"/>
    </row>
    <row r="5" spans="1:13" s="3" customFormat="1" ht="18.55">
      <c r="A5" s="98"/>
      <c r="B5" s="6" t="s">
        <v>153</v>
      </c>
      <c r="C5" s="7"/>
      <c r="D5" s="77"/>
      <c r="E5" s="9"/>
      <c r="F5" s="10"/>
      <c r="G5" s="10"/>
      <c r="H5" s="11">
        <f>SUM(H6:H33)</f>
        <v>140000</v>
      </c>
      <c r="I5" s="12">
        <v>0</v>
      </c>
      <c r="J5" s="98"/>
      <c r="M5" s="31"/>
    </row>
    <row r="6" spans="1:13" s="3" customFormat="1" ht="18.55" outlineLevel="1">
      <c r="A6" s="98"/>
      <c r="B6" s="574" t="s">
        <v>2</v>
      </c>
      <c r="C6" s="107" t="s">
        <v>39</v>
      </c>
      <c r="D6" s="78" t="s">
        <v>4</v>
      </c>
      <c r="E6" s="15" t="s">
        <v>1</v>
      </c>
      <c r="F6" s="586">
        <v>3</v>
      </c>
      <c r="G6" s="586">
        <v>1</v>
      </c>
      <c r="H6" s="16">
        <v>0</v>
      </c>
      <c r="I6" s="17">
        <f>I5+H6</f>
        <v>0</v>
      </c>
      <c r="J6" s="98"/>
      <c r="M6" s="31"/>
    </row>
    <row r="7" spans="1:13" s="3" customFormat="1" ht="18.55" outlineLevel="1">
      <c r="A7" s="98"/>
      <c r="B7" s="575"/>
      <c r="C7" s="107" t="s">
        <v>39</v>
      </c>
      <c r="D7" s="79" t="s">
        <v>24</v>
      </c>
      <c r="E7" s="19" t="s">
        <v>1</v>
      </c>
      <c r="F7" s="587"/>
      <c r="G7" s="587"/>
      <c r="H7" s="20">
        <v>0</v>
      </c>
      <c r="I7" s="17">
        <f t="shared" ref="I7:I33" si="0">I6+H7</f>
        <v>0</v>
      </c>
      <c r="J7" s="98"/>
      <c r="M7" s="31"/>
    </row>
    <row r="8" spans="1:13" s="3" customFormat="1" ht="18.55" outlineLevel="1">
      <c r="A8" s="98"/>
      <c r="B8" s="575"/>
      <c r="C8" s="107" t="s">
        <v>39</v>
      </c>
      <c r="D8" s="79" t="s">
        <v>23</v>
      </c>
      <c r="E8" s="19" t="s">
        <v>17</v>
      </c>
      <c r="F8" s="587"/>
      <c r="G8" s="587"/>
      <c r="H8" s="20">
        <v>10000</v>
      </c>
      <c r="I8" s="17">
        <f t="shared" si="0"/>
        <v>10000</v>
      </c>
      <c r="J8" s="98"/>
      <c r="M8" s="31"/>
    </row>
    <row r="9" spans="1:13" s="3" customFormat="1" ht="18.55" outlineLevel="1">
      <c r="A9" s="98"/>
      <c r="B9" s="575"/>
      <c r="C9" s="107" t="s">
        <v>39</v>
      </c>
      <c r="D9" s="79" t="s">
        <v>5</v>
      </c>
      <c r="E9" s="19" t="s">
        <v>17</v>
      </c>
      <c r="F9" s="587"/>
      <c r="G9" s="587"/>
      <c r="H9" s="20">
        <v>10000</v>
      </c>
      <c r="I9" s="17">
        <f t="shared" si="0"/>
        <v>20000</v>
      </c>
      <c r="J9" s="98"/>
      <c r="M9" s="31"/>
    </row>
    <row r="10" spans="1:13" s="3" customFormat="1" ht="18.55" outlineLevel="1">
      <c r="A10" s="98"/>
      <c r="B10" s="576" t="s">
        <v>3</v>
      </c>
      <c r="C10" s="107" t="s">
        <v>39</v>
      </c>
      <c r="D10" s="32" t="s">
        <v>25</v>
      </c>
      <c r="E10" s="23" t="str">
        <f>E6</f>
        <v>Thắng</v>
      </c>
      <c r="F10" s="585">
        <v>3</v>
      </c>
      <c r="G10" s="585">
        <v>2</v>
      </c>
      <c r="H10" s="24">
        <v>0</v>
      </c>
      <c r="I10" s="17">
        <f t="shared" si="0"/>
        <v>20000</v>
      </c>
      <c r="J10" s="98"/>
      <c r="M10" s="31"/>
    </row>
    <row r="11" spans="1:13" s="3" customFormat="1" ht="18.55" outlineLevel="1">
      <c r="A11" s="98"/>
      <c r="B11" s="576"/>
      <c r="C11" s="107" t="s">
        <v>39</v>
      </c>
      <c r="D11" s="32" t="s">
        <v>5</v>
      </c>
      <c r="E11" s="23" t="s">
        <v>1</v>
      </c>
      <c r="F11" s="585"/>
      <c r="G11" s="585"/>
      <c r="H11" s="24">
        <v>0</v>
      </c>
      <c r="I11" s="17">
        <f t="shared" si="0"/>
        <v>20000</v>
      </c>
      <c r="J11" s="98"/>
      <c r="M11" s="31"/>
    </row>
    <row r="12" spans="1:13" s="3" customFormat="1" ht="18.55" outlineLevel="1">
      <c r="A12" s="98"/>
      <c r="B12" s="576"/>
      <c r="C12" s="107" t="s">
        <v>39</v>
      </c>
      <c r="D12" s="32" t="s">
        <v>14</v>
      </c>
      <c r="E12" s="23" t="s">
        <v>17</v>
      </c>
      <c r="F12" s="585"/>
      <c r="G12" s="585"/>
      <c r="H12" s="24">
        <v>10000</v>
      </c>
      <c r="I12" s="17">
        <f t="shared" si="0"/>
        <v>30000</v>
      </c>
      <c r="J12" s="98"/>
      <c r="M12" s="31"/>
    </row>
    <row r="13" spans="1:13" s="3" customFormat="1" ht="18.55" outlineLevel="1">
      <c r="A13" s="98"/>
      <c r="B13" s="576"/>
      <c r="C13" s="107" t="s">
        <v>39</v>
      </c>
      <c r="D13" s="32" t="s">
        <v>23</v>
      </c>
      <c r="E13" s="23" t="s">
        <v>17</v>
      </c>
      <c r="F13" s="585"/>
      <c r="G13" s="585"/>
      <c r="H13" s="24">
        <v>10000</v>
      </c>
      <c r="I13" s="17">
        <f t="shared" si="0"/>
        <v>40000</v>
      </c>
      <c r="J13" s="98"/>
      <c r="M13" s="31"/>
    </row>
    <row r="14" spans="1:13" s="3" customFormat="1" ht="18.55" outlineLevel="1">
      <c r="A14" s="98"/>
      <c r="B14" s="574" t="s">
        <v>6</v>
      </c>
      <c r="C14" s="107" t="s">
        <v>39</v>
      </c>
      <c r="D14" s="78" t="s">
        <v>4</v>
      </c>
      <c r="E14" s="15" t="s">
        <v>1</v>
      </c>
      <c r="F14" s="586">
        <v>3</v>
      </c>
      <c r="G14" s="586">
        <v>0</v>
      </c>
      <c r="H14" s="16">
        <v>0</v>
      </c>
      <c r="I14" s="17">
        <f t="shared" si="0"/>
        <v>40000</v>
      </c>
      <c r="J14" s="98"/>
      <c r="M14" s="31"/>
    </row>
    <row r="15" spans="1:13" s="3" customFormat="1" ht="18.55" outlineLevel="1">
      <c r="A15" s="98"/>
      <c r="B15" s="575"/>
      <c r="C15" s="107" t="s">
        <v>39</v>
      </c>
      <c r="D15" s="79" t="s">
        <v>24</v>
      </c>
      <c r="E15" s="19" t="s">
        <v>1</v>
      </c>
      <c r="F15" s="587"/>
      <c r="G15" s="587"/>
      <c r="H15" s="20">
        <v>0</v>
      </c>
      <c r="I15" s="17">
        <f t="shared" si="0"/>
        <v>40000</v>
      </c>
      <c r="J15" s="98"/>
      <c r="M15" s="31"/>
    </row>
    <row r="16" spans="1:13" s="3" customFormat="1" ht="18.55" outlineLevel="1">
      <c r="A16" s="98"/>
      <c r="B16" s="575"/>
      <c r="C16" s="107" t="s">
        <v>39</v>
      </c>
      <c r="D16" s="79" t="s">
        <v>25</v>
      </c>
      <c r="E16" s="19" t="s">
        <v>17</v>
      </c>
      <c r="F16" s="587"/>
      <c r="G16" s="587"/>
      <c r="H16" s="20">
        <v>10000</v>
      </c>
      <c r="I16" s="17">
        <f t="shared" si="0"/>
        <v>50000</v>
      </c>
      <c r="J16" s="98"/>
      <c r="M16" s="31"/>
    </row>
    <row r="17" spans="1:13" s="3" customFormat="1" ht="18.55" outlineLevel="1">
      <c r="A17" s="98"/>
      <c r="B17" s="575"/>
      <c r="C17" s="107" t="s">
        <v>39</v>
      </c>
      <c r="D17" s="79" t="s">
        <v>14</v>
      </c>
      <c r="E17" s="19" t="s">
        <v>17</v>
      </c>
      <c r="F17" s="587"/>
      <c r="G17" s="587"/>
      <c r="H17" s="20">
        <v>10000</v>
      </c>
      <c r="I17" s="17">
        <f t="shared" si="0"/>
        <v>60000</v>
      </c>
      <c r="J17" s="98"/>
      <c r="M17" s="31"/>
    </row>
    <row r="18" spans="1:13" s="3" customFormat="1" ht="18.55" outlineLevel="1">
      <c r="A18" s="98"/>
      <c r="B18" s="576" t="s">
        <v>7</v>
      </c>
      <c r="C18" s="107" t="s">
        <v>39</v>
      </c>
      <c r="D18" s="32" t="s">
        <v>4</v>
      </c>
      <c r="E18" s="23" t="s">
        <v>1</v>
      </c>
      <c r="F18" s="585">
        <v>3</v>
      </c>
      <c r="G18" s="585">
        <v>2</v>
      </c>
      <c r="H18" s="24">
        <v>0</v>
      </c>
      <c r="I18" s="17">
        <f t="shared" si="0"/>
        <v>60000</v>
      </c>
      <c r="J18" s="98"/>
      <c r="M18" s="31"/>
    </row>
    <row r="19" spans="1:13" s="3" customFormat="1" ht="18.55" outlineLevel="1">
      <c r="A19" s="98"/>
      <c r="B19" s="576"/>
      <c r="C19" s="107" t="s">
        <v>39</v>
      </c>
      <c r="D19" s="32" t="s">
        <v>24</v>
      </c>
      <c r="E19" s="23" t="s">
        <v>1</v>
      </c>
      <c r="F19" s="585"/>
      <c r="G19" s="585"/>
      <c r="H19" s="24">
        <v>0</v>
      </c>
      <c r="I19" s="17">
        <f t="shared" si="0"/>
        <v>60000</v>
      </c>
      <c r="J19" s="98"/>
      <c r="M19" s="31"/>
    </row>
    <row r="20" spans="1:13" s="3" customFormat="1" ht="18.55" outlineLevel="1">
      <c r="A20" s="98"/>
      <c r="B20" s="576"/>
      <c r="C20" s="107" t="s">
        <v>39</v>
      </c>
      <c r="D20" s="32" t="s">
        <v>14</v>
      </c>
      <c r="E20" s="23" t="s">
        <v>17</v>
      </c>
      <c r="F20" s="585"/>
      <c r="G20" s="585"/>
      <c r="H20" s="24">
        <v>10000</v>
      </c>
      <c r="I20" s="17">
        <f t="shared" si="0"/>
        <v>70000</v>
      </c>
      <c r="J20" s="98"/>
      <c r="M20" s="31"/>
    </row>
    <row r="21" spans="1:13" s="3" customFormat="1" ht="18.55" outlineLevel="1">
      <c r="A21" s="98"/>
      <c r="B21" s="576"/>
      <c r="C21" s="107" t="s">
        <v>39</v>
      </c>
      <c r="D21" s="32" t="s">
        <v>0</v>
      </c>
      <c r="E21" s="23" t="s">
        <v>17</v>
      </c>
      <c r="F21" s="585"/>
      <c r="G21" s="585"/>
      <c r="H21" s="24">
        <v>10000</v>
      </c>
      <c r="I21" s="17">
        <f t="shared" si="0"/>
        <v>80000</v>
      </c>
      <c r="J21" s="98"/>
      <c r="M21" s="31"/>
    </row>
    <row r="22" spans="1:13" s="3" customFormat="1" ht="18.55" outlineLevel="1">
      <c r="A22" s="98"/>
      <c r="B22" s="574" t="s">
        <v>8</v>
      </c>
      <c r="C22" s="107" t="s">
        <v>39</v>
      </c>
      <c r="D22" s="78" t="s">
        <v>25</v>
      </c>
      <c r="E22" s="15" t="s">
        <v>1</v>
      </c>
      <c r="F22" s="586">
        <v>3</v>
      </c>
      <c r="G22" s="586">
        <v>2</v>
      </c>
      <c r="H22" s="16">
        <v>0</v>
      </c>
      <c r="I22" s="17">
        <f t="shared" si="0"/>
        <v>80000</v>
      </c>
      <c r="J22" s="98"/>
      <c r="M22" s="31"/>
    </row>
    <row r="23" spans="1:13" s="3" customFormat="1" ht="18.55" outlineLevel="1">
      <c r="A23" s="98"/>
      <c r="B23" s="575"/>
      <c r="C23" s="107" t="s">
        <v>39</v>
      </c>
      <c r="D23" s="79" t="s">
        <v>5</v>
      </c>
      <c r="E23" s="19" t="s">
        <v>1</v>
      </c>
      <c r="F23" s="587"/>
      <c r="G23" s="587"/>
      <c r="H23" s="20">
        <v>0</v>
      </c>
      <c r="I23" s="17">
        <f t="shared" si="0"/>
        <v>80000</v>
      </c>
      <c r="J23" s="98"/>
      <c r="M23" s="31"/>
    </row>
    <row r="24" spans="1:13" s="3" customFormat="1" ht="18.55" outlineLevel="1">
      <c r="A24" s="98"/>
      <c r="B24" s="575"/>
      <c r="C24" s="107" t="s">
        <v>39</v>
      </c>
      <c r="D24" s="79" t="s">
        <v>23</v>
      </c>
      <c r="E24" s="19" t="s">
        <v>17</v>
      </c>
      <c r="F24" s="587"/>
      <c r="G24" s="587"/>
      <c r="H24" s="20">
        <v>10000</v>
      </c>
      <c r="I24" s="17">
        <f t="shared" si="0"/>
        <v>90000</v>
      </c>
      <c r="J24" s="98"/>
      <c r="M24" s="31"/>
    </row>
    <row r="25" spans="1:13" s="3" customFormat="1" ht="18.55" outlineLevel="1">
      <c r="A25" s="98"/>
      <c r="B25" s="575"/>
      <c r="C25" s="107" t="s">
        <v>39</v>
      </c>
      <c r="D25" s="79" t="s">
        <v>0</v>
      </c>
      <c r="E25" s="19" t="s">
        <v>17</v>
      </c>
      <c r="F25" s="587"/>
      <c r="G25" s="587"/>
      <c r="H25" s="20">
        <v>10000</v>
      </c>
      <c r="I25" s="17">
        <f t="shared" si="0"/>
        <v>100000</v>
      </c>
      <c r="J25" s="98"/>
      <c r="M25" s="31"/>
    </row>
    <row r="26" spans="1:13" s="3" customFormat="1" ht="18.55" outlineLevel="1">
      <c r="A26" s="98"/>
      <c r="B26" s="576" t="s">
        <v>10</v>
      </c>
      <c r="C26" s="107" t="s">
        <v>39</v>
      </c>
      <c r="D26" s="32" t="s">
        <v>5</v>
      </c>
      <c r="E26" s="23" t="str">
        <f>E22</f>
        <v>Thắng</v>
      </c>
      <c r="F26" s="585">
        <v>3</v>
      </c>
      <c r="G26" s="585">
        <v>0</v>
      </c>
      <c r="H26" s="24">
        <v>0</v>
      </c>
      <c r="I26" s="17">
        <f t="shared" si="0"/>
        <v>100000</v>
      </c>
      <c r="J26" s="98"/>
      <c r="M26" s="31"/>
    </row>
    <row r="27" spans="1:13" s="3" customFormat="1" ht="18.55" outlineLevel="1">
      <c r="A27" s="98"/>
      <c r="B27" s="576"/>
      <c r="C27" s="107" t="s">
        <v>39</v>
      </c>
      <c r="D27" s="32" t="s">
        <v>23</v>
      </c>
      <c r="E27" s="23" t="s">
        <v>1</v>
      </c>
      <c r="F27" s="585"/>
      <c r="G27" s="585"/>
      <c r="H27" s="24">
        <v>0</v>
      </c>
      <c r="I27" s="17">
        <f t="shared" si="0"/>
        <v>100000</v>
      </c>
      <c r="J27" s="98"/>
      <c r="M27" s="31"/>
    </row>
    <row r="28" spans="1:13" s="3" customFormat="1" ht="18.55" outlineLevel="1">
      <c r="A28" s="98"/>
      <c r="B28" s="576"/>
      <c r="C28" s="107" t="s">
        <v>39</v>
      </c>
      <c r="D28" s="32" t="s">
        <v>4</v>
      </c>
      <c r="E28" s="23" t="s">
        <v>17</v>
      </c>
      <c r="F28" s="585"/>
      <c r="G28" s="585"/>
      <c r="H28" s="24">
        <v>10000</v>
      </c>
      <c r="I28" s="17">
        <f t="shared" si="0"/>
        <v>110000</v>
      </c>
      <c r="J28" s="98"/>
      <c r="M28" s="31"/>
    </row>
    <row r="29" spans="1:13" s="3" customFormat="1" ht="18.55" outlineLevel="1">
      <c r="A29" s="98"/>
      <c r="B29" s="576"/>
      <c r="C29" s="107" t="s">
        <v>39</v>
      </c>
      <c r="D29" s="32" t="s">
        <v>118</v>
      </c>
      <c r="E29" s="23" t="s">
        <v>17</v>
      </c>
      <c r="F29" s="585"/>
      <c r="G29" s="585"/>
      <c r="H29" s="24">
        <v>10000</v>
      </c>
      <c r="I29" s="17">
        <f t="shared" si="0"/>
        <v>120000</v>
      </c>
      <c r="J29" s="98"/>
      <c r="M29" s="31"/>
    </row>
    <row r="30" spans="1:13" s="3" customFormat="1" ht="18.55" outlineLevel="1">
      <c r="A30" s="98"/>
      <c r="B30" s="574" t="s">
        <v>31</v>
      </c>
      <c r="C30" s="107" t="s">
        <v>39</v>
      </c>
      <c r="D30" s="78" t="s">
        <v>4</v>
      </c>
      <c r="E30" s="15" t="s">
        <v>1</v>
      </c>
      <c r="F30" s="586">
        <v>3</v>
      </c>
      <c r="G30" s="586">
        <v>0</v>
      </c>
      <c r="H30" s="16">
        <v>0</v>
      </c>
      <c r="I30" s="17">
        <f t="shared" si="0"/>
        <v>120000</v>
      </c>
      <c r="J30" s="98"/>
      <c r="M30" s="31"/>
    </row>
    <row r="31" spans="1:13" s="3" customFormat="1" ht="18.55" outlineLevel="1">
      <c r="A31" s="98"/>
      <c r="B31" s="575"/>
      <c r="C31" s="107" t="s">
        <v>39</v>
      </c>
      <c r="D31" s="79" t="s">
        <v>118</v>
      </c>
      <c r="E31" s="19" t="s">
        <v>1</v>
      </c>
      <c r="F31" s="587"/>
      <c r="G31" s="587"/>
      <c r="H31" s="20">
        <v>0</v>
      </c>
      <c r="I31" s="17">
        <f t="shared" si="0"/>
        <v>120000</v>
      </c>
      <c r="J31" s="98"/>
      <c r="M31" s="31"/>
    </row>
    <row r="32" spans="1:13" s="3" customFormat="1" ht="18.55" outlineLevel="1">
      <c r="A32" s="98"/>
      <c r="B32" s="575"/>
      <c r="C32" s="107" t="s">
        <v>39</v>
      </c>
      <c r="D32" s="79" t="s">
        <v>14</v>
      </c>
      <c r="E32" s="19" t="s">
        <v>17</v>
      </c>
      <c r="F32" s="587"/>
      <c r="G32" s="587"/>
      <c r="H32" s="20">
        <v>10000</v>
      </c>
      <c r="I32" s="17">
        <f t="shared" si="0"/>
        <v>130000</v>
      </c>
      <c r="J32" s="98"/>
      <c r="M32" s="31"/>
    </row>
    <row r="33" spans="1:13" s="3" customFormat="1" ht="18.55" outlineLevel="1">
      <c r="A33" s="98"/>
      <c r="B33" s="575"/>
      <c r="C33" s="107" t="s">
        <v>39</v>
      </c>
      <c r="D33" s="79" t="s">
        <v>9</v>
      </c>
      <c r="E33" s="19" t="s">
        <v>17</v>
      </c>
      <c r="F33" s="587"/>
      <c r="G33" s="587"/>
      <c r="H33" s="20">
        <v>10000</v>
      </c>
      <c r="I33" s="17">
        <f t="shared" si="0"/>
        <v>140000</v>
      </c>
      <c r="J33" s="98"/>
      <c r="M33" s="31"/>
    </row>
    <row r="34" spans="1:13" s="3" customFormat="1" ht="18.55">
      <c r="A34" s="98"/>
      <c r="B34" s="6" t="s">
        <v>154</v>
      </c>
      <c r="C34" s="7"/>
      <c r="D34" s="77"/>
      <c r="E34" s="9"/>
      <c r="F34" s="10"/>
      <c r="G34" s="10"/>
      <c r="H34" s="11">
        <f>SUM(H35:H74)</f>
        <v>200000</v>
      </c>
      <c r="I34" s="12">
        <v>0</v>
      </c>
      <c r="J34" s="98"/>
      <c r="M34" s="31"/>
    </row>
    <row r="35" spans="1:13" s="3" customFormat="1" ht="18.55" outlineLevel="1">
      <c r="A35" s="98"/>
      <c r="B35" s="574" t="s">
        <v>2</v>
      </c>
      <c r="C35" s="107" t="s">
        <v>39</v>
      </c>
      <c r="D35" s="78" t="s">
        <v>5</v>
      </c>
      <c r="E35" s="15" t="s">
        <v>1</v>
      </c>
      <c r="F35" s="586">
        <v>3</v>
      </c>
      <c r="G35" s="586">
        <v>1</v>
      </c>
      <c r="H35" s="16">
        <v>0</v>
      </c>
      <c r="I35" s="17">
        <f>I33+H35</f>
        <v>140000</v>
      </c>
      <c r="J35" s="98"/>
      <c r="M35" s="31"/>
    </row>
    <row r="36" spans="1:13" s="3" customFormat="1" ht="18.55" outlineLevel="1">
      <c r="A36" s="98"/>
      <c r="B36" s="575"/>
      <c r="C36" s="107" t="s">
        <v>39</v>
      </c>
      <c r="D36" s="79" t="s">
        <v>14</v>
      </c>
      <c r="E36" s="19" t="s">
        <v>1</v>
      </c>
      <c r="F36" s="587"/>
      <c r="G36" s="587"/>
      <c r="H36" s="20">
        <v>0</v>
      </c>
      <c r="I36" s="17">
        <f t="shared" ref="I36:I62" si="1">I35+H36</f>
        <v>140000</v>
      </c>
      <c r="J36" s="98"/>
      <c r="M36" s="31"/>
    </row>
    <row r="37" spans="1:13" s="3" customFormat="1" ht="18.55" outlineLevel="1">
      <c r="A37" s="98"/>
      <c r="B37" s="575"/>
      <c r="C37" s="107" t="s">
        <v>39</v>
      </c>
      <c r="D37" s="79" t="s">
        <v>13</v>
      </c>
      <c r="E37" s="19" t="s">
        <v>17</v>
      </c>
      <c r="F37" s="587"/>
      <c r="G37" s="587"/>
      <c r="H37" s="20">
        <v>10000</v>
      </c>
      <c r="I37" s="17">
        <f t="shared" si="1"/>
        <v>150000</v>
      </c>
      <c r="J37" s="98"/>
      <c r="M37" s="31"/>
    </row>
    <row r="38" spans="1:13" s="3" customFormat="1" ht="18.55" outlineLevel="1">
      <c r="A38" s="98"/>
      <c r="B38" s="575"/>
      <c r="C38" s="107" t="s">
        <v>39</v>
      </c>
      <c r="D38" s="79" t="s">
        <v>24</v>
      </c>
      <c r="E38" s="19" t="s">
        <v>17</v>
      </c>
      <c r="F38" s="587"/>
      <c r="G38" s="587"/>
      <c r="H38" s="20">
        <v>10000</v>
      </c>
      <c r="I38" s="17">
        <f t="shared" si="1"/>
        <v>160000</v>
      </c>
      <c r="J38" s="98"/>
      <c r="M38" s="31"/>
    </row>
    <row r="39" spans="1:13" s="3" customFormat="1" ht="18.55" outlineLevel="1">
      <c r="A39" s="98"/>
      <c r="B39" s="576" t="s">
        <v>3</v>
      </c>
      <c r="C39" s="107" t="s">
        <v>39</v>
      </c>
      <c r="D39" s="32" t="s">
        <v>16</v>
      </c>
      <c r="E39" s="23" t="str">
        <f>E35</f>
        <v>Thắng</v>
      </c>
      <c r="F39" s="585">
        <v>3</v>
      </c>
      <c r="G39" s="585">
        <v>1</v>
      </c>
      <c r="H39" s="24">
        <v>0</v>
      </c>
      <c r="I39" s="17">
        <f t="shared" si="1"/>
        <v>160000</v>
      </c>
      <c r="J39" s="98"/>
      <c r="M39" s="31"/>
    </row>
    <row r="40" spans="1:13" s="3" customFormat="1" ht="18.55" outlineLevel="1">
      <c r="A40" s="98"/>
      <c r="B40" s="576"/>
      <c r="C40" s="107" t="s">
        <v>39</v>
      </c>
      <c r="D40" s="32" t="s">
        <v>23</v>
      </c>
      <c r="E40" s="23" t="s">
        <v>1</v>
      </c>
      <c r="F40" s="585"/>
      <c r="G40" s="585"/>
      <c r="H40" s="24">
        <v>0</v>
      </c>
      <c r="I40" s="17">
        <f t="shared" si="1"/>
        <v>160000</v>
      </c>
      <c r="J40" s="98"/>
      <c r="M40" s="31"/>
    </row>
    <row r="41" spans="1:13" s="3" customFormat="1" ht="18.55" outlineLevel="1">
      <c r="A41" s="98"/>
      <c r="B41" s="576"/>
      <c r="C41" s="107" t="s">
        <v>39</v>
      </c>
      <c r="D41" s="32" t="s">
        <v>14</v>
      </c>
      <c r="E41" s="23" t="s">
        <v>17</v>
      </c>
      <c r="F41" s="585"/>
      <c r="G41" s="585"/>
      <c r="H41" s="24">
        <v>10000</v>
      </c>
      <c r="I41" s="17">
        <f t="shared" si="1"/>
        <v>170000</v>
      </c>
      <c r="J41" s="98"/>
      <c r="M41" s="31"/>
    </row>
    <row r="42" spans="1:13" s="3" customFormat="1" ht="18.55" outlineLevel="1">
      <c r="A42" s="98"/>
      <c r="B42" s="576"/>
      <c r="C42" s="107" t="s">
        <v>39</v>
      </c>
      <c r="D42" s="32" t="s">
        <v>13</v>
      </c>
      <c r="E42" s="23" t="s">
        <v>17</v>
      </c>
      <c r="F42" s="585"/>
      <c r="G42" s="585"/>
      <c r="H42" s="24">
        <v>10000</v>
      </c>
      <c r="I42" s="17">
        <f t="shared" si="1"/>
        <v>180000</v>
      </c>
      <c r="J42" s="98"/>
      <c r="M42" s="31"/>
    </row>
    <row r="43" spans="1:13" s="3" customFormat="1" ht="18.55" outlineLevel="1">
      <c r="A43" s="98"/>
      <c r="B43" s="574" t="s">
        <v>6</v>
      </c>
      <c r="C43" s="107" t="s">
        <v>39</v>
      </c>
      <c r="D43" s="78" t="s">
        <v>5</v>
      </c>
      <c r="E43" s="15" t="s">
        <v>1</v>
      </c>
      <c r="F43" s="586">
        <v>3</v>
      </c>
      <c r="G43" s="586">
        <v>1</v>
      </c>
      <c r="H43" s="16">
        <v>0</v>
      </c>
      <c r="I43" s="17">
        <f t="shared" si="1"/>
        <v>180000</v>
      </c>
      <c r="J43" s="98"/>
      <c r="M43" s="31"/>
    </row>
    <row r="44" spans="1:13" s="3" customFormat="1" ht="18.55" outlineLevel="1">
      <c r="A44" s="98"/>
      <c r="B44" s="575"/>
      <c r="C44" s="107" t="s">
        <v>39</v>
      </c>
      <c r="D44" s="79" t="s">
        <v>0</v>
      </c>
      <c r="E44" s="19" t="s">
        <v>1</v>
      </c>
      <c r="F44" s="587"/>
      <c r="G44" s="587"/>
      <c r="H44" s="20">
        <v>0</v>
      </c>
      <c r="I44" s="17">
        <f t="shared" si="1"/>
        <v>180000</v>
      </c>
      <c r="J44" s="98"/>
      <c r="M44" s="31"/>
    </row>
    <row r="45" spans="1:13" s="3" customFormat="1" ht="18.55" outlineLevel="1">
      <c r="A45" s="98"/>
      <c r="B45" s="575"/>
      <c r="C45" s="107" t="s">
        <v>39</v>
      </c>
      <c r="D45" s="79" t="s">
        <v>14</v>
      </c>
      <c r="E45" s="19" t="s">
        <v>17</v>
      </c>
      <c r="F45" s="587"/>
      <c r="G45" s="587"/>
      <c r="H45" s="20">
        <v>10000</v>
      </c>
      <c r="I45" s="17">
        <f t="shared" si="1"/>
        <v>190000</v>
      </c>
      <c r="J45" s="98"/>
      <c r="M45" s="31"/>
    </row>
    <row r="46" spans="1:13" s="3" customFormat="1" ht="18.55" outlineLevel="1">
      <c r="A46" s="98"/>
      <c r="B46" s="575"/>
      <c r="C46" s="107" t="s">
        <v>39</v>
      </c>
      <c r="D46" s="79" t="s">
        <v>24</v>
      </c>
      <c r="E46" s="19" t="s">
        <v>17</v>
      </c>
      <c r="F46" s="587"/>
      <c r="G46" s="587"/>
      <c r="H46" s="20">
        <v>10000</v>
      </c>
      <c r="I46" s="17">
        <f t="shared" si="1"/>
        <v>200000</v>
      </c>
      <c r="J46" s="98"/>
      <c r="M46" s="31"/>
    </row>
    <row r="47" spans="1:13" s="3" customFormat="1" ht="18.55" outlineLevel="1">
      <c r="A47" s="98"/>
      <c r="B47" s="576" t="s">
        <v>7</v>
      </c>
      <c r="C47" s="107" t="s">
        <v>39</v>
      </c>
      <c r="D47" s="32" t="s">
        <v>0</v>
      </c>
      <c r="E47" s="23" t="s">
        <v>1</v>
      </c>
      <c r="F47" s="585">
        <v>3</v>
      </c>
      <c r="G47" s="585">
        <v>0</v>
      </c>
      <c r="H47" s="24">
        <v>0</v>
      </c>
      <c r="I47" s="17">
        <f t="shared" si="1"/>
        <v>200000</v>
      </c>
      <c r="J47" s="98"/>
      <c r="M47" s="31"/>
    </row>
    <row r="48" spans="1:13" s="3" customFormat="1" ht="18.55" outlineLevel="1">
      <c r="A48" s="98"/>
      <c r="B48" s="576"/>
      <c r="C48" s="107" t="s">
        <v>39</v>
      </c>
      <c r="D48" s="32" t="s">
        <v>13</v>
      </c>
      <c r="E48" s="23" t="s">
        <v>1</v>
      </c>
      <c r="F48" s="585"/>
      <c r="G48" s="585"/>
      <c r="H48" s="24">
        <v>0</v>
      </c>
      <c r="I48" s="17">
        <f t="shared" si="1"/>
        <v>200000</v>
      </c>
      <c r="J48" s="98"/>
      <c r="M48" s="31"/>
    </row>
    <row r="49" spans="1:13" s="3" customFormat="1" ht="18.55" outlineLevel="1">
      <c r="A49" s="98"/>
      <c r="B49" s="576"/>
      <c r="C49" s="107" t="s">
        <v>39</v>
      </c>
      <c r="D49" s="32" t="s">
        <v>23</v>
      </c>
      <c r="E49" s="23" t="s">
        <v>17</v>
      </c>
      <c r="F49" s="585"/>
      <c r="G49" s="585"/>
      <c r="H49" s="24">
        <v>10000</v>
      </c>
      <c r="I49" s="17">
        <f t="shared" si="1"/>
        <v>210000</v>
      </c>
      <c r="J49" s="98"/>
      <c r="M49" s="31"/>
    </row>
    <row r="50" spans="1:13" s="3" customFormat="1" ht="18.55" outlineLevel="1">
      <c r="A50" s="98"/>
      <c r="B50" s="576"/>
      <c r="C50" s="107" t="s">
        <v>39</v>
      </c>
      <c r="D50" s="32" t="s">
        <v>16</v>
      </c>
      <c r="E50" s="23" t="s">
        <v>17</v>
      </c>
      <c r="F50" s="585"/>
      <c r="G50" s="585"/>
      <c r="H50" s="24">
        <v>10000</v>
      </c>
      <c r="I50" s="17">
        <f t="shared" si="1"/>
        <v>220000</v>
      </c>
      <c r="J50" s="98"/>
      <c r="M50" s="31"/>
    </row>
    <row r="51" spans="1:13" s="3" customFormat="1" ht="18.55" outlineLevel="1">
      <c r="A51" s="98"/>
      <c r="B51" s="574" t="s">
        <v>8</v>
      </c>
      <c r="C51" s="107" t="s">
        <v>39</v>
      </c>
      <c r="D51" s="78" t="s">
        <v>14</v>
      </c>
      <c r="E51" s="15" t="s">
        <v>1</v>
      </c>
      <c r="F51" s="586">
        <v>3</v>
      </c>
      <c r="G51" s="586">
        <v>2</v>
      </c>
      <c r="H51" s="16">
        <v>0</v>
      </c>
      <c r="I51" s="17">
        <f t="shared" si="1"/>
        <v>220000</v>
      </c>
      <c r="J51" s="98"/>
      <c r="M51" s="31"/>
    </row>
    <row r="52" spans="1:13" s="3" customFormat="1" ht="18.55" outlineLevel="1">
      <c r="A52" s="98"/>
      <c r="B52" s="575"/>
      <c r="C52" s="107" t="s">
        <v>39</v>
      </c>
      <c r="D52" s="79" t="s">
        <v>5</v>
      </c>
      <c r="E52" s="19" t="s">
        <v>1</v>
      </c>
      <c r="F52" s="587"/>
      <c r="G52" s="587"/>
      <c r="H52" s="20">
        <v>0</v>
      </c>
      <c r="I52" s="17">
        <f t="shared" si="1"/>
        <v>220000</v>
      </c>
      <c r="J52" s="98"/>
      <c r="M52" s="31"/>
    </row>
    <row r="53" spans="1:13" s="3" customFormat="1" ht="18.55" outlineLevel="1">
      <c r="A53" s="98"/>
      <c r="B53" s="575"/>
      <c r="C53" s="107" t="s">
        <v>39</v>
      </c>
      <c r="D53" s="79" t="s">
        <v>16</v>
      </c>
      <c r="E53" s="19" t="s">
        <v>17</v>
      </c>
      <c r="F53" s="587"/>
      <c r="G53" s="587"/>
      <c r="H53" s="20">
        <v>10000</v>
      </c>
      <c r="I53" s="17">
        <f t="shared" si="1"/>
        <v>230000</v>
      </c>
      <c r="J53" s="98"/>
      <c r="M53" s="31"/>
    </row>
    <row r="54" spans="1:13" s="3" customFormat="1" ht="18.55" outlineLevel="1">
      <c r="A54" s="98"/>
      <c r="B54" s="575"/>
      <c r="C54" s="107" t="s">
        <v>39</v>
      </c>
      <c r="D54" s="79" t="s">
        <v>24</v>
      </c>
      <c r="E54" s="19" t="s">
        <v>17</v>
      </c>
      <c r="F54" s="587"/>
      <c r="G54" s="587"/>
      <c r="H54" s="20">
        <v>10000</v>
      </c>
      <c r="I54" s="17">
        <f t="shared" si="1"/>
        <v>240000</v>
      </c>
      <c r="J54" s="98"/>
      <c r="M54" s="31"/>
    </row>
    <row r="55" spans="1:13" s="3" customFormat="1" ht="18.55" outlineLevel="1">
      <c r="A55" s="98"/>
      <c r="B55" s="576" t="s">
        <v>10</v>
      </c>
      <c r="C55" s="107" t="s">
        <v>39</v>
      </c>
      <c r="D55" s="32" t="s">
        <v>13</v>
      </c>
      <c r="E55" s="23" t="str">
        <f>E51</f>
        <v>Thắng</v>
      </c>
      <c r="F55" s="585">
        <v>3</v>
      </c>
      <c r="G55" s="585">
        <v>1</v>
      </c>
      <c r="H55" s="24">
        <v>0</v>
      </c>
      <c r="I55" s="17">
        <f t="shared" si="1"/>
        <v>240000</v>
      </c>
      <c r="J55" s="98"/>
      <c r="M55" s="31"/>
    </row>
    <row r="56" spans="1:13" s="3" customFormat="1" ht="18.55" outlineLevel="1">
      <c r="A56" s="98"/>
      <c r="B56" s="576"/>
      <c r="C56" s="107" t="s">
        <v>39</v>
      </c>
      <c r="D56" s="32" t="s">
        <v>25</v>
      </c>
      <c r="E56" s="23" t="s">
        <v>1</v>
      </c>
      <c r="F56" s="585"/>
      <c r="G56" s="585"/>
      <c r="H56" s="24">
        <v>0</v>
      </c>
      <c r="I56" s="17">
        <f t="shared" si="1"/>
        <v>240000</v>
      </c>
      <c r="J56" s="98"/>
      <c r="M56" s="31"/>
    </row>
    <row r="57" spans="1:13" s="3" customFormat="1" ht="18.55" outlineLevel="1">
      <c r="A57" s="98"/>
      <c r="B57" s="576"/>
      <c r="C57" s="107" t="s">
        <v>39</v>
      </c>
      <c r="D57" s="32" t="s">
        <v>0</v>
      </c>
      <c r="E57" s="23" t="s">
        <v>17</v>
      </c>
      <c r="F57" s="585"/>
      <c r="G57" s="585"/>
      <c r="H57" s="24">
        <v>10000</v>
      </c>
      <c r="I57" s="17">
        <f t="shared" si="1"/>
        <v>250000</v>
      </c>
      <c r="J57" s="98"/>
      <c r="M57" s="31"/>
    </row>
    <row r="58" spans="1:13" s="3" customFormat="1" ht="18.55" outlineLevel="1">
      <c r="A58" s="98"/>
      <c r="B58" s="576"/>
      <c r="C58" s="107" t="s">
        <v>39</v>
      </c>
      <c r="D58" s="32" t="s">
        <v>15</v>
      </c>
      <c r="E58" s="23" t="s">
        <v>17</v>
      </c>
      <c r="F58" s="585"/>
      <c r="G58" s="585"/>
      <c r="H58" s="24">
        <v>10000</v>
      </c>
      <c r="I58" s="17">
        <f t="shared" si="1"/>
        <v>260000</v>
      </c>
      <c r="J58" s="98"/>
      <c r="M58" s="31"/>
    </row>
    <row r="59" spans="1:13" s="3" customFormat="1" ht="18.55" outlineLevel="1">
      <c r="A59" s="98"/>
      <c r="B59" s="574" t="s">
        <v>31</v>
      </c>
      <c r="C59" s="107" t="s">
        <v>39</v>
      </c>
      <c r="D59" s="78" t="s">
        <v>25</v>
      </c>
      <c r="E59" s="15" t="s">
        <v>1</v>
      </c>
      <c r="F59" s="586">
        <v>3</v>
      </c>
      <c r="G59" s="586">
        <v>2</v>
      </c>
      <c r="H59" s="16">
        <v>0</v>
      </c>
      <c r="I59" s="17">
        <f t="shared" si="1"/>
        <v>260000</v>
      </c>
      <c r="J59" s="98"/>
      <c r="M59" s="31"/>
    </row>
    <row r="60" spans="1:13" s="3" customFormat="1" ht="18.55" outlineLevel="1">
      <c r="A60" s="98"/>
      <c r="B60" s="575"/>
      <c r="C60" s="107" t="s">
        <v>39</v>
      </c>
      <c r="D60" s="79" t="s">
        <v>15</v>
      </c>
      <c r="E60" s="19" t="s">
        <v>1</v>
      </c>
      <c r="F60" s="587"/>
      <c r="G60" s="587"/>
      <c r="H60" s="20">
        <v>0</v>
      </c>
      <c r="I60" s="17">
        <f t="shared" si="1"/>
        <v>260000</v>
      </c>
      <c r="J60" s="98"/>
      <c r="M60" s="31"/>
    </row>
    <row r="61" spans="1:13" s="3" customFormat="1" ht="18.55" outlineLevel="1">
      <c r="A61" s="98"/>
      <c r="B61" s="575"/>
      <c r="C61" s="107" t="s">
        <v>39</v>
      </c>
      <c r="D61" s="79" t="s">
        <v>23</v>
      </c>
      <c r="E61" s="19" t="s">
        <v>17</v>
      </c>
      <c r="F61" s="587"/>
      <c r="G61" s="587"/>
      <c r="H61" s="20">
        <v>10000</v>
      </c>
      <c r="I61" s="17">
        <f t="shared" si="1"/>
        <v>270000</v>
      </c>
      <c r="J61" s="98"/>
      <c r="M61" s="31"/>
    </row>
    <row r="62" spans="1:13" s="3" customFormat="1" ht="18.55" outlineLevel="1">
      <c r="A62" s="98"/>
      <c r="B62" s="575"/>
      <c r="C62" s="107" t="s">
        <v>39</v>
      </c>
      <c r="D62" s="79" t="s">
        <v>16</v>
      </c>
      <c r="E62" s="19" t="s">
        <v>17</v>
      </c>
      <c r="F62" s="587"/>
      <c r="G62" s="587"/>
      <c r="H62" s="20">
        <v>10000</v>
      </c>
      <c r="I62" s="17">
        <f t="shared" si="1"/>
        <v>280000</v>
      </c>
      <c r="J62" s="98"/>
      <c r="M62" s="31"/>
    </row>
    <row r="63" spans="1:13" s="3" customFormat="1" ht="18.55" outlineLevel="1">
      <c r="A63" s="98"/>
      <c r="B63" s="576" t="s">
        <v>36</v>
      </c>
      <c r="C63" s="107" t="s">
        <v>39</v>
      </c>
      <c r="D63" s="32" t="s">
        <v>5</v>
      </c>
      <c r="E63" s="23" t="s">
        <v>1</v>
      </c>
      <c r="F63" s="585">
        <v>3</v>
      </c>
      <c r="G63" s="585">
        <v>2</v>
      </c>
      <c r="H63" s="24">
        <v>0</v>
      </c>
      <c r="I63" s="17">
        <f t="shared" ref="I63:I73" si="2">I62+H63</f>
        <v>280000</v>
      </c>
      <c r="J63" s="98"/>
      <c r="M63" s="31"/>
    </row>
    <row r="64" spans="1:13" s="3" customFormat="1" ht="18.55" outlineLevel="1">
      <c r="A64" s="98"/>
      <c r="B64" s="576"/>
      <c r="C64" s="107" t="s">
        <v>39</v>
      </c>
      <c r="D64" s="32" t="s">
        <v>14</v>
      </c>
      <c r="E64" s="23" t="s">
        <v>1</v>
      </c>
      <c r="F64" s="585"/>
      <c r="G64" s="585"/>
      <c r="H64" s="24">
        <v>0</v>
      </c>
      <c r="I64" s="17">
        <f t="shared" si="2"/>
        <v>280000</v>
      </c>
      <c r="J64" s="98"/>
      <c r="M64" s="31"/>
    </row>
    <row r="65" spans="1:13" s="3" customFormat="1" ht="18.55" outlineLevel="1">
      <c r="A65" s="98"/>
      <c r="B65" s="576"/>
      <c r="C65" s="107" t="s">
        <v>39</v>
      </c>
      <c r="D65" s="32" t="s">
        <v>23</v>
      </c>
      <c r="E65" s="23" t="s">
        <v>17</v>
      </c>
      <c r="F65" s="585"/>
      <c r="G65" s="585"/>
      <c r="H65" s="24">
        <v>10000</v>
      </c>
      <c r="I65" s="17">
        <f t="shared" si="2"/>
        <v>290000</v>
      </c>
      <c r="J65" s="98"/>
      <c r="M65" s="31"/>
    </row>
    <row r="66" spans="1:13" s="3" customFormat="1" ht="18.55" outlineLevel="1">
      <c r="A66" s="98"/>
      <c r="B66" s="576"/>
      <c r="C66" s="107" t="s">
        <v>39</v>
      </c>
      <c r="D66" s="32" t="s">
        <v>15</v>
      </c>
      <c r="E66" s="23" t="s">
        <v>17</v>
      </c>
      <c r="F66" s="585"/>
      <c r="G66" s="585"/>
      <c r="H66" s="24">
        <v>10000</v>
      </c>
      <c r="I66" s="17">
        <f t="shared" si="2"/>
        <v>300000</v>
      </c>
      <c r="J66" s="98"/>
      <c r="M66" s="31"/>
    </row>
    <row r="67" spans="1:13" s="3" customFormat="1" ht="18.55" outlineLevel="1">
      <c r="A67" s="98"/>
      <c r="B67" s="574" t="s">
        <v>37</v>
      </c>
      <c r="C67" s="107" t="s">
        <v>39</v>
      </c>
      <c r="D67" s="78" t="s">
        <v>23</v>
      </c>
      <c r="E67" s="15" t="s">
        <v>1</v>
      </c>
      <c r="F67" s="586">
        <v>3</v>
      </c>
      <c r="G67" s="586">
        <v>1</v>
      </c>
      <c r="H67" s="16">
        <v>0</v>
      </c>
      <c r="I67" s="17">
        <f t="shared" si="2"/>
        <v>300000</v>
      </c>
      <c r="J67" s="98"/>
      <c r="M67" s="31"/>
    </row>
    <row r="68" spans="1:13" s="3" customFormat="1" ht="18.55" outlineLevel="1">
      <c r="A68" s="98"/>
      <c r="B68" s="575"/>
      <c r="C68" s="107" t="s">
        <v>39</v>
      </c>
      <c r="D68" s="79" t="s">
        <v>15</v>
      </c>
      <c r="E68" s="19" t="s">
        <v>1</v>
      </c>
      <c r="F68" s="587"/>
      <c r="G68" s="587"/>
      <c r="H68" s="20">
        <v>0</v>
      </c>
      <c r="I68" s="17">
        <f t="shared" si="2"/>
        <v>300000</v>
      </c>
      <c r="J68" s="98"/>
      <c r="M68" s="31"/>
    </row>
    <row r="69" spans="1:13" s="3" customFormat="1" ht="18.55" outlineLevel="1">
      <c r="A69" s="98"/>
      <c r="B69" s="575"/>
      <c r="C69" s="107" t="s">
        <v>39</v>
      </c>
      <c r="D69" s="79" t="s">
        <v>14</v>
      </c>
      <c r="E69" s="19" t="s">
        <v>17</v>
      </c>
      <c r="F69" s="587"/>
      <c r="G69" s="587"/>
      <c r="H69" s="20">
        <v>10000</v>
      </c>
      <c r="I69" s="17">
        <f t="shared" si="2"/>
        <v>310000</v>
      </c>
      <c r="J69" s="98"/>
      <c r="M69" s="31"/>
    </row>
    <row r="70" spans="1:13" s="3" customFormat="1" ht="18.55" outlineLevel="1">
      <c r="A70" s="98"/>
      <c r="B70" s="575"/>
      <c r="C70" s="107" t="s">
        <v>39</v>
      </c>
      <c r="D70" s="79" t="s">
        <v>5</v>
      </c>
      <c r="E70" s="19" t="s">
        <v>17</v>
      </c>
      <c r="F70" s="587"/>
      <c r="G70" s="587"/>
      <c r="H70" s="20">
        <v>10000</v>
      </c>
      <c r="I70" s="17">
        <f t="shared" si="2"/>
        <v>320000</v>
      </c>
      <c r="J70" s="98"/>
      <c r="M70" s="31"/>
    </row>
    <row r="71" spans="1:13" s="3" customFormat="1" ht="18.55" outlineLevel="1">
      <c r="A71" s="98"/>
      <c r="B71" s="576" t="s">
        <v>41</v>
      </c>
      <c r="C71" s="107" t="s">
        <v>39</v>
      </c>
      <c r="D71" s="32" t="s">
        <v>23</v>
      </c>
      <c r="E71" s="23" t="str">
        <f>E67</f>
        <v>Thắng</v>
      </c>
      <c r="F71" s="585">
        <v>3</v>
      </c>
      <c r="G71" s="585">
        <v>1</v>
      </c>
      <c r="H71" s="24">
        <v>0</v>
      </c>
      <c r="I71" s="17">
        <f t="shared" si="2"/>
        <v>320000</v>
      </c>
      <c r="J71" s="98"/>
      <c r="M71" s="31"/>
    </row>
    <row r="72" spans="1:13" s="3" customFormat="1" ht="18.55" outlineLevel="1">
      <c r="A72" s="98"/>
      <c r="B72" s="576"/>
      <c r="C72" s="107" t="s">
        <v>39</v>
      </c>
      <c r="D72" s="32" t="s">
        <v>15</v>
      </c>
      <c r="E72" s="23" t="s">
        <v>1</v>
      </c>
      <c r="F72" s="585"/>
      <c r="G72" s="585"/>
      <c r="H72" s="24">
        <v>0</v>
      </c>
      <c r="I72" s="17">
        <f t="shared" si="2"/>
        <v>320000</v>
      </c>
      <c r="J72" s="98"/>
      <c r="M72" s="31"/>
    </row>
    <row r="73" spans="1:13" s="3" customFormat="1" ht="18.55" outlineLevel="1">
      <c r="A73" s="98"/>
      <c r="B73" s="576"/>
      <c r="C73" s="107" t="s">
        <v>39</v>
      </c>
      <c r="D73" s="32" t="s">
        <v>5</v>
      </c>
      <c r="E73" s="23" t="s">
        <v>17</v>
      </c>
      <c r="F73" s="585"/>
      <c r="G73" s="585"/>
      <c r="H73" s="24">
        <v>10000</v>
      </c>
      <c r="I73" s="17">
        <f t="shared" si="2"/>
        <v>330000</v>
      </c>
      <c r="J73" s="98"/>
      <c r="M73" s="31"/>
    </row>
    <row r="74" spans="1:13" s="3" customFormat="1" ht="18.55" outlineLevel="1">
      <c r="A74" s="98"/>
      <c r="B74" s="576"/>
      <c r="C74" s="107" t="s">
        <v>39</v>
      </c>
      <c r="D74" s="32" t="s">
        <v>14</v>
      </c>
      <c r="E74" s="23" t="s">
        <v>17</v>
      </c>
      <c r="F74" s="585"/>
      <c r="G74" s="585"/>
      <c r="H74" s="24">
        <v>10000</v>
      </c>
      <c r="I74" s="17">
        <f>I73+H74</f>
        <v>340000</v>
      </c>
      <c r="J74" s="98"/>
      <c r="M74" s="31"/>
    </row>
    <row r="75" spans="1:13" s="3" customFormat="1" ht="18.55">
      <c r="A75" s="98"/>
      <c r="B75" s="6" t="s">
        <v>155</v>
      </c>
      <c r="C75" s="7"/>
      <c r="D75" s="77"/>
      <c r="E75" s="9"/>
      <c r="F75" s="10"/>
      <c r="G75" s="10"/>
      <c r="H75" s="11">
        <f>SUM(H76:H95)</f>
        <v>100000</v>
      </c>
      <c r="I75" s="12">
        <v>0</v>
      </c>
      <c r="J75" s="98"/>
      <c r="M75" s="31"/>
    </row>
    <row r="76" spans="1:13" s="3" customFormat="1" ht="18.55" outlineLevel="1">
      <c r="A76" s="98"/>
      <c r="B76" s="574" t="s">
        <v>2</v>
      </c>
      <c r="C76" s="107" t="s">
        <v>39</v>
      </c>
      <c r="D76" s="78" t="s">
        <v>16</v>
      </c>
      <c r="E76" s="15" t="s">
        <v>1</v>
      </c>
      <c r="F76" s="586">
        <v>3</v>
      </c>
      <c r="G76" s="586">
        <v>2</v>
      </c>
      <c r="H76" s="16">
        <v>0</v>
      </c>
      <c r="I76" s="17">
        <f>I74+H76</f>
        <v>340000</v>
      </c>
      <c r="J76" s="98"/>
      <c r="M76" s="31"/>
    </row>
    <row r="77" spans="1:13" s="3" customFormat="1" ht="18.55" outlineLevel="1">
      <c r="A77" s="98"/>
      <c r="B77" s="575"/>
      <c r="C77" s="107" t="s">
        <v>39</v>
      </c>
      <c r="D77" s="79" t="s">
        <v>24</v>
      </c>
      <c r="E77" s="19" t="s">
        <v>1</v>
      </c>
      <c r="F77" s="587"/>
      <c r="G77" s="587"/>
      <c r="H77" s="20">
        <v>0</v>
      </c>
      <c r="I77" s="17">
        <f t="shared" ref="I77:I95" si="3">I76+H77</f>
        <v>340000</v>
      </c>
      <c r="J77" s="98"/>
      <c r="M77" s="31"/>
    </row>
    <row r="78" spans="1:13" s="3" customFormat="1" ht="18.55" outlineLevel="1">
      <c r="A78" s="98"/>
      <c r="B78" s="575"/>
      <c r="C78" s="107" t="s">
        <v>39</v>
      </c>
      <c r="D78" s="79" t="s">
        <v>9</v>
      </c>
      <c r="E78" s="19" t="s">
        <v>17</v>
      </c>
      <c r="F78" s="587"/>
      <c r="G78" s="587"/>
      <c r="H78" s="20">
        <v>10000</v>
      </c>
      <c r="I78" s="17">
        <f t="shared" si="3"/>
        <v>350000</v>
      </c>
      <c r="J78" s="98"/>
      <c r="M78" s="31"/>
    </row>
    <row r="79" spans="1:13" s="3" customFormat="1" ht="18.55" outlineLevel="1">
      <c r="A79" s="98"/>
      <c r="B79" s="575"/>
      <c r="C79" s="107" t="s">
        <v>39</v>
      </c>
      <c r="D79" s="79" t="s">
        <v>15</v>
      </c>
      <c r="E79" s="19" t="s">
        <v>17</v>
      </c>
      <c r="F79" s="587"/>
      <c r="G79" s="587"/>
      <c r="H79" s="20">
        <v>10000</v>
      </c>
      <c r="I79" s="17">
        <f t="shared" si="3"/>
        <v>360000</v>
      </c>
      <c r="J79" s="98"/>
      <c r="M79" s="31"/>
    </row>
    <row r="80" spans="1:13" s="3" customFormat="1" ht="18.55" outlineLevel="1">
      <c r="A80" s="98"/>
      <c r="B80" s="576" t="s">
        <v>3</v>
      </c>
      <c r="C80" s="107" t="s">
        <v>39</v>
      </c>
      <c r="D80" s="32" t="s">
        <v>16</v>
      </c>
      <c r="E80" s="23" t="str">
        <f>E76</f>
        <v>Thắng</v>
      </c>
      <c r="F80" s="585">
        <v>3</v>
      </c>
      <c r="G80" s="585">
        <v>0</v>
      </c>
      <c r="H80" s="24">
        <v>0</v>
      </c>
      <c r="I80" s="17">
        <f t="shared" si="3"/>
        <v>360000</v>
      </c>
      <c r="J80" s="98"/>
      <c r="M80" s="31"/>
    </row>
    <row r="81" spans="1:13" s="3" customFormat="1" ht="18.55" outlineLevel="1">
      <c r="A81" s="98"/>
      <c r="B81" s="576"/>
      <c r="C81" s="107" t="s">
        <v>39</v>
      </c>
      <c r="D81" s="32" t="s">
        <v>24</v>
      </c>
      <c r="E81" s="23" t="s">
        <v>1</v>
      </c>
      <c r="F81" s="585"/>
      <c r="G81" s="585"/>
      <c r="H81" s="24">
        <v>0</v>
      </c>
      <c r="I81" s="17">
        <f t="shared" si="3"/>
        <v>360000</v>
      </c>
      <c r="J81" s="98"/>
      <c r="M81" s="31"/>
    </row>
    <row r="82" spans="1:13" s="3" customFormat="1" ht="18.55" outlineLevel="1">
      <c r="A82" s="98"/>
      <c r="B82" s="576"/>
      <c r="C82" s="107" t="s">
        <v>39</v>
      </c>
      <c r="D82" s="32" t="s">
        <v>9</v>
      </c>
      <c r="E82" s="23" t="s">
        <v>17</v>
      </c>
      <c r="F82" s="585"/>
      <c r="G82" s="585"/>
      <c r="H82" s="24">
        <v>10000</v>
      </c>
      <c r="I82" s="17">
        <f t="shared" si="3"/>
        <v>370000</v>
      </c>
      <c r="J82" s="98"/>
      <c r="M82" s="31"/>
    </row>
    <row r="83" spans="1:13" s="3" customFormat="1" ht="18.55" outlineLevel="1">
      <c r="A83" s="98"/>
      <c r="B83" s="576"/>
      <c r="C83" s="107" t="s">
        <v>39</v>
      </c>
      <c r="D83" s="32" t="s">
        <v>23</v>
      </c>
      <c r="E83" s="23" t="s">
        <v>17</v>
      </c>
      <c r="F83" s="585"/>
      <c r="G83" s="585"/>
      <c r="H83" s="24">
        <v>10000</v>
      </c>
      <c r="I83" s="17">
        <f t="shared" si="3"/>
        <v>380000</v>
      </c>
      <c r="J83" s="98"/>
      <c r="M83" s="31"/>
    </row>
    <row r="84" spans="1:13" s="3" customFormat="1" ht="18.55" outlineLevel="1">
      <c r="A84" s="98"/>
      <c r="B84" s="574" t="s">
        <v>6</v>
      </c>
      <c r="C84" s="107" t="s">
        <v>39</v>
      </c>
      <c r="D84" s="78" t="s">
        <v>23</v>
      </c>
      <c r="E84" s="15" t="s">
        <v>1</v>
      </c>
      <c r="F84" s="586">
        <v>3</v>
      </c>
      <c r="G84" s="586">
        <v>1</v>
      </c>
      <c r="H84" s="16">
        <v>0</v>
      </c>
      <c r="I84" s="17">
        <f t="shared" si="3"/>
        <v>380000</v>
      </c>
      <c r="J84" s="98"/>
      <c r="M84" s="31"/>
    </row>
    <row r="85" spans="1:13" s="3" customFormat="1" ht="18.55" outlineLevel="1">
      <c r="A85" s="98"/>
      <c r="B85" s="575"/>
      <c r="C85" s="107" t="s">
        <v>39</v>
      </c>
      <c r="D85" s="79" t="s">
        <v>24</v>
      </c>
      <c r="E85" s="19" t="s">
        <v>1</v>
      </c>
      <c r="F85" s="587"/>
      <c r="G85" s="587"/>
      <c r="H85" s="20">
        <v>0</v>
      </c>
      <c r="I85" s="17">
        <f t="shared" si="3"/>
        <v>380000</v>
      </c>
      <c r="J85" s="98"/>
      <c r="M85" s="31"/>
    </row>
    <row r="86" spans="1:13" s="3" customFormat="1" ht="18.55" outlineLevel="1">
      <c r="A86" s="98"/>
      <c r="B86" s="575"/>
      <c r="C86" s="107" t="s">
        <v>39</v>
      </c>
      <c r="D86" s="79" t="s">
        <v>0</v>
      </c>
      <c r="E86" s="19" t="s">
        <v>17</v>
      </c>
      <c r="F86" s="587"/>
      <c r="G86" s="587"/>
      <c r="H86" s="20">
        <v>10000</v>
      </c>
      <c r="I86" s="17">
        <f t="shared" si="3"/>
        <v>390000</v>
      </c>
      <c r="J86" s="98"/>
      <c r="M86" s="31"/>
    </row>
    <row r="87" spans="1:13" s="3" customFormat="1" ht="18.55" outlineLevel="1">
      <c r="A87" s="98"/>
      <c r="B87" s="575"/>
      <c r="C87" s="107" t="s">
        <v>39</v>
      </c>
      <c r="D87" s="79" t="s">
        <v>15</v>
      </c>
      <c r="E87" s="19" t="s">
        <v>17</v>
      </c>
      <c r="F87" s="587"/>
      <c r="G87" s="587"/>
      <c r="H87" s="20">
        <v>10000</v>
      </c>
      <c r="I87" s="17">
        <f t="shared" si="3"/>
        <v>400000</v>
      </c>
      <c r="J87" s="98"/>
      <c r="M87" s="31"/>
    </row>
    <row r="88" spans="1:13" s="3" customFormat="1" ht="18.55" outlineLevel="1">
      <c r="A88" s="98"/>
      <c r="B88" s="576" t="s">
        <v>7</v>
      </c>
      <c r="C88" s="107" t="s">
        <v>39</v>
      </c>
      <c r="D88" s="32" t="s">
        <v>9</v>
      </c>
      <c r="E88" s="23" t="s">
        <v>1</v>
      </c>
      <c r="F88" s="585">
        <v>3</v>
      </c>
      <c r="G88" s="585">
        <v>2</v>
      </c>
      <c r="H88" s="24">
        <v>0</v>
      </c>
      <c r="I88" s="17">
        <f t="shared" si="3"/>
        <v>400000</v>
      </c>
      <c r="J88" s="98"/>
      <c r="M88" s="31"/>
    </row>
    <row r="89" spans="1:13" s="3" customFormat="1" ht="18.55" outlineLevel="1">
      <c r="A89" s="98"/>
      <c r="B89" s="576"/>
      <c r="C89" s="107" t="s">
        <v>39</v>
      </c>
      <c r="D89" s="32" t="s">
        <v>25</v>
      </c>
      <c r="E89" s="23" t="s">
        <v>1</v>
      </c>
      <c r="F89" s="585"/>
      <c r="G89" s="585"/>
      <c r="H89" s="24">
        <v>0</v>
      </c>
      <c r="I89" s="17">
        <f t="shared" si="3"/>
        <v>400000</v>
      </c>
      <c r="J89" s="98"/>
      <c r="M89" s="31"/>
    </row>
    <row r="90" spans="1:13" s="3" customFormat="1" ht="18.55" outlineLevel="1">
      <c r="A90" s="98"/>
      <c r="B90" s="576"/>
      <c r="C90" s="107" t="s">
        <v>39</v>
      </c>
      <c r="D90" s="32" t="s">
        <v>15</v>
      </c>
      <c r="E90" s="23" t="s">
        <v>17</v>
      </c>
      <c r="F90" s="585"/>
      <c r="G90" s="585"/>
      <c r="H90" s="24">
        <v>10000</v>
      </c>
      <c r="I90" s="17">
        <f t="shared" si="3"/>
        <v>410000</v>
      </c>
      <c r="J90" s="98"/>
      <c r="M90" s="31"/>
    </row>
    <row r="91" spans="1:13" s="3" customFormat="1" ht="18.55" outlineLevel="1">
      <c r="A91" s="98"/>
      <c r="B91" s="576"/>
      <c r="C91" s="107" t="s">
        <v>39</v>
      </c>
      <c r="D91" s="32" t="s">
        <v>16</v>
      </c>
      <c r="E91" s="23" t="s">
        <v>17</v>
      </c>
      <c r="F91" s="585"/>
      <c r="G91" s="585"/>
      <c r="H91" s="24">
        <v>10000</v>
      </c>
      <c r="I91" s="17">
        <f t="shared" si="3"/>
        <v>420000</v>
      </c>
      <c r="J91" s="98"/>
      <c r="M91" s="31"/>
    </row>
    <row r="92" spans="1:13" s="3" customFormat="1" ht="18.55" outlineLevel="1">
      <c r="A92" s="98"/>
      <c r="B92" s="574" t="s">
        <v>8</v>
      </c>
      <c r="C92" s="107" t="s">
        <v>39</v>
      </c>
      <c r="D92" s="78" t="s">
        <v>14</v>
      </c>
      <c r="E92" s="15" t="s">
        <v>1</v>
      </c>
      <c r="F92" s="586">
        <v>3</v>
      </c>
      <c r="G92" s="586">
        <v>1</v>
      </c>
      <c r="H92" s="16">
        <v>0</v>
      </c>
      <c r="I92" s="17">
        <f t="shared" si="3"/>
        <v>420000</v>
      </c>
      <c r="J92" s="98"/>
      <c r="M92" s="31"/>
    </row>
    <row r="93" spans="1:13" s="3" customFormat="1" ht="18.55" outlineLevel="1">
      <c r="A93" s="98"/>
      <c r="B93" s="575"/>
      <c r="C93" s="107" t="s">
        <v>39</v>
      </c>
      <c r="D93" s="79" t="s">
        <v>16</v>
      </c>
      <c r="E93" s="19" t="s">
        <v>1</v>
      </c>
      <c r="F93" s="587"/>
      <c r="G93" s="587"/>
      <c r="H93" s="20">
        <v>0</v>
      </c>
      <c r="I93" s="17">
        <f t="shared" si="3"/>
        <v>420000</v>
      </c>
      <c r="J93" s="98"/>
      <c r="M93" s="31"/>
    </row>
    <row r="94" spans="1:13" s="3" customFormat="1" ht="18.55" outlineLevel="1">
      <c r="A94" s="98"/>
      <c r="B94" s="575"/>
      <c r="C94" s="107" t="s">
        <v>39</v>
      </c>
      <c r="D94" s="79" t="s">
        <v>9</v>
      </c>
      <c r="E94" s="19" t="s">
        <v>17</v>
      </c>
      <c r="F94" s="587"/>
      <c r="G94" s="587"/>
      <c r="H94" s="20">
        <v>10000</v>
      </c>
      <c r="I94" s="17">
        <f t="shared" si="3"/>
        <v>430000</v>
      </c>
      <c r="J94" s="98"/>
      <c r="M94" s="31"/>
    </row>
    <row r="95" spans="1:13" s="3" customFormat="1" ht="18.55" outlineLevel="1">
      <c r="A95" s="98"/>
      <c r="B95" s="575"/>
      <c r="C95" s="107" t="s">
        <v>39</v>
      </c>
      <c r="D95" s="79" t="s">
        <v>0</v>
      </c>
      <c r="E95" s="19" t="s">
        <v>17</v>
      </c>
      <c r="F95" s="587"/>
      <c r="G95" s="587"/>
      <c r="H95" s="20">
        <v>10000</v>
      </c>
      <c r="I95" s="17">
        <f t="shared" si="3"/>
        <v>440000</v>
      </c>
      <c r="J95" s="98"/>
      <c r="M95" s="31"/>
    </row>
    <row r="96" spans="1:13" s="3" customFormat="1" ht="18.55">
      <c r="A96" s="98"/>
      <c r="B96" s="6" t="s">
        <v>156</v>
      </c>
      <c r="C96" s="7"/>
      <c r="D96" s="77"/>
      <c r="E96" s="9"/>
      <c r="F96" s="10"/>
      <c r="G96" s="10"/>
      <c r="H96" s="11">
        <f>SUM(H97:H136)</f>
        <v>150000</v>
      </c>
      <c r="I96" s="12">
        <v>0</v>
      </c>
      <c r="J96" s="98"/>
      <c r="M96" s="31"/>
    </row>
    <row r="97" spans="1:13" s="3" customFormat="1" ht="18.55" outlineLevel="1">
      <c r="A97" s="98"/>
      <c r="B97" s="574" t="s">
        <v>2</v>
      </c>
      <c r="C97" s="107" t="s">
        <v>39</v>
      </c>
      <c r="D97" s="78" t="s">
        <v>14</v>
      </c>
      <c r="E97" s="15" t="s">
        <v>1</v>
      </c>
      <c r="F97" s="586">
        <v>3</v>
      </c>
      <c r="G97" s="586">
        <v>1</v>
      </c>
      <c r="H97" s="16">
        <v>0</v>
      </c>
      <c r="I97" s="17">
        <f>I95+H97</f>
        <v>440000</v>
      </c>
      <c r="J97" s="98"/>
      <c r="M97" s="31"/>
    </row>
    <row r="98" spans="1:13" s="3" customFormat="1" ht="18.55" outlineLevel="1">
      <c r="A98" s="98"/>
      <c r="B98" s="575"/>
      <c r="C98" s="107" t="s">
        <v>39</v>
      </c>
      <c r="D98" s="79" t="s">
        <v>23</v>
      </c>
      <c r="E98" s="19" t="s">
        <v>1</v>
      </c>
      <c r="F98" s="587"/>
      <c r="G98" s="587"/>
      <c r="H98" s="20">
        <v>0</v>
      </c>
      <c r="I98" s="17">
        <f t="shared" ref="I98:I116" si="4">I97+H98</f>
        <v>440000</v>
      </c>
      <c r="J98" s="98"/>
      <c r="M98" s="31"/>
    </row>
    <row r="99" spans="1:13" s="3" customFormat="1" ht="18.55" outlineLevel="1">
      <c r="A99" s="98"/>
      <c r="B99" s="575"/>
      <c r="C99" s="107" t="s">
        <v>39</v>
      </c>
      <c r="D99" s="79" t="s">
        <v>13</v>
      </c>
      <c r="E99" s="19" t="s">
        <v>17</v>
      </c>
      <c r="F99" s="587"/>
      <c r="G99" s="587"/>
      <c r="H99" s="20">
        <v>10000</v>
      </c>
      <c r="I99" s="17">
        <f t="shared" si="4"/>
        <v>450000</v>
      </c>
      <c r="J99" s="98"/>
      <c r="M99" s="31"/>
    </row>
    <row r="100" spans="1:13" s="3" customFormat="1" ht="18.55" outlineLevel="1">
      <c r="A100" s="98"/>
      <c r="B100" s="575"/>
      <c r="C100" s="107" t="s">
        <v>39</v>
      </c>
      <c r="D100" s="79" t="s">
        <v>111</v>
      </c>
      <c r="E100" s="19" t="s">
        <v>17</v>
      </c>
      <c r="F100" s="587"/>
      <c r="G100" s="587"/>
      <c r="H100" s="20">
        <v>0</v>
      </c>
      <c r="I100" s="17">
        <f t="shared" si="4"/>
        <v>450000</v>
      </c>
      <c r="J100" s="98"/>
      <c r="M100" s="31"/>
    </row>
    <row r="101" spans="1:13" s="3" customFormat="1" ht="18.55" outlineLevel="1">
      <c r="A101" s="98"/>
      <c r="B101" s="576" t="s">
        <v>3</v>
      </c>
      <c r="C101" s="107" t="s">
        <v>39</v>
      </c>
      <c r="D101" s="32" t="s">
        <v>14</v>
      </c>
      <c r="E101" s="23" t="str">
        <f>E97</f>
        <v>Thắng</v>
      </c>
      <c r="F101" s="585">
        <v>3</v>
      </c>
      <c r="G101" s="585">
        <v>2</v>
      </c>
      <c r="H101" s="24">
        <v>0</v>
      </c>
      <c r="I101" s="17">
        <f t="shared" si="4"/>
        <v>450000</v>
      </c>
      <c r="J101" s="98"/>
      <c r="M101" s="31"/>
    </row>
    <row r="102" spans="1:13" s="3" customFormat="1" ht="18.55" outlineLevel="1">
      <c r="A102" s="98"/>
      <c r="B102" s="576"/>
      <c r="C102" s="107" t="s">
        <v>39</v>
      </c>
      <c r="D102" s="32" t="s">
        <v>13</v>
      </c>
      <c r="E102" s="23" t="s">
        <v>1</v>
      </c>
      <c r="F102" s="585"/>
      <c r="G102" s="585"/>
      <c r="H102" s="24">
        <v>0</v>
      </c>
      <c r="I102" s="17">
        <f t="shared" si="4"/>
        <v>450000</v>
      </c>
      <c r="J102" s="98"/>
      <c r="M102" s="31"/>
    </row>
    <row r="103" spans="1:13" s="3" customFormat="1" ht="18.55" outlineLevel="1">
      <c r="A103" s="98"/>
      <c r="B103" s="576"/>
      <c r="C103" s="107" t="s">
        <v>39</v>
      </c>
      <c r="D103" s="32" t="s">
        <v>111</v>
      </c>
      <c r="E103" s="23" t="s">
        <v>17</v>
      </c>
      <c r="F103" s="585"/>
      <c r="G103" s="585"/>
      <c r="H103" s="24">
        <v>0</v>
      </c>
      <c r="I103" s="17">
        <f t="shared" si="4"/>
        <v>450000</v>
      </c>
      <c r="J103" s="98"/>
      <c r="M103" s="31"/>
    </row>
    <row r="104" spans="1:13" s="3" customFormat="1" ht="18.55" outlineLevel="1">
      <c r="A104" s="98"/>
      <c r="B104" s="576"/>
      <c r="C104" s="107" t="s">
        <v>39</v>
      </c>
      <c r="D104" s="32" t="s">
        <v>23</v>
      </c>
      <c r="E104" s="23" t="s">
        <v>17</v>
      </c>
      <c r="F104" s="585"/>
      <c r="G104" s="585"/>
      <c r="H104" s="24">
        <v>10000</v>
      </c>
      <c r="I104" s="17">
        <f t="shared" si="4"/>
        <v>460000</v>
      </c>
      <c r="J104" s="98"/>
      <c r="M104" s="31"/>
    </row>
    <row r="105" spans="1:13" s="3" customFormat="1" ht="18.55" outlineLevel="1">
      <c r="A105" s="98"/>
      <c r="B105" s="574" t="s">
        <v>6</v>
      </c>
      <c r="C105" s="107" t="s">
        <v>39</v>
      </c>
      <c r="D105" s="78" t="s">
        <v>14</v>
      </c>
      <c r="E105" s="15" t="s">
        <v>1</v>
      </c>
      <c r="F105" s="586">
        <v>3</v>
      </c>
      <c r="G105" s="586">
        <v>1</v>
      </c>
      <c r="H105" s="16">
        <v>0</v>
      </c>
      <c r="I105" s="17">
        <f t="shared" si="4"/>
        <v>460000</v>
      </c>
      <c r="J105" s="98"/>
      <c r="M105" s="31"/>
    </row>
    <row r="106" spans="1:13" s="3" customFormat="1" ht="18.55" outlineLevel="1">
      <c r="A106" s="98"/>
      <c r="B106" s="575"/>
      <c r="C106" s="107" t="s">
        <v>39</v>
      </c>
      <c r="D106" s="79" t="s">
        <v>24</v>
      </c>
      <c r="E106" s="19" t="s">
        <v>1</v>
      </c>
      <c r="F106" s="587"/>
      <c r="G106" s="587"/>
      <c r="H106" s="20">
        <v>0</v>
      </c>
      <c r="I106" s="17">
        <f t="shared" si="4"/>
        <v>460000</v>
      </c>
      <c r="J106" s="98"/>
      <c r="M106" s="31"/>
    </row>
    <row r="107" spans="1:13" s="3" customFormat="1" ht="18.55" outlineLevel="1">
      <c r="A107" s="98"/>
      <c r="B107" s="575"/>
      <c r="C107" s="107" t="s">
        <v>39</v>
      </c>
      <c r="D107" s="79" t="s">
        <v>23</v>
      </c>
      <c r="E107" s="19" t="s">
        <v>17</v>
      </c>
      <c r="F107" s="587"/>
      <c r="G107" s="587"/>
      <c r="H107" s="20">
        <v>10000</v>
      </c>
      <c r="I107" s="17">
        <f t="shared" si="4"/>
        <v>470000</v>
      </c>
      <c r="J107" s="98"/>
      <c r="M107" s="31"/>
    </row>
    <row r="108" spans="1:13" s="3" customFormat="1" ht="18.55" outlineLevel="1">
      <c r="A108" s="98"/>
      <c r="B108" s="575"/>
      <c r="C108" s="107" t="s">
        <v>39</v>
      </c>
      <c r="D108" s="79" t="s">
        <v>16</v>
      </c>
      <c r="E108" s="19" t="s">
        <v>17</v>
      </c>
      <c r="F108" s="587"/>
      <c r="G108" s="587"/>
      <c r="H108" s="20">
        <v>10000</v>
      </c>
      <c r="I108" s="17">
        <f t="shared" si="4"/>
        <v>480000</v>
      </c>
      <c r="J108" s="98"/>
      <c r="M108" s="31"/>
    </row>
    <row r="109" spans="1:13" s="3" customFormat="1" ht="18.55" outlineLevel="1">
      <c r="A109" s="98"/>
      <c r="B109" s="576" t="s">
        <v>7</v>
      </c>
      <c r="C109" s="107" t="s">
        <v>39</v>
      </c>
      <c r="D109" s="32" t="s">
        <v>24</v>
      </c>
      <c r="E109" s="23" t="s">
        <v>1</v>
      </c>
      <c r="F109" s="585">
        <v>3</v>
      </c>
      <c r="G109" s="585">
        <v>1</v>
      </c>
      <c r="H109" s="24">
        <v>0</v>
      </c>
      <c r="I109" s="17">
        <f t="shared" si="4"/>
        <v>480000</v>
      </c>
      <c r="J109" s="98"/>
      <c r="M109" s="31"/>
    </row>
    <row r="110" spans="1:13" s="3" customFormat="1" ht="18.55" outlineLevel="1">
      <c r="A110" s="98"/>
      <c r="B110" s="576"/>
      <c r="C110" s="107" t="s">
        <v>39</v>
      </c>
      <c r="D110" s="32" t="s">
        <v>25</v>
      </c>
      <c r="E110" s="23" t="s">
        <v>1</v>
      </c>
      <c r="F110" s="585"/>
      <c r="G110" s="585"/>
      <c r="H110" s="24">
        <v>0</v>
      </c>
      <c r="I110" s="17">
        <f t="shared" si="4"/>
        <v>480000</v>
      </c>
      <c r="J110" s="98"/>
      <c r="M110" s="31"/>
    </row>
    <row r="111" spans="1:13" s="3" customFormat="1" ht="18.55" outlineLevel="1">
      <c r="A111" s="98"/>
      <c r="B111" s="576"/>
      <c r="C111" s="107" t="s">
        <v>39</v>
      </c>
      <c r="D111" s="32" t="s">
        <v>14</v>
      </c>
      <c r="E111" s="23" t="s">
        <v>17</v>
      </c>
      <c r="F111" s="585"/>
      <c r="G111" s="585"/>
      <c r="H111" s="24">
        <v>10000</v>
      </c>
      <c r="I111" s="17">
        <f t="shared" si="4"/>
        <v>490000</v>
      </c>
      <c r="J111" s="98"/>
      <c r="M111" s="31"/>
    </row>
    <row r="112" spans="1:13" s="3" customFormat="1" ht="18.55" outlineLevel="1">
      <c r="A112" s="98"/>
      <c r="B112" s="576"/>
      <c r="C112" s="107" t="s">
        <v>39</v>
      </c>
      <c r="D112" s="32" t="s">
        <v>13</v>
      </c>
      <c r="E112" s="23" t="s">
        <v>17</v>
      </c>
      <c r="F112" s="585"/>
      <c r="G112" s="585"/>
      <c r="H112" s="24">
        <v>10000</v>
      </c>
      <c r="I112" s="17">
        <f t="shared" si="4"/>
        <v>500000</v>
      </c>
      <c r="J112" s="98"/>
      <c r="M112" s="31"/>
    </row>
    <row r="113" spans="1:13" s="3" customFormat="1" ht="18.55" outlineLevel="1">
      <c r="A113" s="98"/>
      <c r="B113" s="574" t="s">
        <v>8</v>
      </c>
      <c r="C113" s="107" t="s">
        <v>39</v>
      </c>
      <c r="D113" s="78" t="s">
        <v>23</v>
      </c>
      <c r="E113" s="15" t="s">
        <v>1</v>
      </c>
      <c r="F113" s="586">
        <v>3</v>
      </c>
      <c r="G113" s="586">
        <v>2</v>
      </c>
      <c r="H113" s="16">
        <v>0</v>
      </c>
      <c r="I113" s="17">
        <f t="shared" si="4"/>
        <v>500000</v>
      </c>
      <c r="J113" s="98"/>
      <c r="M113" s="31"/>
    </row>
    <row r="114" spans="1:13" s="3" customFormat="1" ht="18.55" outlineLevel="1">
      <c r="A114" s="98"/>
      <c r="B114" s="575"/>
      <c r="C114" s="107" t="s">
        <v>39</v>
      </c>
      <c r="D114" s="79" t="s">
        <v>5</v>
      </c>
      <c r="E114" s="19" t="s">
        <v>1</v>
      </c>
      <c r="F114" s="587"/>
      <c r="G114" s="587"/>
      <c r="H114" s="20">
        <v>0</v>
      </c>
      <c r="I114" s="17">
        <f t="shared" si="4"/>
        <v>500000</v>
      </c>
      <c r="J114" s="98"/>
      <c r="M114" s="31"/>
    </row>
    <row r="115" spans="1:13" s="3" customFormat="1" ht="18.55" outlineLevel="1">
      <c r="A115" s="98"/>
      <c r="B115" s="575"/>
      <c r="C115" s="107" t="s">
        <v>39</v>
      </c>
      <c r="D115" s="79" t="s">
        <v>16</v>
      </c>
      <c r="E115" s="19" t="s">
        <v>17</v>
      </c>
      <c r="F115" s="587"/>
      <c r="G115" s="587"/>
      <c r="H115" s="20">
        <v>10000</v>
      </c>
      <c r="I115" s="17">
        <f t="shared" si="4"/>
        <v>510000</v>
      </c>
      <c r="J115" s="98"/>
      <c r="M115" s="31"/>
    </row>
    <row r="116" spans="1:13" s="3" customFormat="1" ht="18.55" outlineLevel="1">
      <c r="A116" s="98"/>
      <c r="B116" s="575"/>
      <c r="C116" s="107" t="s">
        <v>39</v>
      </c>
      <c r="D116" s="79" t="s">
        <v>111</v>
      </c>
      <c r="E116" s="19" t="s">
        <v>17</v>
      </c>
      <c r="F116" s="587"/>
      <c r="G116" s="587"/>
      <c r="H116" s="20">
        <v>0</v>
      </c>
      <c r="I116" s="17">
        <f t="shared" si="4"/>
        <v>510000</v>
      </c>
      <c r="J116" s="98"/>
      <c r="M116" s="31"/>
    </row>
    <row r="117" spans="1:13" s="3" customFormat="1" ht="18.55" outlineLevel="1">
      <c r="A117" s="98"/>
      <c r="B117" s="576" t="s">
        <v>10</v>
      </c>
      <c r="C117" s="107" t="s">
        <v>39</v>
      </c>
      <c r="D117" s="32" t="s">
        <v>25</v>
      </c>
      <c r="E117" s="23" t="str">
        <f>E113</f>
        <v>Thắng</v>
      </c>
      <c r="F117" s="585">
        <v>3</v>
      </c>
      <c r="G117" s="585">
        <v>2</v>
      </c>
      <c r="H117" s="24">
        <v>0</v>
      </c>
      <c r="I117" s="17">
        <f t="shared" ref="I117:I132" si="5">I116+H117</f>
        <v>510000</v>
      </c>
      <c r="J117" s="98"/>
      <c r="M117" s="31"/>
    </row>
    <row r="118" spans="1:13" s="3" customFormat="1" ht="18.55" outlineLevel="1">
      <c r="A118" s="98"/>
      <c r="B118" s="576"/>
      <c r="C118" s="107" t="s">
        <v>39</v>
      </c>
      <c r="D118" s="32" t="s">
        <v>5</v>
      </c>
      <c r="E118" s="23" t="s">
        <v>1</v>
      </c>
      <c r="F118" s="585"/>
      <c r="G118" s="585"/>
      <c r="H118" s="24">
        <v>0</v>
      </c>
      <c r="I118" s="17">
        <f t="shared" si="5"/>
        <v>510000</v>
      </c>
      <c r="J118" s="98"/>
      <c r="M118" s="31"/>
    </row>
    <row r="119" spans="1:13" s="3" customFormat="1" ht="18.55" outlineLevel="1">
      <c r="A119" s="98"/>
      <c r="B119" s="576"/>
      <c r="C119" s="107" t="s">
        <v>39</v>
      </c>
      <c r="D119" s="32" t="s">
        <v>14</v>
      </c>
      <c r="E119" s="23" t="s">
        <v>17</v>
      </c>
      <c r="F119" s="585"/>
      <c r="G119" s="585"/>
      <c r="H119" s="24">
        <v>10000</v>
      </c>
      <c r="I119" s="17">
        <f t="shared" si="5"/>
        <v>520000</v>
      </c>
      <c r="J119" s="98"/>
      <c r="M119" s="31"/>
    </row>
    <row r="120" spans="1:13" s="3" customFormat="1" ht="18.55" outlineLevel="1">
      <c r="A120" s="98"/>
      <c r="B120" s="576"/>
      <c r="C120" s="107" t="s">
        <v>39</v>
      </c>
      <c r="D120" s="32" t="s">
        <v>24</v>
      </c>
      <c r="E120" s="23" t="s">
        <v>17</v>
      </c>
      <c r="F120" s="585"/>
      <c r="G120" s="585"/>
      <c r="H120" s="24">
        <v>10000</v>
      </c>
      <c r="I120" s="17">
        <f t="shared" si="5"/>
        <v>530000</v>
      </c>
      <c r="J120" s="98"/>
      <c r="M120" s="31"/>
    </row>
    <row r="121" spans="1:13" s="3" customFormat="1" ht="18.55" outlineLevel="1">
      <c r="A121" s="98"/>
      <c r="B121" s="574" t="s">
        <v>31</v>
      </c>
      <c r="C121" s="107" t="s">
        <v>39</v>
      </c>
      <c r="D121" s="78" t="s">
        <v>23</v>
      </c>
      <c r="E121" s="15" t="s">
        <v>1</v>
      </c>
      <c r="F121" s="586">
        <v>3</v>
      </c>
      <c r="G121" s="586">
        <v>2</v>
      </c>
      <c r="H121" s="16">
        <v>0</v>
      </c>
      <c r="I121" s="17">
        <f t="shared" si="5"/>
        <v>530000</v>
      </c>
      <c r="J121" s="98"/>
      <c r="M121" s="31"/>
    </row>
    <row r="122" spans="1:13" s="3" customFormat="1" ht="18.55" outlineLevel="1">
      <c r="A122" s="98"/>
      <c r="B122" s="575"/>
      <c r="C122" s="107" t="s">
        <v>39</v>
      </c>
      <c r="D122" s="79" t="s">
        <v>24</v>
      </c>
      <c r="E122" s="19" t="s">
        <v>1</v>
      </c>
      <c r="F122" s="587"/>
      <c r="G122" s="587"/>
      <c r="H122" s="20">
        <v>0</v>
      </c>
      <c r="I122" s="17">
        <f t="shared" si="5"/>
        <v>530000</v>
      </c>
      <c r="J122" s="98"/>
      <c r="M122" s="31"/>
    </row>
    <row r="123" spans="1:13" s="3" customFormat="1" ht="18.55" outlineLevel="1">
      <c r="A123" s="98"/>
      <c r="B123" s="575"/>
      <c r="C123" s="107" t="s">
        <v>39</v>
      </c>
      <c r="D123" s="79" t="s">
        <v>14</v>
      </c>
      <c r="E123" s="19" t="s">
        <v>17</v>
      </c>
      <c r="F123" s="587"/>
      <c r="G123" s="587"/>
      <c r="H123" s="20">
        <v>10000</v>
      </c>
      <c r="I123" s="17">
        <f t="shared" si="5"/>
        <v>540000</v>
      </c>
      <c r="J123" s="98"/>
      <c r="M123" s="31"/>
    </row>
    <row r="124" spans="1:13" s="3" customFormat="1" ht="18.55" outlineLevel="1">
      <c r="A124" s="98"/>
      <c r="B124" s="575"/>
      <c r="C124" s="107" t="s">
        <v>39</v>
      </c>
      <c r="D124" s="79" t="s">
        <v>111</v>
      </c>
      <c r="E124" s="19" t="s">
        <v>17</v>
      </c>
      <c r="F124" s="587"/>
      <c r="G124" s="587"/>
      <c r="H124" s="20">
        <v>0</v>
      </c>
      <c r="I124" s="17">
        <f t="shared" si="5"/>
        <v>540000</v>
      </c>
      <c r="J124" s="98"/>
      <c r="M124" s="31"/>
    </row>
    <row r="125" spans="1:13" s="3" customFormat="1" ht="18.55" outlineLevel="1">
      <c r="A125" s="98"/>
      <c r="B125" s="576" t="s">
        <v>36</v>
      </c>
      <c r="C125" s="107" t="s">
        <v>39</v>
      </c>
      <c r="D125" s="32" t="s">
        <v>23</v>
      </c>
      <c r="E125" s="23" t="s">
        <v>1</v>
      </c>
      <c r="F125" s="585">
        <v>3</v>
      </c>
      <c r="G125" s="585">
        <v>0</v>
      </c>
      <c r="H125" s="24">
        <v>0</v>
      </c>
      <c r="I125" s="17">
        <f t="shared" si="5"/>
        <v>540000</v>
      </c>
      <c r="J125" s="98"/>
      <c r="M125" s="31"/>
    </row>
    <row r="126" spans="1:13" s="3" customFormat="1" ht="18.55" outlineLevel="1">
      <c r="A126" s="98"/>
      <c r="B126" s="576"/>
      <c r="C126" s="107" t="s">
        <v>39</v>
      </c>
      <c r="D126" s="32" t="s">
        <v>111</v>
      </c>
      <c r="E126" s="23" t="s">
        <v>1</v>
      </c>
      <c r="F126" s="585"/>
      <c r="G126" s="585"/>
      <c r="H126" s="24">
        <v>0</v>
      </c>
      <c r="I126" s="17">
        <f t="shared" si="5"/>
        <v>540000</v>
      </c>
      <c r="J126" s="98"/>
      <c r="M126" s="31"/>
    </row>
    <row r="127" spans="1:13" s="3" customFormat="1" ht="18.55" outlineLevel="1">
      <c r="A127" s="98"/>
      <c r="B127" s="576"/>
      <c r="C127" s="107" t="s">
        <v>39</v>
      </c>
      <c r="D127" s="32" t="s">
        <v>14</v>
      </c>
      <c r="E127" s="23" t="s">
        <v>17</v>
      </c>
      <c r="F127" s="585"/>
      <c r="G127" s="585"/>
      <c r="H127" s="24">
        <v>10000</v>
      </c>
      <c r="I127" s="17">
        <f t="shared" si="5"/>
        <v>550000</v>
      </c>
      <c r="J127" s="98"/>
      <c r="M127" s="31"/>
    </row>
    <row r="128" spans="1:13" s="3" customFormat="1" ht="18.55" outlineLevel="1">
      <c r="A128" s="98"/>
      <c r="B128" s="576"/>
      <c r="C128" s="107" t="s">
        <v>39</v>
      </c>
      <c r="D128" s="32" t="s">
        <v>5</v>
      </c>
      <c r="E128" s="23" t="s">
        <v>17</v>
      </c>
      <c r="F128" s="585"/>
      <c r="G128" s="585"/>
      <c r="H128" s="24">
        <v>10000</v>
      </c>
      <c r="I128" s="17">
        <f t="shared" si="5"/>
        <v>560000</v>
      </c>
      <c r="J128" s="98"/>
      <c r="M128" s="31"/>
    </row>
    <row r="129" spans="1:13" s="3" customFormat="1" ht="18.55" outlineLevel="1">
      <c r="A129" s="98"/>
      <c r="B129" s="574" t="s">
        <v>37</v>
      </c>
      <c r="C129" s="107" t="s">
        <v>39</v>
      </c>
      <c r="D129" s="78" t="s">
        <v>14</v>
      </c>
      <c r="E129" s="15" t="s">
        <v>1</v>
      </c>
      <c r="F129" s="586">
        <v>3</v>
      </c>
      <c r="G129" s="586">
        <v>0</v>
      </c>
      <c r="H129" s="16">
        <v>0</v>
      </c>
      <c r="I129" s="17">
        <f t="shared" si="5"/>
        <v>560000</v>
      </c>
      <c r="J129" s="98"/>
      <c r="M129" s="31"/>
    </row>
    <row r="130" spans="1:13" s="3" customFormat="1" ht="18.55" outlineLevel="1">
      <c r="A130" s="98"/>
      <c r="B130" s="575"/>
      <c r="C130" s="107" t="s">
        <v>39</v>
      </c>
      <c r="D130" s="79" t="s">
        <v>5</v>
      </c>
      <c r="E130" s="19" t="s">
        <v>1</v>
      </c>
      <c r="F130" s="587"/>
      <c r="G130" s="587"/>
      <c r="H130" s="20">
        <v>0</v>
      </c>
      <c r="I130" s="17">
        <f t="shared" si="5"/>
        <v>560000</v>
      </c>
      <c r="J130" s="98"/>
      <c r="M130" s="31"/>
    </row>
    <row r="131" spans="1:13" s="3" customFormat="1" ht="18.55" outlineLevel="1">
      <c r="A131" s="98"/>
      <c r="B131" s="575"/>
      <c r="C131" s="107" t="s">
        <v>39</v>
      </c>
      <c r="D131" s="79" t="s">
        <v>23</v>
      </c>
      <c r="E131" s="19" t="s">
        <v>17</v>
      </c>
      <c r="F131" s="587"/>
      <c r="G131" s="587"/>
      <c r="H131" s="20">
        <v>10000</v>
      </c>
      <c r="I131" s="17">
        <f t="shared" si="5"/>
        <v>570000</v>
      </c>
      <c r="J131" s="98"/>
      <c r="M131" s="31"/>
    </row>
    <row r="132" spans="1:13" s="3" customFormat="1" ht="18.55" outlineLevel="1">
      <c r="A132" s="98"/>
      <c r="B132" s="575"/>
      <c r="C132" s="107" t="s">
        <v>39</v>
      </c>
      <c r="D132" s="79" t="s">
        <v>111</v>
      </c>
      <c r="E132" s="19" t="s">
        <v>17</v>
      </c>
      <c r="F132" s="587"/>
      <c r="G132" s="587"/>
      <c r="H132" s="20">
        <v>0</v>
      </c>
      <c r="I132" s="17">
        <f t="shared" si="5"/>
        <v>570000</v>
      </c>
      <c r="J132" s="98"/>
      <c r="M132" s="31"/>
    </row>
    <row r="133" spans="1:13" s="3" customFormat="1" ht="18.55" outlineLevel="1">
      <c r="A133" s="98"/>
      <c r="B133" s="576" t="s">
        <v>41</v>
      </c>
      <c r="C133" s="107" t="s">
        <v>39</v>
      </c>
      <c r="D133" s="32" t="s">
        <v>23</v>
      </c>
      <c r="E133" s="23" t="s">
        <v>1</v>
      </c>
      <c r="F133" s="585">
        <v>3</v>
      </c>
      <c r="G133" s="585">
        <v>2</v>
      </c>
      <c r="H133" s="24">
        <v>0</v>
      </c>
      <c r="I133" s="17">
        <f>I132+H133</f>
        <v>570000</v>
      </c>
      <c r="J133" s="98"/>
      <c r="M133" s="31"/>
    </row>
    <row r="134" spans="1:13" s="3" customFormat="1" ht="18.55" outlineLevel="1">
      <c r="A134" s="98"/>
      <c r="B134" s="576"/>
      <c r="C134" s="107" t="s">
        <v>39</v>
      </c>
      <c r="D134" s="32" t="s">
        <v>111</v>
      </c>
      <c r="E134" s="23" t="s">
        <v>1</v>
      </c>
      <c r="F134" s="585"/>
      <c r="G134" s="585"/>
      <c r="H134" s="24">
        <v>0</v>
      </c>
      <c r="I134" s="17">
        <f>I133+H134</f>
        <v>570000</v>
      </c>
      <c r="J134" s="98"/>
      <c r="M134" s="31"/>
    </row>
    <row r="135" spans="1:13" s="3" customFormat="1" ht="18.55" outlineLevel="1">
      <c r="A135" s="98"/>
      <c r="B135" s="576"/>
      <c r="C135" s="107" t="s">
        <v>39</v>
      </c>
      <c r="D135" s="32" t="s">
        <v>14</v>
      </c>
      <c r="E135" s="23" t="s">
        <v>17</v>
      </c>
      <c r="F135" s="585"/>
      <c r="G135" s="585"/>
      <c r="H135" s="24">
        <v>10000</v>
      </c>
      <c r="I135" s="17">
        <f>I134+H135</f>
        <v>580000</v>
      </c>
      <c r="J135" s="98"/>
      <c r="M135" s="31"/>
    </row>
    <row r="136" spans="1:13" s="3" customFormat="1" ht="18.55" outlineLevel="1">
      <c r="A136" s="98"/>
      <c r="B136" s="576"/>
      <c r="C136" s="107" t="s">
        <v>39</v>
      </c>
      <c r="D136" s="32" t="s">
        <v>5</v>
      </c>
      <c r="E136" s="23" t="s">
        <v>17</v>
      </c>
      <c r="F136" s="585"/>
      <c r="G136" s="585"/>
      <c r="H136" s="24">
        <v>10000</v>
      </c>
      <c r="I136" s="17">
        <f>I135+H136</f>
        <v>590000</v>
      </c>
      <c r="J136" s="98"/>
      <c r="M136" s="31"/>
    </row>
    <row r="137" spans="1:13" s="3" customFormat="1" ht="18.55">
      <c r="A137" s="98"/>
      <c r="B137" s="6" t="s">
        <v>157</v>
      </c>
      <c r="C137" s="7"/>
      <c r="D137" s="77"/>
      <c r="E137" s="9"/>
      <c r="F137" s="10"/>
      <c r="G137" s="10"/>
      <c r="H137" s="11">
        <f>SUM(H138:H169)</f>
        <v>160000</v>
      </c>
      <c r="I137" s="12">
        <v>0</v>
      </c>
      <c r="J137" s="98"/>
      <c r="M137" s="31"/>
    </row>
    <row r="138" spans="1:13" s="3" customFormat="1" ht="18.55" outlineLevel="1">
      <c r="A138" s="98"/>
      <c r="B138" s="574" t="s">
        <v>2</v>
      </c>
      <c r="C138" s="107" t="s">
        <v>39</v>
      </c>
      <c r="D138" s="78" t="s">
        <v>14</v>
      </c>
      <c r="E138" s="15" t="s">
        <v>1</v>
      </c>
      <c r="F138" s="586">
        <v>3</v>
      </c>
      <c r="G138" s="586">
        <v>1</v>
      </c>
      <c r="H138" s="16">
        <v>0</v>
      </c>
      <c r="I138" s="17">
        <f>I136+H138</f>
        <v>590000</v>
      </c>
      <c r="J138" s="98"/>
      <c r="M138" s="31"/>
    </row>
    <row r="139" spans="1:13" s="3" customFormat="1" ht="18.55" outlineLevel="1">
      <c r="A139" s="98"/>
      <c r="B139" s="575"/>
      <c r="C139" s="107" t="s">
        <v>39</v>
      </c>
      <c r="D139" s="79" t="s">
        <v>118</v>
      </c>
      <c r="E139" s="19" t="s">
        <v>1</v>
      </c>
      <c r="F139" s="587"/>
      <c r="G139" s="587"/>
      <c r="H139" s="20">
        <v>0</v>
      </c>
      <c r="I139" s="17">
        <f t="shared" ref="I139:I169" si="6">I138+H139</f>
        <v>590000</v>
      </c>
      <c r="J139" s="98"/>
      <c r="M139" s="31"/>
    </row>
    <row r="140" spans="1:13" s="3" customFormat="1" ht="18.55" outlineLevel="1">
      <c r="A140" s="98"/>
      <c r="B140" s="575"/>
      <c r="C140" s="107" t="s">
        <v>39</v>
      </c>
      <c r="D140" s="79" t="s">
        <v>23</v>
      </c>
      <c r="E140" s="19" t="s">
        <v>17</v>
      </c>
      <c r="F140" s="587"/>
      <c r="G140" s="587"/>
      <c r="H140" s="20">
        <v>10000</v>
      </c>
      <c r="I140" s="17">
        <f t="shared" si="6"/>
        <v>600000</v>
      </c>
      <c r="J140" s="98"/>
      <c r="M140" s="31"/>
    </row>
    <row r="141" spans="1:13" s="3" customFormat="1" ht="18.55" outlineLevel="1">
      <c r="A141" s="98"/>
      <c r="B141" s="575"/>
      <c r="C141" s="107" t="s">
        <v>39</v>
      </c>
      <c r="D141" s="79" t="s">
        <v>16</v>
      </c>
      <c r="E141" s="19" t="s">
        <v>17</v>
      </c>
      <c r="F141" s="587"/>
      <c r="G141" s="587"/>
      <c r="H141" s="20">
        <v>10000</v>
      </c>
      <c r="I141" s="17">
        <f t="shared" si="6"/>
        <v>610000</v>
      </c>
      <c r="J141" s="98"/>
      <c r="M141" s="31"/>
    </row>
    <row r="142" spans="1:13" s="3" customFormat="1" ht="18.55" outlineLevel="1">
      <c r="A142" s="98"/>
      <c r="B142" s="576" t="s">
        <v>3</v>
      </c>
      <c r="C142" s="107" t="s">
        <v>39</v>
      </c>
      <c r="D142" s="32" t="s">
        <v>5</v>
      </c>
      <c r="E142" s="23" t="str">
        <f>E138</f>
        <v>Thắng</v>
      </c>
      <c r="F142" s="585">
        <v>3</v>
      </c>
      <c r="G142" s="585">
        <v>2</v>
      </c>
      <c r="H142" s="24">
        <v>0</v>
      </c>
      <c r="I142" s="17">
        <f t="shared" si="6"/>
        <v>610000</v>
      </c>
      <c r="J142" s="98"/>
      <c r="M142" s="31"/>
    </row>
    <row r="143" spans="1:13" s="3" customFormat="1" ht="18.55" outlineLevel="1">
      <c r="A143" s="98"/>
      <c r="B143" s="576"/>
      <c r="C143" s="107" t="s">
        <v>39</v>
      </c>
      <c r="D143" s="32" t="s">
        <v>15</v>
      </c>
      <c r="E143" s="23" t="s">
        <v>1</v>
      </c>
      <c r="F143" s="585"/>
      <c r="G143" s="585"/>
      <c r="H143" s="24">
        <v>0</v>
      </c>
      <c r="I143" s="17">
        <f t="shared" si="6"/>
        <v>610000</v>
      </c>
      <c r="J143" s="98"/>
      <c r="M143" s="31"/>
    </row>
    <row r="144" spans="1:13" s="3" customFormat="1" ht="18.55" outlineLevel="1">
      <c r="A144" s="98"/>
      <c r="B144" s="576"/>
      <c r="C144" s="107" t="s">
        <v>39</v>
      </c>
      <c r="D144" s="32" t="s">
        <v>14</v>
      </c>
      <c r="E144" s="23" t="s">
        <v>17</v>
      </c>
      <c r="F144" s="585"/>
      <c r="G144" s="585"/>
      <c r="H144" s="24">
        <v>10000</v>
      </c>
      <c r="I144" s="17">
        <f t="shared" si="6"/>
        <v>620000</v>
      </c>
      <c r="J144" s="98"/>
      <c r="M144" s="31"/>
    </row>
    <row r="145" spans="1:13" s="3" customFormat="1" ht="18.55" outlineLevel="1">
      <c r="A145" s="98"/>
      <c r="B145" s="576"/>
      <c r="C145" s="107" t="s">
        <v>39</v>
      </c>
      <c r="D145" s="32" t="s">
        <v>118</v>
      </c>
      <c r="E145" s="23" t="s">
        <v>17</v>
      </c>
      <c r="F145" s="585"/>
      <c r="G145" s="585"/>
      <c r="H145" s="24">
        <v>10000</v>
      </c>
      <c r="I145" s="17">
        <f t="shared" si="6"/>
        <v>630000</v>
      </c>
      <c r="J145" s="98"/>
      <c r="M145" s="31"/>
    </row>
    <row r="146" spans="1:13" s="3" customFormat="1" ht="18.55" outlineLevel="1">
      <c r="A146" s="98"/>
      <c r="B146" s="574" t="s">
        <v>6</v>
      </c>
      <c r="C146" s="107" t="s">
        <v>39</v>
      </c>
      <c r="D146" s="78" t="s">
        <v>23</v>
      </c>
      <c r="E146" s="15" t="s">
        <v>1</v>
      </c>
      <c r="F146" s="586">
        <v>3</v>
      </c>
      <c r="G146" s="586">
        <v>1</v>
      </c>
      <c r="H146" s="16">
        <v>0</v>
      </c>
      <c r="I146" s="17">
        <f t="shared" si="6"/>
        <v>630000</v>
      </c>
      <c r="J146" s="98"/>
      <c r="M146" s="31"/>
    </row>
    <row r="147" spans="1:13" s="3" customFormat="1" ht="18.55" outlineLevel="1">
      <c r="A147" s="98"/>
      <c r="B147" s="575"/>
      <c r="C147" s="107" t="s">
        <v>39</v>
      </c>
      <c r="D147" s="79" t="s">
        <v>24</v>
      </c>
      <c r="E147" s="19" t="s">
        <v>1</v>
      </c>
      <c r="F147" s="587"/>
      <c r="G147" s="587"/>
      <c r="H147" s="20">
        <v>0</v>
      </c>
      <c r="I147" s="17">
        <f t="shared" si="6"/>
        <v>630000</v>
      </c>
      <c r="J147" s="98"/>
      <c r="M147" s="31"/>
    </row>
    <row r="148" spans="1:13" s="3" customFormat="1" ht="18.55" outlineLevel="1">
      <c r="A148" s="98"/>
      <c r="B148" s="575"/>
      <c r="C148" s="107" t="s">
        <v>39</v>
      </c>
      <c r="D148" s="79" t="s">
        <v>15</v>
      </c>
      <c r="E148" s="19" t="s">
        <v>17</v>
      </c>
      <c r="F148" s="587"/>
      <c r="G148" s="587"/>
      <c r="H148" s="20">
        <v>10000</v>
      </c>
      <c r="I148" s="17">
        <f t="shared" si="6"/>
        <v>640000</v>
      </c>
      <c r="J148" s="98"/>
      <c r="M148" s="31"/>
    </row>
    <row r="149" spans="1:13" s="3" customFormat="1" ht="18.55" outlineLevel="1">
      <c r="A149" s="98"/>
      <c r="B149" s="575"/>
      <c r="C149" s="107" t="s">
        <v>39</v>
      </c>
      <c r="D149" s="79" t="s">
        <v>16</v>
      </c>
      <c r="E149" s="19" t="s">
        <v>17</v>
      </c>
      <c r="F149" s="587"/>
      <c r="G149" s="587"/>
      <c r="H149" s="20">
        <v>10000</v>
      </c>
      <c r="I149" s="17">
        <f t="shared" si="6"/>
        <v>650000</v>
      </c>
      <c r="J149" s="98"/>
      <c r="M149" s="31"/>
    </row>
    <row r="150" spans="1:13" s="3" customFormat="1" ht="18.55" outlineLevel="1">
      <c r="A150" s="98"/>
      <c r="B150" s="576" t="s">
        <v>7</v>
      </c>
      <c r="C150" s="107" t="s">
        <v>39</v>
      </c>
      <c r="D150" s="32" t="s">
        <v>4</v>
      </c>
      <c r="E150" s="23" t="s">
        <v>1</v>
      </c>
      <c r="F150" s="585">
        <v>3</v>
      </c>
      <c r="G150" s="585">
        <v>2</v>
      </c>
      <c r="H150" s="24">
        <v>0</v>
      </c>
      <c r="I150" s="17">
        <f t="shared" si="6"/>
        <v>650000</v>
      </c>
      <c r="J150" s="98"/>
      <c r="M150" s="31"/>
    </row>
    <row r="151" spans="1:13" s="3" customFormat="1" ht="18.55" outlineLevel="1">
      <c r="A151" s="98"/>
      <c r="B151" s="576"/>
      <c r="C151" s="107" t="s">
        <v>39</v>
      </c>
      <c r="D151" s="32" t="s">
        <v>118</v>
      </c>
      <c r="E151" s="23" t="s">
        <v>1</v>
      </c>
      <c r="F151" s="585"/>
      <c r="G151" s="585"/>
      <c r="H151" s="24">
        <v>0</v>
      </c>
      <c r="I151" s="17">
        <f t="shared" si="6"/>
        <v>650000</v>
      </c>
      <c r="J151" s="98"/>
      <c r="M151" s="31"/>
    </row>
    <row r="152" spans="1:13" s="3" customFormat="1" ht="18.55" outlineLevel="1">
      <c r="A152" s="98"/>
      <c r="B152" s="576"/>
      <c r="C152" s="107" t="s">
        <v>39</v>
      </c>
      <c r="D152" s="32" t="s">
        <v>14</v>
      </c>
      <c r="E152" s="23" t="s">
        <v>17</v>
      </c>
      <c r="F152" s="585"/>
      <c r="G152" s="585"/>
      <c r="H152" s="24">
        <v>10000</v>
      </c>
      <c r="I152" s="17">
        <f t="shared" si="6"/>
        <v>660000</v>
      </c>
      <c r="J152" s="98"/>
      <c r="M152" s="31"/>
    </row>
    <row r="153" spans="1:13" s="3" customFormat="1" ht="18.55" outlineLevel="1">
      <c r="A153" s="98"/>
      <c r="B153" s="576"/>
      <c r="C153" s="107" t="s">
        <v>39</v>
      </c>
      <c r="D153" s="32" t="s">
        <v>5</v>
      </c>
      <c r="E153" s="23" t="s">
        <v>17</v>
      </c>
      <c r="F153" s="585"/>
      <c r="G153" s="585"/>
      <c r="H153" s="24">
        <v>10000</v>
      </c>
      <c r="I153" s="17">
        <f t="shared" si="6"/>
        <v>670000</v>
      </c>
      <c r="J153" s="98"/>
      <c r="M153" s="31"/>
    </row>
    <row r="154" spans="1:13" s="3" customFormat="1" ht="18.55" outlineLevel="1">
      <c r="A154" s="98"/>
      <c r="B154" s="574" t="s">
        <v>8</v>
      </c>
      <c r="C154" s="107" t="s">
        <v>39</v>
      </c>
      <c r="D154" s="78" t="s">
        <v>14</v>
      </c>
      <c r="E154" s="15" t="s">
        <v>1</v>
      </c>
      <c r="F154" s="586">
        <v>3</v>
      </c>
      <c r="G154" s="586">
        <v>2</v>
      </c>
      <c r="H154" s="16">
        <v>0</v>
      </c>
      <c r="I154" s="17">
        <f t="shared" si="6"/>
        <v>670000</v>
      </c>
      <c r="J154" s="98"/>
      <c r="M154" s="31"/>
    </row>
    <row r="155" spans="1:13" s="3" customFormat="1" ht="18.55" outlineLevel="1">
      <c r="A155" s="98"/>
      <c r="B155" s="575"/>
      <c r="C155" s="107" t="s">
        <v>39</v>
      </c>
      <c r="D155" s="79" t="s">
        <v>16</v>
      </c>
      <c r="E155" s="19" t="s">
        <v>1</v>
      </c>
      <c r="F155" s="587"/>
      <c r="G155" s="587"/>
      <c r="H155" s="20">
        <v>0</v>
      </c>
      <c r="I155" s="17">
        <f t="shared" si="6"/>
        <v>670000</v>
      </c>
      <c r="J155" s="98"/>
      <c r="M155" s="31"/>
    </row>
    <row r="156" spans="1:13" s="3" customFormat="1" ht="18.55" outlineLevel="1">
      <c r="A156" s="98"/>
      <c r="B156" s="575"/>
      <c r="C156" s="107" t="s">
        <v>39</v>
      </c>
      <c r="D156" s="79" t="s">
        <v>4</v>
      </c>
      <c r="E156" s="19" t="s">
        <v>17</v>
      </c>
      <c r="F156" s="587"/>
      <c r="G156" s="587"/>
      <c r="H156" s="20">
        <v>10000</v>
      </c>
      <c r="I156" s="17">
        <f t="shared" si="6"/>
        <v>680000</v>
      </c>
      <c r="J156" s="98"/>
      <c r="M156" s="31"/>
    </row>
    <row r="157" spans="1:13" s="3" customFormat="1" ht="18.55" outlineLevel="1">
      <c r="A157" s="98"/>
      <c r="B157" s="575"/>
      <c r="C157" s="107" t="s">
        <v>39</v>
      </c>
      <c r="D157" s="79" t="s">
        <v>5</v>
      </c>
      <c r="E157" s="19" t="s">
        <v>17</v>
      </c>
      <c r="F157" s="587"/>
      <c r="G157" s="587"/>
      <c r="H157" s="20">
        <v>10000</v>
      </c>
      <c r="I157" s="17">
        <f t="shared" si="6"/>
        <v>690000</v>
      </c>
      <c r="J157" s="98"/>
      <c r="M157" s="31"/>
    </row>
    <row r="158" spans="1:13" s="3" customFormat="1" ht="18.55" outlineLevel="1">
      <c r="A158" s="98"/>
      <c r="B158" s="576" t="s">
        <v>10</v>
      </c>
      <c r="C158" s="107" t="s">
        <v>39</v>
      </c>
      <c r="D158" s="32" t="s">
        <v>9</v>
      </c>
      <c r="E158" s="23" t="str">
        <f>E154</f>
        <v>Thắng</v>
      </c>
      <c r="F158" s="585">
        <v>3</v>
      </c>
      <c r="G158" s="585">
        <v>1</v>
      </c>
      <c r="H158" s="24">
        <v>0</v>
      </c>
      <c r="I158" s="17">
        <f t="shared" si="6"/>
        <v>690000</v>
      </c>
      <c r="J158" s="98"/>
      <c r="M158" s="31"/>
    </row>
    <row r="159" spans="1:13" s="3" customFormat="1" ht="18.55" outlineLevel="1">
      <c r="A159" s="98"/>
      <c r="B159" s="576"/>
      <c r="C159" s="107" t="s">
        <v>39</v>
      </c>
      <c r="D159" s="32" t="s">
        <v>4</v>
      </c>
      <c r="E159" s="23" t="s">
        <v>1</v>
      </c>
      <c r="F159" s="585"/>
      <c r="G159" s="585"/>
      <c r="H159" s="24">
        <v>0</v>
      </c>
      <c r="I159" s="17">
        <f t="shared" si="6"/>
        <v>690000</v>
      </c>
      <c r="J159" s="98"/>
      <c r="M159" s="31"/>
    </row>
    <row r="160" spans="1:13" s="3" customFormat="1" ht="18.55" outlineLevel="1">
      <c r="A160" s="98"/>
      <c r="B160" s="576"/>
      <c r="C160" s="107" t="s">
        <v>39</v>
      </c>
      <c r="D160" s="32" t="s">
        <v>15</v>
      </c>
      <c r="E160" s="23" t="s">
        <v>17</v>
      </c>
      <c r="F160" s="585"/>
      <c r="G160" s="585"/>
      <c r="H160" s="24">
        <v>10000</v>
      </c>
      <c r="I160" s="17">
        <f t="shared" si="6"/>
        <v>700000</v>
      </c>
      <c r="J160" s="98"/>
      <c r="M160" s="31"/>
    </row>
    <row r="161" spans="1:13" s="3" customFormat="1" ht="18.55" outlineLevel="1">
      <c r="A161" s="98"/>
      <c r="B161" s="576"/>
      <c r="C161" s="107" t="s">
        <v>39</v>
      </c>
      <c r="D161" s="32" t="s">
        <v>24</v>
      </c>
      <c r="E161" s="23" t="s">
        <v>17</v>
      </c>
      <c r="F161" s="585"/>
      <c r="G161" s="585"/>
      <c r="H161" s="24">
        <v>10000</v>
      </c>
      <c r="I161" s="17">
        <f t="shared" si="6"/>
        <v>710000</v>
      </c>
      <c r="J161" s="98"/>
      <c r="M161" s="31"/>
    </row>
    <row r="162" spans="1:13" s="3" customFormat="1" ht="18.55" outlineLevel="1">
      <c r="A162" s="98"/>
      <c r="B162" s="574" t="s">
        <v>31</v>
      </c>
      <c r="C162" s="107" t="s">
        <v>39</v>
      </c>
      <c r="D162" s="78" t="s">
        <v>4</v>
      </c>
      <c r="E162" s="15" t="s">
        <v>1</v>
      </c>
      <c r="F162" s="586">
        <v>3</v>
      </c>
      <c r="G162" s="586">
        <v>2</v>
      </c>
      <c r="H162" s="16">
        <v>0</v>
      </c>
      <c r="I162" s="17">
        <f t="shared" si="6"/>
        <v>710000</v>
      </c>
      <c r="J162" s="98"/>
      <c r="M162" s="31"/>
    </row>
    <row r="163" spans="1:13" s="3" customFormat="1" ht="18.55" outlineLevel="1">
      <c r="A163" s="98"/>
      <c r="B163" s="575"/>
      <c r="C163" s="107" t="s">
        <v>39</v>
      </c>
      <c r="D163" s="79" t="s">
        <v>5</v>
      </c>
      <c r="E163" s="19" t="s">
        <v>1</v>
      </c>
      <c r="F163" s="587"/>
      <c r="G163" s="587"/>
      <c r="H163" s="20">
        <v>0</v>
      </c>
      <c r="I163" s="17">
        <f t="shared" si="6"/>
        <v>710000</v>
      </c>
      <c r="J163" s="98"/>
      <c r="M163" s="31"/>
    </row>
    <row r="164" spans="1:13" s="3" customFormat="1" ht="18.55" outlineLevel="1">
      <c r="A164" s="98"/>
      <c r="B164" s="575"/>
      <c r="C164" s="107" t="s">
        <v>39</v>
      </c>
      <c r="D164" s="79" t="s">
        <v>14</v>
      </c>
      <c r="E164" s="19" t="s">
        <v>17</v>
      </c>
      <c r="F164" s="587"/>
      <c r="G164" s="587"/>
      <c r="H164" s="20">
        <v>10000</v>
      </c>
      <c r="I164" s="17">
        <f t="shared" si="6"/>
        <v>720000</v>
      </c>
      <c r="J164" s="98"/>
      <c r="M164" s="31"/>
    </row>
    <row r="165" spans="1:13" s="3" customFormat="1" ht="18.55" outlineLevel="1">
      <c r="A165" s="98"/>
      <c r="B165" s="575"/>
      <c r="C165" s="107" t="s">
        <v>39</v>
      </c>
      <c r="D165" s="79" t="s">
        <v>23</v>
      </c>
      <c r="E165" s="19" t="s">
        <v>17</v>
      </c>
      <c r="F165" s="587"/>
      <c r="G165" s="587"/>
      <c r="H165" s="20">
        <v>10000</v>
      </c>
      <c r="I165" s="17">
        <f t="shared" si="6"/>
        <v>730000</v>
      </c>
      <c r="J165" s="98"/>
      <c r="M165" s="31"/>
    </row>
    <row r="166" spans="1:13" s="3" customFormat="1" ht="18.55" outlineLevel="1">
      <c r="A166" s="98"/>
      <c r="B166" s="576" t="s">
        <v>36</v>
      </c>
      <c r="C166" s="107" t="s">
        <v>39</v>
      </c>
      <c r="D166" s="32" t="s">
        <v>16</v>
      </c>
      <c r="E166" s="23" t="s">
        <v>1</v>
      </c>
      <c r="F166" s="585">
        <v>3</v>
      </c>
      <c r="G166" s="585">
        <v>1</v>
      </c>
      <c r="H166" s="24">
        <v>0</v>
      </c>
      <c r="I166" s="17">
        <f t="shared" si="6"/>
        <v>730000</v>
      </c>
      <c r="J166" s="98"/>
      <c r="M166" s="31"/>
    </row>
    <row r="167" spans="1:13" s="3" customFormat="1" ht="18.55" outlineLevel="1">
      <c r="A167" s="98"/>
      <c r="B167" s="576"/>
      <c r="C167" s="107" t="s">
        <v>39</v>
      </c>
      <c r="D167" s="32" t="s">
        <v>24</v>
      </c>
      <c r="E167" s="23" t="s">
        <v>1</v>
      </c>
      <c r="F167" s="585"/>
      <c r="G167" s="585"/>
      <c r="H167" s="24">
        <v>0</v>
      </c>
      <c r="I167" s="17">
        <f t="shared" si="6"/>
        <v>730000</v>
      </c>
      <c r="J167" s="98"/>
      <c r="M167" s="31"/>
    </row>
    <row r="168" spans="1:13" s="3" customFormat="1" ht="18.55" outlineLevel="1">
      <c r="A168" s="98"/>
      <c r="B168" s="576"/>
      <c r="C168" s="107" t="s">
        <v>39</v>
      </c>
      <c r="D168" s="32" t="s">
        <v>23</v>
      </c>
      <c r="E168" s="23" t="s">
        <v>17</v>
      </c>
      <c r="F168" s="585"/>
      <c r="G168" s="585"/>
      <c r="H168" s="24">
        <v>10000</v>
      </c>
      <c r="I168" s="17">
        <f t="shared" si="6"/>
        <v>740000</v>
      </c>
      <c r="J168" s="98"/>
      <c r="M168" s="31"/>
    </row>
    <row r="169" spans="1:13" s="3" customFormat="1" ht="18.55" outlineLevel="1">
      <c r="A169" s="98"/>
      <c r="B169" s="576"/>
      <c r="C169" s="107" t="s">
        <v>39</v>
      </c>
      <c r="D169" s="32" t="s">
        <v>15</v>
      </c>
      <c r="E169" s="23" t="s">
        <v>17</v>
      </c>
      <c r="F169" s="585"/>
      <c r="G169" s="585"/>
      <c r="H169" s="24">
        <v>10000</v>
      </c>
      <c r="I169" s="17">
        <f t="shared" si="6"/>
        <v>750000</v>
      </c>
      <c r="J169" s="98"/>
      <c r="M169" s="31"/>
    </row>
    <row r="170" spans="1:13" s="3" customFormat="1" ht="18.55">
      <c r="A170" s="98"/>
      <c r="B170" s="6" t="s">
        <v>158</v>
      </c>
      <c r="C170" s="7"/>
      <c r="D170" s="77"/>
      <c r="E170" s="9"/>
      <c r="F170" s="10"/>
      <c r="G170" s="10"/>
      <c r="H170" s="11">
        <f>SUM(H171:H190)</f>
        <v>100000</v>
      </c>
      <c r="I170" s="12">
        <v>0</v>
      </c>
      <c r="J170" s="98"/>
      <c r="M170" s="31"/>
    </row>
    <row r="171" spans="1:13" s="3" customFormat="1" ht="18.55" outlineLevel="1">
      <c r="A171" s="98"/>
      <c r="B171" s="574" t="s">
        <v>2</v>
      </c>
      <c r="C171" s="107" t="s">
        <v>39</v>
      </c>
      <c r="D171" s="78" t="s">
        <v>14</v>
      </c>
      <c r="E171" s="15" t="s">
        <v>1</v>
      </c>
      <c r="F171" s="586">
        <v>3</v>
      </c>
      <c r="G171" s="586">
        <v>1</v>
      </c>
      <c r="H171" s="16">
        <v>0</v>
      </c>
      <c r="I171" s="17">
        <f>I169+H171</f>
        <v>750000</v>
      </c>
      <c r="J171" s="98"/>
      <c r="M171" s="31"/>
    </row>
    <row r="172" spans="1:13" s="3" customFormat="1" ht="18.55" outlineLevel="1">
      <c r="A172" s="98"/>
      <c r="B172" s="575"/>
      <c r="C172" s="107" t="s">
        <v>39</v>
      </c>
      <c r="D172" s="79" t="s">
        <v>5</v>
      </c>
      <c r="E172" s="19" t="s">
        <v>1</v>
      </c>
      <c r="F172" s="587"/>
      <c r="G172" s="587"/>
      <c r="H172" s="20">
        <v>0</v>
      </c>
      <c r="I172" s="17">
        <f t="shared" ref="I172:I190" si="7">I171+H172</f>
        <v>750000</v>
      </c>
      <c r="J172" s="98"/>
      <c r="M172" s="31"/>
    </row>
    <row r="173" spans="1:13" s="3" customFormat="1" ht="18.55" outlineLevel="1">
      <c r="A173" s="98"/>
      <c r="B173" s="575"/>
      <c r="C173" s="107" t="s">
        <v>39</v>
      </c>
      <c r="D173" s="79" t="s">
        <v>16</v>
      </c>
      <c r="E173" s="19" t="s">
        <v>17</v>
      </c>
      <c r="F173" s="587"/>
      <c r="G173" s="587"/>
      <c r="H173" s="20">
        <v>10000</v>
      </c>
      <c r="I173" s="17">
        <f t="shared" si="7"/>
        <v>760000</v>
      </c>
      <c r="J173" s="98"/>
      <c r="M173" s="31"/>
    </row>
    <row r="174" spans="1:13" s="3" customFormat="1" ht="18.55" outlineLevel="1">
      <c r="A174" s="98"/>
      <c r="B174" s="575"/>
      <c r="C174" s="107" t="s">
        <v>39</v>
      </c>
      <c r="D174" s="79" t="s">
        <v>24</v>
      </c>
      <c r="E174" s="19" t="s">
        <v>17</v>
      </c>
      <c r="F174" s="587"/>
      <c r="G174" s="587"/>
      <c r="H174" s="20">
        <v>10000</v>
      </c>
      <c r="I174" s="17">
        <f t="shared" si="7"/>
        <v>770000</v>
      </c>
      <c r="J174" s="98"/>
      <c r="M174" s="31"/>
    </row>
    <row r="175" spans="1:13" s="3" customFormat="1" ht="18.55" outlineLevel="1">
      <c r="A175" s="98"/>
      <c r="B175" s="576" t="s">
        <v>3</v>
      </c>
      <c r="C175" s="107" t="s">
        <v>39</v>
      </c>
      <c r="D175" s="32" t="s">
        <v>23</v>
      </c>
      <c r="E175" s="23" t="str">
        <f>E171</f>
        <v>Thắng</v>
      </c>
      <c r="F175" s="585">
        <v>3</v>
      </c>
      <c r="G175" s="585">
        <v>2</v>
      </c>
      <c r="H175" s="24">
        <v>0</v>
      </c>
      <c r="I175" s="17">
        <f t="shared" si="7"/>
        <v>770000</v>
      </c>
      <c r="J175" s="98"/>
      <c r="M175" s="31"/>
    </row>
    <row r="176" spans="1:13" s="3" customFormat="1" ht="18.55" outlineLevel="1">
      <c r="A176" s="98"/>
      <c r="B176" s="576"/>
      <c r="C176" s="107" t="s">
        <v>39</v>
      </c>
      <c r="D176" s="32" t="s">
        <v>15</v>
      </c>
      <c r="E176" s="23" t="s">
        <v>1</v>
      </c>
      <c r="F176" s="585"/>
      <c r="G176" s="585"/>
      <c r="H176" s="24">
        <v>0</v>
      </c>
      <c r="I176" s="17">
        <f t="shared" si="7"/>
        <v>770000</v>
      </c>
      <c r="J176" s="98"/>
      <c r="M176" s="31"/>
    </row>
    <row r="177" spans="1:13" s="3" customFormat="1" ht="18.55" outlineLevel="1">
      <c r="A177" s="98"/>
      <c r="B177" s="576"/>
      <c r="C177" s="107" t="s">
        <v>39</v>
      </c>
      <c r="D177" s="32" t="s">
        <v>25</v>
      </c>
      <c r="E177" s="23" t="s">
        <v>17</v>
      </c>
      <c r="F177" s="585"/>
      <c r="G177" s="585"/>
      <c r="H177" s="24">
        <v>10000</v>
      </c>
      <c r="I177" s="17">
        <f t="shared" si="7"/>
        <v>780000</v>
      </c>
      <c r="J177" s="98"/>
      <c r="M177" s="31"/>
    </row>
    <row r="178" spans="1:13" s="3" customFormat="1" ht="18.55" outlineLevel="1">
      <c r="A178" s="98"/>
      <c r="B178" s="576"/>
      <c r="C178" s="107" t="s">
        <v>39</v>
      </c>
      <c r="D178" s="32" t="s">
        <v>5</v>
      </c>
      <c r="E178" s="23" t="s">
        <v>17</v>
      </c>
      <c r="F178" s="585"/>
      <c r="G178" s="585"/>
      <c r="H178" s="24">
        <v>10000</v>
      </c>
      <c r="I178" s="17">
        <f t="shared" si="7"/>
        <v>790000</v>
      </c>
      <c r="J178" s="98"/>
      <c r="M178" s="31"/>
    </row>
    <row r="179" spans="1:13" s="3" customFormat="1" ht="18.55" outlineLevel="1">
      <c r="A179" s="98"/>
      <c r="B179" s="574" t="s">
        <v>6</v>
      </c>
      <c r="C179" s="107" t="s">
        <v>39</v>
      </c>
      <c r="D179" s="78" t="s">
        <v>25</v>
      </c>
      <c r="E179" s="15" t="s">
        <v>1</v>
      </c>
      <c r="F179" s="586">
        <v>3</v>
      </c>
      <c r="G179" s="586">
        <v>2</v>
      </c>
      <c r="H179" s="16">
        <v>0</v>
      </c>
      <c r="I179" s="17">
        <f t="shared" si="7"/>
        <v>790000</v>
      </c>
      <c r="J179" s="98"/>
      <c r="M179" s="31"/>
    </row>
    <row r="180" spans="1:13" s="3" customFormat="1" ht="18.55" outlineLevel="1">
      <c r="A180" s="98"/>
      <c r="B180" s="575"/>
      <c r="C180" s="107" t="s">
        <v>39</v>
      </c>
      <c r="D180" s="79" t="s">
        <v>15</v>
      </c>
      <c r="E180" s="19" t="s">
        <v>1</v>
      </c>
      <c r="F180" s="587"/>
      <c r="G180" s="587"/>
      <c r="H180" s="20">
        <v>0</v>
      </c>
      <c r="I180" s="17">
        <f t="shared" si="7"/>
        <v>790000</v>
      </c>
      <c r="J180" s="98"/>
      <c r="M180" s="31"/>
    </row>
    <row r="181" spans="1:13" s="3" customFormat="1" ht="18.55" outlineLevel="1">
      <c r="A181" s="98"/>
      <c r="B181" s="575"/>
      <c r="C181" s="107" t="s">
        <v>39</v>
      </c>
      <c r="D181" s="79" t="s">
        <v>23</v>
      </c>
      <c r="E181" s="19" t="s">
        <v>17</v>
      </c>
      <c r="F181" s="587"/>
      <c r="G181" s="587"/>
      <c r="H181" s="20">
        <v>10000</v>
      </c>
      <c r="I181" s="17">
        <f t="shared" si="7"/>
        <v>800000</v>
      </c>
      <c r="J181" s="98"/>
      <c r="M181" s="31"/>
    </row>
    <row r="182" spans="1:13" s="3" customFormat="1" ht="18.55" outlineLevel="1">
      <c r="A182" s="98"/>
      <c r="B182" s="575"/>
      <c r="C182" s="107" t="s">
        <v>39</v>
      </c>
      <c r="D182" s="79" t="s">
        <v>14</v>
      </c>
      <c r="E182" s="19" t="s">
        <v>17</v>
      </c>
      <c r="F182" s="587"/>
      <c r="G182" s="587"/>
      <c r="H182" s="20">
        <v>10000</v>
      </c>
      <c r="I182" s="17">
        <f t="shared" si="7"/>
        <v>810000</v>
      </c>
      <c r="J182" s="98"/>
      <c r="M182" s="31"/>
    </row>
    <row r="183" spans="1:13" s="3" customFormat="1" ht="18.55" outlineLevel="1">
      <c r="A183" s="98"/>
      <c r="B183" s="576" t="s">
        <v>7</v>
      </c>
      <c r="C183" s="107" t="s">
        <v>39</v>
      </c>
      <c r="D183" s="32" t="s">
        <v>15</v>
      </c>
      <c r="E183" s="23" t="s">
        <v>1</v>
      </c>
      <c r="F183" s="585">
        <v>3</v>
      </c>
      <c r="G183" s="585">
        <v>1</v>
      </c>
      <c r="H183" s="24">
        <v>0</v>
      </c>
      <c r="I183" s="17">
        <f t="shared" si="7"/>
        <v>810000</v>
      </c>
      <c r="J183" s="98"/>
      <c r="M183" s="31"/>
    </row>
    <row r="184" spans="1:13" s="3" customFormat="1" ht="18.55" outlineLevel="1">
      <c r="A184" s="98"/>
      <c r="B184" s="576"/>
      <c r="C184" s="107" t="s">
        <v>39</v>
      </c>
      <c r="D184" s="32" t="s">
        <v>14</v>
      </c>
      <c r="E184" s="23" t="s">
        <v>1</v>
      </c>
      <c r="F184" s="585"/>
      <c r="G184" s="585"/>
      <c r="H184" s="24">
        <v>0</v>
      </c>
      <c r="I184" s="17">
        <f t="shared" si="7"/>
        <v>810000</v>
      </c>
      <c r="J184" s="98"/>
      <c r="M184" s="31"/>
    </row>
    <row r="185" spans="1:13" s="3" customFormat="1" ht="18.55" outlineLevel="1">
      <c r="A185" s="98"/>
      <c r="B185" s="576"/>
      <c r="C185" s="107" t="s">
        <v>39</v>
      </c>
      <c r="D185" s="32" t="s">
        <v>16</v>
      </c>
      <c r="E185" s="23" t="s">
        <v>17</v>
      </c>
      <c r="F185" s="585"/>
      <c r="G185" s="585"/>
      <c r="H185" s="24">
        <v>10000</v>
      </c>
      <c r="I185" s="17">
        <f t="shared" si="7"/>
        <v>820000</v>
      </c>
      <c r="J185" s="98"/>
      <c r="M185" s="31"/>
    </row>
    <row r="186" spans="1:13" s="3" customFormat="1" ht="18.55" outlineLevel="1">
      <c r="A186" s="98"/>
      <c r="B186" s="576"/>
      <c r="C186" s="107" t="s">
        <v>39</v>
      </c>
      <c r="D186" s="32" t="s">
        <v>24</v>
      </c>
      <c r="E186" s="23" t="s">
        <v>17</v>
      </c>
      <c r="F186" s="585"/>
      <c r="G186" s="585"/>
      <c r="H186" s="24">
        <v>10000</v>
      </c>
      <c r="I186" s="17">
        <f t="shared" si="7"/>
        <v>830000</v>
      </c>
      <c r="J186" s="98"/>
      <c r="M186" s="31"/>
    </row>
    <row r="187" spans="1:13" s="3" customFormat="1" ht="18.55" outlineLevel="1">
      <c r="A187" s="98"/>
      <c r="B187" s="574" t="s">
        <v>8</v>
      </c>
      <c r="C187" s="107" t="s">
        <v>39</v>
      </c>
      <c r="D187" s="78" t="s">
        <v>25</v>
      </c>
      <c r="E187" s="15" t="s">
        <v>1</v>
      </c>
      <c r="F187" s="586">
        <v>3</v>
      </c>
      <c r="G187" s="586">
        <v>2</v>
      </c>
      <c r="H187" s="16">
        <v>0</v>
      </c>
      <c r="I187" s="17">
        <f t="shared" si="7"/>
        <v>830000</v>
      </c>
      <c r="J187" s="98"/>
      <c r="M187" s="31"/>
    </row>
    <row r="188" spans="1:13" s="3" customFormat="1" ht="18.55" outlineLevel="1">
      <c r="A188" s="98"/>
      <c r="B188" s="575"/>
      <c r="C188" s="107" t="s">
        <v>39</v>
      </c>
      <c r="D188" s="79" t="s">
        <v>118</v>
      </c>
      <c r="E188" s="19" t="s">
        <v>1</v>
      </c>
      <c r="F188" s="587"/>
      <c r="G188" s="587"/>
      <c r="H188" s="20">
        <v>0</v>
      </c>
      <c r="I188" s="17">
        <f t="shared" si="7"/>
        <v>830000</v>
      </c>
      <c r="J188" s="98"/>
      <c r="M188" s="31"/>
    </row>
    <row r="189" spans="1:13" s="3" customFormat="1" ht="18.55" outlineLevel="1">
      <c r="A189" s="98"/>
      <c r="B189" s="575"/>
      <c r="C189" s="107" t="s">
        <v>39</v>
      </c>
      <c r="D189" s="79" t="s">
        <v>16</v>
      </c>
      <c r="E189" s="19" t="s">
        <v>17</v>
      </c>
      <c r="F189" s="587"/>
      <c r="G189" s="587"/>
      <c r="H189" s="20">
        <v>10000</v>
      </c>
      <c r="I189" s="17">
        <f t="shared" si="7"/>
        <v>840000</v>
      </c>
      <c r="J189" s="98"/>
      <c r="M189" s="31"/>
    </row>
    <row r="190" spans="1:13" s="3" customFormat="1" ht="18.55" outlineLevel="1">
      <c r="A190" s="98"/>
      <c r="B190" s="575"/>
      <c r="C190" s="107" t="s">
        <v>39</v>
      </c>
      <c r="D190" s="79" t="s">
        <v>24</v>
      </c>
      <c r="E190" s="19" t="s">
        <v>17</v>
      </c>
      <c r="F190" s="587"/>
      <c r="G190" s="587"/>
      <c r="H190" s="20">
        <v>10000</v>
      </c>
      <c r="I190" s="17">
        <f t="shared" si="7"/>
        <v>850000</v>
      </c>
      <c r="J190" s="98"/>
      <c r="M190" s="31"/>
    </row>
    <row r="191" spans="1:13" s="3" customFormat="1" ht="18.55">
      <c r="A191" s="98"/>
      <c r="B191" s="6" t="s">
        <v>159</v>
      </c>
      <c r="C191" s="7"/>
      <c r="D191" s="77"/>
      <c r="E191" s="9"/>
      <c r="F191" s="10"/>
      <c r="G191" s="10"/>
      <c r="H191" s="11">
        <f>SUM(H192:H215)</f>
        <v>120000</v>
      </c>
      <c r="I191" s="12">
        <v>0</v>
      </c>
      <c r="J191" s="98"/>
      <c r="M191" s="31"/>
    </row>
    <row r="192" spans="1:13" s="3" customFormat="1" ht="18.55" outlineLevel="1">
      <c r="A192" s="98"/>
      <c r="B192" s="574" t="s">
        <v>2</v>
      </c>
      <c r="C192" s="108" t="s">
        <v>39</v>
      </c>
      <c r="D192" s="78" t="s">
        <v>25</v>
      </c>
      <c r="E192" s="15" t="s">
        <v>1</v>
      </c>
      <c r="F192" s="586">
        <v>3</v>
      </c>
      <c r="G192" s="586">
        <v>2</v>
      </c>
      <c r="H192" s="16">
        <v>0</v>
      </c>
      <c r="I192" s="17">
        <f>I190+H192</f>
        <v>850000</v>
      </c>
      <c r="J192" s="98"/>
      <c r="M192" s="31"/>
    </row>
    <row r="193" spans="1:13" s="3" customFormat="1" ht="18.55" outlineLevel="1">
      <c r="A193" s="98"/>
      <c r="B193" s="575"/>
      <c r="C193" s="108" t="s">
        <v>39</v>
      </c>
      <c r="D193" s="79" t="s">
        <v>5</v>
      </c>
      <c r="E193" s="19" t="s">
        <v>1</v>
      </c>
      <c r="F193" s="587"/>
      <c r="G193" s="587"/>
      <c r="H193" s="20">
        <v>0</v>
      </c>
      <c r="I193" s="17">
        <f t="shared" ref="I193:I211" si="8">I192+H193</f>
        <v>850000</v>
      </c>
      <c r="J193" s="98"/>
      <c r="M193" s="31"/>
    </row>
    <row r="194" spans="1:13" s="3" customFormat="1" ht="18.55" outlineLevel="1">
      <c r="A194" s="98"/>
      <c r="B194" s="575"/>
      <c r="C194" s="108" t="s">
        <v>39</v>
      </c>
      <c r="D194" s="79" t="s">
        <v>23</v>
      </c>
      <c r="E194" s="19" t="s">
        <v>17</v>
      </c>
      <c r="F194" s="587"/>
      <c r="G194" s="587"/>
      <c r="H194" s="20">
        <v>10000</v>
      </c>
      <c r="I194" s="17">
        <f t="shared" si="8"/>
        <v>860000</v>
      </c>
      <c r="J194" s="98"/>
      <c r="M194" s="31"/>
    </row>
    <row r="195" spans="1:13" s="3" customFormat="1" ht="18.55" outlineLevel="1">
      <c r="A195" s="98"/>
      <c r="B195" s="575"/>
      <c r="C195" s="108" t="s">
        <v>39</v>
      </c>
      <c r="D195" s="79" t="s">
        <v>24</v>
      </c>
      <c r="E195" s="19" t="s">
        <v>17</v>
      </c>
      <c r="F195" s="587"/>
      <c r="G195" s="587"/>
      <c r="H195" s="20">
        <v>10000</v>
      </c>
      <c r="I195" s="17">
        <f t="shared" si="8"/>
        <v>870000</v>
      </c>
      <c r="J195" s="98"/>
      <c r="M195" s="31"/>
    </row>
    <row r="196" spans="1:13" s="3" customFormat="1" ht="18.55" outlineLevel="1">
      <c r="A196" s="98"/>
      <c r="B196" s="576" t="s">
        <v>3</v>
      </c>
      <c r="C196" s="108" t="s">
        <v>39</v>
      </c>
      <c r="D196" s="32" t="s">
        <v>4</v>
      </c>
      <c r="E196" s="23" t="str">
        <f>E192</f>
        <v>Thắng</v>
      </c>
      <c r="F196" s="585">
        <v>3</v>
      </c>
      <c r="G196" s="585">
        <v>0</v>
      </c>
      <c r="H196" s="24">
        <v>0</v>
      </c>
      <c r="I196" s="17">
        <f t="shared" si="8"/>
        <v>870000</v>
      </c>
      <c r="J196" s="98"/>
      <c r="M196" s="31"/>
    </row>
    <row r="197" spans="1:13" s="3" customFormat="1" ht="18.55" outlineLevel="1">
      <c r="A197" s="98"/>
      <c r="B197" s="576"/>
      <c r="C197" s="108" t="s">
        <v>39</v>
      </c>
      <c r="D197" s="32" t="s">
        <v>14</v>
      </c>
      <c r="E197" s="23" t="s">
        <v>1</v>
      </c>
      <c r="F197" s="585"/>
      <c r="G197" s="585"/>
      <c r="H197" s="24">
        <v>0</v>
      </c>
      <c r="I197" s="17">
        <f t="shared" si="8"/>
        <v>870000</v>
      </c>
      <c r="J197" s="98"/>
      <c r="M197" s="31"/>
    </row>
    <row r="198" spans="1:13" s="3" customFormat="1" ht="18.55" outlineLevel="1">
      <c r="A198" s="98"/>
      <c r="B198" s="576"/>
      <c r="C198" s="108" t="s">
        <v>39</v>
      </c>
      <c r="D198" s="32" t="s">
        <v>25</v>
      </c>
      <c r="E198" s="23" t="s">
        <v>17</v>
      </c>
      <c r="F198" s="585"/>
      <c r="G198" s="585"/>
      <c r="H198" s="24">
        <v>10000</v>
      </c>
      <c r="I198" s="17">
        <f t="shared" si="8"/>
        <v>880000</v>
      </c>
      <c r="J198" s="98"/>
      <c r="M198" s="31"/>
    </row>
    <row r="199" spans="1:13" s="3" customFormat="1" ht="18.55" outlineLevel="1">
      <c r="A199" s="98"/>
      <c r="B199" s="576"/>
      <c r="C199" s="108" t="s">
        <v>39</v>
      </c>
      <c r="D199" s="32" t="s">
        <v>5</v>
      </c>
      <c r="E199" s="23" t="s">
        <v>17</v>
      </c>
      <c r="F199" s="585"/>
      <c r="G199" s="585"/>
      <c r="H199" s="24">
        <v>10000</v>
      </c>
      <c r="I199" s="17">
        <f t="shared" si="8"/>
        <v>890000</v>
      </c>
      <c r="J199" s="98"/>
      <c r="M199" s="31"/>
    </row>
    <row r="200" spans="1:13" s="3" customFormat="1" ht="18.55" outlineLevel="1">
      <c r="A200" s="98"/>
      <c r="B200" s="574" t="s">
        <v>6</v>
      </c>
      <c r="C200" s="108" t="s">
        <v>39</v>
      </c>
      <c r="D200" s="78" t="s">
        <v>4</v>
      </c>
      <c r="E200" s="15" t="s">
        <v>1</v>
      </c>
      <c r="F200" s="586">
        <v>3</v>
      </c>
      <c r="G200" s="586">
        <v>2</v>
      </c>
      <c r="H200" s="16">
        <v>0</v>
      </c>
      <c r="I200" s="17">
        <f t="shared" si="8"/>
        <v>890000</v>
      </c>
      <c r="J200" s="98"/>
      <c r="M200" s="31"/>
    </row>
    <row r="201" spans="1:13" s="3" customFormat="1" ht="18.55" outlineLevel="1">
      <c r="A201" s="98"/>
      <c r="B201" s="575"/>
      <c r="C201" s="108" t="s">
        <v>39</v>
      </c>
      <c r="D201" s="79" t="s">
        <v>24</v>
      </c>
      <c r="E201" s="19" t="s">
        <v>1</v>
      </c>
      <c r="F201" s="587"/>
      <c r="G201" s="587"/>
      <c r="H201" s="20">
        <v>0</v>
      </c>
      <c r="I201" s="17">
        <f t="shared" si="8"/>
        <v>890000</v>
      </c>
      <c r="J201" s="98"/>
      <c r="M201" s="31"/>
    </row>
    <row r="202" spans="1:13" s="3" customFormat="1" ht="18.55" outlineLevel="1">
      <c r="A202" s="98"/>
      <c r="B202" s="575"/>
      <c r="C202" s="108" t="s">
        <v>39</v>
      </c>
      <c r="D202" s="79" t="s">
        <v>23</v>
      </c>
      <c r="E202" s="19" t="s">
        <v>17</v>
      </c>
      <c r="F202" s="587"/>
      <c r="G202" s="587"/>
      <c r="H202" s="20">
        <v>10000</v>
      </c>
      <c r="I202" s="17">
        <f t="shared" si="8"/>
        <v>900000</v>
      </c>
      <c r="J202" s="98"/>
      <c r="M202" s="31"/>
    </row>
    <row r="203" spans="1:13" s="3" customFormat="1" ht="18.55" outlineLevel="1">
      <c r="A203" s="98"/>
      <c r="B203" s="575"/>
      <c r="C203" s="108" t="s">
        <v>39</v>
      </c>
      <c r="D203" s="79" t="s">
        <v>14</v>
      </c>
      <c r="E203" s="19" t="s">
        <v>17</v>
      </c>
      <c r="F203" s="587"/>
      <c r="G203" s="587"/>
      <c r="H203" s="20">
        <v>10000</v>
      </c>
      <c r="I203" s="17">
        <f t="shared" si="8"/>
        <v>910000</v>
      </c>
      <c r="J203" s="98"/>
      <c r="M203" s="31"/>
    </row>
    <row r="204" spans="1:13" s="3" customFormat="1" ht="18.55" outlineLevel="1">
      <c r="A204" s="98"/>
      <c r="B204" s="576" t="s">
        <v>7</v>
      </c>
      <c r="C204" s="108" t="s">
        <v>39</v>
      </c>
      <c r="D204" s="32" t="s">
        <v>5</v>
      </c>
      <c r="E204" s="23" t="s">
        <v>1</v>
      </c>
      <c r="F204" s="585">
        <v>3</v>
      </c>
      <c r="G204" s="585">
        <v>1</v>
      </c>
      <c r="H204" s="24">
        <v>0</v>
      </c>
      <c r="I204" s="17">
        <f t="shared" si="8"/>
        <v>910000</v>
      </c>
      <c r="J204" s="98"/>
      <c r="M204" s="31"/>
    </row>
    <row r="205" spans="1:13" s="3" customFormat="1" ht="18.55" outlineLevel="1">
      <c r="A205" s="98"/>
      <c r="B205" s="576"/>
      <c r="C205" s="108" t="s">
        <v>39</v>
      </c>
      <c r="D205" s="32" t="s">
        <v>23</v>
      </c>
      <c r="E205" s="23" t="s">
        <v>1</v>
      </c>
      <c r="F205" s="585"/>
      <c r="G205" s="585"/>
      <c r="H205" s="24">
        <v>0</v>
      </c>
      <c r="I205" s="17">
        <f t="shared" si="8"/>
        <v>910000</v>
      </c>
      <c r="J205" s="98"/>
      <c r="M205" s="31"/>
    </row>
    <row r="206" spans="1:13" s="3" customFormat="1" ht="18.55" outlineLevel="1">
      <c r="A206" s="98"/>
      <c r="B206" s="576"/>
      <c r="C206" s="108" t="s">
        <v>39</v>
      </c>
      <c r="D206" s="32" t="s">
        <v>4</v>
      </c>
      <c r="E206" s="23" t="s">
        <v>17</v>
      </c>
      <c r="F206" s="585"/>
      <c r="G206" s="585"/>
      <c r="H206" s="24">
        <v>10000</v>
      </c>
      <c r="I206" s="17">
        <f t="shared" si="8"/>
        <v>920000</v>
      </c>
      <c r="J206" s="98"/>
      <c r="M206" s="31"/>
    </row>
    <row r="207" spans="1:13" s="3" customFormat="1" ht="18.55" outlineLevel="1">
      <c r="A207" s="98"/>
      <c r="B207" s="576"/>
      <c r="C207" s="108" t="s">
        <v>39</v>
      </c>
      <c r="D207" s="32" t="s">
        <v>24</v>
      </c>
      <c r="E207" s="23" t="s">
        <v>17</v>
      </c>
      <c r="F207" s="585"/>
      <c r="G207" s="585"/>
      <c r="H207" s="24">
        <v>10000</v>
      </c>
      <c r="I207" s="17">
        <f t="shared" si="8"/>
        <v>930000</v>
      </c>
      <c r="J207" s="98"/>
      <c r="M207" s="31"/>
    </row>
    <row r="208" spans="1:13" s="3" customFormat="1" ht="18.55" outlineLevel="1">
      <c r="A208" s="98"/>
      <c r="B208" s="574" t="s">
        <v>8</v>
      </c>
      <c r="C208" s="108" t="s">
        <v>39</v>
      </c>
      <c r="D208" s="78" t="s">
        <v>4</v>
      </c>
      <c r="E208" s="15" t="s">
        <v>1</v>
      </c>
      <c r="F208" s="586">
        <v>3</v>
      </c>
      <c r="G208" s="586">
        <v>0</v>
      </c>
      <c r="H208" s="16">
        <v>0</v>
      </c>
      <c r="I208" s="17">
        <f t="shared" si="8"/>
        <v>930000</v>
      </c>
      <c r="J208" s="98"/>
      <c r="M208" s="31"/>
    </row>
    <row r="209" spans="1:13" s="3" customFormat="1" ht="18.55" outlineLevel="1">
      <c r="A209" s="98"/>
      <c r="B209" s="575"/>
      <c r="C209" s="108" t="s">
        <v>39</v>
      </c>
      <c r="D209" s="79" t="s">
        <v>5</v>
      </c>
      <c r="E209" s="19" t="s">
        <v>1</v>
      </c>
      <c r="F209" s="587"/>
      <c r="G209" s="587"/>
      <c r="H209" s="20">
        <v>0</v>
      </c>
      <c r="I209" s="17">
        <f t="shared" si="8"/>
        <v>930000</v>
      </c>
      <c r="J209" s="98"/>
      <c r="M209" s="31"/>
    </row>
    <row r="210" spans="1:13" s="3" customFormat="1" ht="18.55" outlineLevel="1">
      <c r="A210" s="98"/>
      <c r="B210" s="575"/>
      <c r="C210" s="108" t="s">
        <v>39</v>
      </c>
      <c r="D210" s="79" t="s">
        <v>14</v>
      </c>
      <c r="E210" s="19" t="s">
        <v>17</v>
      </c>
      <c r="F210" s="587"/>
      <c r="G210" s="587"/>
      <c r="H210" s="20">
        <v>10000</v>
      </c>
      <c r="I210" s="17">
        <f t="shared" si="8"/>
        <v>940000</v>
      </c>
      <c r="J210" s="98"/>
      <c r="M210" s="31"/>
    </row>
    <row r="211" spans="1:13" s="3" customFormat="1" ht="18.55" outlineLevel="1">
      <c r="A211" s="98"/>
      <c r="B211" s="575"/>
      <c r="C211" s="108" t="s">
        <v>39</v>
      </c>
      <c r="D211" s="79" t="s">
        <v>23</v>
      </c>
      <c r="E211" s="19" t="s">
        <v>17</v>
      </c>
      <c r="F211" s="587"/>
      <c r="G211" s="587"/>
      <c r="H211" s="20">
        <v>10000</v>
      </c>
      <c r="I211" s="17">
        <f t="shared" si="8"/>
        <v>950000</v>
      </c>
      <c r="J211" s="98"/>
      <c r="M211" s="31"/>
    </row>
    <row r="212" spans="1:13" s="3" customFormat="1" ht="18.55" outlineLevel="1">
      <c r="A212" s="98"/>
      <c r="B212" s="576" t="s">
        <v>10</v>
      </c>
      <c r="C212" s="108" t="s">
        <v>39</v>
      </c>
      <c r="D212" s="32" t="s">
        <v>14</v>
      </c>
      <c r="E212" s="23" t="s">
        <v>1</v>
      </c>
      <c r="F212" s="585">
        <v>3</v>
      </c>
      <c r="G212" s="585">
        <v>1</v>
      </c>
      <c r="H212" s="24">
        <v>0</v>
      </c>
      <c r="I212" s="17">
        <f>I211+H212</f>
        <v>950000</v>
      </c>
      <c r="J212" s="98"/>
      <c r="M212" s="31"/>
    </row>
    <row r="213" spans="1:13" s="3" customFormat="1" ht="18.55" outlineLevel="1">
      <c r="A213" s="98"/>
      <c r="B213" s="576"/>
      <c r="C213" s="108" t="s">
        <v>39</v>
      </c>
      <c r="D213" s="32" t="s">
        <v>23</v>
      </c>
      <c r="E213" s="23" t="s">
        <v>1</v>
      </c>
      <c r="F213" s="585"/>
      <c r="G213" s="585"/>
      <c r="H213" s="24">
        <v>0</v>
      </c>
      <c r="I213" s="17">
        <f>I212+H213</f>
        <v>950000</v>
      </c>
      <c r="J213" s="98"/>
      <c r="M213" s="31"/>
    </row>
    <row r="214" spans="1:13" s="3" customFormat="1" ht="18.55" outlineLevel="1">
      <c r="A214" s="98"/>
      <c r="B214" s="576"/>
      <c r="C214" s="108" t="s">
        <v>39</v>
      </c>
      <c r="D214" s="32" t="s">
        <v>4</v>
      </c>
      <c r="E214" s="23" t="s">
        <v>17</v>
      </c>
      <c r="F214" s="585"/>
      <c r="G214" s="585"/>
      <c r="H214" s="24">
        <v>10000</v>
      </c>
      <c r="I214" s="17">
        <f>I213+H214</f>
        <v>960000</v>
      </c>
      <c r="J214" s="98"/>
      <c r="M214" s="31"/>
    </row>
    <row r="215" spans="1:13" s="3" customFormat="1" ht="18.55" outlineLevel="1">
      <c r="A215" s="98"/>
      <c r="B215" s="576"/>
      <c r="C215" s="108" t="s">
        <v>39</v>
      </c>
      <c r="D215" s="32" t="s">
        <v>5</v>
      </c>
      <c r="E215" s="23" t="s">
        <v>17</v>
      </c>
      <c r="F215" s="585"/>
      <c r="G215" s="585"/>
      <c r="H215" s="24">
        <v>10000</v>
      </c>
      <c r="I215" s="17">
        <f>I214+H215</f>
        <v>970000</v>
      </c>
      <c r="J215" s="98"/>
      <c r="M215" s="31"/>
    </row>
    <row r="216" spans="1:13" s="3" customFormat="1" ht="18.55">
      <c r="A216" s="98"/>
      <c r="B216" s="6" t="s">
        <v>160</v>
      </c>
      <c r="C216" s="7"/>
      <c r="D216" s="77"/>
      <c r="E216" s="9"/>
      <c r="F216" s="10"/>
      <c r="G216" s="10"/>
      <c r="H216" s="11">
        <f>SUM(H217:H260)</f>
        <v>220000</v>
      </c>
      <c r="I216" s="12">
        <v>0</v>
      </c>
      <c r="J216" s="98"/>
      <c r="M216" s="31"/>
    </row>
    <row r="217" spans="1:13" s="3" customFormat="1" ht="18.55" outlineLevel="1">
      <c r="A217" s="98"/>
      <c r="B217" s="574" t="s">
        <v>2</v>
      </c>
      <c r="C217" s="108" t="s">
        <v>39</v>
      </c>
      <c r="D217" s="78" t="s">
        <v>25</v>
      </c>
      <c r="E217" s="15" t="s">
        <v>1</v>
      </c>
      <c r="F217" s="586">
        <v>3</v>
      </c>
      <c r="G217" s="586">
        <v>2</v>
      </c>
      <c r="H217" s="16">
        <v>0</v>
      </c>
      <c r="I217" s="17">
        <f>I215+H217</f>
        <v>970000</v>
      </c>
      <c r="J217" s="98"/>
      <c r="M217" s="31"/>
    </row>
    <row r="218" spans="1:13" s="3" customFormat="1" ht="18.55" outlineLevel="1">
      <c r="A218" s="98"/>
      <c r="B218" s="575"/>
      <c r="C218" s="108" t="s">
        <v>39</v>
      </c>
      <c r="D218" s="79" t="s">
        <v>16</v>
      </c>
      <c r="E218" s="19" t="s">
        <v>1</v>
      </c>
      <c r="F218" s="587"/>
      <c r="G218" s="587"/>
      <c r="H218" s="20">
        <v>0</v>
      </c>
      <c r="I218" s="17">
        <f t="shared" ref="I218:I240" si="9">I217+H218</f>
        <v>970000</v>
      </c>
      <c r="J218" s="98"/>
      <c r="M218" s="31"/>
    </row>
    <row r="219" spans="1:13" s="3" customFormat="1" ht="18.55" outlineLevel="1">
      <c r="A219" s="98"/>
      <c r="B219" s="575"/>
      <c r="C219" s="108" t="s">
        <v>39</v>
      </c>
      <c r="D219" s="79" t="s">
        <v>23</v>
      </c>
      <c r="E219" s="19" t="s">
        <v>17</v>
      </c>
      <c r="F219" s="587"/>
      <c r="G219" s="587"/>
      <c r="H219" s="20">
        <v>10000</v>
      </c>
      <c r="I219" s="17">
        <f t="shared" si="9"/>
        <v>980000</v>
      </c>
      <c r="J219" s="98"/>
      <c r="M219" s="31"/>
    </row>
    <row r="220" spans="1:13" s="3" customFormat="1" ht="18.55" outlineLevel="1">
      <c r="A220" s="98"/>
      <c r="B220" s="575"/>
      <c r="C220" s="108" t="s">
        <v>39</v>
      </c>
      <c r="D220" s="79" t="s">
        <v>14</v>
      </c>
      <c r="E220" s="19" t="s">
        <v>17</v>
      </c>
      <c r="F220" s="587"/>
      <c r="G220" s="587"/>
      <c r="H220" s="20">
        <v>10000</v>
      </c>
      <c r="I220" s="17">
        <f t="shared" si="9"/>
        <v>990000</v>
      </c>
      <c r="J220" s="98"/>
      <c r="M220" s="31"/>
    </row>
    <row r="221" spans="1:13" s="3" customFormat="1" ht="18.55" outlineLevel="1">
      <c r="A221" s="98"/>
      <c r="B221" s="576" t="s">
        <v>3</v>
      </c>
      <c r="C221" s="108" t="s">
        <v>39</v>
      </c>
      <c r="D221" s="32" t="s">
        <v>4</v>
      </c>
      <c r="E221" s="23" t="str">
        <f>E217</f>
        <v>Thắng</v>
      </c>
      <c r="F221" s="585">
        <v>3</v>
      </c>
      <c r="G221" s="585">
        <v>2</v>
      </c>
      <c r="H221" s="24">
        <v>0</v>
      </c>
      <c r="I221" s="17">
        <f t="shared" si="9"/>
        <v>990000</v>
      </c>
      <c r="J221" s="98"/>
      <c r="M221" s="31"/>
    </row>
    <row r="222" spans="1:13" s="3" customFormat="1" ht="18.55" outlineLevel="1">
      <c r="A222" s="98"/>
      <c r="B222" s="576"/>
      <c r="C222" s="108" t="s">
        <v>39</v>
      </c>
      <c r="D222" s="32" t="s">
        <v>24</v>
      </c>
      <c r="E222" s="23" t="s">
        <v>1</v>
      </c>
      <c r="F222" s="585"/>
      <c r="G222" s="585"/>
      <c r="H222" s="24">
        <v>0</v>
      </c>
      <c r="I222" s="17">
        <f t="shared" si="9"/>
        <v>990000</v>
      </c>
      <c r="J222" s="98"/>
      <c r="M222" s="31"/>
    </row>
    <row r="223" spans="1:13" s="3" customFormat="1" ht="18.55" outlineLevel="1">
      <c r="A223" s="98"/>
      <c r="B223" s="576"/>
      <c r="C223" s="108" t="s">
        <v>39</v>
      </c>
      <c r="D223" s="32" t="s">
        <v>25</v>
      </c>
      <c r="E223" s="23" t="s">
        <v>17</v>
      </c>
      <c r="F223" s="585"/>
      <c r="G223" s="585"/>
      <c r="H223" s="24">
        <v>10000</v>
      </c>
      <c r="I223" s="17">
        <f t="shared" si="9"/>
        <v>1000000</v>
      </c>
      <c r="J223" s="98"/>
      <c r="M223" s="31"/>
    </row>
    <row r="224" spans="1:13" s="3" customFormat="1" ht="18.55" outlineLevel="1">
      <c r="A224" s="98"/>
      <c r="B224" s="576"/>
      <c r="C224" s="108" t="s">
        <v>39</v>
      </c>
      <c r="D224" s="32" t="s">
        <v>16</v>
      </c>
      <c r="E224" s="23" t="s">
        <v>17</v>
      </c>
      <c r="F224" s="585"/>
      <c r="G224" s="585"/>
      <c r="H224" s="24">
        <v>10000</v>
      </c>
      <c r="I224" s="17">
        <f t="shared" si="9"/>
        <v>1010000</v>
      </c>
      <c r="J224" s="98"/>
      <c r="M224" s="31"/>
    </row>
    <row r="225" spans="1:13" s="3" customFormat="1" ht="18.55" outlineLevel="1">
      <c r="A225" s="98"/>
      <c r="B225" s="574" t="s">
        <v>6</v>
      </c>
      <c r="C225" s="108" t="s">
        <v>39</v>
      </c>
      <c r="D225" s="78" t="s">
        <v>23</v>
      </c>
      <c r="E225" s="15" t="s">
        <v>1</v>
      </c>
      <c r="F225" s="586">
        <v>3</v>
      </c>
      <c r="G225" s="586">
        <v>0</v>
      </c>
      <c r="H225" s="16">
        <v>0</v>
      </c>
      <c r="I225" s="17">
        <f t="shared" si="9"/>
        <v>1010000</v>
      </c>
      <c r="J225" s="98"/>
      <c r="M225" s="31"/>
    </row>
    <row r="226" spans="1:13" s="3" customFormat="1" ht="18.55" outlineLevel="1">
      <c r="A226" s="98"/>
      <c r="B226" s="575"/>
      <c r="C226" s="108" t="s">
        <v>39</v>
      </c>
      <c r="D226" s="79" t="s">
        <v>14</v>
      </c>
      <c r="E226" s="19" t="s">
        <v>1</v>
      </c>
      <c r="F226" s="587"/>
      <c r="G226" s="587"/>
      <c r="H226" s="20">
        <v>0</v>
      </c>
      <c r="I226" s="17">
        <f t="shared" si="9"/>
        <v>1010000</v>
      </c>
      <c r="J226" s="98"/>
      <c r="M226" s="31"/>
    </row>
    <row r="227" spans="1:13" s="3" customFormat="1" ht="18.55" outlineLevel="1">
      <c r="A227" s="98"/>
      <c r="B227" s="575"/>
      <c r="C227" s="108" t="s">
        <v>39</v>
      </c>
      <c r="D227" s="79" t="s">
        <v>4</v>
      </c>
      <c r="E227" s="19" t="s">
        <v>17</v>
      </c>
      <c r="F227" s="587"/>
      <c r="G227" s="587"/>
      <c r="H227" s="20">
        <v>10000</v>
      </c>
      <c r="I227" s="17">
        <f t="shared" si="9"/>
        <v>1020000</v>
      </c>
      <c r="J227" s="98"/>
      <c r="M227" s="31"/>
    </row>
    <row r="228" spans="1:13" s="3" customFormat="1" ht="18.55" outlineLevel="1">
      <c r="A228" s="98"/>
      <c r="B228" s="575"/>
      <c r="C228" s="108" t="s">
        <v>39</v>
      </c>
      <c r="D228" s="79" t="s">
        <v>24</v>
      </c>
      <c r="E228" s="19" t="s">
        <v>17</v>
      </c>
      <c r="F228" s="587"/>
      <c r="G228" s="587"/>
      <c r="H228" s="20">
        <v>10000</v>
      </c>
      <c r="I228" s="17">
        <f t="shared" si="9"/>
        <v>1030000</v>
      </c>
      <c r="J228" s="98"/>
      <c r="M228" s="31"/>
    </row>
    <row r="229" spans="1:13" s="3" customFormat="1" ht="18.55" outlineLevel="1">
      <c r="A229" s="98"/>
      <c r="B229" s="576" t="s">
        <v>7</v>
      </c>
      <c r="C229" s="108" t="s">
        <v>39</v>
      </c>
      <c r="D229" s="32" t="s">
        <v>14</v>
      </c>
      <c r="E229" s="23" t="s">
        <v>1</v>
      </c>
      <c r="F229" s="585">
        <v>3</v>
      </c>
      <c r="G229" s="585">
        <v>1</v>
      </c>
      <c r="H229" s="24">
        <v>0</v>
      </c>
      <c r="I229" s="17">
        <f t="shared" si="9"/>
        <v>1030000</v>
      </c>
      <c r="J229" s="98"/>
      <c r="M229" s="31"/>
    </row>
    <row r="230" spans="1:13" s="3" customFormat="1" ht="18.55" outlineLevel="1">
      <c r="A230" s="98"/>
      <c r="B230" s="576"/>
      <c r="C230" s="108" t="s">
        <v>39</v>
      </c>
      <c r="D230" s="32" t="s">
        <v>23</v>
      </c>
      <c r="E230" s="23" t="s">
        <v>1</v>
      </c>
      <c r="F230" s="585"/>
      <c r="G230" s="585"/>
      <c r="H230" s="24">
        <v>0</v>
      </c>
      <c r="I230" s="17">
        <f t="shared" si="9"/>
        <v>1030000</v>
      </c>
      <c r="J230" s="98"/>
      <c r="M230" s="31"/>
    </row>
    <row r="231" spans="1:13" s="3" customFormat="1" ht="18.55" outlineLevel="1">
      <c r="A231" s="98"/>
      <c r="B231" s="576"/>
      <c r="C231" s="108" t="s">
        <v>39</v>
      </c>
      <c r="D231" s="32" t="s">
        <v>25</v>
      </c>
      <c r="E231" s="23" t="s">
        <v>17</v>
      </c>
      <c r="F231" s="585"/>
      <c r="G231" s="585"/>
      <c r="H231" s="24">
        <v>10000</v>
      </c>
      <c r="I231" s="17">
        <f t="shared" si="9"/>
        <v>1040000</v>
      </c>
      <c r="J231" s="98"/>
      <c r="M231" s="31"/>
    </row>
    <row r="232" spans="1:13" s="3" customFormat="1" ht="18.55" outlineLevel="1">
      <c r="A232" s="98"/>
      <c r="B232" s="576"/>
      <c r="C232" s="108" t="s">
        <v>39</v>
      </c>
      <c r="D232" s="32" t="s">
        <v>16</v>
      </c>
      <c r="E232" s="23" t="s">
        <v>17</v>
      </c>
      <c r="F232" s="585"/>
      <c r="G232" s="585"/>
      <c r="H232" s="24">
        <v>10000</v>
      </c>
      <c r="I232" s="17">
        <f t="shared" si="9"/>
        <v>1050000</v>
      </c>
      <c r="J232" s="98"/>
      <c r="M232" s="31"/>
    </row>
    <row r="233" spans="1:13" s="3" customFormat="1" ht="18.55" outlineLevel="1">
      <c r="A233" s="98"/>
      <c r="B233" s="574" t="s">
        <v>8</v>
      </c>
      <c r="C233" s="108" t="s">
        <v>39</v>
      </c>
      <c r="D233" s="78" t="s">
        <v>16</v>
      </c>
      <c r="E233" s="15" t="s">
        <v>1</v>
      </c>
      <c r="F233" s="586">
        <v>3</v>
      </c>
      <c r="G233" s="586">
        <v>2</v>
      </c>
      <c r="H233" s="16">
        <v>0</v>
      </c>
      <c r="I233" s="17">
        <f t="shared" si="9"/>
        <v>1050000</v>
      </c>
      <c r="J233" s="98"/>
      <c r="M233" s="31"/>
    </row>
    <row r="234" spans="1:13" s="3" customFormat="1" ht="18.55" outlineLevel="1">
      <c r="A234" s="98"/>
      <c r="B234" s="575"/>
      <c r="C234" s="108" t="s">
        <v>39</v>
      </c>
      <c r="D234" s="79" t="s">
        <v>25</v>
      </c>
      <c r="E234" s="19" t="s">
        <v>1</v>
      </c>
      <c r="F234" s="587"/>
      <c r="G234" s="587"/>
      <c r="H234" s="20">
        <v>0</v>
      </c>
      <c r="I234" s="17">
        <f t="shared" si="9"/>
        <v>1050000</v>
      </c>
      <c r="J234" s="98"/>
      <c r="M234" s="31"/>
    </row>
    <row r="235" spans="1:13" s="3" customFormat="1" ht="18.55" outlineLevel="1">
      <c r="A235" s="98"/>
      <c r="B235" s="575"/>
      <c r="C235" s="108" t="s">
        <v>39</v>
      </c>
      <c r="D235" s="79" t="s">
        <v>4</v>
      </c>
      <c r="E235" s="19" t="s">
        <v>17</v>
      </c>
      <c r="F235" s="587"/>
      <c r="G235" s="587"/>
      <c r="H235" s="20">
        <v>10000</v>
      </c>
      <c r="I235" s="17">
        <f t="shared" si="9"/>
        <v>1060000</v>
      </c>
      <c r="J235" s="98"/>
      <c r="M235" s="31"/>
    </row>
    <row r="236" spans="1:13" s="3" customFormat="1" ht="18.55" outlineLevel="1">
      <c r="A236" s="98"/>
      <c r="B236" s="575"/>
      <c r="C236" s="108" t="s">
        <v>39</v>
      </c>
      <c r="D236" s="79" t="s">
        <v>24</v>
      </c>
      <c r="E236" s="19" t="s">
        <v>17</v>
      </c>
      <c r="F236" s="587"/>
      <c r="G236" s="587"/>
      <c r="H236" s="20">
        <v>10000</v>
      </c>
      <c r="I236" s="17">
        <f t="shared" si="9"/>
        <v>1070000</v>
      </c>
      <c r="J236" s="98"/>
      <c r="M236" s="31"/>
    </row>
    <row r="237" spans="1:13" s="3" customFormat="1" ht="18.55" outlineLevel="1">
      <c r="A237" s="98"/>
      <c r="B237" s="576" t="s">
        <v>10</v>
      </c>
      <c r="C237" s="108" t="s">
        <v>39</v>
      </c>
      <c r="D237" s="32" t="s">
        <v>15</v>
      </c>
      <c r="E237" s="23" t="s">
        <v>1</v>
      </c>
      <c r="F237" s="585">
        <v>3</v>
      </c>
      <c r="G237" s="585">
        <v>2</v>
      </c>
      <c r="H237" s="24">
        <v>0</v>
      </c>
      <c r="I237" s="17">
        <f t="shared" si="9"/>
        <v>1070000</v>
      </c>
      <c r="J237" s="98"/>
      <c r="M237" s="31"/>
    </row>
    <row r="238" spans="1:13" s="3" customFormat="1" ht="18.55" outlineLevel="1">
      <c r="A238" s="98"/>
      <c r="B238" s="576"/>
      <c r="C238" s="108" t="s">
        <v>39</v>
      </c>
      <c r="D238" s="32" t="s">
        <v>23</v>
      </c>
      <c r="E238" s="23" t="s">
        <v>1</v>
      </c>
      <c r="F238" s="585"/>
      <c r="G238" s="585"/>
      <c r="H238" s="24">
        <v>0</v>
      </c>
      <c r="I238" s="17">
        <f t="shared" si="9"/>
        <v>1070000</v>
      </c>
      <c r="J238" s="98"/>
      <c r="M238" s="31"/>
    </row>
    <row r="239" spans="1:13" s="3" customFormat="1" ht="18.55" outlineLevel="1">
      <c r="A239" s="98"/>
      <c r="B239" s="576"/>
      <c r="C239" s="108" t="s">
        <v>39</v>
      </c>
      <c r="D239" s="32" t="s">
        <v>14</v>
      </c>
      <c r="E239" s="23" t="s">
        <v>17</v>
      </c>
      <c r="F239" s="585"/>
      <c r="G239" s="585"/>
      <c r="H239" s="24">
        <v>10000</v>
      </c>
      <c r="I239" s="17">
        <f t="shared" si="9"/>
        <v>1080000</v>
      </c>
      <c r="J239" s="98"/>
      <c r="M239" s="31"/>
    </row>
    <row r="240" spans="1:13" s="3" customFormat="1" ht="18.55" outlineLevel="1">
      <c r="A240" s="98"/>
      <c r="B240" s="576"/>
      <c r="C240" s="108" t="s">
        <v>39</v>
      </c>
      <c r="D240" s="32" t="s">
        <v>118</v>
      </c>
      <c r="E240" s="23" t="s">
        <v>17</v>
      </c>
      <c r="F240" s="585"/>
      <c r="G240" s="585"/>
      <c r="H240" s="24">
        <v>10000</v>
      </c>
      <c r="I240" s="17">
        <f t="shared" si="9"/>
        <v>1090000</v>
      </c>
      <c r="J240" s="98"/>
      <c r="M240" s="31"/>
    </row>
    <row r="241" spans="1:13" s="3" customFormat="1" ht="18.55" outlineLevel="1">
      <c r="A241" s="98"/>
      <c r="B241" s="574" t="s">
        <v>31</v>
      </c>
      <c r="C241" s="108" t="s">
        <v>39</v>
      </c>
      <c r="D241" s="78" t="s">
        <v>23</v>
      </c>
      <c r="E241" s="15" t="s">
        <v>1</v>
      </c>
      <c r="F241" s="586">
        <v>3</v>
      </c>
      <c r="G241" s="586">
        <v>0</v>
      </c>
      <c r="H241" s="16">
        <v>0</v>
      </c>
      <c r="I241" s="17">
        <f t="shared" ref="I241:I256" si="10">I240+H241</f>
        <v>1090000</v>
      </c>
      <c r="J241" s="98"/>
      <c r="M241" s="31"/>
    </row>
    <row r="242" spans="1:13" s="3" customFormat="1" ht="18.55" outlineLevel="1">
      <c r="A242" s="98"/>
      <c r="B242" s="575"/>
      <c r="C242" s="108" t="s">
        <v>39</v>
      </c>
      <c r="D242" s="79" t="s">
        <v>15</v>
      </c>
      <c r="E242" s="19" t="s">
        <v>1</v>
      </c>
      <c r="F242" s="587"/>
      <c r="G242" s="587"/>
      <c r="H242" s="20">
        <v>0</v>
      </c>
      <c r="I242" s="17">
        <f t="shared" si="10"/>
        <v>1090000</v>
      </c>
      <c r="J242" s="98"/>
      <c r="M242" s="31"/>
    </row>
    <row r="243" spans="1:13" s="3" customFormat="1" ht="18.55" outlineLevel="1">
      <c r="A243" s="98"/>
      <c r="B243" s="575"/>
      <c r="C243" s="108" t="s">
        <v>39</v>
      </c>
      <c r="D243" s="79" t="s">
        <v>14</v>
      </c>
      <c r="E243" s="19" t="s">
        <v>17</v>
      </c>
      <c r="F243" s="587"/>
      <c r="G243" s="587"/>
      <c r="H243" s="20">
        <v>10000</v>
      </c>
      <c r="I243" s="17">
        <f t="shared" si="10"/>
        <v>1100000</v>
      </c>
      <c r="J243" s="98"/>
      <c r="M243" s="31"/>
    </row>
    <row r="244" spans="1:13" s="3" customFormat="1" ht="18.55" outlineLevel="1">
      <c r="A244" s="98"/>
      <c r="B244" s="575"/>
      <c r="C244" s="108" t="s">
        <v>39</v>
      </c>
      <c r="D244" s="79" t="s">
        <v>118</v>
      </c>
      <c r="E244" s="19" t="s">
        <v>17</v>
      </c>
      <c r="F244" s="587"/>
      <c r="G244" s="587"/>
      <c r="H244" s="20">
        <v>10000</v>
      </c>
      <c r="I244" s="17">
        <f t="shared" si="10"/>
        <v>1110000</v>
      </c>
      <c r="J244" s="98"/>
      <c r="M244" s="31"/>
    </row>
    <row r="245" spans="1:13" s="3" customFormat="1" ht="18.55" outlineLevel="1">
      <c r="A245" s="98"/>
      <c r="B245" s="576" t="s">
        <v>36</v>
      </c>
      <c r="C245" s="108" t="s">
        <v>39</v>
      </c>
      <c r="D245" s="32" t="s">
        <v>14</v>
      </c>
      <c r="E245" s="23" t="s">
        <v>1</v>
      </c>
      <c r="F245" s="585">
        <v>3</v>
      </c>
      <c r="G245" s="585">
        <v>1</v>
      </c>
      <c r="H245" s="24">
        <v>0</v>
      </c>
      <c r="I245" s="17">
        <f t="shared" si="10"/>
        <v>1110000</v>
      </c>
      <c r="J245" s="98"/>
      <c r="M245" s="31"/>
    </row>
    <row r="246" spans="1:13" s="3" customFormat="1" ht="18.55" outlineLevel="1">
      <c r="A246" s="98"/>
      <c r="B246" s="576"/>
      <c r="C246" s="108" t="s">
        <v>39</v>
      </c>
      <c r="D246" s="32" t="s">
        <v>15</v>
      </c>
      <c r="E246" s="23" t="s">
        <v>1</v>
      </c>
      <c r="F246" s="585"/>
      <c r="G246" s="585"/>
      <c r="H246" s="24">
        <v>0</v>
      </c>
      <c r="I246" s="17">
        <f t="shared" si="10"/>
        <v>1110000</v>
      </c>
      <c r="J246" s="98"/>
      <c r="M246" s="31"/>
    </row>
    <row r="247" spans="1:13" s="3" customFormat="1" ht="18.55" outlineLevel="1">
      <c r="A247" s="98"/>
      <c r="B247" s="576"/>
      <c r="C247" s="108" t="s">
        <v>39</v>
      </c>
      <c r="D247" s="32" t="s">
        <v>23</v>
      </c>
      <c r="E247" s="23" t="s">
        <v>17</v>
      </c>
      <c r="F247" s="585"/>
      <c r="G247" s="585"/>
      <c r="H247" s="24">
        <v>10000</v>
      </c>
      <c r="I247" s="17">
        <f t="shared" si="10"/>
        <v>1120000</v>
      </c>
      <c r="J247" s="98"/>
      <c r="M247" s="31"/>
    </row>
    <row r="248" spans="1:13" s="3" customFormat="1" ht="18.55" outlineLevel="1">
      <c r="A248" s="98"/>
      <c r="B248" s="576"/>
      <c r="C248" s="108" t="s">
        <v>39</v>
      </c>
      <c r="D248" s="32" t="s">
        <v>118</v>
      </c>
      <c r="E248" s="23" t="s">
        <v>17</v>
      </c>
      <c r="F248" s="585"/>
      <c r="G248" s="585"/>
      <c r="H248" s="24">
        <v>10000</v>
      </c>
      <c r="I248" s="17">
        <f t="shared" si="10"/>
        <v>1130000</v>
      </c>
      <c r="J248" s="98"/>
      <c r="M248" s="31"/>
    </row>
    <row r="249" spans="1:13" s="3" customFormat="1" ht="18.55" outlineLevel="1">
      <c r="A249" s="98"/>
      <c r="B249" s="574" t="s">
        <v>37</v>
      </c>
      <c r="C249" s="108" t="s">
        <v>39</v>
      </c>
      <c r="D249" s="78" t="s">
        <v>4</v>
      </c>
      <c r="E249" s="15" t="s">
        <v>1</v>
      </c>
      <c r="F249" s="586">
        <v>3</v>
      </c>
      <c r="G249" s="586">
        <v>2</v>
      </c>
      <c r="H249" s="16">
        <v>0</v>
      </c>
      <c r="I249" s="17">
        <f t="shared" si="10"/>
        <v>1130000</v>
      </c>
      <c r="J249" s="98"/>
      <c r="M249" s="31"/>
    </row>
    <row r="250" spans="1:13" s="3" customFormat="1" ht="18.55" outlineLevel="1">
      <c r="A250" s="98"/>
      <c r="B250" s="575"/>
      <c r="C250" s="108" t="s">
        <v>39</v>
      </c>
      <c r="D250" s="79" t="s">
        <v>15</v>
      </c>
      <c r="E250" s="19" t="s">
        <v>1</v>
      </c>
      <c r="F250" s="587"/>
      <c r="G250" s="587"/>
      <c r="H250" s="20">
        <v>0</v>
      </c>
      <c r="I250" s="17">
        <f t="shared" si="10"/>
        <v>1130000</v>
      </c>
      <c r="J250" s="98"/>
      <c r="M250" s="31"/>
    </row>
    <row r="251" spans="1:13" s="3" customFormat="1" ht="18.55" outlineLevel="1">
      <c r="A251" s="98"/>
      <c r="B251" s="575"/>
      <c r="C251" s="108" t="s">
        <v>39</v>
      </c>
      <c r="D251" s="79" t="s">
        <v>25</v>
      </c>
      <c r="E251" s="19" t="s">
        <v>17</v>
      </c>
      <c r="F251" s="587"/>
      <c r="G251" s="587"/>
      <c r="H251" s="20">
        <v>10000</v>
      </c>
      <c r="I251" s="17">
        <f t="shared" si="10"/>
        <v>1140000</v>
      </c>
      <c r="J251" s="98"/>
      <c r="M251" s="31"/>
    </row>
    <row r="252" spans="1:13" s="3" customFormat="1" ht="18.55" outlineLevel="1">
      <c r="A252" s="98"/>
      <c r="B252" s="575"/>
      <c r="C252" s="108" t="s">
        <v>39</v>
      </c>
      <c r="D252" s="79" t="s">
        <v>16</v>
      </c>
      <c r="E252" s="19" t="s">
        <v>17</v>
      </c>
      <c r="F252" s="587"/>
      <c r="G252" s="587"/>
      <c r="H252" s="20">
        <v>10000</v>
      </c>
      <c r="I252" s="17">
        <f t="shared" si="10"/>
        <v>1150000</v>
      </c>
      <c r="J252" s="98"/>
      <c r="M252" s="31"/>
    </row>
    <row r="253" spans="1:13" s="3" customFormat="1" ht="18.55" outlineLevel="1">
      <c r="A253" s="98"/>
      <c r="B253" s="576" t="s">
        <v>41</v>
      </c>
      <c r="C253" s="108" t="s">
        <v>39</v>
      </c>
      <c r="D253" s="32" t="s">
        <v>118</v>
      </c>
      <c r="E253" s="23" t="s">
        <v>1</v>
      </c>
      <c r="F253" s="585">
        <v>3</v>
      </c>
      <c r="G253" s="585">
        <v>2</v>
      </c>
      <c r="H253" s="24">
        <v>0</v>
      </c>
      <c r="I253" s="17">
        <f t="shared" si="10"/>
        <v>1150000</v>
      </c>
      <c r="J253" s="98"/>
      <c r="M253" s="31"/>
    </row>
    <row r="254" spans="1:13" s="3" customFormat="1" ht="18.55" outlineLevel="1">
      <c r="A254" s="98"/>
      <c r="B254" s="576"/>
      <c r="C254" s="108" t="s">
        <v>39</v>
      </c>
      <c r="D254" s="32" t="s">
        <v>14</v>
      </c>
      <c r="E254" s="23" t="s">
        <v>1</v>
      </c>
      <c r="F254" s="585"/>
      <c r="G254" s="585"/>
      <c r="H254" s="24">
        <v>0</v>
      </c>
      <c r="I254" s="17">
        <f t="shared" si="10"/>
        <v>1150000</v>
      </c>
      <c r="J254" s="98"/>
      <c r="M254" s="31"/>
    </row>
    <row r="255" spans="1:13" s="3" customFormat="1" ht="18.55" outlineLevel="1">
      <c r="A255" s="98"/>
      <c r="B255" s="576"/>
      <c r="C255" s="108" t="s">
        <v>39</v>
      </c>
      <c r="D255" s="32" t="s">
        <v>23</v>
      </c>
      <c r="E255" s="23" t="s">
        <v>17</v>
      </c>
      <c r="F255" s="585"/>
      <c r="G255" s="585"/>
      <c r="H255" s="24">
        <v>10000</v>
      </c>
      <c r="I255" s="17">
        <f t="shared" si="10"/>
        <v>1160000</v>
      </c>
      <c r="J255" s="98"/>
      <c r="M255" s="31"/>
    </row>
    <row r="256" spans="1:13" s="3" customFormat="1" ht="18.55" outlineLevel="1">
      <c r="A256" s="98"/>
      <c r="B256" s="576"/>
      <c r="C256" s="108" t="s">
        <v>39</v>
      </c>
      <c r="D256" s="32" t="s">
        <v>15</v>
      </c>
      <c r="E256" s="23" t="s">
        <v>17</v>
      </c>
      <c r="F256" s="585"/>
      <c r="G256" s="585"/>
      <c r="H256" s="24">
        <v>10000</v>
      </c>
      <c r="I256" s="17">
        <f t="shared" si="10"/>
        <v>1170000</v>
      </c>
      <c r="J256" s="98"/>
      <c r="M256" s="31"/>
    </row>
    <row r="257" spans="1:13" s="3" customFormat="1" ht="18.55" outlineLevel="1">
      <c r="A257" s="98"/>
      <c r="B257" s="574" t="s">
        <v>48</v>
      </c>
      <c r="C257" s="108" t="s">
        <v>39</v>
      </c>
      <c r="D257" s="78" t="s">
        <v>14</v>
      </c>
      <c r="E257" s="15" t="s">
        <v>1</v>
      </c>
      <c r="F257" s="586">
        <v>3</v>
      </c>
      <c r="G257" s="586">
        <v>2</v>
      </c>
      <c r="H257" s="16">
        <v>0</v>
      </c>
      <c r="I257" s="17">
        <f>I256+H257</f>
        <v>1170000</v>
      </c>
      <c r="J257" s="98"/>
      <c r="M257" s="31"/>
    </row>
    <row r="258" spans="1:13" s="3" customFormat="1" ht="18.55" outlineLevel="1">
      <c r="A258" s="98"/>
      <c r="B258" s="575"/>
      <c r="C258" s="108" t="s">
        <v>39</v>
      </c>
      <c r="D258" s="79" t="s">
        <v>23</v>
      </c>
      <c r="E258" s="19" t="s">
        <v>1</v>
      </c>
      <c r="F258" s="587"/>
      <c r="G258" s="587"/>
      <c r="H258" s="20">
        <v>0</v>
      </c>
      <c r="I258" s="17">
        <f>I257+H258</f>
        <v>1170000</v>
      </c>
      <c r="J258" s="98"/>
      <c r="M258" s="31"/>
    </row>
    <row r="259" spans="1:13" s="3" customFormat="1" ht="18.55" outlineLevel="1">
      <c r="A259" s="98"/>
      <c r="B259" s="575"/>
      <c r="C259" s="108" t="s">
        <v>39</v>
      </c>
      <c r="D259" s="79" t="s">
        <v>15</v>
      </c>
      <c r="E259" s="19" t="s">
        <v>17</v>
      </c>
      <c r="F259" s="587"/>
      <c r="G259" s="587"/>
      <c r="H259" s="20">
        <v>10000</v>
      </c>
      <c r="I259" s="17">
        <f>I258+H259</f>
        <v>1180000</v>
      </c>
      <c r="J259" s="98"/>
      <c r="M259" s="31"/>
    </row>
    <row r="260" spans="1:13" s="3" customFormat="1" ht="18.55" outlineLevel="1">
      <c r="A260" s="98"/>
      <c r="B260" s="575"/>
      <c r="C260" s="108" t="s">
        <v>39</v>
      </c>
      <c r="D260" s="79" t="s">
        <v>118</v>
      </c>
      <c r="E260" s="19" t="s">
        <v>17</v>
      </c>
      <c r="F260" s="587"/>
      <c r="G260" s="587"/>
      <c r="H260" s="20">
        <v>10000</v>
      </c>
      <c r="I260" s="17">
        <f>I259+H260</f>
        <v>1190000</v>
      </c>
      <c r="J260" s="98"/>
      <c r="M260" s="31"/>
    </row>
    <row r="261" spans="1:13" s="3" customFormat="1" ht="18.55">
      <c r="A261" s="98"/>
      <c r="B261" s="6" t="s">
        <v>161</v>
      </c>
      <c r="C261" s="7"/>
      <c r="D261" s="77"/>
      <c r="E261" s="9"/>
      <c r="F261" s="10"/>
      <c r="G261" s="10"/>
      <c r="H261" s="11">
        <f>SUM(H262:H281)</f>
        <v>100000</v>
      </c>
      <c r="I261" s="12">
        <v>0</v>
      </c>
      <c r="J261" s="98"/>
      <c r="M261" s="31"/>
    </row>
    <row r="262" spans="1:13" s="3" customFormat="1" ht="18.55" outlineLevel="1">
      <c r="A262" s="98"/>
      <c r="B262" s="574" t="s">
        <v>2</v>
      </c>
      <c r="C262" s="108" t="s">
        <v>39</v>
      </c>
      <c r="D262" s="78" t="s">
        <v>14</v>
      </c>
      <c r="E262" s="15" t="s">
        <v>1</v>
      </c>
      <c r="F262" s="586">
        <v>3</v>
      </c>
      <c r="G262" s="586">
        <v>1</v>
      </c>
      <c r="H262" s="16">
        <v>0</v>
      </c>
      <c r="I262" s="17">
        <f>I260+H262</f>
        <v>1190000</v>
      </c>
      <c r="J262" s="98"/>
      <c r="M262" s="31"/>
    </row>
    <row r="263" spans="1:13" s="3" customFormat="1" ht="18.55" outlineLevel="1">
      <c r="A263" s="98"/>
      <c r="B263" s="575"/>
      <c r="C263" s="108" t="s">
        <v>39</v>
      </c>
      <c r="D263" s="79" t="s">
        <v>15</v>
      </c>
      <c r="E263" s="19" t="s">
        <v>1</v>
      </c>
      <c r="F263" s="587"/>
      <c r="G263" s="587"/>
      <c r="H263" s="20">
        <v>0</v>
      </c>
      <c r="I263" s="17">
        <f t="shared" ref="I263:I281" si="11">I262+H263</f>
        <v>1190000</v>
      </c>
      <c r="J263" s="98"/>
      <c r="M263" s="31"/>
    </row>
    <row r="264" spans="1:13" s="3" customFormat="1" ht="18.55" outlineLevel="1">
      <c r="A264" s="98"/>
      <c r="B264" s="575"/>
      <c r="C264" s="108" t="s">
        <v>39</v>
      </c>
      <c r="D264" s="79" t="s">
        <v>16</v>
      </c>
      <c r="E264" s="19" t="s">
        <v>17</v>
      </c>
      <c r="F264" s="587"/>
      <c r="G264" s="587"/>
      <c r="H264" s="20">
        <v>10000</v>
      </c>
      <c r="I264" s="17">
        <f t="shared" si="11"/>
        <v>1200000</v>
      </c>
      <c r="J264" s="98"/>
      <c r="M264" s="31"/>
    </row>
    <row r="265" spans="1:13" s="3" customFormat="1" ht="18.55" outlineLevel="1">
      <c r="A265" s="98"/>
      <c r="B265" s="575"/>
      <c r="C265" s="108" t="s">
        <v>39</v>
      </c>
      <c r="D265" s="79" t="s">
        <v>24</v>
      </c>
      <c r="E265" s="19" t="s">
        <v>17</v>
      </c>
      <c r="F265" s="587"/>
      <c r="G265" s="587"/>
      <c r="H265" s="20">
        <v>10000</v>
      </c>
      <c r="I265" s="17">
        <f t="shared" si="11"/>
        <v>1210000</v>
      </c>
      <c r="J265" s="98"/>
      <c r="M265" s="31"/>
    </row>
    <row r="266" spans="1:13" s="3" customFormat="1" ht="18.55" outlineLevel="1">
      <c r="A266" s="98"/>
      <c r="B266" s="576" t="s">
        <v>3</v>
      </c>
      <c r="C266" s="108" t="s">
        <v>39</v>
      </c>
      <c r="D266" s="32" t="s">
        <v>23</v>
      </c>
      <c r="E266" s="23" t="str">
        <f>E262</f>
        <v>Thắng</v>
      </c>
      <c r="F266" s="585">
        <v>3</v>
      </c>
      <c r="G266" s="585">
        <v>2</v>
      </c>
      <c r="H266" s="24">
        <v>0</v>
      </c>
      <c r="I266" s="17">
        <f t="shared" si="11"/>
        <v>1210000</v>
      </c>
      <c r="J266" s="98"/>
      <c r="M266" s="31"/>
    </row>
    <row r="267" spans="1:13" s="3" customFormat="1" ht="18.55" outlineLevel="1">
      <c r="A267" s="98"/>
      <c r="B267" s="576"/>
      <c r="C267" s="108" t="s">
        <v>39</v>
      </c>
      <c r="D267" s="32" t="s">
        <v>24</v>
      </c>
      <c r="E267" s="23" t="s">
        <v>1</v>
      </c>
      <c r="F267" s="585"/>
      <c r="G267" s="585"/>
      <c r="H267" s="24">
        <v>0</v>
      </c>
      <c r="I267" s="17">
        <f t="shared" si="11"/>
        <v>1210000</v>
      </c>
      <c r="J267" s="98"/>
      <c r="M267" s="31"/>
    </row>
    <row r="268" spans="1:13" s="3" customFormat="1" ht="18.55" outlineLevel="1">
      <c r="A268" s="98"/>
      <c r="B268" s="576"/>
      <c r="C268" s="108" t="s">
        <v>39</v>
      </c>
      <c r="D268" s="32" t="s">
        <v>14</v>
      </c>
      <c r="E268" s="23" t="s">
        <v>17</v>
      </c>
      <c r="F268" s="585"/>
      <c r="G268" s="585"/>
      <c r="H268" s="24">
        <v>10000</v>
      </c>
      <c r="I268" s="17">
        <f t="shared" si="11"/>
        <v>1220000</v>
      </c>
      <c r="J268" s="98"/>
      <c r="M268" s="31"/>
    </row>
    <row r="269" spans="1:13" s="3" customFormat="1" ht="18.55" outlineLevel="1">
      <c r="A269" s="98"/>
      <c r="B269" s="576"/>
      <c r="C269" s="108" t="s">
        <v>39</v>
      </c>
      <c r="D269" s="32" t="s">
        <v>15</v>
      </c>
      <c r="E269" s="23" t="s">
        <v>17</v>
      </c>
      <c r="F269" s="585"/>
      <c r="G269" s="585"/>
      <c r="H269" s="24">
        <v>10000</v>
      </c>
      <c r="I269" s="17">
        <f t="shared" si="11"/>
        <v>1230000</v>
      </c>
      <c r="J269" s="98"/>
      <c r="M269" s="31"/>
    </row>
    <row r="270" spans="1:13" s="3" customFormat="1" ht="18.55" outlineLevel="1">
      <c r="A270" s="98"/>
      <c r="B270" s="574" t="s">
        <v>6</v>
      </c>
      <c r="C270" s="108" t="s">
        <v>39</v>
      </c>
      <c r="D270" s="78" t="s">
        <v>23</v>
      </c>
      <c r="E270" s="15" t="s">
        <v>1</v>
      </c>
      <c r="F270" s="586">
        <v>3</v>
      </c>
      <c r="G270" s="586">
        <v>1</v>
      </c>
      <c r="H270" s="16">
        <v>0</v>
      </c>
      <c r="I270" s="17">
        <f t="shared" si="11"/>
        <v>1230000</v>
      </c>
      <c r="J270" s="98"/>
      <c r="M270" s="31"/>
    </row>
    <row r="271" spans="1:13" s="3" customFormat="1" ht="18.55" outlineLevel="1">
      <c r="A271" s="98"/>
      <c r="B271" s="575"/>
      <c r="C271" s="108" t="s">
        <v>39</v>
      </c>
      <c r="D271" s="79" t="s">
        <v>24</v>
      </c>
      <c r="E271" s="19" t="s">
        <v>1</v>
      </c>
      <c r="F271" s="587"/>
      <c r="G271" s="587"/>
      <c r="H271" s="20">
        <v>0</v>
      </c>
      <c r="I271" s="17">
        <f t="shared" si="11"/>
        <v>1230000</v>
      </c>
      <c r="J271" s="98"/>
      <c r="M271" s="31"/>
    </row>
    <row r="272" spans="1:13" s="3" customFormat="1" ht="18.55" outlineLevel="1">
      <c r="A272" s="98"/>
      <c r="B272" s="575"/>
      <c r="C272" s="108" t="s">
        <v>39</v>
      </c>
      <c r="D272" s="79" t="s">
        <v>0</v>
      </c>
      <c r="E272" s="19" t="s">
        <v>17</v>
      </c>
      <c r="F272" s="587"/>
      <c r="G272" s="587"/>
      <c r="H272" s="20">
        <v>10000</v>
      </c>
      <c r="I272" s="17">
        <f t="shared" si="11"/>
        <v>1240000</v>
      </c>
      <c r="J272" s="98"/>
      <c r="M272" s="31"/>
    </row>
    <row r="273" spans="1:13" s="3" customFormat="1" ht="18.55" outlineLevel="1">
      <c r="A273" s="98"/>
      <c r="B273" s="575"/>
      <c r="C273" s="108" t="s">
        <v>39</v>
      </c>
      <c r="D273" s="79" t="s">
        <v>16</v>
      </c>
      <c r="E273" s="19" t="s">
        <v>17</v>
      </c>
      <c r="F273" s="587"/>
      <c r="G273" s="587"/>
      <c r="H273" s="20">
        <v>10000</v>
      </c>
      <c r="I273" s="17">
        <f t="shared" si="11"/>
        <v>1250000</v>
      </c>
      <c r="J273" s="98"/>
      <c r="M273" s="31"/>
    </row>
    <row r="274" spans="1:13" s="3" customFormat="1" ht="18.55" outlineLevel="1">
      <c r="A274" s="98"/>
      <c r="B274" s="576" t="s">
        <v>7</v>
      </c>
      <c r="C274" s="108" t="s">
        <v>39</v>
      </c>
      <c r="D274" s="32" t="s">
        <v>15</v>
      </c>
      <c r="E274" s="23" t="s">
        <v>1</v>
      </c>
      <c r="F274" s="585">
        <v>3</v>
      </c>
      <c r="G274" s="585">
        <v>1</v>
      </c>
      <c r="H274" s="24">
        <v>0</v>
      </c>
      <c r="I274" s="17">
        <f t="shared" si="11"/>
        <v>1250000</v>
      </c>
      <c r="J274" s="98"/>
      <c r="M274" s="31"/>
    </row>
    <row r="275" spans="1:13" s="3" customFormat="1" ht="18.55" outlineLevel="1">
      <c r="A275" s="98"/>
      <c r="B275" s="576"/>
      <c r="C275" s="108" t="s">
        <v>39</v>
      </c>
      <c r="D275" s="32" t="s">
        <v>23</v>
      </c>
      <c r="E275" s="23" t="s">
        <v>1</v>
      </c>
      <c r="F275" s="585"/>
      <c r="G275" s="585"/>
      <c r="H275" s="24">
        <v>0</v>
      </c>
      <c r="I275" s="17">
        <f t="shared" si="11"/>
        <v>1250000</v>
      </c>
      <c r="J275" s="98"/>
      <c r="M275" s="31"/>
    </row>
    <row r="276" spans="1:13" s="3" customFormat="1" ht="18.55" outlineLevel="1">
      <c r="A276" s="98"/>
      <c r="B276" s="576"/>
      <c r="C276" s="108" t="s">
        <v>39</v>
      </c>
      <c r="D276" s="32" t="s">
        <v>14</v>
      </c>
      <c r="E276" s="23" t="s">
        <v>17</v>
      </c>
      <c r="F276" s="585"/>
      <c r="G276" s="585"/>
      <c r="H276" s="24">
        <v>10000</v>
      </c>
      <c r="I276" s="17">
        <f t="shared" si="11"/>
        <v>1260000</v>
      </c>
      <c r="J276" s="98"/>
      <c r="M276" s="31"/>
    </row>
    <row r="277" spans="1:13" s="3" customFormat="1" ht="18.55" outlineLevel="1">
      <c r="A277" s="98"/>
      <c r="B277" s="576"/>
      <c r="C277" s="108" t="s">
        <v>39</v>
      </c>
      <c r="D277" s="32" t="s">
        <v>16</v>
      </c>
      <c r="E277" s="23" t="s">
        <v>17</v>
      </c>
      <c r="F277" s="585"/>
      <c r="G277" s="585"/>
      <c r="H277" s="24">
        <v>10000</v>
      </c>
      <c r="I277" s="17">
        <f t="shared" si="11"/>
        <v>1270000</v>
      </c>
      <c r="J277" s="98"/>
      <c r="M277" s="31"/>
    </row>
    <row r="278" spans="1:13" s="3" customFormat="1" ht="18.55" outlineLevel="1">
      <c r="A278" s="98"/>
      <c r="B278" s="574" t="s">
        <v>8</v>
      </c>
      <c r="C278" s="108" t="s">
        <v>39</v>
      </c>
      <c r="D278" s="78" t="s">
        <v>14</v>
      </c>
      <c r="E278" s="15" t="s">
        <v>1</v>
      </c>
      <c r="F278" s="586">
        <v>3</v>
      </c>
      <c r="G278" s="586">
        <v>2</v>
      </c>
      <c r="H278" s="16">
        <v>0</v>
      </c>
      <c r="I278" s="17">
        <f t="shared" si="11"/>
        <v>1270000</v>
      </c>
      <c r="J278" s="98"/>
      <c r="M278" s="31"/>
    </row>
    <row r="279" spans="1:13" s="3" customFormat="1" ht="18.55" outlineLevel="1">
      <c r="A279" s="98"/>
      <c r="B279" s="575"/>
      <c r="C279" s="108" t="s">
        <v>39</v>
      </c>
      <c r="D279" s="79" t="s">
        <v>15</v>
      </c>
      <c r="E279" s="19" t="s">
        <v>1</v>
      </c>
      <c r="F279" s="587"/>
      <c r="G279" s="587"/>
      <c r="H279" s="20">
        <v>0</v>
      </c>
      <c r="I279" s="17">
        <f t="shared" si="11"/>
        <v>1270000</v>
      </c>
      <c r="J279" s="98"/>
      <c r="M279" s="31"/>
    </row>
    <row r="280" spans="1:13" s="3" customFormat="1" ht="18.55" outlineLevel="1">
      <c r="A280" s="98"/>
      <c r="B280" s="575"/>
      <c r="C280" s="108" t="s">
        <v>39</v>
      </c>
      <c r="D280" s="79" t="s">
        <v>16</v>
      </c>
      <c r="E280" s="19" t="s">
        <v>17</v>
      </c>
      <c r="F280" s="587"/>
      <c r="G280" s="587"/>
      <c r="H280" s="20">
        <v>10000</v>
      </c>
      <c r="I280" s="17">
        <f t="shared" si="11"/>
        <v>1280000</v>
      </c>
      <c r="J280" s="98"/>
      <c r="M280" s="31"/>
    </row>
    <row r="281" spans="1:13" s="3" customFormat="1" ht="18.55" outlineLevel="1">
      <c r="A281" s="98"/>
      <c r="B281" s="575"/>
      <c r="C281" s="108" t="s">
        <v>39</v>
      </c>
      <c r="D281" s="79" t="s">
        <v>0</v>
      </c>
      <c r="E281" s="19" t="s">
        <v>17</v>
      </c>
      <c r="F281" s="587"/>
      <c r="G281" s="587"/>
      <c r="H281" s="20">
        <v>10000</v>
      </c>
      <c r="I281" s="17">
        <f t="shared" si="11"/>
        <v>1290000</v>
      </c>
      <c r="J281" s="98"/>
      <c r="M281" s="31"/>
    </row>
    <row r="282" spans="1:13" s="3" customFormat="1" ht="18.55">
      <c r="A282" s="98"/>
      <c r="B282" s="6" t="s">
        <v>162</v>
      </c>
      <c r="C282" s="7"/>
      <c r="D282" s="77"/>
      <c r="E282" s="9"/>
      <c r="F282" s="10"/>
      <c r="G282" s="10"/>
      <c r="H282" s="11">
        <f>SUM(H283:H310)</f>
        <v>140000</v>
      </c>
      <c r="I282" s="12">
        <v>0</v>
      </c>
      <c r="J282" s="98"/>
      <c r="M282" s="31"/>
    </row>
    <row r="283" spans="1:13" s="3" customFormat="1" ht="18.55" outlineLevel="1">
      <c r="A283" s="98"/>
      <c r="B283" s="574" t="s">
        <v>2</v>
      </c>
      <c r="C283" s="108" t="s">
        <v>39</v>
      </c>
      <c r="D283" s="78" t="s">
        <v>9</v>
      </c>
      <c r="E283" s="15" t="s">
        <v>1</v>
      </c>
      <c r="F283" s="586">
        <v>3</v>
      </c>
      <c r="G283" s="586">
        <v>1</v>
      </c>
      <c r="H283" s="16">
        <v>0</v>
      </c>
      <c r="I283" s="17">
        <f>I281+H283</f>
        <v>1290000</v>
      </c>
      <c r="J283" s="98"/>
      <c r="M283" s="31"/>
    </row>
    <row r="284" spans="1:13" s="3" customFormat="1" ht="18.55" outlineLevel="1">
      <c r="A284" s="98"/>
      <c r="B284" s="575"/>
      <c r="C284" s="108" t="s">
        <v>39</v>
      </c>
      <c r="D284" s="79" t="s">
        <v>16</v>
      </c>
      <c r="E284" s="19" t="s">
        <v>1</v>
      </c>
      <c r="F284" s="587"/>
      <c r="G284" s="587"/>
      <c r="H284" s="20">
        <v>0</v>
      </c>
      <c r="I284" s="17">
        <f t="shared" ref="I284:I310" si="12">I283+H284</f>
        <v>1290000</v>
      </c>
      <c r="J284" s="98"/>
      <c r="M284" s="31"/>
    </row>
    <row r="285" spans="1:13" s="3" customFormat="1" ht="18.55" outlineLevel="1">
      <c r="A285" s="98"/>
      <c r="B285" s="575"/>
      <c r="C285" s="108" t="s">
        <v>39</v>
      </c>
      <c r="D285" s="79" t="s">
        <v>5</v>
      </c>
      <c r="E285" s="19" t="s">
        <v>17</v>
      </c>
      <c r="F285" s="587"/>
      <c r="G285" s="587"/>
      <c r="H285" s="20">
        <v>10000</v>
      </c>
      <c r="I285" s="17">
        <f t="shared" si="12"/>
        <v>1300000</v>
      </c>
      <c r="J285" s="98"/>
      <c r="M285" s="31"/>
    </row>
    <row r="286" spans="1:13" s="3" customFormat="1" ht="18.55" outlineLevel="1">
      <c r="A286" s="98"/>
      <c r="B286" s="575"/>
      <c r="C286" s="108" t="s">
        <v>39</v>
      </c>
      <c r="D286" s="79" t="s">
        <v>14</v>
      </c>
      <c r="E286" s="19" t="s">
        <v>17</v>
      </c>
      <c r="F286" s="587"/>
      <c r="G286" s="587"/>
      <c r="H286" s="20">
        <v>10000</v>
      </c>
      <c r="I286" s="17">
        <f t="shared" si="12"/>
        <v>1310000</v>
      </c>
      <c r="J286" s="98"/>
      <c r="M286" s="31"/>
    </row>
    <row r="287" spans="1:13" s="3" customFormat="1" ht="18.55" outlineLevel="1">
      <c r="A287" s="98"/>
      <c r="B287" s="576" t="s">
        <v>3</v>
      </c>
      <c r="C287" s="108" t="s">
        <v>39</v>
      </c>
      <c r="D287" s="32" t="s">
        <v>5</v>
      </c>
      <c r="E287" s="23" t="str">
        <f>E283</f>
        <v>Thắng</v>
      </c>
      <c r="F287" s="585">
        <v>3</v>
      </c>
      <c r="G287" s="585">
        <v>2</v>
      </c>
      <c r="H287" s="24">
        <v>0</v>
      </c>
      <c r="I287" s="17">
        <f t="shared" si="12"/>
        <v>1310000</v>
      </c>
      <c r="J287" s="98"/>
      <c r="M287" s="31"/>
    </row>
    <row r="288" spans="1:13" s="3" customFormat="1" ht="18.55" outlineLevel="1">
      <c r="A288" s="98"/>
      <c r="B288" s="576"/>
      <c r="C288" s="108" t="s">
        <v>39</v>
      </c>
      <c r="D288" s="32" t="s">
        <v>14</v>
      </c>
      <c r="E288" s="23" t="s">
        <v>1</v>
      </c>
      <c r="F288" s="585"/>
      <c r="G288" s="585"/>
      <c r="H288" s="24">
        <v>0</v>
      </c>
      <c r="I288" s="17">
        <f t="shared" si="12"/>
        <v>1310000</v>
      </c>
      <c r="J288" s="98"/>
      <c r="M288" s="31"/>
    </row>
    <row r="289" spans="1:13" s="3" customFormat="1" ht="18.55" outlineLevel="1">
      <c r="A289" s="98"/>
      <c r="B289" s="576"/>
      <c r="C289" s="108" t="s">
        <v>39</v>
      </c>
      <c r="D289" s="32" t="s">
        <v>9</v>
      </c>
      <c r="E289" s="23" t="s">
        <v>17</v>
      </c>
      <c r="F289" s="585"/>
      <c r="G289" s="585"/>
      <c r="H289" s="24">
        <v>10000</v>
      </c>
      <c r="I289" s="17">
        <f t="shared" si="12"/>
        <v>1320000</v>
      </c>
      <c r="J289" s="98"/>
      <c r="M289" s="31"/>
    </row>
    <row r="290" spans="1:13" s="3" customFormat="1" ht="18.55" outlineLevel="1">
      <c r="A290" s="98"/>
      <c r="B290" s="576"/>
      <c r="C290" s="108" t="s">
        <v>39</v>
      </c>
      <c r="D290" s="32" t="s">
        <v>16</v>
      </c>
      <c r="E290" s="23" t="s">
        <v>17</v>
      </c>
      <c r="F290" s="585"/>
      <c r="G290" s="585"/>
      <c r="H290" s="24">
        <v>10000</v>
      </c>
      <c r="I290" s="17">
        <f t="shared" si="12"/>
        <v>1330000</v>
      </c>
      <c r="J290" s="98"/>
      <c r="M290" s="31"/>
    </row>
    <row r="291" spans="1:13" s="3" customFormat="1" ht="18.55" outlineLevel="1">
      <c r="A291" s="98"/>
      <c r="B291" s="574" t="s">
        <v>6</v>
      </c>
      <c r="C291" s="108" t="s">
        <v>39</v>
      </c>
      <c r="D291" s="78" t="s">
        <v>9</v>
      </c>
      <c r="E291" s="15" t="s">
        <v>1</v>
      </c>
      <c r="F291" s="586">
        <v>3</v>
      </c>
      <c r="G291" s="586">
        <v>2</v>
      </c>
      <c r="H291" s="16">
        <v>0</v>
      </c>
      <c r="I291" s="17">
        <f t="shared" si="12"/>
        <v>1330000</v>
      </c>
      <c r="J291" s="98"/>
      <c r="M291" s="31"/>
    </row>
    <row r="292" spans="1:13" s="3" customFormat="1" ht="18.55" outlineLevel="1">
      <c r="A292" s="98"/>
      <c r="B292" s="575"/>
      <c r="C292" s="108" t="s">
        <v>39</v>
      </c>
      <c r="D292" s="79" t="s">
        <v>15</v>
      </c>
      <c r="E292" s="19" t="s">
        <v>1</v>
      </c>
      <c r="F292" s="587"/>
      <c r="G292" s="587"/>
      <c r="H292" s="20">
        <v>0</v>
      </c>
      <c r="I292" s="17">
        <f t="shared" si="12"/>
        <v>1330000</v>
      </c>
      <c r="J292" s="98"/>
      <c r="M292" s="31"/>
    </row>
    <row r="293" spans="1:13" s="3" customFormat="1" ht="18.55" outlineLevel="1">
      <c r="A293" s="98"/>
      <c r="B293" s="575"/>
      <c r="C293" s="108" t="s">
        <v>39</v>
      </c>
      <c r="D293" s="79" t="s">
        <v>14</v>
      </c>
      <c r="E293" s="19" t="s">
        <v>17</v>
      </c>
      <c r="F293" s="587"/>
      <c r="G293" s="587"/>
      <c r="H293" s="20">
        <v>10000</v>
      </c>
      <c r="I293" s="17">
        <f t="shared" si="12"/>
        <v>1340000</v>
      </c>
      <c r="J293" s="98"/>
      <c r="M293" s="31"/>
    </row>
    <row r="294" spans="1:13" s="3" customFormat="1" ht="18.55" outlineLevel="1">
      <c r="A294" s="98"/>
      <c r="B294" s="575"/>
      <c r="C294" s="108" t="s">
        <v>39</v>
      </c>
      <c r="D294" s="79" t="s">
        <v>16</v>
      </c>
      <c r="E294" s="19" t="s">
        <v>17</v>
      </c>
      <c r="F294" s="587"/>
      <c r="G294" s="587"/>
      <c r="H294" s="20">
        <v>10000</v>
      </c>
      <c r="I294" s="17">
        <f t="shared" si="12"/>
        <v>1350000</v>
      </c>
      <c r="J294" s="98"/>
      <c r="M294" s="31"/>
    </row>
    <row r="295" spans="1:13" s="3" customFormat="1" ht="18.55" outlineLevel="1">
      <c r="A295" s="98"/>
      <c r="B295" s="576" t="s">
        <v>7</v>
      </c>
      <c r="C295" s="108" t="s">
        <v>39</v>
      </c>
      <c r="D295" s="32" t="s">
        <v>9</v>
      </c>
      <c r="E295" s="23" t="s">
        <v>1</v>
      </c>
      <c r="F295" s="585">
        <v>3</v>
      </c>
      <c r="G295" s="585">
        <v>1</v>
      </c>
      <c r="H295" s="24">
        <v>0</v>
      </c>
      <c r="I295" s="17">
        <f t="shared" si="12"/>
        <v>1350000</v>
      </c>
      <c r="J295" s="98"/>
      <c r="M295" s="31"/>
    </row>
    <row r="296" spans="1:13" s="3" customFormat="1" ht="18.55" outlineLevel="1">
      <c r="A296" s="98"/>
      <c r="B296" s="576"/>
      <c r="C296" s="108" t="s">
        <v>39</v>
      </c>
      <c r="D296" s="32" t="s">
        <v>15</v>
      </c>
      <c r="E296" s="23" t="s">
        <v>1</v>
      </c>
      <c r="F296" s="585"/>
      <c r="G296" s="585"/>
      <c r="H296" s="24">
        <v>0</v>
      </c>
      <c r="I296" s="17">
        <f t="shared" si="12"/>
        <v>1350000</v>
      </c>
      <c r="J296" s="98"/>
      <c r="M296" s="31"/>
    </row>
    <row r="297" spans="1:13" s="3" customFormat="1" ht="18.55" outlineLevel="1">
      <c r="A297" s="98"/>
      <c r="B297" s="576"/>
      <c r="C297" s="108" t="s">
        <v>39</v>
      </c>
      <c r="D297" s="32" t="s">
        <v>24</v>
      </c>
      <c r="E297" s="23" t="s">
        <v>17</v>
      </c>
      <c r="F297" s="585"/>
      <c r="G297" s="585"/>
      <c r="H297" s="24">
        <v>10000</v>
      </c>
      <c r="I297" s="17">
        <f t="shared" si="12"/>
        <v>1360000</v>
      </c>
      <c r="J297" s="98"/>
      <c r="M297" s="31"/>
    </row>
    <row r="298" spans="1:13" s="3" customFormat="1" ht="18.55" outlineLevel="1">
      <c r="A298" s="98"/>
      <c r="B298" s="576"/>
      <c r="C298" s="108" t="s">
        <v>39</v>
      </c>
      <c r="D298" s="32" t="s">
        <v>5</v>
      </c>
      <c r="E298" s="23" t="s">
        <v>17</v>
      </c>
      <c r="F298" s="585"/>
      <c r="G298" s="585"/>
      <c r="H298" s="24">
        <v>10000</v>
      </c>
      <c r="I298" s="17">
        <f t="shared" si="12"/>
        <v>1370000</v>
      </c>
      <c r="J298" s="98"/>
      <c r="M298" s="31"/>
    </row>
    <row r="299" spans="1:13" s="3" customFormat="1" ht="18.55" outlineLevel="1">
      <c r="A299" s="98"/>
      <c r="B299" s="574" t="s">
        <v>8</v>
      </c>
      <c r="C299" s="108" t="s">
        <v>39</v>
      </c>
      <c r="D299" s="78" t="s">
        <v>16</v>
      </c>
      <c r="E299" s="15" t="s">
        <v>1</v>
      </c>
      <c r="F299" s="586">
        <v>3</v>
      </c>
      <c r="G299" s="586">
        <v>2</v>
      </c>
      <c r="H299" s="16">
        <v>0</v>
      </c>
      <c r="I299" s="17">
        <f t="shared" si="12"/>
        <v>1370000</v>
      </c>
      <c r="J299" s="98"/>
      <c r="M299" s="31"/>
    </row>
    <row r="300" spans="1:13" s="3" customFormat="1" ht="18.55" outlineLevel="1">
      <c r="A300" s="98"/>
      <c r="B300" s="575"/>
      <c r="C300" s="108" t="s">
        <v>39</v>
      </c>
      <c r="D300" s="79" t="s">
        <v>24</v>
      </c>
      <c r="E300" s="19" t="s">
        <v>1</v>
      </c>
      <c r="F300" s="587"/>
      <c r="G300" s="587"/>
      <c r="H300" s="20">
        <v>0</v>
      </c>
      <c r="I300" s="17">
        <f t="shared" si="12"/>
        <v>1370000</v>
      </c>
      <c r="J300" s="98"/>
      <c r="M300" s="31"/>
    </row>
    <row r="301" spans="1:13" s="3" customFormat="1" ht="18.55" outlineLevel="1">
      <c r="A301" s="98"/>
      <c r="B301" s="575"/>
      <c r="C301" s="108" t="s">
        <v>39</v>
      </c>
      <c r="D301" s="79" t="s">
        <v>14</v>
      </c>
      <c r="E301" s="19" t="s">
        <v>17</v>
      </c>
      <c r="F301" s="587"/>
      <c r="G301" s="587"/>
      <c r="H301" s="20">
        <v>10000</v>
      </c>
      <c r="I301" s="17">
        <f t="shared" si="12"/>
        <v>1380000</v>
      </c>
      <c r="J301" s="98"/>
      <c r="M301" s="31"/>
    </row>
    <row r="302" spans="1:13" s="3" customFormat="1" ht="18.55" outlineLevel="1">
      <c r="A302" s="98"/>
      <c r="B302" s="575"/>
      <c r="C302" s="108" t="s">
        <v>39</v>
      </c>
      <c r="D302" s="79" t="s">
        <v>5</v>
      </c>
      <c r="E302" s="19" t="s">
        <v>17</v>
      </c>
      <c r="F302" s="587"/>
      <c r="G302" s="587"/>
      <c r="H302" s="20">
        <v>10000</v>
      </c>
      <c r="I302" s="17">
        <f t="shared" si="12"/>
        <v>1390000</v>
      </c>
      <c r="J302" s="98"/>
      <c r="M302" s="31"/>
    </row>
    <row r="303" spans="1:13" s="3" customFormat="1" ht="18.55" outlineLevel="1">
      <c r="A303" s="98"/>
      <c r="B303" s="576" t="s">
        <v>10</v>
      </c>
      <c r="C303" s="108" t="s">
        <v>39</v>
      </c>
      <c r="D303" s="32" t="s">
        <v>14</v>
      </c>
      <c r="E303" s="23" t="s">
        <v>1</v>
      </c>
      <c r="F303" s="585">
        <v>3</v>
      </c>
      <c r="G303" s="585">
        <v>2</v>
      </c>
      <c r="H303" s="24">
        <v>0</v>
      </c>
      <c r="I303" s="17">
        <f t="shared" si="12"/>
        <v>1390000</v>
      </c>
      <c r="J303" s="98"/>
      <c r="M303" s="31"/>
    </row>
    <row r="304" spans="1:13" s="3" customFormat="1" ht="18.55" outlineLevel="1">
      <c r="A304" s="98"/>
      <c r="B304" s="576"/>
      <c r="C304" s="108" t="s">
        <v>39</v>
      </c>
      <c r="D304" s="32" t="s">
        <v>24</v>
      </c>
      <c r="E304" s="23" t="s">
        <v>1</v>
      </c>
      <c r="F304" s="585"/>
      <c r="G304" s="585"/>
      <c r="H304" s="24">
        <v>0</v>
      </c>
      <c r="I304" s="17">
        <f t="shared" si="12"/>
        <v>1390000</v>
      </c>
      <c r="J304" s="98"/>
      <c r="M304" s="31"/>
    </row>
    <row r="305" spans="1:13" s="3" customFormat="1" ht="18.55" outlineLevel="1">
      <c r="A305" s="98"/>
      <c r="B305" s="576"/>
      <c r="C305" s="108" t="s">
        <v>39</v>
      </c>
      <c r="D305" s="32" t="s">
        <v>15</v>
      </c>
      <c r="E305" s="23" t="s">
        <v>17</v>
      </c>
      <c r="F305" s="585"/>
      <c r="G305" s="585"/>
      <c r="H305" s="24">
        <v>10000</v>
      </c>
      <c r="I305" s="17">
        <f t="shared" si="12"/>
        <v>1400000</v>
      </c>
      <c r="J305" s="98"/>
      <c r="M305" s="31"/>
    </row>
    <row r="306" spans="1:13" s="3" customFormat="1" ht="18.55" outlineLevel="1">
      <c r="A306" s="98"/>
      <c r="B306" s="576"/>
      <c r="C306" s="108" t="s">
        <v>39</v>
      </c>
      <c r="D306" s="32" t="s">
        <v>16</v>
      </c>
      <c r="E306" s="23" t="s">
        <v>17</v>
      </c>
      <c r="F306" s="585"/>
      <c r="G306" s="585"/>
      <c r="H306" s="24">
        <v>10000</v>
      </c>
      <c r="I306" s="17">
        <f t="shared" si="12"/>
        <v>1410000</v>
      </c>
      <c r="J306" s="98"/>
      <c r="M306" s="31"/>
    </row>
    <row r="307" spans="1:13" s="3" customFormat="1" ht="18.55" outlineLevel="1">
      <c r="A307" s="98"/>
      <c r="B307" s="574" t="s">
        <v>31</v>
      </c>
      <c r="C307" s="108" t="s">
        <v>39</v>
      </c>
      <c r="D307" s="78" t="s">
        <v>16</v>
      </c>
      <c r="E307" s="15" t="s">
        <v>1</v>
      </c>
      <c r="F307" s="586">
        <v>3</v>
      </c>
      <c r="G307" s="586">
        <v>0</v>
      </c>
      <c r="H307" s="16">
        <v>0</v>
      </c>
      <c r="I307" s="17">
        <f t="shared" si="12"/>
        <v>1410000</v>
      </c>
      <c r="J307" s="98"/>
      <c r="M307" s="31"/>
    </row>
    <row r="308" spans="1:13" s="3" customFormat="1" ht="18.55" outlineLevel="1">
      <c r="A308" s="98"/>
      <c r="B308" s="575"/>
      <c r="C308" s="108" t="s">
        <v>39</v>
      </c>
      <c r="D308" s="79" t="s">
        <v>24</v>
      </c>
      <c r="E308" s="19" t="s">
        <v>1</v>
      </c>
      <c r="F308" s="587"/>
      <c r="G308" s="587"/>
      <c r="H308" s="20">
        <v>0</v>
      </c>
      <c r="I308" s="17">
        <f t="shared" si="12"/>
        <v>1410000</v>
      </c>
      <c r="J308" s="98"/>
      <c r="M308" s="31"/>
    </row>
    <row r="309" spans="1:13" s="3" customFormat="1" ht="18.55" outlineLevel="1">
      <c r="A309" s="98"/>
      <c r="B309" s="575"/>
      <c r="C309" s="108" t="s">
        <v>39</v>
      </c>
      <c r="D309" s="79" t="s">
        <v>15</v>
      </c>
      <c r="E309" s="19" t="s">
        <v>17</v>
      </c>
      <c r="F309" s="587"/>
      <c r="G309" s="587"/>
      <c r="H309" s="20">
        <v>10000</v>
      </c>
      <c r="I309" s="17">
        <f t="shared" si="12"/>
        <v>1420000</v>
      </c>
      <c r="J309" s="98"/>
      <c r="M309" s="31"/>
    </row>
    <row r="310" spans="1:13" s="3" customFormat="1" ht="18.55" outlineLevel="1">
      <c r="A310" s="98"/>
      <c r="B310" s="575"/>
      <c r="C310" s="108" t="s">
        <v>39</v>
      </c>
      <c r="D310" s="79" t="s">
        <v>5</v>
      </c>
      <c r="E310" s="19" t="s">
        <v>17</v>
      </c>
      <c r="F310" s="587"/>
      <c r="G310" s="587"/>
      <c r="H310" s="20">
        <v>10000</v>
      </c>
      <c r="I310" s="17">
        <f t="shared" si="12"/>
        <v>1430000</v>
      </c>
      <c r="J310" s="98"/>
      <c r="M310" s="31"/>
    </row>
    <row r="311" spans="1:13" s="3" customFormat="1" ht="18.55">
      <c r="A311" s="98"/>
      <c r="B311" s="6" t="s">
        <v>163</v>
      </c>
      <c r="C311" s="7"/>
      <c r="D311" s="77"/>
      <c r="E311" s="9"/>
      <c r="F311" s="10"/>
      <c r="G311" s="10"/>
      <c r="H311" s="11">
        <f>SUM(H312:H347)</f>
        <v>180000</v>
      </c>
      <c r="I311" s="12">
        <v>0</v>
      </c>
      <c r="J311" s="98"/>
      <c r="M311" s="31"/>
    </row>
    <row r="312" spans="1:13" s="3" customFormat="1" ht="18.55" outlineLevel="1">
      <c r="A312" s="98"/>
      <c r="B312" s="574" t="s">
        <v>2</v>
      </c>
      <c r="C312" s="109" t="s">
        <v>39</v>
      </c>
      <c r="D312" s="78" t="s">
        <v>14</v>
      </c>
      <c r="E312" s="15" t="s">
        <v>1</v>
      </c>
      <c r="F312" s="586">
        <v>3</v>
      </c>
      <c r="G312" s="586">
        <v>0</v>
      </c>
      <c r="H312" s="16">
        <v>0</v>
      </c>
      <c r="I312" s="17">
        <f>I310+H312</f>
        <v>1430000</v>
      </c>
      <c r="J312" s="98"/>
      <c r="M312" s="31"/>
    </row>
    <row r="313" spans="1:13" s="3" customFormat="1" ht="18.55" outlineLevel="1">
      <c r="A313" s="98"/>
      <c r="B313" s="575"/>
      <c r="C313" s="109" t="s">
        <v>39</v>
      </c>
      <c r="D313" s="79" t="s">
        <v>24</v>
      </c>
      <c r="E313" s="19" t="s">
        <v>1</v>
      </c>
      <c r="F313" s="587"/>
      <c r="G313" s="587"/>
      <c r="H313" s="20">
        <v>0</v>
      </c>
      <c r="I313" s="17">
        <f t="shared" ref="I313:I339" si="13">I312+H313</f>
        <v>1430000</v>
      </c>
      <c r="J313" s="98"/>
      <c r="M313" s="31"/>
    </row>
    <row r="314" spans="1:13" s="3" customFormat="1" ht="18.55" outlineLevel="1">
      <c r="A314" s="98"/>
      <c r="B314" s="575"/>
      <c r="C314" s="109" t="s">
        <v>39</v>
      </c>
      <c r="D314" s="79" t="s">
        <v>5</v>
      </c>
      <c r="E314" s="19" t="s">
        <v>17</v>
      </c>
      <c r="F314" s="587"/>
      <c r="G314" s="587"/>
      <c r="H314" s="20">
        <v>10000</v>
      </c>
      <c r="I314" s="17">
        <f t="shared" si="13"/>
        <v>1440000</v>
      </c>
      <c r="J314" s="98"/>
      <c r="M314" s="31"/>
    </row>
    <row r="315" spans="1:13" s="3" customFormat="1" ht="18.55" outlineLevel="1">
      <c r="A315" s="98"/>
      <c r="B315" s="575"/>
      <c r="C315" s="109" t="s">
        <v>39</v>
      </c>
      <c r="D315" s="79" t="s">
        <v>0</v>
      </c>
      <c r="E315" s="19" t="s">
        <v>17</v>
      </c>
      <c r="F315" s="587"/>
      <c r="G315" s="587"/>
      <c r="H315" s="20">
        <v>10000</v>
      </c>
      <c r="I315" s="17">
        <f t="shared" si="13"/>
        <v>1450000</v>
      </c>
      <c r="J315" s="98"/>
      <c r="M315" s="31"/>
    </row>
    <row r="316" spans="1:13" s="3" customFormat="1" ht="18.55" outlineLevel="1">
      <c r="A316" s="98"/>
      <c r="B316" s="576" t="s">
        <v>3</v>
      </c>
      <c r="C316" s="109" t="s">
        <v>39</v>
      </c>
      <c r="D316" s="32" t="s">
        <v>4</v>
      </c>
      <c r="E316" s="23" t="str">
        <f>E312</f>
        <v>Thắng</v>
      </c>
      <c r="F316" s="585">
        <v>3</v>
      </c>
      <c r="G316" s="585">
        <v>2</v>
      </c>
      <c r="H316" s="24">
        <v>0</v>
      </c>
      <c r="I316" s="17">
        <f t="shared" si="13"/>
        <v>1450000</v>
      </c>
      <c r="J316" s="98"/>
      <c r="M316" s="31"/>
    </row>
    <row r="317" spans="1:13" s="3" customFormat="1" ht="18.55" outlineLevel="1">
      <c r="A317" s="98"/>
      <c r="B317" s="576"/>
      <c r="C317" s="109" t="s">
        <v>39</v>
      </c>
      <c r="D317" s="32" t="s">
        <v>9</v>
      </c>
      <c r="E317" s="23" t="s">
        <v>1</v>
      </c>
      <c r="F317" s="585"/>
      <c r="G317" s="585"/>
      <c r="H317" s="24">
        <v>0</v>
      </c>
      <c r="I317" s="17">
        <f t="shared" si="13"/>
        <v>1450000</v>
      </c>
      <c r="J317" s="98"/>
      <c r="M317" s="31"/>
    </row>
    <row r="318" spans="1:13" s="3" customFormat="1" ht="18.55" outlineLevel="1">
      <c r="A318" s="98"/>
      <c r="B318" s="576"/>
      <c r="C318" s="109" t="s">
        <v>39</v>
      </c>
      <c r="D318" s="32" t="s">
        <v>14</v>
      </c>
      <c r="E318" s="23" t="s">
        <v>17</v>
      </c>
      <c r="F318" s="585"/>
      <c r="G318" s="585"/>
      <c r="H318" s="24">
        <v>10000</v>
      </c>
      <c r="I318" s="17">
        <f t="shared" si="13"/>
        <v>1460000</v>
      </c>
      <c r="J318" s="98"/>
      <c r="M318" s="31"/>
    </row>
    <row r="319" spans="1:13" s="3" customFormat="1" ht="18.55" outlineLevel="1">
      <c r="A319" s="98"/>
      <c r="B319" s="576"/>
      <c r="C319" s="109" t="s">
        <v>39</v>
      </c>
      <c r="D319" s="32" t="s">
        <v>15</v>
      </c>
      <c r="E319" s="23" t="s">
        <v>17</v>
      </c>
      <c r="F319" s="585"/>
      <c r="G319" s="585"/>
      <c r="H319" s="24">
        <v>10000</v>
      </c>
      <c r="I319" s="17">
        <f t="shared" si="13"/>
        <v>1470000</v>
      </c>
      <c r="J319" s="98"/>
      <c r="M319" s="31"/>
    </row>
    <row r="320" spans="1:13" s="3" customFormat="1" ht="18.55" outlineLevel="1">
      <c r="A320" s="98"/>
      <c r="B320" s="574" t="s">
        <v>6</v>
      </c>
      <c r="C320" s="109" t="s">
        <v>39</v>
      </c>
      <c r="D320" s="78" t="s">
        <v>25</v>
      </c>
      <c r="E320" s="15" t="s">
        <v>1</v>
      </c>
      <c r="F320" s="586">
        <v>3</v>
      </c>
      <c r="G320" s="586">
        <v>1</v>
      </c>
      <c r="H320" s="16">
        <v>0</v>
      </c>
      <c r="I320" s="17">
        <f t="shared" si="13"/>
        <v>1470000</v>
      </c>
      <c r="J320" s="98"/>
      <c r="M320" s="31"/>
    </row>
    <row r="321" spans="1:13" s="3" customFormat="1" ht="18.55" outlineLevel="1">
      <c r="A321" s="98"/>
      <c r="B321" s="575"/>
      <c r="C321" s="109" t="s">
        <v>39</v>
      </c>
      <c r="D321" s="79" t="s">
        <v>5</v>
      </c>
      <c r="E321" s="19" t="s">
        <v>1</v>
      </c>
      <c r="F321" s="587"/>
      <c r="G321" s="587"/>
      <c r="H321" s="20">
        <v>0</v>
      </c>
      <c r="I321" s="17">
        <f t="shared" si="13"/>
        <v>1470000</v>
      </c>
      <c r="J321" s="98"/>
      <c r="M321" s="31"/>
    </row>
    <row r="322" spans="1:13" s="3" customFormat="1" ht="18.55" outlineLevel="1">
      <c r="A322" s="98"/>
      <c r="B322" s="575"/>
      <c r="C322" s="109" t="s">
        <v>39</v>
      </c>
      <c r="D322" s="79" t="s">
        <v>0</v>
      </c>
      <c r="E322" s="19" t="s">
        <v>17</v>
      </c>
      <c r="F322" s="587"/>
      <c r="G322" s="587"/>
      <c r="H322" s="20">
        <v>10000</v>
      </c>
      <c r="I322" s="17">
        <f t="shared" si="13"/>
        <v>1480000</v>
      </c>
      <c r="J322" s="98"/>
      <c r="M322" s="31"/>
    </row>
    <row r="323" spans="1:13" s="3" customFormat="1" ht="18.55" outlineLevel="1">
      <c r="A323" s="98"/>
      <c r="B323" s="575"/>
      <c r="C323" s="109" t="s">
        <v>39</v>
      </c>
      <c r="D323" s="79" t="s">
        <v>24</v>
      </c>
      <c r="E323" s="19" t="s">
        <v>17</v>
      </c>
      <c r="F323" s="587"/>
      <c r="G323" s="587"/>
      <c r="H323" s="20">
        <v>10000</v>
      </c>
      <c r="I323" s="17">
        <f t="shared" si="13"/>
        <v>1490000</v>
      </c>
      <c r="J323" s="98"/>
      <c r="M323" s="31"/>
    </row>
    <row r="324" spans="1:13" s="3" customFormat="1" ht="18.55" outlineLevel="1">
      <c r="A324" s="98"/>
      <c r="B324" s="576" t="s">
        <v>7</v>
      </c>
      <c r="C324" s="109" t="s">
        <v>39</v>
      </c>
      <c r="D324" s="32" t="s">
        <v>14</v>
      </c>
      <c r="E324" s="23" t="s">
        <v>1</v>
      </c>
      <c r="F324" s="585">
        <v>3</v>
      </c>
      <c r="G324" s="585">
        <v>0</v>
      </c>
      <c r="H324" s="24">
        <v>0</v>
      </c>
      <c r="I324" s="17">
        <f t="shared" si="13"/>
        <v>1490000</v>
      </c>
      <c r="J324" s="98"/>
      <c r="M324" s="31"/>
    </row>
    <row r="325" spans="1:13" s="3" customFormat="1" ht="18.55" outlineLevel="1">
      <c r="A325" s="98"/>
      <c r="B325" s="576"/>
      <c r="C325" s="109" t="s">
        <v>39</v>
      </c>
      <c r="D325" s="32" t="s">
        <v>15</v>
      </c>
      <c r="E325" s="23" t="s">
        <v>1</v>
      </c>
      <c r="F325" s="585"/>
      <c r="G325" s="585"/>
      <c r="H325" s="24">
        <v>0</v>
      </c>
      <c r="I325" s="17">
        <f t="shared" si="13"/>
        <v>1490000</v>
      </c>
      <c r="J325" s="98"/>
      <c r="M325" s="31"/>
    </row>
    <row r="326" spans="1:13" s="3" customFormat="1" ht="18.55" outlineLevel="1">
      <c r="A326" s="98"/>
      <c r="B326" s="576"/>
      <c r="C326" s="109" t="s">
        <v>39</v>
      </c>
      <c r="D326" s="32" t="s">
        <v>16</v>
      </c>
      <c r="E326" s="23" t="s">
        <v>17</v>
      </c>
      <c r="F326" s="585"/>
      <c r="G326" s="585"/>
      <c r="H326" s="24">
        <v>10000</v>
      </c>
      <c r="I326" s="17">
        <f t="shared" si="13"/>
        <v>1500000</v>
      </c>
      <c r="J326" s="98"/>
      <c r="M326" s="31"/>
    </row>
    <row r="327" spans="1:13" s="3" customFormat="1" ht="18.55" outlineLevel="1">
      <c r="A327" s="98"/>
      <c r="B327" s="576"/>
      <c r="C327" s="109" t="s">
        <v>39</v>
      </c>
      <c r="D327" s="32" t="s">
        <v>9</v>
      </c>
      <c r="E327" s="23" t="s">
        <v>17</v>
      </c>
      <c r="F327" s="585"/>
      <c r="G327" s="585"/>
      <c r="H327" s="24">
        <v>10000</v>
      </c>
      <c r="I327" s="17">
        <f t="shared" si="13"/>
        <v>1510000</v>
      </c>
      <c r="J327" s="98"/>
      <c r="M327" s="31"/>
    </row>
    <row r="328" spans="1:13" s="3" customFormat="1" ht="18.55" outlineLevel="1">
      <c r="A328" s="98"/>
      <c r="B328" s="574" t="s">
        <v>8</v>
      </c>
      <c r="C328" s="109" t="s">
        <v>39</v>
      </c>
      <c r="D328" s="78" t="s">
        <v>4</v>
      </c>
      <c r="E328" s="15" t="s">
        <v>1</v>
      </c>
      <c r="F328" s="586">
        <v>3</v>
      </c>
      <c r="G328" s="586">
        <v>2</v>
      </c>
      <c r="H328" s="16">
        <v>0</v>
      </c>
      <c r="I328" s="17">
        <f t="shared" si="13"/>
        <v>1510000</v>
      </c>
      <c r="J328" s="98"/>
      <c r="M328" s="31"/>
    </row>
    <row r="329" spans="1:13" s="3" customFormat="1" ht="18.55" outlineLevel="1">
      <c r="A329" s="98"/>
      <c r="B329" s="575"/>
      <c r="C329" s="109" t="s">
        <v>39</v>
      </c>
      <c r="D329" s="79" t="s">
        <v>24</v>
      </c>
      <c r="E329" s="19" t="s">
        <v>1</v>
      </c>
      <c r="F329" s="587"/>
      <c r="G329" s="587"/>
      <c r="H329" s="20">
        <v>0</v>
      </c>
      <c r="I329" s="17">
        <f t="shared" si="13"/>
        <v>1510000</v>
      </c>
      <c r="J329" s="98"/>
      <c r="M329" s="31"/>
    </row>
    <row r="330" spans="1:13" s="3" customFormat="1" ht="18.55" outlineLevel="1">
      <c r="A330" s="98"/>
      <c r="B330" s="575"/>
      <c r="C330" s="109" t="s">
        <v>39</v>
      </c>
      <c r="D330" s="79" t="s">
        <v>25</v>
      </c>
      <c r="E330" s="19" t="s">
        <v>17</v>
      </c>
      <c r="F330" s="587"/>
      <c r="G330" s="587"/>
      <c r="H330" s="20">
        <v>10000</v>
      </c>
      <c r="I330" s="17">
        <f t="shared" si="13"/>
        <v>1520000</v>
      </c>
      <c r="J330" s="98"/>
      <c r="M330" s="31"/>
    </row>
    <row r="331" spans="1:13" s="3" customFormat="1" ht="18.55" outlineLevel="1">
      <c r="A331" s="98"/>
      <c r="B331" s="575"/>
      <c r="C331" s="109" t="s">
        <v>39</v>
      </c>
      <c r="D331" s="79" t="s">
        <v>5</v>
      </c>
      <c r="E331" s="19" t="s">
        <v>17</v>
      </c>
      <c r="F331" s="587"/>
      <c r="G331" s="587"/>
      <c r="H331" s="20">
        <v>10000</v>
      </c>
      <c r="I331" s="17">
        <f t="shared" si="13"/>
        <v>1530000</v>
      </c>
      <c r="J331" s="98"/>
      <c r="M331" s="31"/>
    </row>
    <row r="332" spans="1:13" s="3" customFormat="1" ht="18.55" outlineLevel="1">
      <c r="A332" s="98"/>
      <c r="B332" s="576" t="s">
        <v>10</v>
      </c>
      <c r="C332" s="109" t="s">
        <v>39</v>
      </c>
      <c r="D332" s="32" t="s">
        <v>15</v>
      </c>
      <c r="E332" s="23" t="s">
        <v>1</v>
      </c>
      <c r="F332" s="585">
        <v>3</v>
      </c>
      <c r="G332" s="585">
        <v>2</v>
      </c>
      <c r="H332" s="24">
        <v>0</v>
      </c>
      <c r="I332" s="17">
        <f t="shared" si="13"/>
        <v>1530000</v>
      </c>
      <c r="J332" s="98"/>
      <c r="M332" s="31"/>
    </row>
    <row r="333" spans="1:13" s="3" customFormat="1" ht="18.55" outlineLevel="1">
      <c r="A333" s="98"/>
      <c r="B333" s="576"/>
      <c r="C333" s="109" t="s">
        <v>39</v>
      </c>
      <c r="D333" s="32" t="s">
        <v>9</v>
      </c>
      <c r="E333" s="23" t="s">
        <v>1</v>
      </c>
      <c r="F333" s="585"/>
      <c r="G333" s="585"/>
      <c r="H333" s="24">
        <v>0</v>
      </c>
      <c r="I333" s="17">
        <f t="shared" si="13"/>
        <v>1530000</v>
      </c>
      <c r="J333" s="98"/>
      <c r="M333" s="31"/>
    </row>
    <row r="334" spans="1:13" s="3" customFormat="1" ht="18.55" outlineLevel="1">
      <c r="A334" s="98"/>
      <c r="B334" s="576"/>
      <c r="C334" s="109" t="s">
        <v>39</v>
      </c>
      <c r="D334" s="32" t="s">
        <v>14</v>
      </c>
      <c r="E334" s="23" t="s">
        <v>17</v>
      </c>
      <c r="F334" s="585"/>
      <c r="G334" s="585"/>
      <c r="H334" s="24">
        <v>10000</v>
      </c>
      <c r="I334" s="17">
        <f t="shared" si="13"/>
        <v>1540000</v>
      </c>
      <c r="J334" s="98"/>
      <c r="M334" s="31"/>
    </row>
    <row r="335" spans="1:13" s="3" customFormat="1" ht="18.55" outlineLevel="1">
      <c r="A335" s="98"/>
      <c r="B335" s="576"/>
      <c r="C335" s="109" t="s">
        <v>39</v>
      </c>
      <c r="D335" s="32" t="s">
        <v>16</v>
      </c>
      <c r="E335" s="23" t="s">
        <v>17</v>
      </c>
      <c r="F335" s="585"/>
      <c r="G335" s="585"/>
      <c r="H335" s="24">
        <v>10000</v>
      </c>
      <c r="I335" s="17">
        <f t="shared" si="13"/>
        <v>1550000</v>
      </c>
      <c r="J335" s="98"/>
      <c r="M335" s="31"/>
    </row>
    <row r="336" spans="1:13" s="3" customFormat="1" ht="18.55" outlineLevel="1">
      <c r="A336" s="98"/>
      <c r="B336" s="574" t="s">
        <v>31</v>
      </c>
      <c r="C336" s="109" t="s">
        <v>39</v>
      </c>
      <c r="D336" s="78" t="s">
        <v>25</v>
      </c>
      <c r="E336" s="15" t="s">
        <v>1</v>
      </c>
      <c r="F336" s="586">
        <v>3</v>
      </c>
      <c r="G336" s="586">
        <v>2</v>
      </c>
      <c r="H336" s="16">
        <v>0</v>
      </c>
      <c r="I336" s="17">
        <f t="shared" si="13"/>
        <v>1550000</v>
      </c>
      <c r="J336" s="98"/>
      <c r="M336" s="31"/>
    </row>
    <row r="337" spans="1:13" s="3" customFormat="1" ht="18.55" outlineLevel="1">
      <c r="A337" s="98"/>
      <c r="B337" s="575"/>
      <c r="C337" s="109" t="s">
        <v>39</v>
      </c>
      <c r="D337" s="79" t="s">
        <v>5</v>
      </c>
      <c r="E337" s="19" t="s">
        <v>1</v>
      </c>
      <c r="F337" s="587"/>
      <c r="G337" s="587"/>
      <c r="H337" s="20">
        <v>0</v>
      </c>
      <c r="I337" s="17">
        <f t="shared" si="13"/>
        <v>1550000</v>
      </c>
      <c r="J337" s="98"/>
      <c r="M337" s="31"/>
    </row>
    <row r="338" spans="1:13" s="3" customFormat="1" ht="18.55" outlineLevel="1">
      <c r="A338" s="98"/>
      <c r="B338" s="575"/>
      <c r="C338" s="109" t="s">
        <v>39</v>
      </c>
      <c r="D338" s="79" t="s">
        <v>4</v>
      </c>
      <c r="E338" s="19" t="s">
        <v>17</v>
      </c>
      <c r="F338" s="587"/>
      <c r="G338" s="587"/>
      <c r="H338" s="20">
        <v>10000</v>
      </c>
      <c r="I338" s="17">
        <f t="shared" si="13"/>
        <v>1560000</v>
      </c>
      <c r="J338" s="98"/>
      <c r="M338" s="31"/>
    </row>
    <row r="339" spans="1:13" s="3" customFormat="1" ht="18.55" outlineLevel="1">
      <c r="A339" s="98"/>
      <c r="B339" s="575"/>
      <c r="C339" s="109" t="s">
        <v>39</v>
      </c>
      <c r="D339" s="79" t="s">
        <v>24</v>
      </c>
      <c r="E339" s="19" t="s">
        <v>17</v>
      </c>
      <c r="F339" s="587"/>
      <c r="G339" s="587"/>
      <c r="H339" s="20">
        <v>10000</v>
      </c>
      <c r="I339" s="17">
        <f t="shared" si="13"/>
        <v>1570000</v>
      </c>
      <c r="J339" s="98"/>
      <c r="M339" s="31"/>
    </row>
    <row r="340" spans="1:13" s="3" customFormat="1" ht="18.55" outlineLevel="1">
      <c r="A340" s="98"/>
      <c r="B340" s="576" t="s">
        <v>36</v>
      </c>
      <c r="C340" s="109" t="s">
        <v>39</v>
      </c>
      <c r="D340" s="32" t="s">
        <v>15</v>
      </c>
      <c r="E340" s="23" t="s">
        <v>1</v>
      </c>
      <c r="F340" s="585">
        <v>3</v>
      </c>
      <c r="G340" s="585">
        <v>2</v>
      </c>
      <c r="H340" s="24">
        <v>0</v>
      </c>
      <c r="I340" s="17">
        <f t="shared" ref="I340:I347" si="14">I339+H340</f>
        <v>1570000</v>
      </c>
      <c r="J340" s="98"/>
      <c r="M340" s="31"/>
    </row>
    <row r="341" spans="1:13" s="3" customFormat="1" ht="18.55" outlineLevel="1">
      <c r="A341" s="98"/>
      <c r="B341" s="576"/>
      <c r="C341" s="109" t="s">
        <v>39</v>
      </c>
      <c r="D341" s="32" t="s">
        <v>16</v>
      </c>
      <c r="E341" s="23" t="s">
        <v>1</v>
      </c>
      <c r="F341" s="585"/>
      <c r="G341" s="585"/>
      <c r="H341" s="24">
        <v>0</v>
      </c>
      <c r="I341" s="17">
        <f t="shared" si="14"/>
        <v>1570000</v>
      </c>
      <c r="J341" s="98"/>
      <c r="M341" s="31"/>
    </row>
    <row r="342" spans="1:13" s="3" customFormat="1" ht="18.55" outlineLevel="1">
      <c r="A342" s="98"/>
      <c r="B342" s="576"/>
      <c r="C342" s="109" t="s">
        <v>39</v>
      </c>
      <c r="D342" s="32" t="s">
        <v>14</v>
      </c>
      <c r="E342" s="23" t="s">
        <v>17</v>
      </c>
      <c r="F342" s="585"/>
      <c r="G342" s="585"/>
      <c r="H342" s="24">
        <v>10000</v>
      </c>
      <c r="I342" s="17">
        <f t="shared" si="14"/>
        <v>1580000</v>
      </c>
      <c r="J342" s="98"/>
      <c r="M342" s="31"/>
    </row>
    <row r="343" spans="1:13" s="3" customFormat="1" ht="18.55" outlineLevel="1">
      <c r="A343" s="98"/>
      <c r="B343" s="576"/>
      <c r="C343" s="109" t="s">
        <v>39</v>
      </c>
      <c r="D343" s="32" t="s">
        <v>9</v>
      </c>
      <c r="E343" s="23" t="s">
        <v>17</v>
      </c>
      <c r="F343" s="585"/>
      <c r="G343" s="585"/>
      <c r="H343" s="24">
        <v>10000</v>
      </c>
      <c r="I343" s="17">
        <f t="shared" si="14"/>
        <v>1590000</v>
      </c>
      <c r="J343" s="98"/>
      <c r="M343" s="31"/>
    </row>
    <row r="344" spans="1:13" s="3" customFormat="1" ht="18.55" outlineLevel="1">
      <c r="A344" s="98"/>
      <c r="B344" s="574" t="s">
        <v>37</v>
      </c>
      <c r="C344" s="109" t="s">
        <v>39</v>
      </c>
      <c r="D344" s="78" t="s">
        <v>14</v>
      </c>
      <c r="E344" s="15" t="s">
        <v>1</v>
      </c>
      <c r="F344" s="586">
        <v>3</v>
      </c>
      <c r="G344" s="586">
        <v>0</v>
      </c>
      <c r="H344" s="16">
        <v>0</v>
      </c>
      <c r="I344" s="17">
        <f t="shared" si="14"/>
        <v>1590000</v>
      </c>
      <c r="J344" s="98"/>
      <c r="M344" s="31"/>
    </row>
    <row r="345" spans="1:13" s="3" customFormat="1" ht="18.55" outlineLevel="1">
      <c r="A345" s="98"/>
      <c r="B345" s="575"/>
      <c r="C345" s="109" t="s">
        <v>39</v>
      </c>
      <c r="D345" s="79" t="s">
        <v>9</v>
      </c>
      <c r="E345" s="19" t="s">
        <v>1</v>
      </c>
      <c r="F345" s="587"/>
      <c r="G345" s="587"/>
      <c r="H345" s="20">
        <v>0</v>
      </c>
      <c r="I345" s="17">
        <f t="shared" si="14"/>
        <v>1590000</v>
      </c>
      <c r="J345" s="98"/>
      <c r="M345" s="31"/>
    </row>
    <row r="346" spans="1:13" s="3" customFormat="1" ht="18.55" outlineLevel="1">
      <c r="A346" s="98"/>
      <c r="B346" s="575"/>
      <c r="C346" s="109" t="s">
        <v>39</v>
      </c>
      <c r="D346" s="79" t="s">
        <v>15</v>
      </c>
      <c r="E346" s="19" t="s">
        <v>17</v>
      </c>
      <c r="F346" s="587"/>
      <c r="G346" s="587"/>
      <c r="H346" s="20">
        <v>10000</v>
      </c>
      <c r="I346" s="17">
        <f t="shared" si="14"/>
        <v>1600000</v>
      </c>
      <c r="J346" s="98"/>
      <c r="M346" s="31"/>
    </row>
    <row r="347" spans="1:13" s="3" customFormat="1" ht="18.55" outlineLevel="1">
      <c r="A347" s="98"/>
      <c r="B347" s="575"/>
      <c r="C347" s="109" t="s">
        <v>39</v>
      </c>
      <c r="D347" s="79" t="s">
        <v>16</v>
      </c>
      <c r="E347" s="19" t="s">
        <v>17</v>
      </c>
      <c r="F347" s="587"/>
      <c r="G347" s="587"/>
      <c r="H347" s="20">
        <v>10000</v>
      </c>
      <c r="I347" s="17">
        <f t="shared" si="14"/>
        <v>1610000</v>
      </c>
      <c r="J347" s="98"/>
      <c r="M347" s="31"/>
    </row>
    <row r="348" spans="1:13" s="3" customFormat="1" ht="18.55">
      <c r="A348" s="98"/>
      <c r="B348" s="6" t="s">
        <v>164</v>
      </c>
      <c r="C348" s="7"/>
      <c r="D348" s="77"/>
      <c r="E348" s="9"/>
      <c r="F348" s="10"/>
      <c r="G348" s="10"/>
      <c r="H348" s="11">
        <f>SUM(H349:H364)</f>
        <v>80000</v>
      </c>
      <c r="I348" s="12">
        <v>0</v>
      </c>
      <c r="J348" s="98"/>
      <c r="M348" s="31"/>
    </row>
    <row r="349" spans="1:13" s="3" customFormat="1" ht="18.55" outlineLevel="1">
      <c r="A349" s="98"/>
      <c r="B349" s="574" t="s">
        <v>2</v>
      </c>
      <c r="C349" s="109" t="s">
        <v>39</v>
      </c>
      <c r="D349" s="78" t="s">
        <v>4</v>
      </c>
      <c r="E349" s="15" t="s">
        <v>1</v>
      </c>
      <c r="F349" s="586">
        <v>3</v>
      </c>
      <c r="G349" s="586">
        <v>2</v>
      </c>
      <c r="H349" s="16">
        <v>0</v>
      </c>
      <c r="I349" s="17">
        <f>I347+H349</f>
        <v>1610000</v>
      </c>
      <c r="J349" s="98"/>
      <c r="M349" s="31"/>
    </row>
    <row r="350" spans="1:13" s="3" customFormat="1" ht="18.55" outlineLevel="1">
      <c r="A350" s="98"/>
      <c r="B350" s="575"/>
      <c r="C350" s="109" t="s">
        <v>39</v>
      </c>
      <c r="D350" s="79" t="s">
        <v>9</v>
      </c>
      <c r="E350" s="19" t="s">
        <v>1</v>
      </c>
      <c r="F350" s="587"/>
      <c r="G350" s="587"/>
      <c r="H350" s="20">
        <v>0</v>
      </c>
      <c r="I350" s="17">
        <f t="shared" ref="I350:I364" si="15">I349+H350</f>
        <v>1610000</v>
      </c>
      <c r="J350" s="98"/>
      <c r="M350" s="31"/>
    </row>
    <row r="351" spans="1:13" s="3" customFormat="1" ht="18.55" outlineLevel="1">
      <c r="A351" s="98"/>
      <c r="B351" s="575"/>
      <c r="C351" s="109" t="s">
        <v>39</v>
      </c>
      <c r="D351" s="79" t="s">
        <v>14</v>
      </c>
      <c r="E351" s="19" t="s">
        <v>17</v>
      </c>
      <c r="F351" s="587"/>
      <c r="G351" s="587"/>
      <c r="H351" s="20">
        <v>10000</v>
      </c>
      <c r="I351" s="17">
        <f t="shared" si="15"/>
        <v>1620000</v>
      </c>
      <c r="J351" s="98"/>
      <c r="M351" s="31"/>
    </row>
    <row r="352" spans="1:13" s="3" customFormat="1" ht="18.55" outlineLevel="1">
      <c r="A352" s="98"/>
      <c r="B352" s="575"/>
      <c r="C352" s="109" t="s">
        <v>39</v>
      </c>
      <c r="D352" s="79" t="s">
        <v>16</v>
      </c>
      <c r="E352" s="19" t="s">
        <v>17</v>
      </c>
      <c r="F352" s="587"/>
      <c r="G352" s="587"/>
      <c r="H352" s="20">
        <v>10000</v>
      </c>
      <c r="I352" s="17">
        <f t="shared" si="15"/>
        <v>1630000</v>
      </c>
      <c r="J352" s="98"/>
      <c r="M352" s="31"/>
    </row>
    <row r="353" spans="1:13" s="3" customFormat="1" ht="18.55" outlineLevel="1">
      <c r="A353" s="98"/>
      <c r="B353" s="576" t="s">
        <v>3</v>
      </c>
      <c r="C353" s="109" t="s">
        <v>39</v>
      </c>
      <c r="D353" s="32" t="s">
        <v>4</v>
      </c>
      <c r="E353" s="23" t="str">
        <f>E349</f>
        <v>Thắng</v>
      </c>
      <c r="F353" s="585">
        <v>3</v>
      </c>
      <c r="G353" s="585">
        <v>1</v>
      </c>
      <c r="H353" s="24">
        <v>0</v>
      </c>
      <c r="I353" s="17">
        <f t="shared" si="15"/>
        <v>1630000</v>
      </c>
      <c r="J353" s="98"/>
      <c r="M353" s="31"/>
    </row>
    <row r="354" spans="1:13" s="3" customFormat="1" ht="18.55" outlineLevel="1">
      <c r="A354" s="98"/>
      <c r="B354" s="576"/>
      <c r="C354" s="109" t="s">
        <v>39</v>
      </c>
      <c r="D354" s="32" t="s">
        <v>9</v>
      </c>
      <c r="E354" s="23" t="s">
        <v>1</v>
      </c>
      <c r="F354" s="585"/>
      <c r="G354" s="585"/>
      <c r="H354" s="24">
        <v>0</v>
      </c>
      <c r="I354" s="17">
        <f t="shared" si="15"/>
        <v>1630000</v>
      </c>
      <c r="J354" s="98"/>
      <c r="M354" s="31"/>
    </row>
    <row r="355" spans="1:13" s="3" customFormat="1" ht="18.55" outlineLevel="1">
      <c r="A355" s="98"/>
      <c r="B355" s="576"/>
      <c r="C355" s="109" t="s">
        <v>39</v>
      </c>
      <c r="D355" s="32" t="s">
        <v>14</v>
      </c>
      <c r="E355" s="23" t="s">
        <v>17</v>
      </c>
      <c r="F355" s="585"/>
      <c r="G355" s="585"/>
      <c r="H355" s="24">
        <v>10000</v>
      </c>
      <c r="I355" s="17">
        <f t="shared" si="15"/>
        <v>1640000</v>
      </c>
      <c r="J355" s="98"/>
      <c r="M355" s="31"/>
    </row>
    <row r="356" spans="1:13" s="3" customFormat="1" ht="18.55" outlineLevel="1">
      <c r="A356" s="98"/>
      <c r="B356" s="576"/>
      <c r="C356" s="109" t="s">
        <v>39</v>
      </c>
      <c r="D356" s="32" t="s">
        <v>0</v>
      </c>
      <c r="E356" s="23" t="s">
        <v>17</v>
      </c>
      <c r="F356" s="585"/>
      <c r="G356" s="585"/>
      <c r="H356" s="24">
        <v>10000</v>
      </c>
      <c r="I356" s="17">
        <f t="shared" si="15"/>
        <v>1650000</v>
      </c>
      <c r="J356" s="98"/>
      <c r="M356" s="31"/>
    </row>
    <row r="357" spans="1:13" s="3" customFormat="1" ht="18.55" outlineLevel="1">
      <c r="A357" s="98"/>
      <c r="B357" s="574" t="s">
        <v>6</v>
      </c>
      <c r="C357" s="109" t="s">
        <v>39</v>
      </c>
      <c r="D357" s="78" t="s">
        <v>0</v>
      </c>
      <c r="E357" s="15" t="s">
        <v>1</v>
      </c>
      <c r="F357" s="586">
        <v>3</v>
      </c>
      <c r="G357" s="586">
        <v>2</v>
      </c>
      <c r="H357" s="16">
        <v>0</v>
      </c>
      <c r="I357" s="17">
        <f t="shared" si="15"/>
        <v>1650000</v>
      </c>
      <c r="J357" s="98"/>
      <c r="M357" s="31"/>
    </row>
    <row r="358" spans="1:13" s="3" customFormat="1" ht="18.55" outlineLevel="1">
      <c r="A358" s="98"/>
      <c r="B358" s="575"/>
      <c r="C358" s="109" t="s">
        <v>39</v>
      </c>
      <c r="D358" s="79" t="s">
        <v>15</v>
      </c>
      <c r="E358" s="19" t="s">
        <v>1</v>
      </c>
      <c r="F358" s="587"/>
      <c r="G358" s="587"/>
      <c r="H358" s="20">
        <v>0</v>
      </c>
      <c r="I358" s="17">
        <f t="shared" si="15"/>
        <v>1650000</v>
      </c>
      <c r="J358" s="98"/>
      <c r="M358" s="31"/>
    </row>
    <row r="359" spans="1:13" s="3" customFormat="1" ht="18.55" outlineLevel="1">
      <c r="A359" s="98"/>
      <c r="B359" s="575"/>
      <c r="C359" s="109" t="s">
        <v>39</v>
      </c>
      <c r="D359" s="79" t="s">
        <v>25</v>
      </c>
      <c r="E359" s="19" t="s">
        <v>17</v>
      </c>
      <c r="F359" s="587"/>
      <c r="G359" s="587"/>
      <c r="H359" s="20">
        <v>10000</v>
      </c>
      <c r="I359" s="17">
        <f t="shared" si="15"/>
        <v>1660000</v>
      </c>
      <c r="J359" s="98"/>
      <c r="M359" s="31"/>
    </row>
    <row r="360" spans="1:13" s="3" customFormat="1" ht="18.55" outlineLevel="1">
      <c r="A360" s="98"/>
      <c r="B360" s="575"/>
      <c r="C360" s="109" t="s">
        <v>39</v>
      </c>
      <c r="D360" s="79" t="s">
        <v>16</v>
      </c>
      <c r="E360" s="19" t="s">
        <v>17</v>
      </c>
      <c r="F360" s="587"/>
      <c r="G360" s="587"/>
      <c r="H360" s="20">
        <v>10000</v>
      </c>
      <c r="I360" s="17">
        <f t="shared" si="15"/>
        <v>1670000</v>
      </c>
      <c r="J360" s="98"/>
      <c r="M360" s="31"/>
    </row>
    <row r="361" spans="1:13" s="3" customFormat="1" ht="18.55" outlineLevel="1">
      <c r="A361" s="98"/>
      <c r="B361" s="576" t="s">
        <v>7</v>
      </c>
      <c r="C361" s="109" t="s">
        <v>39</v>
      </c>
      <c r="D361" s="32" t="s">
        <v>25</v>
      </c>
      <c r="E361" s="23" t="s">
        <v>1</v>
      </c>
      <c r="F361" s="585">
        <v>3</v>
      </c>
      <c r="G361" s="585">
        <v>0</v>
      </c>
      <c r="H361" s="24">
        <v>0</v>
      </c>
      <c r="I361" s="17">
        <f t="shared" si="15"/>
        <v>1670000</v>
      </c>
      <c r="J361" s="98"/>
      <c r="M361" s="31"/>
    </row>
    <row r="362" spans="1:13" s="3" customFormat="1" ht="18.55" outlineLevel="1">
      <c r="A362" s="98"/>
      <c r="B362" s="576"/>
      <c r="C362" s="109" t="s">
        <v>39</v>
      </c>
      <c r="D362" s="32" t="s">
        <v>16</v>
      </c>
      <c r="E362" s="23" t="s">
        <v>1</v>
      </c>
      <c r="F362" s="585"/>
      <c r="G362" s="585"/>
      <c r="H362" s="24">
        <v>0</v>
      </c>
      <c r="I362" s="17">
        <f t="shared" si="15"/>
        <v>1670000</v>
      </c>
      <c r="J362" s="98"/>
      <c r="M362" s="31"/>
    </row>
    <row r="363" spans="1:13" s="3" customFormat="1" ht="18.55" outlineLevel="1">
      <c r="A363" s="98"/>
      <c r="B363" s="576"/>
      <c r="C363" s="109" t="s">
        <v>39</v>
      </c>
      <c r="D363" s="32" t="s">
        <v>0</v>
      </c>
      <c r="E363" s="23" t="s">
        <v>17</v>
      </c>
      <c r="F363" s="585"/>
      <c r="G363" s="585"/>
      <c r="H363" s="24">
        <v>10000</v>
      </c>
      <c r="I363" s="17">
        <f t="shared" si="15"/>
        <v>1680000</v>
      </c>
      <c r="J363" s="98"/>
      <c r="M363" s="31"/>
    </row>
    <row r="364" spans="1:13" s="3" customFormat="1" ht="18.55" outlineLevel="1">
      <c r="A364" s="98"/>
      <c r="B364" s="576"/>
      <c r="C364" s="109" t="s">
        <v>39</v>
      </c>
      <c r="D364" s="32" t="s">
        <v>15</v>
      </c>
      <c r="E364" s="23" t="s">
        <v>17</v>
      </c>
      <c r="F364" s="585"/>
      <c r="G364" s="585"/>
      <c r="H364" s="24">
        <v>10000</v>
      </c>
      <c r="I364" s="17">
        <f t="shared" si="15"/>
        <v>1690000</v>
      </c>
      <c r="J364" s="98"/>
      <c r="M364" s="31"/>
    </row>
    <row r="365" spans="1:13" s="3" customFormat="1" ht="18.55">
      <c r="A365" s="98"/>
      <c r="B365" s="6" t="s">
        <v>165</v>
      </c>
      <c r="C365" s="7"/>
      <c r="D365" s="77"/>
      <c r="E365" s="9"/>
      <c r="F365" s="10"/>
      <c r="G365" s="10"/>
      <c r="H365" s="11">
        <f>SUM(H366:H405)</f>
        <v>200000</v>
      </c>
      <c r="I365" s="12">
        <v>0</v>
      </c>
      <c r="J365" s="98"/>
      <c r="M365" s="31"/>
    </row>
    <row r="366" spans="1:13" s="3" customFormat="1" ht="18.55" outlineLevel="1">
      <c r="A366" s="98"/>
      <c r="B366" s="574" t="s">
        <v>2</v>
      </c>
      <c r="C366" s="111" t="s">
        <v>39</v>
      </c>
      <c r="D366" s="78" t="s">
        <v>5</v>
      </c>
      <c r="E366" s="15" t="s">
        <v>1</v>
      </c>
      <c r="F366" s="586">
        <v>3</v>
      </c>
      <c r="G366" s="586">
        <v>1</v>
      </c>
      <c r="H366" s="16">
        <v>0</v>
      </c>
      <c r="I366" s="17">
        <f>I364+H366</f>
        <v>1690000</v>
      </c>
      <c r="J366" s="98"/>
      <c r="M366" s="31"/>
    </row>
    <row r="367" spans="1:13" s="3" customFormat="1" ht="18.55" outlineLevel="1">
      <c r="A367" s="98"/>
      <c r="B367" s="575"/>
      <c r="C367" s="111" t="s">
        <v>39</v>
      </c>
      <c r="D367" s="79" t="s">
        <v>4</v>
      </c>
      <c r="E367" s="19" t="s">
        <v>1</v>
      </c>
      <c r="F367" s="587"/>
      <c r="G367" s="587"/>
      <c r="H367" s="20">
        <v>0</v>
      </c>
      <c r="I367" s="17">
        <f t="shared" ref="I367:I401" si="16">I366+H367</f>
        <v>1690000</v>
      </c>
      <c r="J367" s="98"/>
      <c r="M367" s="31"/>
    </row>
    <row r="368" spans="1:13" s="3" customFormat="1" ht="18.55" outlineLevel="1">
      <c r="A368" s="98"/>
      <c r="B368" s="575"/>
      <c r="C368" s="111" t="s">
        <v>39</v>
      </c>
      <c r="D368" s="79" t="s">
        <v>23</v>
      </c>
      <c r="E368" s="19" t="s">
        <v>17</v>
      </c>
      <c r="F368" s="587"/>
      <c r="G368" s="587"/>
      <c r="H368" s="20">
        <v>10000</v>
      </c>
      <c r="I368" s="17">
        <f t="shared" si="16"/>
        <v>1700000</v>
      </c>
      <c r="J368" s="98"/>
      <c r="M368" s="31"/>
    </row>
    <row r="369" spans="1:13" s="3" customFormat="1" ht="18.55" outlineLevel="1">
      <c r="A369" s="98"/>
      <c r="B369" s="575"/>
      <c r="C369" s="111" t="s">
        <v>39</v>
      </c>
      <c r="D369" s="79" t="s">
        <v>16</v>
      </c>
      <c r="E369" s="19" t="s">
        <v>17</v>
      </c>
      <c r="F369" s="587"/>
      <c r="G369" s="587"/>
      <c r="H369" s="20">
        <v>10000</v>
      </c>
      <c r="I369" s="17">
        <f t="shared" si="16"/>
        <v>1710000</v>
      </c>
      <c r="J369" s="98"/>
      <c r="M369" s="31"/>
    </row>
    <row r="370" spans="1:13" s="3" customFormat="1" ht="18.55" outlineLevel="1">
      <c r="A370" s="98"/>
      <c r="B370" s="576" t="s">
        <v>3</v>
      </c>
      <c r="C370" s="111" t="s">
        <v>39</v>
      </c>
      <c r="D370" s="32" t="s">
        <v>4</v>
      </c>
      <c r="E370" s="23" t="str">
        <f>E366</f>
        <v>Thắng</v>
      </c>
      <c r="F370" s="585">
        <v>3</v>
      </c>
      <c r="G370" s="585">
        <v>2</v>
      </c>
      <c r="H370" s="24">
        <v>0</v>
      </c>
      <c r="I370" s="17">
        <f t="shared" si="16"/>
        <v>1710000</v>
      </c>
      <c r="J370" s="98"/>
      <c r="M370" s="31"/>
    </row>
    <row r="371" spans="1:13" s="3" customFormat="1" ht="18.55" outlineLevel="1">
      <c r="A371" s="98"/>
      <c r="B371" s="576"/>
      <c r="C371" s="111" t="s">
        <v>39</v>
      </c>
      <c r="D371" s="32" t="s">
        <v>24</v>
      </c>
      <c r="E371" s="23" t="s">
        <v>1</v>
      </c>
      <c r="F371" s="585"/>
      <c r="G371" s="585"/>
      <c r="H371" s="24">
        <v>0</v>
      </c>
      <c r="I371" s="17">
        <f t="shared" si="16"/>
        <v>1710000</v>
      </c>
      <c r="J371" s="98"/>
      <c r="M371" s="31"/>
    </row>
    <row r="372" spans="1:13" s="3" customFormat="1" ht="18.55" outlineLevel="1">
      <c r="A372" s="98"/>
      <c r="B372" s="576"/>
      <c r="C372" s="111" t="s">
        <v>39</v>
      </c>
      <c r="D372" s="32" t="s">
        <v>23</v>
      </c>
      <c r="E372" s="23" t="s">
        <v>17</v>
      </c>
      <c r="F372" s="585"/>
      <c r="G372" s="585"/>
      <c r="H372" s="24">
        <v>10000</v>
      </c>
      <c r="I372" s="17">
        <f t="shared" si="16"/>
        <v>1720000</v>
      </c>
      <c r="J372" s="98"/>
      <c r="M372" s="31"/>
    </row>
    <row r="373" spans="1:13" s="3" customFormat="1" ht="18.55" outlineLevel="1">
      <c r="A373" s="98"/>
      <c r="B373" s="576"/>
      <c r="C373" s="111" t="s">
        <v>39</v>
      </c>
      <c r="D373" s="32" t="s">
        <v>24</v>
      </c>
      <c r="E373" s="23" t="s">
        <v>17</v>
      </c>
      <c r="F373" s="585"/>
      <c r="G373" s="585"/>
      <c r="H373" s="24">
        <v>10000</v>
      </c>
      <c r="I373" s="17">
        <f t="shared" si="16"/>
        <v>1730000</v>
      </c>
      <c r="J373" s="98"/>
      <c r="M373" s="31"/>
    </row>
    <row r="374" spans="1:13" s="3" customFormat="1" ht="18.55" outlineLevel="1">
      <c r="A374" s="98"/>
      <c r="B374" s="574" t="s">
        <v>6</v>
      </c>
      <c r="C374" s="111" t="s">
        <v>39</v>
      </c>
      <c r="D374" s="78" t="s">
        <v>4</v>
      </c>
      <c r="E374" s="15" t="s">
        <v>1</v>
      </c>
      <c r="F374" s="586">
        <v>3</v>
      </c>
      <c r="G374" s="586">
        <v>2</v>
      </c>
      <c r="H374" s="16">
        <v>0</v>
      </c>
      <c r="I374" s="17">
        <f t="shared" si="16"/>
        <v>1730000</v>
      </c>
      <c r="J374" s="98"/>
      <c r="M374" s="31"/>
    </row>
    <row r="375" spans="1:13" s="3" customFormat="1" ht="18.55" outlineLevel="1">
      <c r="A375" s="98"/>
      <c r="B375" s="575"/>
      <c r="C375" s="111" t="s">
        <v>39</v>
      </c>
      <c r="D375" s="79" t="s">
        <v>24</v>
      </c>
      <c r="E375" s="19" t="s">
        <v>1</v>
      </c>
      <c r="F375" s="587"/>
      <c r="G375" s="587"/>
      <c r="H375" s="20">
        <v>0</v>
      </c>
      <c r="I375" s="17">
        <f t="shared" si="16"/>
        <v>1730000</v>
      </c>
      <c r="J375" s="98"/>
      <c r="M375" s="31"/>
    </row>
    <row r="376" spans="1:13" s="3" customFormat="1" ht="18.55" outlineLevel="1">
      <c r="A376" s="98"/>
      <c r="B376" s="575"/>
      <c r="C376" s="111" t="s">
        <v>39</v>
      </c>
      <c r="D376" s="79" t="s">
        <v>14</v>
      </c>
      <c r="E376" s="19" t="s">
        <v>17</v>
      </c>
      <c r="F376" s="587"/>
      <c r="G376" s="587"/>
      <c r="H376" s="20">
        <v>10000</v>
      </c>
      <c r="I376" s="17">
        <f t="shared" si="16"/>
        <v>1740000</v>
      </c>
      <c r="J376" s="98"/>
      <c r="M376" s="31"/>
    </row>
    <row r="377" spans="1:13" s="3" customFormat="1" ht="18.55" outlineLevel="1">
      <c r="A377" s="98"/>
      <c r="B377" s="575"/>
      <c r="C377" s="111" t="s">
        <v>39</v>
      </c>
      <c r="D377" s="79" t="s">
        <v>16</v>
      </c>
      <c r="E377" s="19" t="s">
        <v>17</v>
      </c>
      <c r="F377" s="587"/>
      <c r="G377" s="587"/>
      <c r="H377" s="20">
        <v>10000</v>
      </c>
      <c r="I377" s="17">
        <f t="shared" si="16"/>
        <v>1750000</v>
      </c>
      <c r="J377" s="98"/>
      <c r="M377" s="31"/>
    </row>
    <row r="378" spans="1:13" s="3" customFormat="1" ht="18.55" outlineLevel="1">
      <c r="A378" s="98"/>
      <c r="B378" s="576" t="s">
        <v>7</v>
      </c>
      <c r="C378" s="111" t="s">
        <v>39</v>
      </c>
      <c r="D378" s="32" t="s">
        <v>23</v>
      </c>
      <c r="E378" s="23" t="s">
        <v>1</v>
      </c>
      <c r="F378" s="585">
        <v>3</v>
      </c>
      <c r="G378" s="585">
        <v>1</v>
      </c>
      <c r="H378" s="24">
        <v>0</v>
      </c>
      <c r="I378" s="17">
        <f t="shared" si="16"/>
        <v>1750000</v>
      </c>
      <c r="J378" s="98"/>
      <c r="M378" s="31"/>
    </row>
    <row r="379" spans="1:13" s="3" customFormat="1" ht="18.55" outlineLevel="1">
      <c r="A379" s="98"/>
      <c r="B379" s="576"/>
      <c r="C379" s="111" t="s">
        <v>39</v>
      </c>
      <c r="D379" s="32" t="s">
        <v>5</v>
      </c>
      <c r="E379" s="23" t="s">
        <v>1</v>
      </c>
      <c r="F379" s="585"/>
      <c r="G379" s="585"/>
      <c r="H379" s="24">
        <v>0</v>
      </c>
      <c r="I379" s="17">
        <f t="shared" si="16"/>
        <v>1750000</v>
      </c>
      <c r="J379" s="98"/>
      <c r="M379" s="31"/>
    </row>
    <row r="380" spans="1:13" s="3" customFormat="1" ht="18.55" outlineLevel="1">
      <c r="A380" s="98"/>
      <c r="B380" s="576"/>
      <c r="C380" s="111" t="s">
        <v>39</v>
      </c>
      <c r="D380" s="32" t="s">
        <v>0</v>
      </c>
      <c r="E380" s="23" t="s">
        <v>17</v>
      </c>
      <c r="F380" s="585"/>
      <c r="G380" s="585"/>
      <c r="H380" s="24">
        <v>10000</v>
      </c>
      <c r="I380" s="17">
        <f t="shared" si="16"/>
        <v>1760000</v>
      </c>
      <c r="J380" s="98"/>
      <c r="M380" s="31"/>
    </row>
    <row r="381" spans="1:13" s="3" customFormat="1" ht="18.55" outlineLevel="1">
      <c r="A381" s="98"/>
      <c r="B381" s="576"/>
      <c r="C381" s="111" t="s">
        <v>39</v>
      </c>
      <c r="D381" s="32" t="s">
        <v>15</v>
      </c>
      <c r="E381" s="23" t="s">
        <v>17</v>
      </c>
      <c r="F381" s="585"/>
      <c r="G381" s="585"/>
      <c r="H381" s="24">
        <v>10000</v>
      </c>
      <c r="I381" s="17">
        <f t="shared" si="16"/>
        <v>1770000</v>
      </c>
      <c r="J381" s="98"/>
      <c r="M381" s="31"/>
    </row>
    <row r="382" spans="1:13" s="3" customFormat="1" ht="18.55" outlineLevel="1">
      <c r="A382" s="98"/>
      <c r="B382" s="574" t="s">
        <v>8</v>
      </c>
      <c r="C382" s="111" t="s">
        <v>39</v>
      </c>
      <c r="D382" s="78" t="s">
        <v>14</v>
      </c>
      <c r="E382" s="15" t="s">
        <v>1</v>
      </c>
      <c r="F382" s="586">
        <v>3</v>
      </c>
      <c r="G382" s="586">
        <v>1</v>
      </c>
      <c r="H382" s="16">
        <v>0</v>
      </c>
      <c r="I382" s="17">
        <f t="shared" si="16"/>
        <v>1770000</v>
      </c>
      <c r="J382" s="98"/>
      <c r="M382" s="31"/>
    </row>
    <row r="383" spans="1:13" s="3" customFormat="1" ht="18.55" outlineLevel="1">
      <c r="A383" s="98"/>
      <c r="B383" s="575"/>
      <c r="C383" s="111" t="s">
        <v>39</v>
      </c>
      <c r="D383" s="79" t="s">
        <v>24</v>
      </c>
      <c r="E383" s="19" t="s">
        <v>1</v>
      </c>
      <c r="F383" s="587"/>
      <c r="G383" s="587"/>
      <c r="H383" s="20">
        <v>0</v>
      </c>
      <c r="I383" s="17">
        <f t="shared" si="16"/>
        <v>1770000</v>
      </c>
      <c r="J383" s="98"/>
      <c r="M383" s="31"/>
    </row>
    <row r="384" spans="1:13" s="3" customFormat="1" ht="18.55" outlineLevel="1">
      <c r="A384" s="98"/>
      <c r="B384" s="575"/>
      <c r="C384" s="111" t="s">
        <v>39</v>
      </c>
      <c r="D384" s="79" t="s">
        <v>0</v>
      </c>
      <c r="E384" s="19" t="s">
        <v>17</v>
      </c>
      <c r="F384" s="587"/>
      <c r="G384" s="587"/>
      <c r="H384" s="20">
        <v>10000</v>
      </c>
      <c r="I384" s="17">
        <f t="shared" si="16"/>
        <v>1780000</v>
      </c>
      <c r="J384" s="98"/>
      <c r="M384" s="31"/>
    </row>
    <row r="385" spans="1:13" s="3" customFormat="1" ht="18.55" outlineLevel="1">
      <c r="A385" s="98"/>
      <c r="B385" s="575"/>
      <c r="C385" s="111" t="s">
        <v>39</v>
      </c>
      <c r="D385" s="79" t="s">
        <v>16</v>
      </c>
      <c r="E385" s="19" t="s">
        <v>17</v>
      </c>
      <c r="F385" s="587"/>
      <c r="G385" s="587"/>
      <c r="H385" s="20">
        <v>10000</v>
      </c>
      <c r="I385" s="17">
        <f t="shared" si="16"/>
        <v>1790000</v>
      </c>
      <c r="J385" s="98"/>
      <c r="M385" s="31"/>
    </row>
    <row r="386" spans="1:13" s="3" customFormat="1" ht="18.55" outlineLevel="1">
      <c r="A386" s="98"/>
      <c r="B386" s="576" t="s">
        <v>10</v>
      </c>
      <c r="C386" s="111" t="s">
        <v>39</v>
      </c>
      <c r="D386" s="32" t="s">
        <v>4</v>
      </c>
      <c r="E386" s="23" t="s">
        <v>1</v>
      </c>
      <c r="F386" s="585">
        <v>3</v>
      </c>
      <c r="G386" s="585">
        <v>2</v>
      </c>
      <c r="H386" s="24">
        <v>0</v>
      </c>
      <c r="I386" s="17">
        <f t="shared" si="16"/>
        <v>1790000</v>
      </c>
      <c r="J386" s="98"/>
      <c r="M386" s="31"/>
    </row>
    <row r="387" spans="1:13" s="3" customFormat="1" ht="18.55" outlineLevel="1">
      <c r="A387" s="98"/>
      <c r="B387" s="576"/>
      <c r="C387" s="111" t="s">
        <v>39</v>
      </c>
      <c r="D387" s="32" t="s">
        <v>15</v>
      </c>
      <c r="E387" s="23" t="s">
        <v>1</v>
      </c>
      <c r="F387" s="585"/>
      <c r="G387" s="585"/>
      <c r="H387" s="24">
        <v>0</v>
      </c>
      <c r="I387" s="17">
        <f t="shared" si="16"/>
        <v>1790000</v>
      </c>
      <c r="J387" s="98"/>
      <c r="M387" s="31"/>
    </row>
    <row r="388" spans="1:13" s="3" customFormat="1" ht="18.55" outlineLevel="1">
      <c r="A388" s="98"/>
      <c r="B388" s="576"/>
      <c r="C388" s="111" t="s">
        <v>39</v>
      </c>
      <c r="D388" s="32" t="s">
        <v>23</v>
      </c>
      <c r="E388" s="23" t="s">
        <v>17</v>
      </c>
      <c r="F388" s="585"/>
      <c r="G388" s="585"/>
      <c r="H388" s="24">
        <v>10000</v>
      </c>
      <c r="I388" s="17">
        <f t="shared" si="16"/>
        <v>1800000</v>
      </c>
      <c r="J388" s="98"/>
      <c r="M388" s="31"/>
    </row>
    <row r="389" spans="1:13" s="3" customFormat="1" ht="18.55" outlineLevel="1">
      <c r="A389" s="98"/>
      <c r="B389" s="576"/>
      <c r="C389" s="111" t="s">
        <v>39</v>
      </c>
      <c r="D389" s="32" t="s">
        <v>5</v>
      </c>
      <c r="E389" s="23" t="s">
        <v>17</v>
      </c>
      <c r="F389" s="585"/>
      <c r="G389" s="585"/>
      <c r="H389" s="24">
        <v>10000</v>
      </c>
      <c r="I389" s="17">
        <f t="shared" si="16"/>
        <v>1810000</v>
      </c>
      <c r="J389" s="98"/>
      <c r="M389" s="31"/>
    </row>
    <row r="390" spans="1:13" s="3" customFormat="1" ht="18.55" outlineLevel="1">
      <c r="A390" s="98"/>
      <c r="B390" s="574" t="s">
        <v>31</v>
      </c>
      <c r="C390" s="111" t="s">
        <v>39</v>
      </c>
      <c r="D390" s="78" t="s">
        <v>23</v>
      </c>
      <c r="E390" s="15" t="s">
        <v>1</v>
      </c>
      <c r="F390" s="586">
        <v>3</v>
      </c>
      <c r="G390" s="586">
        <v>2</v>
      </c>
      <c r="H390" s="16">
        <v>0</v>
      </c>
      <c r="I390" s="17">
        <f t="shared" si="16"/>
        <v>1810000</v>
      </c>
      <c r="J390" s="98"/>
      <c r="M390" s="31"/>
    </row>
    <row r="391" spans="1:13" s="3" customFormat="1" ht="18.55" outlineLevel="1">
      <c r="A391" s="98"/>
      <c r="B391" s="575"/>
      <c r="C391" s="111" t="s">
        <v>39</v>
      </c>
      <c r="D391" s="79" t="s">
        <v>5</v>
      </c>
      <c r="E391" s="19" t="s">
        <v>1</v>
      </c>
      <c r="F391" s="587"/>
      <c r="G391" s="587"/>
      <c r="H391" s="20">
        <v>0</v>
      </c>
      <c r="I391" s="17">
        <f t="shared" si="16"/>
        <v>1810000</v>
      </c>
      <c r="J391" s="98"/>
      <c r="M391" s="31"/>
    </row>
    <row r="392" spans="1:13" s="3" customFormat="1" ht="18.55" outlineLevel="1">
      <c r="A392" s="98"/>
      <c r="B392" s="575"/>
      <c r="C392" s="111" t="s">
        <v>39</v>
      </c>
      <c r="D392" s="79" t="s">
        <v>14</v>
      </c>
      <c r="E392" s="19" t="s">
        <v>17</v>
      </c>
      <c r="F392" s="587"/>
      <c r="G392" s="587"/>
      <c r="H392" s="20">
        <v>10000</v>
      </c>
      <c r="I392" s="17">
        <f t="shared" si="16"/>
        <v>1820000</v>
      </c>
      <c r="J392" s="98"/>
      <c r="M392" s="31"/>
    </row>
    <row r="393" spans="1:13" s="3" customFormat="1" ht="18.55" outlineLevel="1">
      <c r="A393" s="98"/>
      <c r="B393" s="575"/>
      <c r="C393" s="111" t="s">
        <v>39</v>
      </c>
      <c r="D393" s="79" t="s">
        <v>0</v>
      </c>
      <c r="E393" s="19" t="s">
        <v>17</v>
      </c>
      <c r="F393" s="587"/>
      <c r="G393" s="587"/>
      <c r="H393" s="20">
        <v>10000</v>
      </c>
      <c r="I393" s="17">
        <f t="shared" si="16"/>
        <v>1830000</v>
      </c>
      <c r="J393" s="98"/>
      <c r="M393" s="31"/>
    </row>
    <row r="394" spans="1:13" s="3" customFormat="1" ht="18.55" outlineLevel="1">
      <c r="A394" s="98"/>
      <c r="B394" s="576" t="s">
        <v>36</v>
      </c>
      <c r="C394" s="111" t="s">
        <v>39</v>
      </c>
      <c r="D394" s="32" t="s">
        <v>15</v>
      </c>
      <c r="E394" s="23" t="s">
        <v>1</v>
      </c>
      <c r="F394" s="585">
        <v>3</v>
      </c>
      <c r="G394" s="585">
        <v>2</v>
      </c>
      <c r="H394" s="24">
        <v>0</v>
      </c>
      <c r="I394" s="17">
        <f t="shared" si="16"/>
        <v>1830000</v>
      </c>
      <c r="J394" s="98"/>
      <c r="M394" s="31"/>
    </row>
    <row r="395" spans="1:13" s="3" customFormat="1" ht="18.55" outlineLevel="1">
      <c r="A395" s="98"/>
      <c r="B395" s="576"/>
      <c r="C395" s="111" t="s">
        <v>39</v>
      </c>
      <c r="D395" s="32" t="s">
        <v>16</v>
      </c>
      <c r="E395" s="23" t="s">
        <v>1</v>
      </c>
      <c r="F395" s="585"/>
      <c r="G395" s="585"/>
      <c r="H395" s="24">
        <v>0</v>
      </c>
      <c r="I395" s="17">
        <f t="shared" si="16"/>
        <v>1830000</v>
      </c>
      <c r="J395" s="98"/>
      <c r="M395" s="31"/>
    </row>
    <row r="396" spans="1:13" s="3" customFormat="1" ht="18.55" outlineLevel="1">
      <c r="A396" s="98"/>
      <c r="B396" s="576"/>
      <c r="C396" s="111" t="s">
        <v>39</v>
      </c>
      <c r="D396" s="32" t="s">
        <v>23</v>
      </c>
      <c r="E396" s="23" t="s">
        <v>17</v>
      </c>
      <c r="F396" s="585"/>
      <c r="G396" s="585"/>
      <c r="H396" s="24">
        <v>10000</v>
      </c>
      <c r="I396" s="17">
        <f t="shared" si="16"/>
        <v>1840000</v>
      </c>
      <c r="J396" s="98"/>
      <c r="M396" s="31"/>
    </row>
    <row r="397" spans="1:13" s="3" customFormat="1" ht="18.55" outlineLevel="1">
      <c r="A397" s="98"/>
      <c r="B397" s="576"/>
      <c r="C397" s="111" t="s">
        <v>39</v>
      </c>
      <c r="D397" s="32" t="s">
        <v>5</v>
      </c>
      <c r="E397" s="23" t="s">
        <v>17</v>
      </c>
      <c r="F397" s="585"/>
      <c r="G397" s="585"/>
      <c r="H397" s="24">
        <v>10000</v>
      </c>
      <c r="I397" s="17">
        <f t="shared" si="16"/>
        <v>1850000</v>
      </c>
      <c r="J397" s="98"/>
      <c r="M397" s="31"/>
    </row>
    <row r="398" spans="1:13" s="3" customFormat="1" ht="18.55" outlineLevel="1">
      <c r="A398" s="98"/>
      <c r="B398" s="574" t="s">
        <v>37</v>
      </c>
      <c r="C398" s="111" t="s">
        <v>39</v>
      </c>
      <c r="D398" s="78" t="s">
        <v>15</v>
      </c>
      <c r="E398" s="15" t="s">
        <v>1</v>
      </c>
      <c r="F398" s="586">
        <v>3</v>
      </c>
      <c r="G398" s="586">
        <v>2</v>
      </c>
      <c r="H398" s="16">
        <v>0</v>
      </c>
      <c r="I398" s="17">
        <f t="shared" si="16"/>
        <v>1850000</v>
      </c>
      <c r="J398" s="98"/>
      <c r="M398" s="31"/>
    </row>
    <row r="399" spans="1:13" s="3" customFormat="1" ht="18.55" outlineLevel="1">
      <c r="A399" s="98"/>
      <c r="B399" s="575"/>
      <c r="C399" s="111" t="s">
        <v>39</v>
      </c>
      <c r="D399" s="79" t="s">
        <v>16</v>
      </c>
      <c r="E399" s="19" t="s">
        <v>1</v>
      </c>
      <c r="F399" s="587"/>
      <c r="G399" s="587"/>
      <c r="H399" s="20">
        <v>0</v>
      </c>
      <c r="I399" s="17">
        <f t="shared" si="16"/>
        <v>1850000</v>
      </c>
      <c r="J399" s="98"/>
      <c r="M399" s="31"/>
    </row>
    <row r="400" spans="1:13" s="3" customFormat="1" ht="18.55" outlineLevel="1">
      <c r="A400" s="98"/>
      <c r="B400" s="575"/>
      <c r="C400" s="111" t="s">
        <v>39</v>
      </c>
      <c r="D400" s="79" t="s">
        <v>14</v>
      </c>
      <c r="E400" s="19" t="s">
        <v>17</v>
      </c>
      <c r="F400" s="587"/>
      <c r="G400" s="587"/>
      <c r="H400" s="20">
        <v>10000</v>
      </c>
      <c r="I400" s="17">
        <f t="shared" si="16"/>
        <v>1860000</v>
      </c>
      <c r="J400" s="98"/>
      <c r="M400" s="31"/>
    </row>
    <row r="401" spans="1:13" s="3" customFormat="1" ht="18.55" outlineLevel="1">
      <c r="A401" s="98"/>
      <c r="B401" s="575"/>
      <c r="C401" s="111" t="s">
        <v>39</v>
      </c>
      <c r="D401" s="79" t="s">
        <v>5</v>
      </c>
      <c r="E401" s="19" t="s">
        <v>17</v>
      </c>
      <c r="F401" s="587"/>
      <c r="G401" s="587"/>
      <c r="H401" s="20">
        <v>10000</v>
      </c>
      <c r="I401" s="17">
        <f t="shared" si="16"/>
        <v>1870000</v>
      </c>
      <c r="J401" s="98"/>
      <c r="M401" s="31"/>
    </row>
    <row r="402" spans="1:13" s="3" customFormat="1" ht="18.55" outlineLevel="1">
      <c r="A402" s="98"/>
      <c r="B402" s="576" t="s">
        <v>41</v>
      </c>
      <c r="C402" s="111" t="s">
        <v>39</v>
      </c>
      <c r="D402" s="32" t="s">
        <v>15</v>
      </c>
      <c r="E402" s="23" t="s">
        <v>1</v>
      </c>
      <c r="F402" s="585">
        <v>3</v>
      </c>
      <c r="G402" s="585">
        <v>1</v>
      </c>
      <c r="H402" s="24">
        <v>0</v>
      </c>
      <c r="I402" s="17">
        <f>I401+H402</f>
        <v>1870000</v>
      </c>
      <c r="J402" s="98"/>
      <c r="M402" s="31"/>
    </row>
    <row r="403" spans="1:13" s="3" customFormat="1" ht="18.55" outlineLevel="1">
      <c r="A403" s="98"/>
      <c r="B403" s="576"/>
      <c r="C403" s="111" t="s">
        <v>39</v>
      </c>
      <c r="D403" s="32" t="s">
        <v>0</v>
      </c>
      <c r="E403" s="23" t="s">
        <v>1</v>
      </c>
      <c r="F403" s="585"/>
      <c r="G403" s="585"/>
      <c r="H403" s="24">
        <v>0</v>
      </c>
      <c r="I403" s="17">
        <f>I402+H403</f>
        <v>1870000</v>
      </c>
      <c r="J403" s="98"/>
      <c r="M403" s="31"/>
    </row>
    <row r="404" spans="1:13" s="3" customFormat="1" ht="18.55" outlineLevel="1">
      <c r="A404" s="98"/>
      <c r="B404" s="576"/>
      <c r="C404" s="111" t="s">
        <v>39</v>
      </c>
      <c r="D404" s="32" t="s">
        <v>14</v>
      </c>
      <c r="E404" s="23" t="s">
        <v>17</v>
      </c>
      <c r="F404" s="585"/>
      <c r="G404" s="585"/>
      <c r="H404" s="24">
        <v>10000</v>
      </c>
      <c r="I404" s="17">
        <f>I403+H404</f>
        <v>1880000</v>
      </c>
      <c r="J404" s="98"/>
      <c r="M404" s="31"/>
    </row>
    <row r="405" spans="1:13" s="3" customFormat="1" ht="18.55" outlineLevel="1">
      <c r="A405" s="98"/>
      <c r="B405" s="576"/>
      <c r="C405" s="111" t="s">
        <v>39</v>
      </c>
      <c r="D405" s="32" t="s">
        <v>16</v>
      </c>
      <c r="E405" s="23" t="s">
        <v>17</v>
      </c>
      <c r="F405" s="585"/>
      <c r="G405" s="585"/>
      <c r="H405" s="24">
        <v>10000</v>
      </c>
      <c r="I405" s="17">
        <f>I404+H405</f>
        <v>1890000</v>
      </c>
      <c r="J405" s="98"/>
      <c r="M405" s="31"/>
    </row>
    <row r="406" spans="1:13" s="3" customFormat="1" ht="18.55">
      <c r="A406" s="98"/>
      <c r="B406" s="6" t="s">
        <v>166</v>
      </c>
      <c r="C406" s="7"/>
      <c r="D406" s="77"/>
      <c r="E406" s="9"/>
      <c r="F406" s="10"/>
      <c r="G406" s="10"/>
      <c r="H406" s="11">
        <f>SUM(H407:H430)</f>
        <v>120000</v>
      </c>
      <c r="I406" s="12">
        <v>0</v>
      </c>
      <c r="J406" s="98"/>
      <c r="M406" s="31"/>
    </row>
    <row r="407" spans="1:13" s="3" customFormat="1" ht="18.55" outlineLevel="1">
      <c r="A407" s="98"/>
      <c r="B407" s="574" t="s">
        <v>2</v>
      </c>
      <c r="C407" s="111" t="s">
        <v>39</v>
      </c>
      <c r="D407" s="78" t="s">
        <v>24</v>
      </c>
      <c r="E407" s="15" t="s">
        <v>1</v>
      </c>
      <c r="F407" s="586">
        <v>3</v>
      </c>
      <c r="G407" s="586">
        <v>2</v>
      </c>
      <c r="H407" s="16">
        <v>0</v>
      </c>
      <c r="I407" s="17">
        <f>I405+H407</f>
        <v>1890000</v>
      </c>
      <c r="J407" s="98"/>
      <c r="M407" s="31"/>
    </row>
    <row r="408" spans="1:13" s="3" customFormat="1" ht="18.55" outlineLevel="1">
      <c r="A408" s="98"/>
      <c r="B408" s="575"/>
      <c r="C408" s="111" t="s">
        <v>39</v>
      </c>
      <c r="D408" s="79" t="s">
        <v>23</v>
      </c>
      <c r="E408" s="19" t="s">
        <v>1</v>
      </c>
      <c r="F408" s="587"/>
      <c r="G408" s="587"/>
      <c r="H408" s="20">
        <v>0</v>
      </c>
      <c r="I408" s="17">
        <f t="shared" ref="I408:I447" si="17">I407+H408</f>
        <v>1890000</v>
      </c>
      <c r="J408" s="98"/>
      <c r="M408" s="31"/>
    </row>
    <row r="409" spans="1:13" s="3" customFormat="1" ht="18.55" outlineLevel="1">
      <c r="A409" s="98"/>
      <c r="B409" s="575"/>
      <c r="C409" s="111" t="s">
        <v>39</v>
      </c>
      <c r="D409" s="79" t="s">
        <v>14</v>
      </c>
      <c r="E409" s="19" t="s">
        <v>17</v>
      </c>
      <c r="F409" s="587"/>
      <c r="G409" s="587"/>
      <c r="H409" s="20">
        <v>10000</v>
      </c>
      <c r="I409" s="17">
        <f t="shared" si="17"/>
        <v>1900000</v>
      </c>
      <c r="J409" s="98"/>
      <c r="M409" s="31"/>
    </row>
    <row r="410" spans="1:13" s="3" customFormat="1" ht="18.55" outlineLevel="1">
      <c r="A410" s="98"/>
      <c r="B410" s="575"/>
      <c r="C410" s="111" t="s">
        <v>39</v>
      </c>
      <c r="D410" s="79" t="s">
        <v>16</v>
      </c>
      <c r="E410" s="19" t="s">
        <v>17</v>
      </c>
      <c r="F410" s="587"/>
      <c r="G410" s="587"/>
      <c r="H410" s="20">
        <v>10000</v>
      </c>
      <c r="I410" s="17">
        <f t="shared" si="17"/>
        <v>1910000</v>
      </c>
      <c r="J410" s="98"/>
      <c r="M410" s="31"/>
    </row>
    <row r="411" spans="1:13" s="3" customFormat="1" ht="18.55" outlineLevel="1">
      <c r="A411" s="98"/>
      <c r="B411" s="576" t="s">
        <v>3</v>
      </c>
      <c r="C411" s="111" t="s">
        <v>39</v>
      </c>
      <c r="D411" s="32" t="s">
        <v>24</v>
      </c>
      <c r="E411" s="23" t="str">
        <f>E407</f>
        <v>Thắng</v>
      </c>
      <c r="F411" s="585">
        <v>3</v>
      </c>
      <c r="G411" s="585">
        <v>0</v>
      </c>
      <c r="H411" s="24">
        <v>0</v>
      </c>
      <c r="I411" s="17">
        <f t="shared" si="17"/>
        <v>1910000</v>
      </c>
      <c r="J411" s="98"/>
      <c r="M411" s="31"/>
    </row>
    <row r="412" spans="1:13" s="3" customFormat="1" ht="18.55" outlineLevel="1">
      <c r="A412" s="98"/>
      <c r="B412" s="576"/>
      <c r="C412" s="111" t="s">
        <v>39</v>
      </c>
      <c r="D412" s="32" t="s">
        <v>23</v>
      </c>
      <c r="E412" s="23" t="s">
        <v>1</v>
      </c>
      <c r="F412" s="585"/>
      <c r="G412" s="585"/>
      <c r="H412" s="24">
        <v>0</v>
      </c>
      <c r="I412" s="17">
        <f t="shared" si="17"/>
        <v>1910000</v>
      </c>
      <c r="J412" s="98"/>
      <c r="M412" s="31"/>
    </row>
    <row r="413" spans="1:13" s="3" customFormat="1" ht="18.55" outlineLevel="1">
      <c r="A413" s="98"/>
      <c r="B413" s="576"/>
      <c r="C413" s="111" t="s">
        <v>39</v>
      </c>
      <c r="D413" s="32" t="s">
        <v>5</v>
      </c>
      <c r="E413" s="23" t="s">
        <v>17</v>
      </c>
      <c r="F413" s="585"/>
      <c r="G413" s="585"/>
      <c r="H413" s="24">
        <v>10000</v>
      </c>
      <c r="I413" s="17">
        <f t="shared" si="17"/>
        <v>1920000</v>
      </c>
      <c r="J413" s="98"/>
      <c r="M413" s="31"/>
    </row>
    <row r="414" spans="1:13" s="3" customFormat="1" ht="18.55" outlineLevel="1">
      <c r="A414" s="98"/>
      <c r="B414" s="576"/>
      <c r="C414" s="111" t="s">
        <v>39</v>
      </c>
      <c r="D414" s="32" t="s">
        <v>4</v>
      </c>
      <c r="E414" s="23" t="s">
        <v>17</v>
      </c>
      <c r="F414" s="585"/>
      <c r="G414" s="585"/>
      <c r="H414" s="24">
        <v>10000</v>
      </c>
      <c r="I414" s="17">
        <f t="shared" si="17"/>
        <v>1930000</v>
      </c>
      <c r="J414" s="98"/>
      <c r="M414" s="31"/>
    </row>
    <row r="415" spans="1:13" s="3" customFormat="1" ht="18.55" outlineLevel="1">
      <c r="A415" s="98"/>
      <c r="B415" s="574" t="s">
        <v>6</v>
      </c>
      <c r="C415" s="111" t="s">
        <v>39</v>
      </c>
      <c r="D415" s="78" t="s">
        <v>14</v>
      </c>
      <c r="E415" s="15" t="s">
        <v>1</v>
      </c>
      <c r="F415" s="586">
        <v>3</v>
      </c>
      <c r="G415" s="586">
        <v>1</v>
      </c>
      <c r="H415" s="16">
        <v>0</v>
      </c>
      <c r="I415" s="17">
        <f t="shared" si="17"/>
        <v>1930000</v>
      </c>
      <c r="J415" s="98"/>
      <c r="M415" s="31"/>
    </row>
    <row r="416" spans="1:13" s="3" customFormat="1" ht="18.55" outlineLevel="1">
      <c r="A416" s="98"/>
      <c r="B416" s="575"/>
      <c r="C416" s="111" t="s">
        <v>39</v>
      </c>
      <c r="D416" s="79" t="s">
        <v>16</v>
      </c>
      <c r="E416" s="19" t="s">
        <v>1</v>
      </c>
      <c r="F416" s="587"/>
      <c r="G416" s="587"/>
      <c r="H416" s="20">
        <v>0</v>
      </c>
      <c r="I416" s="17">
        <f t="shared" si="17"/>
        <v>1930000</v>
      </c>
      <c r="J416" s="98"/>
      <c r="M416" s="31"/>
    </row>
    <row r="417" spans="1:13" s="3" customFormat="1" ht="18.55" outlineLevel="1">
      <c r="A417" s="98"/>
      <c r="B417" s="575"/>
      <c r="C417" s="111" t="s">
        <v>39</v>
      </c>
      <c r="D417" s="79" t="s">
        <v>5</v>
      </c>
      <c r="E417" s="19" t="s">
        <v>17</v>
      </c>
      <c r="F417" s="587"/>
      <c r="G417" s="587"/>
      <c r="H417" s="20">
        <v>10000</v>
      </c>
      <c r="I417" s="17">
        <f t="shared" si="17"/>
        <v>1940000</v>
      </c>
      <c r="J417" s="98"/>
      <c r="M417" s="31"/>
    </row>
    <row r="418" spans="1:13" s="3" customFormat="1" ht="18.55" outlineLevel="1">
      <c r="A418" s="98"/>
      <c r="B418" s="575"/>
      <c r="C418" s="111" t="s">
        <v>39</v>
      </c>
      <c r="D418" s="79" t="s">
        <v>4</v>
      </c>
      <c r="E418" s="19" t="s">
        <v>17</v>
      </c>
      <c r="F418" s="587"/>
      <c r="G418" s="587"/>
      <c r="H418" s="20">
        <v>10000</v>
      </c>
      <c r="I418" s="17">
        <f t="shared" si="17"/>
        <v>1950000</v>
      </c>
      <c r="J418" s="98"/>
      <c r="M418" s="31"/>
    </row>
    <row r="419" spans="1:13" s="3" customFormat="1" ht="18.55" outlineLevel="1">
      <c r="A419" s="98"/>
      <c r="B419" s="576" t="s">
        <v>7</v>
      </c>
      <c r="C419" s="111" t="s">
        <v>39</v>
      </c>
      <c r="D419" s="32" t="s">
        <v>14</v>
      </c>
      <c r="E419" s="23" t="s">
        <v>1</v>
      </c>
      <c r="F419" s="585">
        <v>3</v>
      </c>
      <c r="G419" s="585">
        <v>2</v>
      </c>
      <c r="H419" s="24">
        <v>0</v>
      </c>
      <c r="I419" s="17">
        <f t="shared" si="17"/>
        <v>1950000</v>
      </c>
      <c r="J419" s="98"/>
      <c r="M419" s="31"/>
    </row>
    <row r="420" spans="1:13" s="3" customFormat="1" ht="18.55" outlineLevel="1">
      <c r="A420" s="98"/>
      <c r="B420" s="576"/>
      <c r="C420" s="111" t="s">
        <v>39</v>
      </c>
      <c r="D420" s="32" t="s">
        <v>16</v>
      </c>
      <c r="E420" s="23" t="s">
        <v>1</v>
      </c>
      <c r="F420" s="585"/>
      <c r="G420" s="585"/>
      <c r="H420" s="24">
        <v>0</v>
      </c>
      <c r="I420" s="17">
        <f t="shared" si="17"/>
        <v>1950000</v>
      </c>
      <c r="J420" s="98"/>
      <c r="M420" s="31"/>
    </row>
    <row r="421" spans="1:13" s="3" customFormat="1" ht="18.55" outlineLevel="1">
      <c r="A421" s="98"/>
      <c r="B421" s="576"/>
      <c r="C421" s="111" t="s">
        <v>39</v>
      </c>
      <c r="D421" s="32" t="s">
        <v>23</v>
      </c>
      <c r="E421" s="23" t="s">
        <v>17</v>
      </c>
      <c r="F421" s="585"/>
      <c r="G421" s="585"/>
      <c r="H421" s="24">
        <v>10000</v>
      </c>
      <c r="I421" s="17">
        <f t="shared" si="17"/>
        <v>1960000</v>
      </c>
      <c r="J421" s="98"/>
      <c r="M421" s="31"/>
    </row>
    <row r="422" spans="1:13" s="3" customFormat="1" ht="18.55" outlineLevel="1">
      <c r="A422" s="98"/>
      <c r="B422" s="576"/>
      <c r="C422" s="111" t="s">
        <v>39</v>
      </c>
      <c r="D422" s="32" t="s">
        <v>24</v>
      </c>
      <c r="E422" s="23" t="s">
        <v>17</v>
      </c>
      <c r="F422" s="585"/>
      <c r="G422" s="585"/>
      <c r="H422" s="24">
        <v>10000</v>
      </c>
      <c r="I422" s="17">
        <f t="shared" si="17"/>
        <v>1970000</v>
      </c>
      <c r="J422" s="98"/>
      <c r="M422" s="31"/>
    </row>
    <row r="423" spans="1:13" s="3" customFormat="1" ht="18.55" outlineLevel="1">
      <c r="A423" s="98"/>
      <c r="B423" s="574" t="s">
        <v>8</v>
      </c>
      <c r="C423" s="111" t="s">
        <v>39</v>
      </c>
      <c r="D423" s="78" t="s">
        <v>4</v>
      </c>
      <c r="E423" s="15" t="s">
        <v>1</v>
      </c>
      <c r="F423" s="586">
        <v>3</v>
      </c>
      <c r="G423" s="586">
        <v>2</v>
      </c>
      <c r="H423" s="16">
        <v>0</v>
      </c>
      <c r="I423" s="17">
        <f t="shared" si="17"/>
        <v>1970000</v>
      </c>
      <c r="J423" s="98"/>
      <c r="M423" s="31"/>
    </row>
    <row r="424" spans="1:13" s="3" customFormat="1" ht="18.55" outlineLevel="1">
      <c r="A424" s="98"/>
      <c r="B424" s="575"/>
      <c r="C424" s="111" t="s">
        <v>39</v>
      </c>
      <c r="D424" s="79" t="s">
        <v>5</v>
      </c>
      <c r="E424" s="19" t="s">
        <v>1</v>
      </c>
      <c r="F424" s="587"/>
      <c r="G424" s="587"/>
      <c r="H424" s="20">
        <v>0</v>
      </c>
      <c r="I424" s="17">
        <f t="shared" si="17"/>
        <v>1970000</v>
      </c>
      <c r="J424" s="98"/>
      <c r="M424" s="31"/>
    </row>
    <row r="425" spans="1:13" s="3" customFormat="1" ht="18.55" outlineLevel="1">
      <c r="A425" s="98"/>
      <c r="B425" s="575"/>
      <c r="C425" s="111" t="s">
        <v>39</v>
      </c>
      <c r="D425" s="79" t="s">
        <v>0</v>
      </c>
      <c r="E425" s="19" t="s">
        <v>17</v>
      </c>
      <c r="F425" s="587"/>
      <c r="G425" s="587"/>
      <c r="H425" s="20">
        <v>10000</v>
      </c>
      <c r="I425" s="17">
        <f t="shared" si="17"/>
        <v>1980000</v>
      </c>
      <c r="J425" s="98"/>
      <c r="M425" s="31"/>
    </row>
    <row r="426" spans="1:13" s="3" customFormat="1" ht="18.55" outlineLevel="1">
      <c r="A426" s="98"/>
      <c r="B426" s="575"/>
      <c r="C426" s="111" t="s">
        <v>39</v>
      </c>
      <c r="D426" s="79" t="s">
        <v>15</v>
      </c>
      <c r="E426" s="19" t="s">
        <v>17</v>
      </c>
      <c r="F426" s="587"/>
      <c r="G426" s="587"/>
      <c r="H426" s="20">
        <v>10000</v>
      </c>
      <c r="I426" s="17">
        <f t="shared" si="17"/>
        <v>1990000</v>
      </c>
      <c r="J426" s="98"/>
      <c r="M426" s="31"/>
    </row>
    <row r="427" spans="1:13" s="3" customFormat="1" ht="18.55" outlineLevel="1">
      <c r="A427" s="98"/>
      <c r="B427" s="576" t="s">
        <v>10</v>
      </c>
      <c r="C427" s="111" t="s">
        <v>39</v>
      </c>
      <c r="D427" s="32" t="s">
        <v>14</v>
      </c>
      <c r="E427" s="23" t="s">
        <v>1</v>
      </c>
      <c r="F427" s="585">
        <v>3</v>
      </c>
      <c r="G427" s="585">
        <v>1</v>
      </c>
      <c r="H427" s="24">
        <v>0</v>
      </c>
      <c r="I427" s="17">
        <f t="shared" si="17"/>
        <v>1990000</v>
      </c>
      <c r="J427" s="98"/>
      <c r="M427" s="31"/>
    </row>
    <row r="428" spans="1:13" s="3" customFormat="1" ht="18.55" outlineLevel="1">
      <c r="A428" s="98"/>
      <c r="B428" s="576"/>
      <c r="C428" s="111" t="s">
        <v>39</v>
      </c>
      <c r="D428" s="32" t="s">
        <v>23</v>
      </c>
      <c r="E428" s="23" t="s">
        <v>1</v>
      </c>
      <c r="F428" s="585"/>
      <c r="G428" s="585"/>
      <c r="H428" s="24">
        <v>0</v>
      </c>
      <c r="I428" s="17">
        <f t="shared" si="17"/>
        <v>1990000</v>
      </c>
      <c r="J428" s="98"/>
      <c r="M428" s="31"/>
    </row>
    <row r="429" spans="1:13" s="3" customFormat="1" ht="18.55" outlineLevel="1">
      <c r="A429" s="98"/>
      <c r="B429" s="576"/>
      <c r="C429" s="111" t="s">
        <v>39</v>
      </c>
      <c r="D429" s="32" t="s">
        <v>0</v>
      </c>
      <c r="E429" s="23" t="s">
        <v>17</v>
      </c>
      <c r="F429" s="585"/>
      <c r="G429" s="585"/>
      <c r="H429" s="24">
        <v>10000</v>
      </c>
      <c r="I429" s="17">
        <f t="shared" si="17"/>
        <v>2000000</v>
      </c>
      <c r="J429" s="98"/>
      <c r="M429" s="31"/>
    </row>
    <row r="430" spans="1:13" s="3" customFormat="1" ht="18.55" outlineLevel="1">
      <c r="A430" s="98"/>
      <c r="B430" s="576"/>
      <c r="C430" s="111" t="s">
        <v>39</v>
      </c>
      <c r="D430" s="32" t="s">
        <v>15</v>
      </c>
      <c r="E430" s="23" t="s">
        <v>17</v>
      </c>
      <c r="F430" s="585"/>
      <c r="G430" s="585"/>
      <c r="H430" s="24">
        <v>10000</v>
      </c>
      <c r="I430" s="17">
        <f>I429+H430</f>
        <v>2010000</v>
      </c>
      <c r="J430" s="98"/>
      <c r="M430" s="31"/>
    </row>
    <row r="431" spans="1:13" s="3" customFormat="1" ht="18.55">
      <c r="A431" s="98"/>
      <c r="B431" s="6" t="s">
        <v>167</v>
      </c>
      <c r="C431" s="7"/>
      <c r="D431" s="77"/>
      <c r="E431" s="9"/>
      <c r="F431" s="10"/>
      <c r="G431" s="10"/>
      <c r="H431" s="11">
        <f>SUM(H432:H447)</f>
        <v>80000</v>
      </c>
      <c r="I431" s="12">
        <v>0</v>
      </c>
      <c r="J431" s="98"/>
      <c r="M431" s="31"/>
    </row>
    <row r="432" spans="1:13" s="3" customFormat="1" ht="18.55" outlineLevel="1">
      <c r="A432" s="98"/>
      <c r="B432" s="574" t="s">
        <v>2</v>
      </c>
      <c r="C432" s="111" t="s">
        <v>39</v>
      </c>
      <c r="D432" s="78" t="s">
        <v>4</v>
      </c>
      <c r="E432" s="15" t="s">
        <v>1</v>
      </c>
      <c r="F432" s="586">
        <v>3</v>
      </c>
      <c r="G432" s="586">
        <v>1</v>
      </c>
      <c r="H432" s="16">
        <v>0</v>
      </c>
      <c r="I432" s="17">
        <f>I430+H432</f>
        <v>2010000</v>
      </c>
      <c r="J432" s="98"/>
      <c r="M432" s="31"/>
    </row>
    <row r="433" spans="1:13" s="3" customFormat="1" ht="18.55" outlineLevel="1">
      <c r="A433" s="98"/>
      <c r="B433" s="575"/>
      <c r="C433" s="111" t="s">
        <v>39</v>
      </c>
      <c r="D433" s="79" t="s">
        <v>16</v>
      </c>
      <c r="E433" s="19" t="s">
        <v>1</v>
      </c>
      <c r="F433" s="587"/>
      <c r="G433" s="587"/>
      <c r="H433" s="20">
        <v>0</v>
      </c>
      <c r="I433" s="17">
        <f t="shared" si="17"/>
        <v>2010000</v>
      </c>
      <c r="J433" s="98"/>
      <c r="M433" s="31"/>
    </row>
    <row r="434" spans="1:13" s="3" customFormat="1" ht="18.55" outlineLevel="1">
      <c r="A434" s="98"/>
      <c r="B434" s="575"/>
      <c r="C434" s="111" t="s">
        <v>39</v>
      </c>
      <c r="D434" s="79" t="s">
        <v>14</v>
      </c>
      <c r="E434" s="19" t="s">
        <v>17</v>
      </c>
      <c r="F434" s="587"/>
      <c r="G434" s="587"/>
      <c r="H434" s="20">
        <v>10000</v>
      </c>
      <c r="I434" s="17">
        <f t="shared" si="17"/>
        <v>2020000</v>
      </c>
      <c r="J434" s="98"/>
      <c r="M434" s="31"/>
    </row>
    <row r="435" spans="1:13" s="3" customFormat="1" ht="18.55" outlineLevel="1">
      <c r="A435" s="98"/>
      <c r="B435" s="575"/>
      <c r="C435" s="111" t="s">
        <v>39</v>
      </c>
      <c r="D435" s="79" t="s">
        <v>15</v>
      </c>
      <c r="E435" s="19" t="s">
        <v>17</v>
      </c>
      <c r="F435" s="587"/>
      <c r="G435" s="587"/>
      <c r="H435" s="20">
        <v>10000</v>
      </c>
      <c r="I435" s="17">
        <f t="shared" si="17"/>
        <v>2030000</v>
      </c>
      <c r="J435" s="98"/>
      <c r="M435" s="31"/>
    </row>
    <row r="436" spans="1:13" s="3" customFormat="1" ht="18.55" outlineLevel="1">
      <c r="A436" s="98"/>
      <c r="B436" s="576" t="s">
        <v>3</v>
      </c>
      <c r="C436" s="111" t="s">
        <v>39</v>
      </c>
      <c r="D436" s="32" t="s">
        <v>4</v>
      </c>
      <c r="E436" s="23" t="s">
        <v>1</v>
      </c>
      <c r="F436" s="585">
        <v>3</v>
      </c>
      <c r="G436" s="585">
        <v>2</v>
      </c>
      <c r="H436" s="24">
        <v>0</v>
      </c>
      <c r="I436" s="17">
        <f t="shared" si="17"/>
        <v>2030000</v>
      </c>
      <c r="J436" s="98"/>
      <c r="M436" s="31"/>
    </row>
    <row r="437" spans="1:13" s="3" customFormat="1" ht="18.55" outlineLevel="1">
      <c r="A437" s="98"/>
      <c r="B437" s="576"/>
      <c r="C437" s="111" t="s">
        <v>39</v>
      </c>
      <c r="D437" s="32" t="s">
        <v>16</v>
      </c>
      <c r="E437" s="23" t="s">
        <v>1</v>
      </c>
      <c r="F437" s="585"/>
      <c r="G437" s="585"/>
      <c r="H437" s="24">
        <v>0</v>
      </c>
      <c r="I437" s="17">
        <f t="shared" si="17"/>
        <v>2030000</v>
      </c>
      <c r="J437" s="98"/>
      <c r="M437" s="31"/>
    </row>
    <row r="438" spans="1:13" s="3" customFormat="1" ht="18.55" outlineLevel="1">
      <c r="A438" s="98"/>
      <c r="B438" s="576"/>
      <c r="C438" s="111" t="s">
        <v>39</v>
      </c>
      <c r="D438" s="32" t="s">
        <v>14</v>
      </c>
      <c r="E438" s="23" t="s">
        <v>17</v>
      </c>
      <c r="F438" s="585"/>
      <c r="G438" s="585"/>
      <c r="H438" s="24">
        <v>10000</v>
      </c>
      <c r="I438" s="17">
        <f t="shared" si="17"/>
        <v>2040000</v>
      </c>
      <c r="J438" s="98"/>
      <c r="M438" s="31"/>
    </row>
    <row r="439" spans="1:13" s="3" customFormat="1" ht="18.55" outlineLevel="1">
      <c r="A439" s="98"/>
      <c r="B439" s="576"/>
      <c r="C439" s="111" t="s">
        <v>39</v>
      </c>
      <c r="D439" s="32" t="s">
        <v>24</v>
      </c>
      <c r="E439" s="23" t="s">
        <v>17</v>
      </c>
      <c r="F439" s="585"/>
      <c r="G439" s="585"/>
      <c r="H439" s="24">
        <v>10000</v>
      </c>
      <c r="I439" s="17">
        <f t="shared" si="17"/>
        <v>2050000</v>
      </c>
      <c r="J439" s="98"/>
      <c r="M439" s="31"/>
    </row>
    <row r="440" spans="1:13" s="3" customFormat="1" ht="18.55" outlineLevel="1">
      <c r="A440" s="98"/>
      <c r="B440" s="574" t="s">
        <v>6</v>
      </c>
      <c r="C440" s="111" t="s">
        <v>39</v>
      </c>
      <c r="D440" s="78" t="s">
        <v>4</v>
      </c>
      <c r="E440" s="15" t="s">
        <v>1</v>
      </c>
      <c r="F440" s="586">
        <v>3</v>
      </c>
      <c r="G440" s="586">
        <v>1</v>
      </c>
      <c r="H440" s="16">
        <v>0</v>
      </c>
      <c r="I440" s="17">
        <f t="shared" si="17"/>
        <v>2050000</v>
      </c>
      <c r="J440" s="98"/>
      <c r="M440" s="31"/>
    </row>
    <row r="441" spans="1:13" s="3" customFormat="1" ht="18.55" outlineLevel="1">
      <c r="A441" s="98"/>
      <c r="B441" s="575"/>
      <c r="C441" s="111" t="s">
        <v>39</v>
      </c>
      <c r="D441" s="79" t="s">
        <v>16</v>
      </c>
      <c r="E441" s="19" t="s">
        <v>1</v>
      </c>
      <c r="F441" s="587"/>
      <c r="G441" s="587"/>
      <c r="H441" s="20">
        <v>0</v>
      </c>
      <c r="I441" s="17">
        <f t="shared" si="17"/>
        <v>2050000</v>
      </c>
      <c r="J441" s="98"/>
      <c r="M441" s="31"/>
    </row>
    <row r="442" spans="1:13" s="3" customFormat="1" ht="18.55" outlineLevel="1">
      <c r="A442" s="98"/>
      <c r="B442" s="575"/>
      <c r="C442" s="111" t="s">
        <v>39</v>
      </c>
      <c r="D442" s="79" t="s">
        <v>14</v>
      </c>
      <c r="E442" s="19" t="s">
        <v>17</v>
      </c>
      <c r="F442" s="587"/>
      <c r="G442" s="587"/>
      <c r="H442" s="20">
        <v>10000</v>
      </c>
      <c r="I442" s="17">
        <f t="shared" si="17"/>
        <v>2060000</v>
      </c>
      <c r="J442" s="98"/>
      <c r="M442" s="31"/>
    </row>
    <row r="443" spans="1:13" s="3" customFormat="1" ht="18.55" outlineLevel="1">
      <c r="A443" s="98"/>
      <c r="B443" s="575"/>
      <c r="C443" s="111" t="s">
        <v>39</v>
      </c>
      <c r="D443" s="79" t="s">
        <v>15</v>
      </c>
      <c r="E443" s="19" t="s">
        <v>17</v>
      </c>
      <c r="F443" s="587"/>
      <c r="G443" s="587"/>
      <c r="H443" s="20">
        <v>10000</v>
      </c>
      <c r="I443" s="17">
        <f t="shared" si="17"/>
        <v>2070000</v>
      </c>
      <c r="J443" s="98"/>
      <c r="M443" s="31"/>
    </row>
    <row r="444" spans="1:13" s="3" customFormat="1" ht="18.55" outlineLevel="1">
      <c r="A444" s="98"/>
      <c r="B444" s="576" t="s">
        <v>7</v>
      </c>
      <c r="C444" s="111" t="s">
        <v>39</v>
      </c>
      <c r="D444" s="32" t="s">
        <v>4</v>
      </c>
      <c r="E444" s="23" t="s">
        <v>1</v>
      </c>
      <c r="F444" s="585">
        <v>3</v>
      </c>
      <c r="G444" s="585">
        <v>2</v>
      </c>
      <c r="H444" s="24">
        <v>0</v>
      </c>
      <c r="I444" s="17">
        <f t="shared" si="17"/>
        <v>2070000</v>
      </c>
      <c r="J444" s="98"/>
      <c r="M444" s="31"/>
    </row>
    <row r="445" spans="1:13" s="3" customFormat="1" ht="18.55" outlineLevel="1">
      <c r="A445" s="98"/>
      <c r="B445" s="576"/>
      <c r="C445" s="111" t="s">
        <v>39</v>
      </c>
      <c r="D445" s="32" t="s">
        <v>16</v>
      </c>
      <c r="E445" s="23" t="s">
        <v>1</v>
      </c>
      <c r="F445" s="585"/>
      <c r="G445" s="585"/>
      <c r="H445" s="24">
        <v>0</v>
      </c>
      <c r="I445" s="17">
        <f t="shared" si="17"/>
        <v>2070000</v>
      </c>
      <c r="J445" s="98"/>
      <c r="M445" s="31"/>
    </row>
    <row r="446" spans="1:13" s="3" customFormat="1" ht="18.55" outlineLevel="1">
      <c r="A446" s="98"/>
      <c r="B446" s="576"/>
      <c r="C446" s="111" t="s">
        <v>39</v>
      </c>
      <c r="D446" s="32" t="s">
        <v>14</v>
      </c>
      <c r="E446" s="23" t="s">
        <v>17</v>
      </c>
      <c r="F446" s="585"/>
      <c r="G446" s="585"/>
      <c r="H446" s="24">
        <v>10000</v>
      </c>
      <c r="I446" s="17">
        <f t="shared" si="17"/>
        <v>2080000</v>
      </c>
      <c r="J446" s="98"/>
      <c r="M446" s="31"/>
    </row>
    <row r="447" spans="1:13" s="3" customFormat="1" ht="18.55" outlineLevel="1">
      <c r="A447" s="98"/>
      <c r="B447" s="576"/>
      <c r="C447" s="111" t="s">
        <v>39</v>
      </c>
      <c r="D447" s="32" t="s">
        <v>25</v>
      </c>
      <c r="E447" s="23" t="s">
        <v>17</v>
      </c>
      <c r="F447" s="585"/>
      <c r="G447" s="585"/>
      <c r="H447" s="24">
        <v>10000</v>
      </c>
      <c r="I447" s="17">
        <f t="shared" si="17"/>
        <v>2090000</v>
      </c>
      <c r="J447" s="98"/>
      <c r="M447" s="31"/>
    </row>
    <row r="448" spans="1:13" s="3" customFormat="1" ht="18.55">
      <c r="A448" s="98"/>
      <c r="B448" s="6" t="s">
        <v>168</v>
      </c>
      <c r="C448" s="7"/>
      <c r="D448" s="77"/>
      <c r="E448" s="9"/>
      <c r="F448" s="10"/>
      <c r="G448" s="10"/>
      <c r="H448" s="11">
        <f>SUM(H449:H472)</f>
        <v>120000</v>
      </c>
      <c r="I448" s="12">
        <v>0</v>
      </c>
      <c r="J448" s="98"/>
      <c r="M448" s="31"/>
    </row>
    <row r="449" spans="1:13" s="3" customFormat="1" ht="18.55" outlineLevel="1">
      <c r="A449" s="98"/>
      <c r="B449" s="574" t="s">
        <v>2</v>
      </c>
      <c r="C449" s="111" t="s">
        <v>39</v>
      </c>
      <c r="D449" s="78" t="s">
        <v>4</v>
      </c>
      <c r="E449" s="15" t="s">
        <v>1</v>
      </c>
      <c r="F449" s="586">
        <v>3</v>
      </c>
      <c r="G449" s="586">
        <v>1</v>
      </c>
      <c r="H449" s="16">
        <v>0</v>
      </c>
      <c r="I449" s="17">
        <f>I447+H449</f>
        <v>2090000</v>
      </c>
      <c r="J449" s="98"/>
      <c r="M449" s="31"/>
    </row>
    <row r="450" spans="1:13" s="3" customFormat="1" ht="18.55" outlineLevel="1">
      <c r="A450" s="98"/>
      <c r="B450" s="575"/>
      <c r="C450" s="111" t="s">
        <v>39</v>
      </c>
      <c r="D450" s="79" t="s">
        <v>24</v>
      </c>
      <c r="E450" s="19" t="s">
        <v>1</v>
      </c>
      <c r="F450" s="587"/>
      <c r="G450" s="587"/>
      <c r="H450" s="20">
        <v>0</v>
      </c>
      <c r="I450" s="17">
        <f t="shared" ref="I450:I485" si="18">I449+H450</f>
        <v>2090000</v>
      </c>
      <c r="J450" s="98"/>
      <c r="M450" s="31"/>
    </row>
    <row r="451" spans="1:13" s="3" customFormat="1" ht="18.55" outlineLevel="1">
      <c r="A451" s="98"/>
      <c r="B451" s="575"/>
      <c r="C451" s="111" t="s">
        <v>39</v>
      </c>
      <c r="D451" s="79" t="s">
        <v>23</v>
      </c>
      <c r="E451" s="19" t="s">
        <v>17</v>
      </c>
      <c r="F451" s="587"/>
      <c r="G451" s="587"/>
      <c r="H451" s="20">
        <v>10000</v>
      </c>
      <c r="I451" s="17">
        <f t="shared" si="18"/>
        <v>2100000</v>
      </c>
      <c r="J451" s="98"/>
      <c r="M451" s="31"/>
    </row>
    <row r="452" spans="1:13" s="3" customFormat="1" ht="18.55" outlineLevel="1">
      <c r="A452" s="98"/>
      <c r="B452" s="575"/>
      <c r="C452" s="111" t="s">
        <v>39</v>
      </c>
      <c r="D452" s="79" t="s">
        <v>14</v>
      </c>
      <c r="E452" s="19" t="s">
        <v>17</v>
      </c>
      <c r="F452" s="587"/>
      <c r="G452" s="587"/>
      <c r="H452" s="20">
        <v>10000</v>
      </c>
      <c r="I452" s="17">
        <f t="shared" si="18"/>
        <v>2110000</v>
      </c>
      <c r="J452" s="98"/>
      <c r="M452" s="31"/>
    </row>
    <row r="453" spans="1:13" s="3" customFormat="1" ht="18.55" outlineLevel="1">
      <c r="A453" s="98"/>
      <c r="B453" s="576" t="s">
        <v>3</v>
      </c>
      <c r="C453" s="111" t="s">
        <v>39</v>
      </c>
      <c r="D453" s="32" t="s">
        <v>0</v>
      </c>
      <c r="E453" s="23" t="str">
        <f>E449</f>
        <v>Thắng</v>
      </c>
      <c r="F453" s="585">
        <v>3</v>
      </c>
      <c r="G453" s="585">
        <v>2</v>
      </c>
      <c r="H453" s="24">
        <v>0</v>
      </c>
      <c r="I453" s="17">
        <f t="shared" si="18"/>
        <v>2110000</v>
      </c>
      <c r="J453" s="98"/>
      <c r="M453" s="31"/>
    </row>
    <row r="454" spans="1:13" s="3" customFormat="1" ht="18.55" outlineLevel="1">
      <c r="A454" s="98"/>
      <c r="B454" s="576"/>
      <c r="C454" s="111" t="s">
        <v>39</v>
      </c>
      <c r="D454" s="32" t="s">
        <v>16</v>
      </c>
      <c r="E454" s="23" t="s">
        <v>1</v>
      </c>
      <c r="F454" s="585"/>
      <c r="G454" s="585"/>
      <c r="H454" s="24">
        <v>0</v>
      </c>
      <c r="I454" s="17">
        <f t="shared" si="18"/>
        <v>2110000</v>
      </c>
      <c r="J454" s="98"/>
      <c r="M454" s="31"/>
    </row>
    <row r="455" spans="1:13" s="3" customFormat="1" ht="18.55" outlineLevel="1">
      <c r="A455" s="98"/>
      <c r="B455" s="576"/>
      <c r="C455" s="111" t="s">
        <v>39</v>
      </c>
      <c r="D455" s="32" t="s">
        <v>4</v>
      </c>
      <c r="E455" s="23" t="s">
        <v>17</v>
      </c>
      <c r="F455" s="585"/>
      <c r="G455" s="585"/>
      <c r="H455" s="24">
        <v>10000</v>
      </c>
      <c r="I455" s="17">
        <f t="shared" si="18"/>
        <v>2120000</v>
      </c>
      <c r="J455" s="98"/>
      <c r="M455" s="31"/>
    </row>
    <row r="456" spans="1:13" s="3" customFormat="1" ht="18.55" outlineLevel="1">
      <c r="A456" s="98"/>
      <c r="B456" s="576"/>
      <c r="C456" s="111" t="s">
        <v>39</v>
      </c>
      <c r="D456" s="32" t="s">
        <v>24</v>
      </c>
      <c r="E456" s="23" t="s">
        <v>17</v>
      </c>
      <c r="F456" s="585"/>
      <c r="G456" s="585"/>
      <c r="H456" s="24">
        <v>10000</v>
      </c>
      <c r="I456" s="17">
        <f t="shared" si="18"/>
        <v>2130000</v>
      </c>
      <c r="J456" s="98"/>
      <c r="M456" s="31"/>
    </row>
    <row r="457" spans="1:13" s="3" customFormat="1" ht="18.55" outlineLevel="1">
      <c r="A457" s="98"/>
      <c r="B457" s="574" t="s">
        <v>6</v>
      </c>
      <c r="C457" s="111" t="s">
        <v>39</v>
      </c>
      <c r="D457" s="78" t="s">
        <v>14</v>
      </c>
      <c r="E457" s="15" t="s">
        <v>1</v>
      </c>
      <c r="F457" s="586">
        <v>3</v>
      </c>
      <c r="G457" s="586">
        <v>2</v>
      </c>
      <c r="H457" s="16">
        <v>0</v>
      </c>
      <c r="I457" s="17">
        <f t="shared" si="18"/>
        <v>2130000</v>
      </c>
      <c r="J457" s="98"/>
      <c r="M457" s="31"/>
    </row>
    <row r="458" spans="1:13" s="3" customFormat="1" ht="18.55" outlineLevel="1">
      <c r="A458" s="98"/>
      <c r="B458" s="575"/>
      <c r="C458" s="111" t="s">
        <v>39</v>
      </c>
      <c r="D458" s="79" t="s">
        <v>23</v>
      </c>
      <c r="E458" s="19" t="s">
        <v>1</v>
      </c>
      <c r="F458" s="587"/>
      <c r="G458" s="587"/>
      <c r="H458" s="20">
        <v>0</v>
      </c>
      <c r="I458" s="17">
        <f t="shared" si="18"/>
        <v>2130000</v>
      </c>
      <c r="J458" s="98"/>
      <c r="M458" s="31"/>
    </row>
    <row r="459" spans="1:13" s="3" customFormat="1" ht="18.55" outlineLevel="1">
      <c r="A459" s="98"/>
      <c r="B459" s="575"/>
      <c r="C459" s="111" t="s">
        <v>39</v>
      </c>
      <c r="D459" s="79" t="s">
        <v>0</v>
      </c>
      <c r="E459" s="19" t="s">
        <v>17</v>
      </c>
      <c r="F459" s="587"/>
      <c r="G459" s="587"/>
      <c r="H459" s="20">
        <v>10000</v>
      </c>
      <c r="I459" s="17">
        <f t="shared" si="18"/>
        <v>2140000</v>
      </c>
      <c r="J459" s="98"/>
      <c r="M459" s="31"/>
    </row>
    <row r="460" spans="1:13" s="3" customFormat="1" ht="18.55" outlineLevel="1">
      <c r="A460" s="98"/>
      <c r="B460" s="575"/>
      <c r="C460" s="111" t="s">
        <v>39</v>
      </c>
      <c r="D460" s="79" t="s">
        <v>16</v>
      </c>
      <c r="E460" s="19" t="s">
        <v>17</v>
      </c>
      <c r="F460" s="587"/>
      <c r="G460" s="587"/>
      <c r="H460" s="20">
        <v>10000</v>
      </c>
      <c r="I460" s="17">
        <f t="shared" si="18"/>
        <v>2150000</v>
      </c>
      <c r="J460" s="98"/>
      <c r="M460" s="31"/>
    </row>
    <row r="461" spans="1:13" s="3" customFormat="1" ht="18.55" outlineLevel="1">
      <c r="A461" s="98"/>
      <c r="B461" s="576" t="s">
        <v>7</v>
      </c>
      <c r="C461" s="111" t="s">
        <v>39</v>
      </c>
      <c r="D461" s="32" t="s">
        <v>14</v>
      </c>
      <c r="E461" s="23" t="s">
        <v>1</v>
      </c>
      <c r="F461" s="585">
        <v>3</v>
      </c>
      <c r="G461" s="585">
        <v>2</v>
      </c>
      <c r="H461" s="24">
        <v>0</v>
      </c>
      <c r="I461" s="17">
        <f t="shared" si="18"/>
        <v>2150000</v>
      </c>
      <c r="J461" s="98"/>
      <c r="M461" s="31"/>
    </row>
    <row r="462" spans="1:13" s="3" customFormat="1" ht="18.55" outlineLevel="1">
      <c r="A462" s="98"/>
      <c r="B462" s="576"/>
      <c r="C462" s="111" t="s">
        <v>39</v>
      </c>
      <c r="D462" s="32" t="s">
        <v>23</v>
      </c>
      <c r="E462" s="23" t="s">
        <v>1</v>
      </c>
      <c r="F462" s="585"/>
      <c r="G462" s="585"/>
      <c r="H462" s="24">
        <v>0</v>
      </c>
      <c r="I462" s="17">
        <f t="shared" si="18"/>
        <v>2150000</v>
      </c>
      <c r="J462" s="98"/>
      <c r="M462" s="31"/>
    </row>
    <row r="463" spans="1:13" s="3" customFormat="1" ht="18.55" outlineLevel="1">
      <c r="A463" s="98"/>
      <c r="B463" s="576"/>
      <c r="C463" s="111" t="s">
        <v>39</v>
      </c>
      <c r="D463" s="32" t="s">
        <v>4</v>
      </c>
      <c r="E463" s="23" t="s">
        <v>17</v>
      </c>
      <c r="F463" s="585"/>
      <c r="G463" s="585"/>
      <c r="H463" s="24">
        <v>10000</v>
      </c>
      <c r="I463" s="17">
        <f t="shared" si="18"/>
        <v>2160000</v>
      </c>
      <c r="J463" s="98"/>
      <c r="M463" s="31"/>
    </row>
    <row r="464" spans="1:13" s="3" customFormat="1" ht="18.55" outlineLevel="1">
      <c r="A464" s="98"/>
      <c r="B464" s="576"/>
      <c r="C464" s="111" t="s">
        <v>39</v>
      </c>
      <c r="D464" s="32" t="s">
        <v>24</v>
      </c>
      <c r="E464" s="23" t="s">
        <v>17</v>
      </c>
      <c r="F464" s="585"/>
      <c r="G464" s="585"/>
      <c r="H464" s="24">
        <v>10000</v>
      </c>
      <c r="I464" s="17">
        <f t="shared" si="18"/>
        <v>2170000</v>
      </c>
      <c r="J464" s="98"/>
      <c r="M464" s="31"/>
    </row>
    <row r="465" spans="1:13" s="3" customFormat="1" ht="18.55" outlineLevel="1">
      <c r="A465" s="98"/>
      <c r="B465" s="574" t="s">
        <v>8</v>
      </c>
      <c r="C465" s="111" t="s">
        <v>39</v>
      </c>
      <c r="D465" s="78" t="s">
        <v>0</v>
      </c>
      <c r="E465" s="15" t="s">
        <v>1</v>
      </c>
      <c r="F465" s="586">
        <v>3</v>
      </c>
      <c r="G465" s="586">
        <v>2</v>
      </c>
      <c r="H465" s="16">
        <v>0</v>
      </c>
      <c r="I465" s="17">
        <f t="shared" si="18"/>
        <v>2170000</v>
      </c>
      <c r="J465" s="98"/>
      <c r="M465" s="31"/>
    </row>
    <row r="466" spans="1:13" s="3" customFormat="1" ht="18.55" outlineLevel="1">
      <c r="A466" s="98"/>
      <c r="B466" s="575"/>
      <c r="C466" s="111" t="s">
        <v>39</v>
      </c>
      <c r="D466" s="79" t="s">
        <v>16</v>
      </c>
      <c r="E466" s="19" t="s">
        <v>1</v>
      </c>
      <c r="F466" s="587"/>
      <c r="G466" s="587"/>
      <c r="H466" s="20">
        <v>0</v>
      </c>
      <c r="I466" s="17">
        <f t="shared" si="18"/>
        <v>2170000</v>
      </c>
      <c r="J466" s="98"/>
      <c r="M466" s="31"/>
    </row>
    <row r="467" spans="1:13" s="3" customFormat="1" ht="18.55" outlineLevel="1">
      <c r="A467" s="98"/>
      <c r="B467" s="575"/>
      <c r="C467" s="111" t="s">
        <v>39</v>
      </c>
      <c r="D467" s="79" t="s">
        <v>23</v>
      </c>
      <c r="E467" s="19" t="s">
        <v>17</v>
      </c>
      <c r="F467" s="587"/>
      <c r="G467" s="587"/>
      <c r="H467" s="20">
        <v>10000</v>
      </c>
      <c r="I467" s="17">
        <f t="shared" si="18"/>
        <v>2180000</v>
      </c>
      <c r="J467" s="98"/>
      <c r="M467" s="31"/>
    </row>
    <row r="468" spans="1:13" s="3" customFormat="1" ht="18.55" outlineLevel="1">
      <c r="A468" s="98"/>
      <c r="B468" s="575"/>
      <c r="C468" s="111" t="s">
        <v>39</v>
      </c>
      <c r="D468" s="79" t="s">
        <v>24</v>
      </c>
      <c r="E468" s="19" t="s">
        <v>17</v>
      </c>
      <c r="F468" s="587"/>
      <c r="G468" s="587"/>
      <c r="H468" s="20">
        <v>10000</v>
      </c>
      <c r="I468" s="17">
        <f t="shared" si="18"/>
        <v>2190000</v>
      </c>
      <c r="J468" s="98"/>
      <c r="M468" s="31"/>
    </row>
    <row r="469" spans="1:13" s="3" customFormat="1" ht="18.55" outlineLevel="1">
      <c r="A469" s="98"/>
      <c r="B469" s="576" t="s">
        <v>10</v>
      </c>
      <c r="C469" s="111" t="s">
        <v>39</v>
      </c>
      <c r="D469" s="32" t="s">
        <v>14</v>
      </c>
      <c r="E469" s="23" t="s">
        <v>1</v>
      </c>
      <c r="F469" s="585">
        <v>3</v>
      </c>
      <c r="G469" s="585">
        <v>2</v>
      </c>
      <c r="H469" s="24">
        <v>0</v>
      </c>
      <c r="I469" s="17">
        <f t="shared" si="18"/>
        <v>2190000</v>
      </c>
      <c r="J469" s="98"/>
      <c r="M469" s="31"/>
    </row>
    <row r="470" spans="1:13" s="3" customFormat="1" ht="18.55" outlineLevel="1">
      <c r="A470" s="98"/>
      <c r="B470" s="576"/>
      <c r="C470" s="111" t="s">
        <v>39</v>
      </c>
      <c r="D470" s="32" t="s">
        <v>16</v>
      </c>
      <c r="E470" s="23" t="s">
        <v>1</v>
      </c>
      <c r="F470" s="585"/>
      <c r="G470" s="585"/>
      <c r="H470" s="24">
        <v>0</v>
      </c>
      <c r="I470" s="17">
        <f t="shared" si="18"/>
        <v>2190000</v>
      </c>
      <c r="J470" s="98"/>
      <c r="M470" s="31"/>
    </row>
    <row r="471" spans="1:13" s="3" customFormat="1" ht="18.55" outlineLevel="1">
      <c r="A471" s="98"/>
      <c r="B471" s="576"/>
      <c r="C471" s="111" t="s">
        <v>39</v>
      </c>
      <c r="D471" s="32" t="s">
        <v>0</v>
      </c>
      <c r="E471" s="23" t="s">
        <v>17</v>
      </c>
      <c r="F471" s="585"/>
      <c r="G471" s="585"/>
      <c r="H471" s="24">
        <v>10000</v>
      </c>
      <c r="I471" s="17">
        <f t="shared" si="18"/>
        <v>2200000</v>
      </c>
      <c r="J471" s="98"/>
      <c r="M471" s="31"/>
    </row>
    <row r="472" spans="1:13" s="3" customFormat="1" ht="18.55" outlineLevel="1">
      <c r="A472" s="98"/>
      <c r="B472" s="576"/>
      <c r="C472" s="111" t="s">
        <v>39</v>
      </c>
      <c r="D472" s="32" t="s">
        <v>23</v>
      </c>
      <c r="E472" s="23" t="s">
        <v>17</v>
      </c>
      <c r="F472" s="585"/>
      <c r="G472" s="585"/>
      <c r="H472" s="24">
        <v>10000</v>
      </c>
      <c r="I472" s="17">
        <f t="shared" si="18"/>
        <v>2210000</v>
      </c>
      <c r="J472" s="98"/>
      <c r="M472" s="31"/>
    </row>
    <row r="473" spans="1:13" s="3" customFormat="1" ht="18.55">
      <c r="A473" s="98"/>
      <c r="B473" s="6" t="s">
        <v>169</v>
      </c>
      <c r="C473" s="7"/>
      <c r="D473" s="77"/>
      <c r="E473" s="9"/>
      <c r="F473" s="10"/>
      <c r="G473" s="10"/>
      <c r="H473" s="11">
        <f>SUM(H474:H505)</f>
        <v>110000</v>
      </c>
      <c r="I473" s="12">
        <v>0</v>
      </c>
      <c r="J473" s="98"/>
      <c r="M473" s="31"/>
    </row>
    <row r="474" spans="1:13" s="3" customFormat="1" ht="18.55" outlineLevel="1">
      <c r="A474" s="98"/>
      <c r="B474" s="574" t="s">
        <v>2</v>
      </c>
      <c r="C474" s="111" t="s">
        <v>39</v>
      </c>
      <c r="D474" s="78" t="s">
        <v>14</v>
      </c>
      <c r="E474" s="15" t="s">
        <v>1</v>
      </c>
      <c r="F474" s="586">
        <v>3</v>
      </c>
      <c r="G474" s="586">
        <v>1</v>
      </c>
      <c r="H474" s="16">
        <v>0</v>
      </c>
      <c r="I474" s="17">
        <f>I472+H474</f>
        <v>2210000</v>
      </c>
      <c r="J474" s="98"/>
      <c r="M474" s="31"/>
    </row>
    <row r="475" spans="1:13" s="3" customFormat="1" ht="18.55" outlineLevel="1">
      <c r="A475" s="98"/>
      <c r="B475" s="575"/>
      <c r="C475" s="111" t="s">
        <v>39</v>
      </c>
      <c r="D475" s="79" t="s">
        <v>16</v>
      </c>
      <c r="E475" s="19" t="s">
        <v>1</v>
      </c>
      <c r="F475" s="587"/>
      <c r="G475" s="587"/>
      <c r="H475" s="20">
        <v>0</v>
      </c>
      <c r="I475" s="17">
        <f t="shared" si="18"/>
        <v>2210000</v>
      </c>
      <c r="J475" s="98"/>
      <c r="M475" s="31"/>
    </row>
    <row r="476" spans="1:13" s="3" customFormat="1" ht="18.55" outlineLevel="1">
      <c r="A476" s="98"/>
      <c r="B476" s="575"/>
      <c r="C476" s="111" t="s">
        <v>39</v>
      </c>
      <c r="D476" s="79" t="s">
        <v>9</v>
      </c>
      <c r="E476" s="19" t="s">
        <v>17</v>
      </c>
      <c r="F476" s="587"/>
      <c r="G476" s="587"/>
      <c r="H476" s="20">
        <v>10000</v>
      </c>
      <c r="I476" s="17">
        <f t="shared" si="18"/>
        <v>2220000</v>
      </c>
      <c r="J476" s="98"/>
      <c r="M476" s="31"/>
    </row>
    <row r="477" spans="1:13" s="3" customFormat="1" ht="18.55" outlineLevel="1">
      <c r="A477" s="98"/>
      <c r="B477" s="575"/>
      <c r="C477" s="111" t="s">
        <v>39</v>
      </c>
      <c r="D477" s="79" t="s">
        <v>111</v>
      </c>
      <c r="E477" s="19" t="s">
        <v>17</v>
      </c>
      <c r="F477" s="587"/>
      <c r="G477" s="587"/>
      <c r="H477" s="20">
        <v>0</v>
      </c>
      <c r="I477" s="17">
        <f t="shared" si="18"/>
        <v>2220000</v>
      </c>
      <c r="J477" s="98"/>
      <c r="M477" s="31"/>
    </row>
    <row r="478" spans="1:13" s="3" customFormat="1" ht="18.55" outlineLevel="1">
      <c r="A478" s="98"/>
      <c r="B478" s="576" t="s">
        <v>3</v>
      </c>
      <c r="C478" s="111" t="s">
        <v>39</v>
      </c>
      <c r="D478" s="32" t="s">
        <v>9</v>
      </c>
      <c r="E478" s="23" t="s">
        <v>1</v>
      </c>
      <c r="F478" s="585">
        <v>3</v>
      </c>
      <c r="G478" s="585">
        <v>0</v>
      </c>
      <c r="H478" s="24">
        <v>0</v>
      </c>
      <c r="I478" s="17">
        <f t="shared" si="18"/>
        <v>2220000</v>
      </c>
      <c r="J478" s="98"/>
      <c r="M478" s="31"/>
    </row>
    <row r="479" spans="1:13" s="3" customFormat="1" ht="18.55" outlineLevel="1">
      <c r="A479" s="98"/>
      <c r="B479" s="576"/>
      <c r="C479" s="111" t="s">
        <v>39</v>
      </c>
      <c r="D479" s="32" t="s">
        <v>24</v>
      </c>
      <c r="E479" s="23" t="s">
        <v>1</v>
      </c>
      <c r="F479" s="585"/>
      <c r="G479" s="585"/>
      <c r="H479" s="24">
        <v>0</v>
      </c>
      <c r="I479" s="17">
        <f t="shared" si="18"/>
        <v>2220000</v>
      </c>
      <c r="J479" s="98"/>
      <c r="M479" s="31"/>
    </row>
    <row r="480" spans="1:13" s="3" customFormat="1" ht="18.55" outlineLevel="1">
      <c r="A480" s="98"/>
      <c r="B480" s="576"/>
      <c r="C480" s="111" t="s">
        <v>39</v>
      </c>
      <c r="D480" s="32" t="s">
        <v>0</v>
      </c>
      <c r="E480" s="23" t="s">
        <v>17</v>
      </c>
      <c r="F480" s="585"/>
      <c r="G480" s="585"/>
      <c r="H480" s="24">
        <v>10000</v>
      </c>
      <c r="I480" s="17">
        <f t="shared" si="18"/>
        <v>2230000</v>
      </c>
      <c r="J480" s="98"/>
      <c r="M480" s="31"/>
    </row>
    <row r="481" spans="1:13" s="3" customFormat="1" ht="18.55" outlineLevel="1">
      <c r="A481" s="98"/>
      <c r="B481" s="576"/>
      <c r="C481" s="111" t="s">
        <v>39</v>
      </c>
      <c r="D481" s="32" t="s">
        <v>5</v>
      </c>
      <c r="E481" s="23" t="s">
        <v>17</v>
      </c>
      <c r="F481" s="585"/>
      <c r="G481" s="585"/>
      <c r="H481" s="24">
        <v>10000</v>
      </c>
      <c r="I481" s="17">
        <f t="shared" si="18"/>
        <v>2240000</v>
      </c>
      <c r="J481" s="98"/>
      <c r="M481" s="31"/>
    </row>
    <row r="482" spans="1:13" s="3" customFormat="1" ht="18.55" outlineLevel="1">
      <c r="A482" s="98"/>
      <c r="B482" s="574" t="s">
        <v>6</v>
      </c>
      <c r="C482" s="111" t="s">
        <v>39</v>
      </c>
      <c r="D482" s="78" t="s">
        <v>14</v>
      </c>
      <c r="E482" s="15" t="s">
        <v>1</v>
      </c>
      <c r="F482" s="586">
        <v>3</v>
      </c>
      <c r="G482" s="586">
        <v>1</v>
      </c>
      <c r="H482" s="16">
        <v>0</v>
      </c>
      <c r="I482" s="17">
        <f t="shared" si="18"/>
        <v>2240000</v>
      </c>
      <c r="J482" s="98"/>
      <c r="M482" s="31"/>
    </row>
    <row r="483" spans="1:13" s="3" customFormat="1" ht="18.55" outlineLevel="1">
      <c r="A483" s="98"/>
      <c r="B483" s="575"/>
      <c r="C483" s="111" t="s">
        <v>39</v>
      </c>
      <c r="D483" s="79" t="s">
        <v>0</v>
      </c>
      <c r="E483" s="19" t="s">
        <v>1</v>
      </c>
      <c r="F483" s="587"/>
      <c r="G483" s="587"/>
      <c r="H483" s="20">
        <v>0</v>
      </c>
      <c r="I483" s="17">
        <f t="shared" si="18"/>
        <v>2240000</v>
      </c>
      <c r="J483" s="98"/>
      <c r="M483" s="31"/>
    </row>
    <row r="484" spans="1:13" s="3" customFormat="1" ht="18.55" outlineLevel="1">
      <c r="A484" s="98"/>
      <c r="B484" s="575"/>
      <c r="C484" s="111" t="s">
        <v>39</v>
      </c>
      <c r="D484" s="79" t="s">
        <v>111</v>
      </c>
      <c r="E484" s="19" t="s">
        <v>17</v>
      </c>
      <c r="F484" s="587"/>
      <c r="G484" s="587"/>
      <c r="H484" s="20">
        <v>0</v>
      </c>
      <c r="I484" s="17">
        <f t="shared" si="18"/>
        <v>2240000</v>
      </c>
      <c r="J484" s="98"/>
      <c r="M484" s="31"/>
    </row>
    <row r="485" spans="1:13" s="3" customFormat="1" ht="18.55" outlineLevel="1">
      <c r="A485" s="98"/>
      <c r="B485" s="575"/>
      <c r="C485" s="111" t="s">
        <v>39</v>
      </c>
      <c r="D485" s="79" t="s">
        <v>16</v>
      </c>
      <c r="E485" s="19" t="s">
        <v>17</v>
      </c>
      <c r="F485" s="587"/>
      <c r="G485" s="587"/>
      <c r="H485" s="20">
        <v>10000</v>
      </c>
      <c r="I485" s="17">
        <f t="shared" si="18"/>
        <v>2250000</v>
      </c>
      <c r="J485" s="98"/>
      <c r="M485" s="31"/>
    </row>
    <row r="486" spans="1:13" s="3" customFormat="1" ht="18.55" outlineLevel="1">
      <c r="A486" s="98"/>
      <c r="B486" s="574" t="s">
        <v>7</v>
      </c>
      <c r="C486" s="111" t="s">
        <v>39</v>
      </c>
      <c r="D486" s="78" t="s">
        <v>25</v>
      </c>
      <c r="E486" s="15" t="s">
        <v>1</v>
      </c>
      <c r="F486" s="586">
        <v>3</v>
      </c>
      <c r="G486" s="586">
        <v>0</v>
      </c>
      <c r="H486" s="16">
        <v>0</v>
      </c>
      <c r="I486" s="17">
        <f>I485+H486</f>
        <v>2250000</v>
      </c>
      <c r="J486" s="98"/>
      <c r="M486" s="31"/>
    </row>
    <row r="487" spans="1:13" s="3" customFormat="1" ht="18.55" outlineLevel="1">
      <c r="A487" s="98"/>
      <c r="B487" s="575"/>
      <c r="C487" s="111" t="s">
        <v>39</v>
      </c>
      <c r="D487" s="79" t="s">
        <v>5</v>
      </c>
      <c r="E487" s="19" t="s">
        <v>1</v>
      </c>
      <c r="F487" s="587"/>
      <c r="G487" s="587"/>
      <c r="H487" s="20">
        <v>0</v>
      </c>
      <c r="I487" s="17">
        <f t="shared" ref="I487:I522" si="19">I486+H487</f>
        <v>2250000</v>
      </c>
      <c r="J487" s="98"/>
      <c r="M487" s="31"/>
    </row>
    <row r="488" spans="1:13" s="3" customFormat="1" ht="18.55" outlineLevel="1">
      <c r="A488" s="98"/>
      <c r="B488" s="575"/>
      <c r="C488" s="111" t="s">
        <v>39</v>
      </c>
      <c r="D488" s="79" t="s">
        <v>9</v>
      </c>
      <c r="E488" s="19" t="s">
        <v>17</v>
      </c>
      <c r="F488" s="587"/>
      <c r="G488" s="587"/>
      <c r="H488" s="20">
        <v>10000</v>
      </c>
      <c r="I488" s="17">
        <f t="shared" si="19"/>
        <v>2260000</v>
      </c>
      <c r="J488" s="98"/>
      <c r="M488" s="31"/>
    </row>
    <row r="489" spans="1:13" s="3" customFormat="1" ht="18.55" outlineLevel="1">
      <c r="A489" s="98"/>
      <c r="B489" s="575"/>
      <c r="C489" s="111" t="s">
        <v>39</v>
      </c>
      <c r="D489" s="79" t="s">
        <v>24</v>
      </c>
      <c r="E489" s="19" t="s">
        <v>17</v>
      </c>
      <c r="F489" s="587"/>
      <c r="G489" s="587"/>
      <c r="H489" s="20">
        <v>10000</v>
      </c>
      <c r="I489" s="17">
        <f t="shared" si="19"/>
        <v>2270000</v>
      </c>
      <c r="J489" s="98"/>
      <c r="M489" s="31"/>
    </row>
    <row r="490" spans="1:13" s="3" customFormat="1" ht="18.55" outlineLevel="1">
      <c r="A490" s="98"/>
      <c r="B490" s="576" t="s">
        <v>8</v>
      </c>
      <c r="C490" s="111" t="s">
        <v>39</v>
      </c>
      <c r="D490" s="32" t="s">
        <v>25</v>
      </c>
      <c r="E490" s="23" t="str">
        <f>E486</f>
        <v>Thắng</v>
      </c>
      <c r="F490" s="585">
        <v>3</v>
      </c>
      <c r="G490" s="585">
        <v>1</v>
      </c>
      <c r="H490" s="24">
        <v>0</v>
      </c>
      <c r="I490" s="17">
        <f t="shared" si="19"/>
        <v>2270000</v>
      </c>
      <c r="J490" s="98"/>
      <c r="M490" s="31"/>
    </row>
    <row r="491" spans="1:13" s="3" customFormat="1" ht="18.55" outlineLevel="1">
      <c r="A491" s="98"/>
      <c r="B491" s="576"/>
      <c r="C491" s="111" t="s">
        <v>39</v>
      </c>
      <c r="D491" s="32" t="s">
        <v>16</v>
      </c>
      <c r="E491" s="23" t="s">
        <v>1</v>
      </c>
      <c r="F491" s="585"/>
      <c r="G491" s="585"/>
      <c r="H491" s="24">
        <v>0</v>
      </c>
      <c r="I491" s="17">
        <f t="shared" si="19"/>
        <v>2270000</v>
      </c>
      <c r="J491" s="98"/>
      <c r="M491" s="31"/>
    </row>
    <row r="492" spans="1:13" s="3" customFormat="1" ht="18.55" outlineLevel="1">
      <c r="A492" s="98"/>
      <c r="B492" s="576"/>
      <c r="C492" s="111" t="s">
        <v>39</v>
      </c>
      <c r="D492" s="32" t="s">
        <v>14</v>
      </c>
      <c r="E492" s="23" t="s">
        <v>17</v>
      </c>
      <c r="F492" s="585"/>
      <c r="G492" s="585"/>
      <c r="H492" s="24">
        <v>10000</v>
      </c>
      <c r="I492" s="17">
        <f t="shared" si="19"/>
        <v>2280000</v>
      </c>
      <c r="J492" s="98"/>
      <c r="M492" s="31"/>
    </row>
    <row r="493" spans="1:13" s="3" customFormat="1" ht="18.55" outlineLevel="1">
      <c r="A493" s="98"/>
      <c r="B493" s="576"/>
      <c r="C493" s="111" t="s">
        <v>39</v>
      </c>
      <c r="D493" s="32" t="s">
        <v>111</v>
      </c>
      <c r="E493" s="23" t="s">
        <v>17</v>
      </c>
      <c r="F493" s="585"/>
      <c r="G493" s="585"/>
      <c r="H493" s="24">
        <v>0</v>
      </c>
      <c r="I493" s="17">
        <f t="shared" si="19"/>
        <v>2280000</v>
      </c>
      <c r="J493" s="98"/>
      <c r="M493" s="31"/>
    </row>
    <row r="494" spans="1:13" s="3" customFormat="1" ht="18.55" outlineLevel="1">
      <c r="A494" s="98"/>
      <c r="B494" s="574" t="s">
        <v>10</v>
      </c>
      <c r="C494" s="111" t="s">
        <v>39</v>
      </c>
      <c r="D494" s="78" t="s">
        <v>0</v>
      </c>
      <c r="E494" s="15" t="s">
        <v>1</v>
      </c>
      <c r="F494" s="586">
        <v>3</v>
      </c>
      <c r="G494" s="586">
        <v>2</v>
      </c>
      <c r="H494" s="16">
        <v>0</v>
      </c>
      <c r="I494" s="17">
        <f t="shared" si="19"/>
        <v>2280000</v>
      </c>
      <c r="J494" s="98"/>
      <c r="M494" s="31"/>
    </row>
    <row r="495" spans="1:13" s="3" customFormat="1" ht="18.55" outlineLevel="1">
      <c r="A495" s="98"/>
      <c r="B495" s="575"/>
      <c r="C495" s="111" t="s">
        <v>39</v>
      </c>
      <c r="D495" s="79" t="s">
        <v>111</v>
      </c>
      <c r="E495" s="19" t="s">
        <v>1</v>
      </c>
      <c r="F495" s="587"/>
      <c r="G495" s="587"/>
      <c r="H495" s="20">
        <v>0</v>
      </c>
      <c r="I495" s="17">
        <f t="shared" si="19"/>
        <v>2280000</v>
      </c>
      <c r="J495" s="98"/>
      <c r="M495" s="31"/>
    </row>
    <row r="496" spans="1:13" s="3" customFormat="1" ht="18.55" outlineLevel="1">
      <c r="A496" s="98"/>
      <c r="B496" s="575"/>
      <c r="C496" s="111" t="s">
        <v>39</v>
      </c>
      <c r="D496" s="79" t="s">
        <v>14</v>
      </c>
      <c r="E496" s="19" t="s">
        <v>17</v>
      </c>
      <c r="F496" s="587"/>
      <c r="G496" s="587"/>
      <c r="H496" s="20">
        <v>10000</v>
      </c>
      <c r="I496" s="17">
        <f t="shared" si="19"/>
        <v>2290000</v>
      </c>
      <c r="J496" s="98"/>
      <c r="M496" s="31"/>
    </row>
    <row r="497" spans="1:13" s="3" customFormat="1" ht="18.55" outlineLevel="1">
      <c r="A497" s="98"/>
      <c r="B497" s="575"/>
      <c r="C497" s="111" t="s">
        <v>39</v>
      </c>
      <c r="D497" s="79" t="s">
        <v>5</v>
      </c>
      <c r="E497" s="19" t="s">
        <v>17</v>
      </c>
      <c r="F497" s="587"/>
      <c r="G497" s="587"/>
      <c r="H497" s="20">
        <v>10000</v>
      </c>
      <c r="I497" s="17">
        <f t="shared" si="19"/>
        <v>2300000</v>
      </c>
      <c r="J497" s="98"/>
      <c r="M497" s="31"/>
    </row>
    <row r="498" spans="1:13" s="3" customFormat="1" ht="18.55" outlineLevel="1">
      <c r="A498" s="98"/>
      <c r="B498" s="576" t="s">
        <v>31</v>
      </c>
      <c r="C498" s="111" t="s">
        <v>39</v>
      </c>
      <c r="D498" s="32" t="s">
        <v>25</v>
      </c>
      <c r="E498" s="23" t="s">
        <v>1</v>
      </c>
      <c r="F498" s="585">
        <v>3</v>
      </c>
      <c r="G498" s="585">
        <v>2</v>
      </c>
      <c r="H498" s="24">
        <v>0</v>
      </c>
      <c r="I498" s="17">
        <f t="shared" si="19"/>
        <v>2300000</v>
      </c>
      <c r="J498" s="98"/>
      <c r="M498" s="31"/>
    </row>
    <row r="499" spans="1:13" s="3" customFormat="1" ht="18.55" outlineLevel="1">
      <c r="A499" s="98"/>
      <c r="B499" s="576"/>
      <c r="C499" s="111" t="s">
        <v>39</v>
      </c>
      <c r="D499" s="32" t="s">
        <v>16</v>
      </c>
      <c r="E499" s="23" t="s">
        <v>1</v>
      </c>
      <c r="F499" s="585"/>
      <c r="G499" s="585"/>
      <c r="H499" s="24">
        <v>0</v>
      </c>
      <c r="I499" s="17">
        <f t="shared" si="19"/>
        <v>2300000</v>
      </c>
      <c r="J499" s="98"/>
      <c r="M499" s="31"/>
    </row>
    <row r="500" spans="1:13" s="3" customFormat="1" ht="18.55" outlineLevel="1">
      <c r="A500" s="98"/>
      <c r="B500" s="576"/>
      <c r="C500" s="111" t="s">
        <v>39</v>
      </c>
      <c r="D500" s="32" t="s">
        <v>0</v>
      </c>
      <c r="E500" s="23" t="s">
        <v>17</v>
      </c>
      <c r="F500" s="585"/>
      <c r="G500" s="585"/>
      <c r="H500" s="24">
        <v>10000</v>
      </c>
      <c r="I500" s="17">
        <f t="shared" si="19"/>
        <v>2310000</v>
      </c>
      <c r="J500" s="98"/>
      <c r="M500" s="31"/>
    </row>
    <row r="501" spans="1:13" s="3" customFormat="1" ht="18.55" outlineLevel="1">
      <c r="A501" s="98"/>
      <c r="B501" s="576"/>
      <c r="C501" s="111" t="s">
        <v>39</v>
      </c>
      <c r="D501" s="32" t="s">
        <v>111</v>
      </c>
      <c r="E501" s="23" t="s">
        <v>17</v>
      </c>
      <c r="F501" s="585"/>
      <c r="G501" s="585"/>
      <c r="H501" s="24">
        <v>0</v>
      </c>
      <c r="I501" s="17">
        <f t="shared" si="19"/>
        <v>2310000</v>
      </c>
      <c r="J501" s="98"/>
      <c r="M501" s="31"/>
    </row>
    <row r="502" spans="1:13" s="3" customFormat="1" ht="18.55" outlineLevel="1">
      <c r="A502" s="98"/>
      <c r="B502" s="574" t="s">
        <v>36</v>
      </c>
      <c r="C502" s="111" t="s">
        <v>39</v>
      </c>
      <c r="D502" s="78" t="s">
        <v>5</v>
      </c>
      <c r="E502" s="15" t="s">
        <v>1</v>
      </c>
      <c r="F502" s="586">
        <v>3</v>
      </c>
      <c r="G502" s="586">
        <v>1</v>
      </c>
      <c r="H502" s="16">
        <v>0</v>
      </c>
      <c r="I502" s="17">
        <f t="shared" si="19"/>
        <v>2310000</v>
      </c>
      <c r="J502" s="98"/>
      <c r="M502" s="31"/>
    </row>
    <row r="503" spans="1:13" s="3" customFormat="1" ht="18.55" outlineLevel="1">
      <c r="A503" s="98"/>
      <c r="B503" s="575"/>
      <c r="C503" s="111" t="s">
        <v>39</v>
      </c>
      <c r="D503" s="79" t="s">
        <v>16</v>
      </c>
      <c r="E503" s="19" t="s">
        <v>1</v>
      </c>
      <c r="F503" s="587"/>
      <c r="G503" s="587"/>
      <c r="H503" s="20">
        <v>0</v>
      </c>
      <c r="I503" s="17">
        <f t="shared" si="19"/>
        <v>2310000</v>
      </c>
      <c r="J503" s="98"/>
      <c r="M503" s="31"/>
    </row>
    <row r="504" spans="1:13" s="3" customFormat="1" ht="18.55" outlineLevel="1">
      <c r="A504" s="98"/>
      <c r="B504" s="575"/>
      <c r="C504" s="111" t="s">
        <v>39</v>
      </c>
      <c r="D504" s="79" t="s">
        <v>118</v>
      </c>
      <c r="E504" s="19" t="s">
        <v>17</v>
      </c>
      <c r="F504" s="587"/>
      <c r="G504" s="587"/>
      <c r="H504" s="20">
        <v>10000</v>
      </c>
      <c r="I504" s="17">
        <f t="shared" si="19"/>
        <v>2320000</v>
      </c>
      <c r="J504" s="98"/>
      <c r="M504" s="31"/>
    </row>
    <row r="505" spans="1:13" s="3" customFormat="1" ht="18.55" outlineLevel="1">
      <c r="A505" s="98"/>
      <c r="B505" s="575"/>
      <c r="C505" s="111" t="s">
        <v>39</v>
      </c>
      <c r="D505" s="79" t="s">
        <v>111</v>
      </c>
      <c r="E505" s="19" t="s">
        <v>17</v>
      </c>
      <c r="F505" s="587"/>
      <c r="G505" s="587"/>
      <c r="H505" s="20">
        <v>0</v>
      </c>
      <c r="I505" s="17">
        <f t="shared" si="19"/>
        <v>2320000</v>
      </c>
      <c r="J505" s="98"/>
      <c r="M505" s="31"/>
    </row>
    <row r="506" spans="1:13" s="3" customFormat="1" ht="18.55">
      <c r="A506" s="98"/>
      <c r="B506" s="6" t="s">
        <v>170</v>
      </c>
      <c r="C506" s="7"/>
      <c r="D506" s="77"/>
      <c r="E506" s="9"/>
      <c r="F506" s="10"/>
      <c r="G506" s="10"/>
      <c r="H506" s="11">
        <f>SUM(H507:H526)</f>
        <v>100000</v>
      </c>
      <c r="I506" s="12">
        <v>0</v>
      </c>
      <c r="J506" s="98"/>
      <c r="M506" s="31"/>
    </row>
    <row r="507" spans="1:13" s="3" customFormat="1" ht="18.55" outlineLevel="1">
      <c r="A507" s="98"/>
      <c r="B507" s="576" t="s">
        <v>2</v>
      </c>
      <c r="C507" s="111" t="s">
        <v>39</v>
      </c>
      <c r="D507" s="32" t="s">
        <v>23</v>
      </c>
      <c r="E507" s="23" t="s">
        <v>1</v>
      </c>
      <c r="F507" s="585">
        <v>3</v>
      </c>
      <c r="G507" s="585">
        <v>2</v>
      </c>
      <c r="H507" s="24">
        <v>0</v>
      </c>
      <c r="I507" s="17">
        <f>I505+H507</f>
        <v>2320000</v>
      </c>
      <c r="J507" s="98"/>
      <c r="M507" s="31"/>
    </row>
    <row r="508" spans="1:13" s="3" customFormat="1" ht="18.55" outlineLevel="1">
      <c r="A508" s="98"/>
      <c r="B508" s="576"/>
      <c r="C508" s="111" t="s">
        <v>39</v>
      </c>
      <c r="D508" s="32" t="s">
        <v>118</v>
      </c>
      <c r="E508" s="23" t="s">
        <v>1</v>
      </c>
      <c r="F508" s="585"/>
      <c r="G508" s="585"/>
      <c r="H508" s="24">
        <v>0</v>
      </c>
      <c r="I508" s="17">
        <f t="shared" si="19"/>
        <v>2320000</v>
      </c>
      <c r="J508" s="98"/>
      <c r="M508" s="31"/>
    </row>
    <row r="509" spans="1:13" s="3" customFormat="1" ht="18.55" outlineLevel="1">
      <c r="A509" s="98"/>
      <c r="B509" s="576"/>
      <c r="C509" s="111" t="s">
        <v>39</v>
      </c>
      <c r="D509" s="32" t="s">
        <v>5</v>
      </c>
      <c r="E509" s="23" t="s">
        <v>17</v>
      </c>
      <c r="F509" s="585"/>
      <c r="G509" s="585"/>
      <c r="H509" s="24">
        <v>10000</v>
      </c>
      <c r="I509" s="17">
        <f t="shared" si="19"/>
        <v>2330000</v>
      </c>
      <c r="J509" s="98"/>
      <c r="M509" s="31"/>
    </row>
    <row r="510" spans="1:13" s="3" customFormat="1" ht="18.55" outlineLevel="1">
      <c r="A510" s="98"/>
      <c r="B510" s="576"/>
      <c r="C510" s="111" t="s">
        <v>39</v>
      </c>
      <c r="D510" s="32" t="s">
        <v>15</v>
      </c>
      <c r="E510" s="23" t="s">
        <v>17</v>
      </c>
      <c r="F510" s="585"/>
      <c r="G510" s="585"/>
      <c r="H510" s="24">
        <v>10000</v>
      </c>
      <c r="I510" s="17">
        <f t="shared" si="19"/>
        <v>2340000</v>
      </c>
      <c r="J510" s="98"/>
      <c r="M510" s="31"/>
    </row>
    <row r="511" spans="1:13" s="3" customFormat="1" ht="18.55" outlineLevel="1">
      <c r="A511" s="98"/>
      <c r="B511" s="574" t="s">
        <v>3</v>
      </c>
      <c r="C511" s="111" t="s">
        <v>39</v>
      </c>
      <c r="D511" s="78" t="s">
        <v>15</v>
      </c>
      <c r="E511" s="15" t="s">
        <v>1</v>
      </c>
      <c r="F511" s="586">
        <v>3</v>
      </c>
      <c r="G511" s="586">
        <v>1</v>
      </c>
      <c r="H511" s="16">
        <v>0</v>
      </c>
      <c r="I511" s="17">
        <f t="shared" si="19"/>
        <v>2340000</v>
      </c>
      <c r="J511" s="98"/>
      <c r="M511" s="31"/>
    </row>
    <row r="512" spans="1:13" s="3" customFormat="1" ht="18.55" outlineLevel="1">
      <c r="A512" s="98"/>
      <c r="B512" s="575"/>
      <c r="C512" s="111" t="s">
        <v>39</v>
      </c>
      <c r="D512" s="79" t="s">
        <v>5</v>
      </c>
      <c r="E512" s="19" t="s">
        <v>1</v>
      </c>
      <c r="F512" s="587"/>
      <c r="G512" s="587"/>
      <c r="H512" s="20">
        <v>0</v>
      </c>
      <c r="I512" s="17">
        <f t="shared" si="19"/>
        <v>2340000</v>
      </c>
      <c r="J512" s="98"/>
      <c r="M512" s="31"/>
    </row>
    <row r="513" spans="1:13" s="3" customFormat="1" ht="18.55" outlineLevel="1">
      <c r="A513" s="98"/>
      <c r="B513" s="575"/>
      <c r="C513" s="111" t="s">
        <v>39</v>
      </c>
      <c r="D513" s="79" t="s">
        <v>23</v>
      </c>
      <c r="E513" s="19" t="s">
        <v>17</v>
      </c>
      <c r="F513" s="587"/>
      <c r="G513" s="587"/>
      <c r="H513" s="20">
        <v>10000</v>
      </c>
      <c r="I513" s="17">
        <f t="shared" si="19"/>
        <v>2350000</v>
      </c>
      <c r="J513" s="98"/>
      <c r="M513" s="31"/>
    </row>
    <row r="514" spans="1:13" s="3" customFormat="1" ht="18.55" outlineLevel="1">
      <c r="A514" s="98"/>
      <c r="B514" s="575"/>
      <c r="C514" s="111" t="s">
        <v>39</v>
      </c>
      <c r="D514" s="79" t="s">
        <v>24</v>
      </c>
      <c r="E514" s="19" t="s">
        <v>17</v>
      </c>
      <c r="F514" s="587"/>
      <c r="G514" s="587"/>
      <c r="H514" s="20">
        <v>10000</v>
      </c>
      <c r="I514" s="17">
        <f t="shared" si="19"/>
        <v>2360000</v>
      </c>
      <c r="J514" s="98"/>
      <c r="M514" s="31"/>
    </row>
    <row r="515" spans="1:13" s="3" customFormat="1" ht="18.55" outlineLevel="1">
      <c r="A515" s="98"/>
      <c r="B515" s="576" t="s">
        <v>6</v>
      </c>
      <c r="C515" s="111" t="s">
        <v>39</v>
      </c>
      <c r="D515" s="32" t="s">
        <v>15</v>
      </c>
      <c r="E515" s="23" t="s">
        <v>1</v>
      </c>
      <c r="F515" s="585">
        <v>3</v>
      </c>
      <c r="G515" s="585">
        <v>0</v>
      </c>
      <c r="H515" s="24">
        <v>0</v>
      </c>
      <c r="I515" s="17">
        <f t="shared" si="19"/>
        <v>2360000</v>
      </c>
      <c r="J515" s="98"/>
      <c r="M515" s="31"/>
    </row>
    <row r="516" spans="1:13" s="3" customFormat="1" ht="18.55" outlineLevel="1">
      <c r="A516" s="98"/>
      <c r="B516" s="576"/>
      <c r="C516" s="111" t="s">
        <v>39</v>
      </c>
      <c r="D516" s="32" t="s">
        <v>0</v>
      </c>
      <c r="E516" s="23" t="s">
        <v>1</v>
      </c>
      <c r="F516" s="585"/>
      <c r="G516" s="585"/>
      <c r="H516" s="24">
        <v>0</v>
      </c>
      <c r="I516" s="17">
        <f t="shared" si="19"/>
        <v>2360000</v>
      </c>
      <c r="J516" s="98"/>
      <c r="M516" s="31"/>
    </row>
    <row r="517" spans="1:13" s="3" customFormat="1" ht="18.55" outlineLevel="1">
      <c r="A517" s="98"/>
      <c r="B517" s="576"/>
      <c r="C517" s="111" t="s">
        <v>39</v>
      </c>
      <c r="D517" s="32" t="s">
        <v>23</v>
      </c>
      <c r="E517" s="23" t="s">
        <v>17</v>
      </c>
      <c r="F517" s="585"/>
      <c r="G517" s="585"/>
      <c r="H517" s="24">
        <v>10000</v>
      </c>
      <c r="I517" s="17">
        <f t="shared" si="19"/>
        <v>2370000</v>
      </c>
      <c r="J517" s="98"/>
      <c r="M517" s="31"/>
    </row>
    <row r="518" spans="1:13" s="3" customFormat="1" ht="18.55" outlineLevel="1">
      <c r="A518" s="98"/>
      <c r="B518" s="576"/>
      <c r="C518" s="111" t="s">
        <v>39</v>
      </c>
      <c r="D518" s="32" t="s">
        <v>24</v>
      </c>
      <c r="E518" s="23" t="s">
        <v>17</v>
      </c>
      <c r="F518" s="585"/>
      <c r="G518" s="585"/>
      <c r="H518" s="24">
        <v>10000</v>
      </c>
      <c r="I518" s="17">
        <f t="shared" si="19"/>
        <v>2380000</v>
      </c>
      <c r="J518" s="98"/>
      <c r="M518" s="31"/>
    </row>
    <row r="519" spans="1:13" s="3" customFormat="1" ht="18.55" outlineLevel="1">
      <c r="A519" s="98"/>
      <c r="B519" s="574" t="s">
        <v>7</v>
      </c>
      <c r="C519" s="111" t="s">
        <v>39</v>
      </c>
      <c r="D519" s="78" t="s">
        <v>23</v>
      </c>
      <c r="E519" s="15" t="s">
        <v>1</v>
      </c>
      <c r="F519" s="586">
        <v>3</v>
      </c>
      <c r="G519" s="586">
        <v>1</v>
      </c>
      <c r="H519" s="16">
        <v>0</v>
      </c>
      <c r="I519" s="17">
        <f t="shared" si="19"/>
        <v>2380000</v>
      </c>
      <c r="J519" s="98"/>
      <c r="M519" s="31"/>
    </row>
    <row r="520" spans="1:13" s="3" customFormat="1" ht="18.55" outlineLevel="1">
      <c r="A520" s="98"/>
      <c r="B520" s="575"/>
      <c r="C520" s="111" t="s">
        <v>39</v>
      </c>
      <c r="D520" s="79" t="s">
        <v>5</v>
      </c>
      <c r="E520" s="19" t="s">
        <v>1</v>
      </c>
      <c r="F520" s="587"/>
      <c r="G520" s="587"/>
      <c r="H520" s="20">
        <v>0</v>
      </c>
      <c r="I520" s="17">
        <f t="shared" si="19"/>
        <v>2380000</v>
      </c>
      <c r="J520" s="98"/>
      <c r="M520" s="31"/>
    </row>
    <row r="521" spans="1:13" s="3" customFormat="1" ht="18.55" outlineLevel="1">
      <c r="A521" s="98"/>
      <c r="B521" s="575"/>
      <c r="C521" s="111" t="s">
        <v>39</v>
      </c>
      <c r="D521" s="79" t="s">
        <v>0</v>
      </c>
      <c r="E521" s="19" t="s">
        <v>17</v>
      </c>
      <c r="F521" s="587"/>
      <c r="G521" s="587"/>
      <c r="H521" s="20">
        <v>10000</v>
      </c>
      <c r="I521" s="17">
        <f t="shared" si="19"/>
        <v>2390000</v>
      </c>
      <c r="J521" s="98"/>
      <c r="M521" s="31"/>
    </row>
    <row r="522" spans="1:13" s="3" customFormat="1" ht="18.55" outlineLevel="1">
      <c r="A522" s="98"/>
      <c r="B522" s="575"/>
      <c r="C522" s="111" t="s">
        <v>39</v>
      </c>
      <c r="D522" s="79" t="s">
        <v>24</v>
      </c>
      <c r="E522" s="19" t="s">
        <v>17</v>
      </c>
      <c r="F522" s="587"/>
      <c r="G522" s="587"/>
      <c r="H522" s="20">
        <v>10000</v>
      </c>
      <c r="I522" s="17">
        <f t="shared" si="19"/>
        <v>2400000</v>
      </c>
      <c r="J522" s="98"/>
      <c r="M522" s="31"/>
    </row>
    <row r="523" spans="1:13" s="3" customFormat="1" ht="18.55" outlineLevel="1">
      <c r="A523" s="98"/>
      <c r="B523" s="577" t="s">
        <v>8</v>
      </c>
      <c r="C523" s="110" t="s">
        <v>39</v>
      </c>
      <c r="D523" s="113" t="s">
        <v>24</v>
      </c>
      <c r="E523" s="75" t="s">
        <v>1</v>
      </c>
      <c r="F523" s="588">
        <v>3</v>
      </c>
      <c r="G523" s="588">
        <v>2</v>
      </c>
      <c r="H523" s="114">
        <v>0</v>
      </c>
      <c r="I523" s="17">
        <f>I522+H523</f>
        <v>2400000</v>
      </c>
      <c r="J523" s="98"/>
      <c r="M523" s="31"/>
    </row>
    <row r="524" spans="1:13" s="3" customFormat="1" ht="18.55" outlineLevel="1">
      <c r="A524" s="98"/>
      <c r="B524" s="576"/>
      <c r="C524" s="110" t="s">
        <v>39</v>
      </c>
      <c r="D524" s="32" t="s">
        <v>5</v>
      </c>
      <c r="E524" s="23" t="s">
        <v>1</v>
      </c>
      <c r="F524" s="585"/>
      <c r="G524" s="585"/>
      <c r="H524" s="24">
        <v>0</v>
      </c>
      <c r="I524" s="17">
        <f>I523+H524</f>
        <v>2400000</v>
      </c>
      <c r="J524" s="98"/>
      <c r="M524" s="31"/>
    </row>
    <row r="525" spans="1:13" s="3" customFormat="1" ht="18.55" outlineLevel="1">
      <c r="A525" s="98"/>
      <c r="B525" s="576"/>
      <c r="C525" s="110" t="s">
        <v>39</v>
      </c>
      <c r="D525" s="32" t="s">
        <v>0</v>
      </c>
      <c r="E525" s="23" t="s">
        <v>17</v>
      </c>
      <c r="F525" s="585"/>
      <c r="G525" s="585"/>
      <c r="H525" s="24">
        <v>10000</v>
      </c>
      <c r="I525" s="17">
        <f>I524+H525</f>
        <v>2410000</v>
      </c>
      <c r="J525" s="98"/>
      <c r="M525" s="31"/>
    </row>
    <row r="526" spans="1:13" s="3" customFormat="1" ht="18.55" outlineLevel="1">
      <c r="A526" s="98"/>
      <c r="B526" s="576"/>
      <c r="C526" s="110" t="s">
        <v>39</v>
      </c>
      <c r="D526" s="32" t="s">
        <v>15</v>
      </c>
      <c r="E526" s="23" t="s">
        <v>17</v>
      </c>
      <c r="F526" s="585"/>
      <c r="G526" s="585"/>
      <c r="H526" s="24">
        <v>10000</v>
      </c>
      <c r="I526" s="17">
        <f>I525+H526</f>
        <v>2420000</v>
      </c>
      <c r="J526" s="98"/>
      <c r="M526" s="31"/>
    </row>
    <row r="527" spans="1:13" s="3" customFormat="1" ht="18.55">
      <c r="A527" s="98"/>
      <c r="B527" s="6" t="s">
        <v>171</v>
      </c>
      <c r="C527" s="7"/>
      <c r="D527" s="77"/>
      <c r="E527" s="9"/>
      <c r="F527" s="10"/>
      <c r="G527" s="10"/>
      <c r="H527" s="11">
        <f>SUM(H528:H551)</f>
        <v>120000</v>
      </c>
      <c r="I527" s="12">
        <v>0</v>
      </c>
      <c r="J527" s="98"/>
      <c r="M527" s="31"/>
    </row>
    <row r="528" spans="1:13" s="3" customFormat="1" ht="18.55" outlineLevel="1">
      <c r="A528" s="98"/>
      <c r="B528" s="574" t="s">
        <v>2</v>
      </c>
      <c r="C528" s="111" t="s">
        <v>39</v>
      </c>
      <c r="D528" s="78" t="s">
        <v>5</v>
      </c>
      <c r="E528" s="15" t="s">
        <v>1</v>
      </c>
      <c r="F528" s="586">
        <v>3</v>
      </c>
      <c r="G528" s="586">
        <v>2</v>
      </c>
      <c r="H528" s="16">
        <v>0</v>
      </c>
      <c r="I528" s="17">
        <f>I526+H528</f>
        <v>2420000</v>
      </c>
      <c r="J528" s="98"/>
      <c r="M528" s="31"/>
    </row>
    <row r="529" spans="1:13" s="3" customFormat="1" ht="18.55" outlineLevel="1">
      <c r="A529" s="98"/>
      <c r="B529" s="575"/>
      <c r="C529" s="111" t="s">
        <v>39</v>
      </c>
      <c r="D529" s="79" t="s">
        <v>0</v>
      </c>
      <c r="E529" s="19" t="s">
        <v>1</v>
      </c>
      <c r="F529" s="587"/>
      <c r="G529" s="587"/>
      <c r="H529" s="20">
        <v>0</v>
      </c>
      <c r="I529" s="17">
        <f>I528+H529</f>
        <v>2420000</v>
      </c>
      <c r="J529" s="98"/>
      <c r="M529" s="31"/>
    </row>
    <row r="530" spans="1:13" s="3" customFormat="1" ht="18.55" outlineLevel="1">
      <c r="A530" s="98"/>
      <c r="B530" s="575"/>
      <c r="C530" s="111" t="s">
        <v>39</v>
      </c>
      <c r="D530" s="79" t="s">
        <v>24</v>
      </c>
      <c r="E530" s="19" t="s">
        <v>17</v>
      </c>
      <c r="F530" s="587"/>
      <c r="G530" s="587"/>
      <c r="H530" s="20">
        <v>10000</v>
      </c>
      <c r="I530" s="17">
        <f t="shared" ref="I530:I536" si="20">I529+H530</f>
        <v>2430000</v>
      </c>
      <c r="J530" s="98"/>
      <c r="M530" s="31"/>
    </row>
    <row r="531" spans="1:13" s="3" customFormat="1" ht="18.55" outlineLevel="1">
      <c r="A531" s="98"/>
      <c r="B531" s="575"/>
      <c r="C531" s="111" t="s">
        <v>39</v>
      </c>
      <c r="D531" s="79" t="s">
        <v>16</v>
      </c>
      <c r="E531" s="19" t="s">
        <v>17</v>
      </c>
      <c r="F531" s="587"/>
      <c r="G531" s="587"/>
      <c r="H531" s="20">
        <v>10000</v>
      </c>
      <c r="I531" s="17">
        <f t="shared" si="20"/>
        <v>2440000</v>
      </c>
      <c r="J531" s="98"/>
      <c r="M531" s="31"/>
    </row>
    <row r="532" spans="1:13" s="3" customFormat="1" ht="18.55" outlineLevel="1">
      <c r="A532" s="98"/>
      <c r="B532" s="576" t="s">
        <v>3</v>
      </c>
      <c r="C532" s="111" t="s">
        <v>39</v>
      </c>
      <c r="D532" s="32" t="s">
        <v>4</v>
      </c>
      <c r="E532" s="23" t="s">
        <v>1</v>
      </c>
      <c r="F532" s="585">
        <v>3</v>
      </c>
      <c r="G532" s="585">
        <v>2</v>
      </c>
      <c r="H532" s="24">
        <v>0</v>
      </c>
      <c r="I532" s="17">
        <f t="shared" si="20"/>
        <v>2440000</v>
      </c>
      <c r="J532" s="98"/>
      <c r="M532" s="31"/>
    </row>
    <row r="533" spans="1:13" s="3" customFormat="1" ht="18.55" outlineLevel="1">
      <c r="A533" s="98"/>
      <c r="B533" s="576"/>
      <c r="C533" s="111" t="s">
        <v>39</v>
      </c>
      <c r="D533" s="32" t="s">
        <v>15</v>
      </c>
      <c r="E533" s="23" t="s">
        <v>1</v>
      </c>
      <c r="F533" s="585"/>
      <c r="G533" s="585"/>
      <c r="H533" s="24">
        <v>0</v>
      </c>
      <c r="I533" s="17">
        <f>I532+H533</f>
        <v>2440000</v>
      </c>
      <c r="J533" s="98"/>
      <c r="M533" s="31"/>
    </row>
    <row r="534" spans="1:13" s="3" customFormat="1" ht="18.55" outlineLevel="1">
      <c r="A534" s="98"/>
      <c r="B534" s="576"/>
      <c r="C534" s="111" t="s">
        <v>39</v>
      </c>
      <c r="D534" s="32" t="s">
        <v>23</v>
      </c>
      <c r="E534" s="23" t="s">
        <v>17</v>
      </c>
      <c r="F534" s="585"/>
      <c r="G534" s="585"/>
      <c r="H534" s="24">
        <v>10000</v>
      </c>
      <c r="I534" s="17">
        <f t="shared" si="20"/>
        <v>2450000</v>
      </c>
      <c r="J534" s="98"/>
      <c r="M534" s="31"/>
    </row>
    <row r="535" spans="1:13" s="3" customFormat="1" ht="18.55" outlineLevel="1">
      <c r="A535" s="98"/>
      <c r="B535" s="576"/>
      <c r="C535" s="111" t="s">
        <v>39</v>
      </c>
      <c r="D535" s="32" t="s">
        <v>0</v>
      </c>
      <c r="E535" s="23" t="s">
        <v>17</v>
      </c>
      <c r="F535" s="585"/>
      <c r="G535" s="585"/>
      <c r="H535" s="24">
        <v>10000</v>
      </c>
      <c r="I535" s="17">
        <f t="shared" si="20"/>
        <v>2460000</v>
      </c>
      <c r="J535" s="98"/>
      <c r="M535" s="31"/>
    </row>
    <row r="536" spans="1:13" s="3" customFormat="1" ht="18.55" outlineLevel="1">
      <c r="A536" s="98"/>
      <c r="B536" s="574" t="s">
        <v>6</v>
      </c>
      <c r="C536" s="111" t="s">
        <v>39</v>
      </c>
      <c r="D536" s="78" t="s">
        <v>16</v>
      </c>
      <c r="E536" s="15" t="s">
        <v>1</v>
      </c>
      <c r="F536" s="586">
        <v>3</v>
      </c>
      <c r="G536" s="586">
        <v>1</v>
      </c>
      <c r="H536" s="16">
        <v>0</v>
      </c>
      <c r="I536" s="17">
        <f t="shared" si="20"/>
        <v>2460000</v>
      </c>
      <c r="J536" s="98"/>
      <c r="M536" s="31"/>
    </row>
    <row r="537" spans="1:13" s="3" customFormat="1" ht="18.55" outlineLevel="1">
      <c r="A537" s="98"/>
      <c r="B537" s="575"/>
      <c r="C537" s="111" t="s">
        <v>39</v>
      </c>
      <c r="D537" s="79" t="s">
        <v>24</v>
      </c>
      <c r="E537" s="19" t="s">
        <v>1</v>
      </c>
      <c r="F537" s="587"/>
      <c r="G537" s="587"/>
      <c r="H537" s="20">
        <v>0</v>
      </c>
      <c r="I537" s="17">
        <f t="shared" ref="I537:I551" si="21">I536+H537</f>
        <v>2460000</v>
      </c>
      <c r="J537" s="98"/>
      <c r="M537" s="31"/>
    </row>
    <row r="538" spans="1:13" s="3" customFormat="1" ht="18.55" outlineLevel="1">
      <c r="A538" s="98"/>
      <c r="B538" s="575"/>
      <c r="C538" s="111" t="s">
        <v>39</v>
      </c>
      <c r="D538" s="79" t="s">
        <v>5</v>
      </c>
      <c r="E538" s="19" t="s">
        <v>17</v>
      </c>
      <c r="F538" s="587"/>
      <c r="G538" s="587"/>
      <c r="H538" s="20">
        <v>10000</v>
      </c>
      <c r="I538" s="17">
        <f t="shared" si="21"/>
        <v>2470000</v>
      </c>
      <c r="J538" s="98"/>
      <c r="M538" s="31"/>
    </row>
    <row r="539" spans="1:13" s="3" customFormat="1" ht="18.55" outlineLevel="1">
      <c r="A539" s="98"/>
      <c r="B539" s="575"/>
      <c r="C539" s="111" t="s">
        <v>39</v>
      </c>
      <c r="D539" s="79" t="s">
        <v>15</v>
      </c>
      <c r="E539" s="19" t="s">
        <v>17</v>
      </c>
      <c r="F539" s="587"/>
      <c r="G539" s="587"/>
      <c r="H539" s="20">
        <v>10000</v>
      </c>
      <c r="I539" s="17">
        <f t="shared" si="21"/>
        <v>2480000</v>
      </c>
      <c r="J539" s="98"/>
      <c r="M539" s="31"/>
    </row>
    <row r="540" spans="1:13" s="3" customFormat="1" ht="18.55" outlineLevel="1">
      <c r="A540" s="98"/>
      <c r="B540" s="576" t="s">
        <v>7</v>
      </c>
      <c r="C540" s="111" t="s">
        <v>39</v>
      </c>
      <c r="D540" s="32" t="s">
        <v>4</v>
      </c>
      <c r="E540" s="23" t="str">
        <f>E536</f>
        <v>Thắng</v>
      </c>
      <c r="F540" s="585">
        <v>3</v>
      </c>
      <c r="G540" s="585">
        <v>2</v>
      </c>
      <c r="H540" s="24">
        <v>0</v>
      </c>
      <c r="I540" s="17">
        <f t="shared" si="21"/>
        <v>2480000</v>
      </c>
      <c r="J540" s="98"/>
      <c r="M540" s="31"/>
    </row>
    <row r="541" spans="1:13" s="3" customFormat="1" ht="18.55" outlineLevel="1">
      <c r="A541" s="98"/>
      <c r="B541" s="576"/>
      <c r="C541" s="111" t="s">
        <v>39</v>
      </c>
      <c r="D541" s="32" t="s">
        <v>24</v>
      </c>
      <c r="E541" s="23" t="s">
        <v>1</v>
      </c>
      <c r="F541" s="585"/>
      <c r="G541" s="585"/>
      <c r="H541" s="24">
        <v>0</v>
      </c>
      <c r="I541" s="17">
        <f t="shared" si="21"/>
        <v>2480000</v>
      </c>
      <c r="J541" s="98"/>
      <c r="M541" s="31"/>
    </row>
    <row r="542" spans="1:13" s="3" customFormat="1" ht="18.55" outlineLevel="1">
      <c r="A542" s="98"/>
      <c r="B542" s="576"/>
      <c r="C542" s="111" t="s">
        <v>39</v>
      </c>
      <c r="D542" s="32" t="s">
        <v>23</v>
      </c>
      <c r="E542" s="23" t="s">
        <v>17</v>
      </c>
      <c r="F542" s="585"/>
      <c r="G542" s="585"/>
      <c r="H542" s="24">
        <v>10000</v>
      </c>
      <c r="I542" s="17">
        <f t="shared" si="21"/>
        <v>2490000</v>
      </c>
      <c r="J542" s="98"/>
      <c r="M542" s="31"/>
    </row>
    <row r="543" spans="1:13" s="3" customFormat="1" ht="18.55" outlineLevel="1">
      <c r="A543" s="98"/>
      <c r="B543" s="576"/>
      <c r="C543" s="111" t="s">
        <v>39</v>
      </c>
      <c r="D543" s="32" t="s">
        <v>16</v>
      </c>
      <c r="E543" s="23" t="s">
        <v>17</v>
      </c>
      <c r="F543" s="585"/>
      <c r="G543" s="585"/>
      <c r="H543" s="24">
        <v>10000</v>
      </c>
      <c r="I543" s="17">
        <f t="shared" si="21"/>
        <v>2500000</v>
      </c>
      <c r="J543" s="98"/>
      <c r="M543" s="31"/>
    </row>
    <row r="544" spans="1:13" s="3" customFormat="1" ht="18.55" outlineLevel="1">
      <c r="A544" s="98"/>
      <c r="B544" s="574" t="s">
        <v>8</v>
      </c>
      <c r="C544" s="111" t="s">
        <v>39</v>
      </c>
      <c r="D544" s="78" t="s">
        <v>23</v>
      </c>
      <c r="E544" s="15" t="s">
        <v>1</v>
      </c>
      <c r="F544" s="586">
        <v>3</v>
      </c>
      <c r="G544" s="586">
        <v>2</v>
      </c>
      <c r="H544" s="16">
        <v>0</v>
      </c>
      <c r="I544" s="17">
        <f t="shared" si="21"/>
        <v>2500000</v>
      </c>
      <c r="J544" s="98"/>
      <c r="M544" s="31"/>
    </row>
    <row r="545" spans="1:13" s="3" customFormat="1" ht="18.55" outlineLevel="1">
      <c r="A545" s="98"/>
      <c r="B545" s="575"/>
      <c r="C545" s="111" t="s">
        <v>39</v>
      </c>
      <c r="D545" s="79" t="s">
        <v>5</v>
      </c>
      <c r="E545" s="19" t="s">
        <v>1</v>
      </c>
      <c r="F545" s="587"/>
      <c r="G545" s="587"/>
      <c r="H545" s="20">
        <v>0</v>
      </c>
      <c r="I545" s="17">
        <f t="shared" si="21"/>
        <v>2500000</v>
      </c>
      <c r="J545" s="98"/>
      <c r="M545" s="31"/>
    </row>
    <row r="546" spans="1:13" s="3" customFormat="1" ht="18.55" outlineLevel="1">
      <c r="A546" s="98"/>
      <c r="B546" s="575"/>
      <c r="C546" s="111" t="s">
        <v>39</v>
      </c>
      <c r="D546" s="79" t="s">
        <v>4</v>
      </c>
      <c r="E546" s="19" t="s">
        <v>17</v>
      </c>
      <c r="F546" s="587"/>
      <c r="G546" s="587"/>
      <c r="H546" s="20">
        <v>10000</v>
      </c>
      <c r="I546" s="17">
        <f t="shared" si="21"/>
        <v>2510000</v>
      </c>
      <c r="J546" s="98"/>
      <c r="M546" s="31"/>
    </row>
    <row r="547" spans="1:13" s="3" customFormat="1" ht="18.55" outlineLevel="1">
      <c r="A547" s="98"/>
      <c r="B547" s="575"/>
      <c r="C547" s="111" t="s">
        <v>39</v>
      </c>
      <c r="D547" s="79" t="s">
        <v>15</v>
      </c>
      <c r="E547" s="19" t="s">
        <v>17</v>
      </c>
      <c r="F547" s="587"/>
      <c r="G547" s="587"/>
      <c r="H547" s="20">
        <v>10000</v>
      </c>
      <c r="I547" s="17">
        <f t="shared" si="21"/>
        <v>2520000</v>
      </c>
      <c r="J547" s="98"/>
      <c r="M547" s="31"/>
    </row>
    <row r="548" spans="1:13" s="3" customFormat="1" ht="18.55" outlineLevel="1">
      <c r="A548" s="98"/>
      <c r="B548" s="576" t="s">
        <v>10</v>
      </c>
      <c r="C548" s="111" t="s">
        <v>39</v>
      </c>
      <c r="D548" s="32" t="s">
        <v>5</v>
      </c>
      <c r="E548" s="23" t="s">
        <v>1</v>
      </c>
      <c r="F548" s="585">
        <v>3</v>
      </c>
      <c r="G548" s="585">
        <v>1</v>
      </c>
      <c r="H548" s="24">
        <v>0</v>
      </c>
      <c r="I548" s="17">
        <f t="shared" si="21"/>
        <v>2520000</v>
      </c>
      <c r="J548" s="98"/>
      <c r="M548" s="31"/>
    </row>
    <row r="549" spans="1:13" s="3" customFormat="1" ht="18.55" outlineLevel="1">
      <c r="A549" s="98"/>
      <c r="B549" s="576"/>
      <c r="C549" s="111" t="s">
        <v>39</v>
      </c>
      <c r="D549" s="32" t="s">
        <v>16</v>
      </c>
      <c r="E549" s="23" t="s">
        <v>1</v>
      </c>
      <c r="F549" s="585"/>
      <c r="G549" s="585"/>
      <c r="H549" s="24">
        <v>0</v>
      </c>
      <c r="I549" s="17">
        <f t="shared" si="21"/>
        <v>2520000</v>
      </c>
      <c r="J549" s="98"/>
      <c r="M549" s="31"/>
    </row>
    <row r="550" spans="1:13" s="3" customFormat="1" ht="18.55" outlineLevel="1">
      <c r="A550" s="98"/>
      <c r="B550" s="576"/>
      <c r="C550" s="111" t="s">
        <v>39</v>
      </c>
      <c r="D550" s="32" t="s">
        <v>24</v>
      </c>
      <c r="E550" s="23" t="s">
        <v>17</v>
      </c>
      <c r="F550" s="585"/>
      <c r="G550" s="585"/>
      <c r="H550" s="24">
        <v>10000</v>
      </c>
      <c r="I550" s="17">
        <f t="shared" si="21"/>
        <v>2530000</v>
      </c>
      <c r="J550" s="98"/>
      <c r="M550" s="31"/>
    </row>
    <row r="551" spans="1:13" s="3" customFormat="1" ht="18.55" outlineLevel="1">
      <c r="A551" s="98"/>
      <c r="B551" s="576"/>
      <c r="C551" s="111" t="s">
        <v>39</v>
      </c>
      <c r="D551" s="32" t="s">
        <v>15</v>
      </c>
      <c r="E551" s="23" t="s">
        <v>17</v>
      </c>
      <c r="F551" s="585"/>
      <c r="G551" s="585"/>
      <c r="H551" s="24">
        <v>10000</v>
      </c>
      <c r="I551" s="17">
        <f t="shared" si="21"/>
        <v>2540000</v>
      </c>
      <c r="J551" s="98"/>
      <c r="M551" s="31"/>
    </row>
    <row r="552" spans="1:13" s="3" customFormat="1" ht="18.55">
      <c r="A552" s="98"/>
      <c r="B552" s="6" t="s">
        <v>172</v>
      </c>
      <c r="C552" s="7"/>
      <c r="D552" s="77"/>
      <c r="E552" s="9"/>
      <c r="F552" s="10"/>
      <c r="G552" s="10"/>
      <c r="H552" s="11">
        <f>SUM(H553:H584)</f>
        <v>160000</v>
      </c>
      <c r="I552" s="12">
        <v>0</v>
      </c>
      <c r="J552" s="98"/>
      <c r="M552" s="31"/>
    </row>
    <row r="553" spans="1:13" s="3" customFormat="1" ht="18.55" outlineLevel="1">
      <c r="A553" s="98"/>
      <c r="B553" s="574" t="s">
        <v>2</v>
      </c>
      <c r="C553" s="112" t="s">
        <v>39</v>
      </c>
      <c r="D553" s="78" t="s">
        <v>4</v>
      </c>
      <c r="E553" s="15" t="s">
        <v>1</v>
      </c>
      <c r="F553" s="586">
        <v>3</v>
      </c>
      <c r="G553" s="586">
        <v>1</v>
      </c>
      <c r="H553" s="16">
        <v>0</v>
      </c>
      <c r="I553" s="17">
        <f>I551+H553</f>
        <v>2540000</v>
      </c>
      <c r="J553" s="98"/>
      <c r="M553" s="31"/>
    </row>
    <row r="554" spans="1:13" s="3" customFormat="1" ht="18.55" outlineLevel="1">
      <c r="A554" s="98"/>
      <c r="B554" s="575"/>
      <c r="C554" s="112" t="s">
        <v>39</v>
      </c>
      <c r="D554" s="79" t="s">
        <v>15</v>
      </c>
      <c r="E554" s="19" t="s">
        <v>1</v>
      </c>
      <c r="F554" s="587"/>
      <c r="G554" s="587"/>
      <c r="H554" s="20">
        <v>0</v>
      </c>
      <c r="I554" s="17">
        <f>I553+H554</f>
        <v>2540000</v>
      </c>
      <c r="J554" s="98"/>
      <c r="M554" s="31"/>
    </row>
    <row r="555" spans="1:13" s="3" customFormat="1" ht="18.55" outlineLevel="1">
      <c r="A555" s="98"/>
      <c r="B555" s="575"/>
      <c r="C555" s="112" t="s">
        <v>39</v>
      </c>
      <c r="D555" s="79" t="s">
        <v>14</v>
      </c>
      <c r="E555" s="19" t="s">
        <v>17</v>
      </c>
      <c r="F555" s="587"/>
      <c r="G555" s="587"/>
      <c r="H555" s="20">
        <v>10000</v>
      </c>
      <c r="I555" s="17">
        <f t="shared" ref="I555:I584" si="22">I554+H555</f>
        <v>2550000</v>
      </c>
      <c r="J555" s="98"/>
      <c r="M555" s="31"/>
    </row>
    <row r="556" spans="1:13" s="3" customFormat="1" ht="18.55" outlineLevel="1">
      <c r="A556" s="98"/>
      <c r="B556" s="575"/>
      <c r="C556" s="112" t="s">
        <v>39</v>
      </c>
      <c r="D556" s="79" t="s">
        <v>16</v>
      </c>
      <c r="E556" s="19" t="s">
        <v>17</v>
      </c>
      <c r="F556" s="587"/>
      <c r="G556" s="587"/>
      <c r="H556" s="20">
        <v>10000</v>
      </c>
      <c r="I556" s="17">
        <f t="shared" si="22"/>
        <v>2560000</v>
      </c>
      <c r="J556" s="98"/>
      <c r="M556" s="31"/>
    </row>
    <row r="557" spans="1:13" s="3" customFormat="1" ht="18.55" outlineLevel="1">
      <c r="A557" s="98"/>
      <c r="B557" s="576" t="s">
        <v>3</v>
      </c>
      <c r="C557" s="112" t="s">
        <v>39</v>
      </c>
      <c r="D557" s="32" t="s">
        <v>23</v>
      </c>
      <c r="E557" s="23" t="s">
        <v>1</v>
      </c>
      <c r="F557" s="585">
        <v>3</v>
      </c>
      <c r="G557" s="585">
        <v>2</v>
      </c>
      <c r="H557" s="24">
        <v>0</v>
      </c>
      <c r="I557" s="17">
        <f t="shared" si="22"/>
        <v>2560000</v>
      </c>
      <c r="J557" s="98"/>
      <c r="M557" s="31"/>
    </row>
    <row r="558" spans="1:13" s="3" customFormat="1" ht="18.55" outlineLevel="1">
      <c r="A558" s="98"/>
      <c r="B558" s="576"/>
      <c r="C558" s="112" t="s">
        <v>39</v>
      </c>
      <c r="D558" s="32" t="s">
        <v>24</v>
      </c>
      <c r="E558" s="23" t="s">
        <v>1</v>
      </c>
      <c r="F558" s="585"/>
      <c r="G558" s="585"/>
      <c r="H558" s="24">
        <v>0</v>
      </c>
      <c r="I558" s="17">
        <f t="shared" si="22"/>
        <v>2560000</v>
      </c>
      <c r="J558" s="98"/>
      <c r="M558" s="31"/>
    </row>
    <row r="559" spans="1:13" s="3" customFormat="1" ht="17.850000000000001" customHeight="1" outlineLevel="1">
      <c r="A559" s="98"/>
      <c r="B559" s="576"/>
      <c r="C559" s="112" t="s">
        <v>39</v>
      </c>
      <c r="D559" s="32" t="s">
        <v>5</v>
      </c>
      <c r="E559" s="23" t="s">
        <v>17</v>
      </c>
      <c r="F559" s="585"/>
      <c r="G559" s="585"/>
      <c r="H559" s="24">
        <v>10000</v>
      </c>
      <c r="I559" s="17">
        <f t="shared" si="22"/>
        <v>2570000</v>
      </c>
      <c r="J559" s="98"/>
      <c r="M559" s="31"/>
    </row>
    <row r="560" spans="1:13" s="3" customFormat="1" ht="18.55" outlineLevel="1">
      <c r="A560" s="98"/>
      <c r="B560" s="576"/>
      <c r="C560" s="112" t="s">
        <v>39</v>
      </c>
      <c r="D560" s="32" t="s">
        <v>0</v>
      </c>
      <c r="E560" s="23" t="s">
        <v>17</v>
      </c>
      <c r="F560" s="585"/>
      <c r="G560" s="585"/>
      <c r="H560" s="24">
        <v>10000</v>
      </c>
      <c r="I560" s="17">
        <f t="shared" si="22"/>
        <v>2580000</v>
      </c>
      <c r="J560" s="98"/>
      <c r="M560" s="31"/>
    </row>
    <row r="561" spans="1:13" s="3" customFormat="1" ht="18.55" outlineLevel="1">
      <c r="A561" s="98"/>
      <c r="B561" s="574" t="s">
        <v>6</v>
      </c>
      <c r="C561" s="112" t="s">
        <v>39</v>
      </c>
      <c r="D561" s="78" t="s">
        <v>23</v>
      </c>
      <c r="E561" s="15" t="s">
        <v>1</v>
      </c>
      <c r="F561" s="586">
        <v>3</v>
      </c>
      <c r="G561" s="586">
        <v>2</v>
      </c>
      <c r="H561" s="16">
        <v>0</v>
      </c>
      <c r="I561" s="17">
        <f t="shared" si="22"/>
        <v>2580000</v>
      </c>
      <c r="J561" s="98"/>
      <c r="M561" s="31"/>
    </row>
    <row r="562" spans="1:13" s="3" customFormat="1" ht="18.55" outlineLevel="1">
      <c r="A562" s="98"/>
      <c r="B562" s="575"/>
      <c r="C562" s="112" t="s">
        <v>39</v>
      </c>
      <c r="D562" s="79" t="s">
        <v>24</v>
      </c>
      <c r="E562" s="19" t="s">
        <v>1</v>
      </c>
      <c r="F562" s="587"/>
      <c r="G562" s="587"/>
      <c r="H562" s="20">
        <v>0</v>
      </c>
      <c r="I562" s="17">
        <f t="shared" si="22"/>
        <v>2580000</v>
      </c>
      <c r="J562" s="98"/>
      <c r="M562" s="31"/>
    </row>
    <row r="563" spans="1:13" s="3" customFormat="1" ht="18.55" outlineLevel="1">
      <c r="A563" s="98"/>
      <c r="B563" s="575"/>
      <c r="C563" s="112" t="s">
        <v>39</v>
      </c>
      <c r="D563" s="79" t="s">
        <v>14</v>
      </c>
      <c r="E563" s="19" t="s">
        <v>17</v>
      </c>
      <c r="F563" s="587"/>
      <c r="G563" s="587"/>
      <c r="H563" s="20">
        <v>10000</v>
      </c>
      <c r="I563" s="17">
        <f t="shared" si="22"/>
        <v>2590000</v>
      </c>
      <c r="J563" s="98"/>
      <c r="M563" s="31"/>
    </row>
    <row r="564" spans="1:13" s="3" customFormat="1" ht="18.55" outlineLevel="1">
      <c r="A564" s="98"/>
      <c r="B564" s="575"/>
      <c r="C564" s="112" t="s">
        <v>39</v>
      </c>
      <c r="D564" s="79" t="s">
        <v>16</v>
      </c>
      <c r="E564" s="19" t="s">
        <v>17</v>
      </c>
      <c r="F564" s="587"/>
      <c r="G564" s="587"/>
      <c r="H564" s="20">
        <v>10000</v>
      </c>
      <c r="I564" s="17">
        <f t="shared" si="22"/>
        <v>2600000</v>
      </c>
      <c r="J564" s="98"/>
      <c r="M564" s="31"/>
    </row>
    <row r="565" spans="1:13" s="3" customFormat="1" ht="18.55" outlineLevel="1">
      <c r="A565" s="98"/>
      <c r="B565" s="576" t="s">
        <v>7</v>
      </c>
      <c r="C565" s="112" t="s">
        <v>39</v>
      </c>
      <c r="D565" s="32" t="s">
        <v>4</v>
      </c>
      <c r="E565" s="23" t="str">
        <f>E561</f>
        <v>Thắng</v>
      </c>
      <c r="F565" s="585">
        <v>3</v>
      </c>
      <c r="G565" s="585">
        <v>1</v>
      </c>
      <c r="H565" s="24">
        <v>0</v>
      </c>
      <c r="I565" s="17">
        <f t="shared" si="22"/>
        <v>2600000</v>
      </c>
      <c r="J565" s="98"/>
      <c r="M565" s="31"/>
    </row>
    <row r="566" spans="1:13" s="3" customFormat="1" ht="18.55" outlineLevel="1">
      <c r="A566" s="98"/>
      <c r="B566" s="576"/>
      <c r="C566" s="112" t="s">
        <v>39</v>
      </c>
      <c r="D566" s="32" t="s">
        <v>5</v>
      </c>
      <c r="E566" s="23" t="s">
        <v>1</v>
      </c>
      <c r="F566" s="585"/>
      <c r="G566" s="585"/>
      <c r="H566" s="24">
        <v>0</v>
      </c>
      <c r="I566" s="17">
        <f t="shared" si="22"/>
        <v>2600000</v>
      </c>
      <c r="J566" s="98"/>
      <c r="M566" s="31"/>
    </row>
    <row r="567" spans="1:13" s="3" customFormat="1" ht="18.55" outlineLevel="1">
      <c r="A567" s="98"/>
      <c r="B567" s="576"/>
      <c r="C567" s="112" t="s">
        <v>39</v>
      </c>
      <c r="D567" s="32" t="s">
        <v>0</v>
      </c>
      <c r="E567" s="23" t="s">
        <v>17</v>
      </c>
      <c r="F567" s="585"/>
      <c r="G567" s="585"/>
      <c r="H567" s="24">
        <v>10000</v>
      </c>
      <c r="I567" s="17">
        <f t="shared" si="22"/>
        <v>2610000</v>
      </c>
      <c r="J567" s="98"/>
      <c r="M567" s="31"/>
    </row>
    <row r="568" spans="1:13" s="3" customFormat="1" ht="18.55" outlineLevel="1">
      <c r="A568" s="98"/>
      <c r="B568" s="576"/>
      <c r="C568" s="112" t="s">
        <v>39</v>
      </c>
      <c r="D568" s="32" t="s">
        <v>15</v>
      </c>
      <c r="E568" s="23" t="s">
        <v>17</v>
      </c>
      <c r="F568" s="585"/>
      <c r="G568" s="585"/>
      <c r="H568" s="24">
        <v>10000</v>
      </c>
      <c r="I568" s="17">
        <f t="shared" si="22"/>
        <v>2620000</v>
      </c>
      <c r="J568" s="98"/>
      <c r="M568" s="31"/>
    </row>
    <row r="569" spans="1:13" s="3" customFormat="1" ht="18.55" outlineLevel="1">
      <c r="A569" s="98"/>
      <c r="B569" s="574" t="s">
        <v>8</v>
      </c>
      <c r="C569" s="112" t="s">
        <v>39</v>
      </c>
      <c r="D569" s="78" t="s">
        <v>23</v>
      </c>
      <c r="E569" s="15" t="s">
        <v>1</v>
      </c>
      <c r="F569" s="586">
        <v>3</v>
      </c>
      <c r="G569" s="586">
        <v>2</v>
      </c>
      <c r="H569" s="16">
        <v>0</v>
      </c>
      <c r="I569" s="17">
        <f t="shared" si="22"/>
        <v>2620000</v>
      </c>
      <c r="J569" s="98"/>
      <c r="M569" s="31"/>
    </row>
    <row r="570" spans="1:13" s="3" customFormat="1" ht="18.55" outlineLevel="1">
      <c r="A570" s="98"/>
      <c r="B570" s="575"/>
      <c r="C570" s="112" t="s">
        <v>39</v>
      </c>
      <c r="D570" s="79" t="s">
        <v>24</v>
      </c>
      <c r="E570" s="19" t="s">
        <v>1</v>
      </c>
      <c r="F570" s="587"/>
      <c r="G570" s="587"/>
      <c r="H570" s="20">
        <v>0</v>
      </c>
      <c r="I570" s="17">
        <f t="shared" si="22"/>
        <v>2620000</v>
      </c>
      <c r="J570" s="98"/>
      <c r="M570" s="31"/>
    </row>
    <row r="571" spans="1:13" s="3" customFormat="1" ht="18.55" outlineLevel="1">
      <c r="A571" s="98"/>
      <c r="B571" s="575"/>
      <c r="C571" s="112" t="s">
        <v>39</v>
      </c>
      <c r="D571" s="79" t="s">
        <v>14</v>
      </c>
      <c r="E571" s="19" t="s">
        <v>17</v>
      </c>
      <c r="F571" s="587"/>
      <c r="G571" s="587"/>
      <c r="H571" s="20">
        <v>10000</v>
      </c>
      <c r="I571" s="17">
        <f t="shared" si="22"/>
        <v>2630000</v>
      </c>
      <c r="J571" s="98"/>
      <c r="M571" s="31"/>
    </row>
    <row r="572" spans="1:13" s="3" customFormat="1" ht="18.55" outlineLevel="1">
      <c r="A572" s="98"/>
      <c r="B572" s="575"/>
      <c r="C572" s="112" t="s">
        <v>39</v>
      </c>
      <c r="D572" s="79" t="s">
        <v>16</v>
      </c>
      <c r="E572" s="19" t="s">
        <v>17</v>
      </c>
      <c r="F572" s="587"/>
      <c r="G572" s="587"/>
      <c r="H572" s="20">
        <v>10000</v>
      </c>
      <c r="I572" s="17">
        <f t="shared" si="22"/>
        <v>2640000</v>
      </c>
      <c r="J572" s="98"/>
      <c r="M572" s="31"/>
    </row>
    <row r="573" spans="1:13" s="3" customFormat="1" ht="18.55" outlineLevel="1">
      <c r="A573" s="98"/>
      <c r="B573" s="576" t="s">
        <v>10</v>
      </c>
      <c r="C573" s="112" t="s">
        <v>39</v>
      </c>
      <c r="D573" s="32" t="s">
        <v>23</v>
      </c>
      <c r="E573" s="23" t="s">
        <v>1</v>
      </c>
      <c r="F573" s="585">
        <v>3</v>
      </c>
      <c r="G573" s="585">
        <v>1</v>
      </c>
      <c r="H573" s="24">
        <v>0</v>
      </c>
      <c r="I573" s="17">
        <f t="shared" si="22"/>
        <v>2640000</v>
      </c>
      <c r="J573" s="98"/>
      <c r="M573" s="31"/>
    </row>
    <row r="574" spans="1:13" s="3" customFormat="1" ht="18.55" outlineLevel="1">
      <c r="A574" s="98"/>
      <c r="B574" s="576"/>
      <c r="C574" s="112" t="s">
        <v>39</v>
      </c>
      <c r="D574" s="32" t="s">
        <v>14</v>
      </c>
      <c r="E574" s="23" t="s">
        <v>1</v>
      </c>
      <c r="F574" s="585"/>
      <c r="G574" s="585"/>
      <c r="H574" s="24">
        <v>0</v>
      </c>
      <c r="I574" s="17">
        <f t="shared" si="22"/>
        <v>2640000</v>
      </c>
      <c r="J574" s="98"/>
      <c r="M574" s="31"/>
    </row>
    <row r="575" spans="1:13" s="3" customFormat="1" ht="18.55" outlineLevel="1">
      <c r="A575" s="98"/>
      <c r="B575" s="576"/>
      <c r="C575" s="112" t="s">
        <v>39</v>
      </c>
      <c r="D575" s="32" t="s">
        <v>25</v>
      </c>
      <c r="E575" s="23" t="s">
        <v>17</v>
      </c>
      <c r="F575" s="585"/>
      <c r="G575" s="585"/>
      <c r="H575" s="24">
        <v>10000</v>
      </c>
      <c r="I575" s="17">
        <f t="shared" si="22"/>
        <v>2650000</v>
      </c>
      <c r="J575" s="98"/>
      <c r="M575" s="31"/>
    </row>
    <row r="576" spans="1:13" s="3" customFormat="1" ht="18.55" outlineLevel="1">
      <c r="A576" s="98"/>
      <c r="B576" s="576"/>
      <c r="C576" s="112" t="s">
        <v>39</v>
      </c>
      <c r="D576" s="32" t="s">
        <v>5</v>
      </c>
      <c r="E576" s="23" t="s">
        <v>17</v>
      </c>
      <c r="F576" s="585"/>
      <c r="G576" s="585"/>
      <c r="H576" s="24">
        <v>10000</v>
      </c>
      <c r="I576" s="17">
        <f t="shared" si="22"/>
        <v>2660000</v>
      </c>
      <c r="J576" s="98"/>
      <c r="M576" s="31"/>
    </row>
    <row r="577" spans="1:13" s="3" customFormat="1" ht="18.55" outlineLevel="1">
      <c r="A577" s="98"/>
      <c r="B577" s="574" t="s">
        <v>31</v>
      </c>
      <c r="C577" s="112" t="s">
        <v>39</v>
      </c>
      <c r="D577" s="78" t="s">
        <v>25</v>
      </c>
      <c r="E577" s="15" t="s">
        <v>1</v>
      </c>
      <c r="F577" s="586">
        <v>3</v>
      </c>
      <c r="G577" s="586">
        <v>1</v>
      </c>
      <c r="H577" s="16">
        <v>0</v>
      </c>
      <c r="I577" s="17">
        <f t="shared" si="22"/>
        <v>2660000</v>
      </c>
      <c r="J577" s="98"/>
      <c r="M577" s="31"/>
    </row>
    <row r="578" spans="1:13" s="3" customFormat="1" ht="18.55" outlineLevel="1">
      <c r="A578" s="98"/>
      <c r="B578" s="575"/>
      <c r="C578" s="112" t="s">
        <v>39</v>
      </c>
      <c r="D578" s="79" t="s">
        <v>5</v>
      </c>
      <c r="E578" s="19" t="s">
        <v>1</v>
      </c>
      <c r="F578" s="587"/>
      <c r="G578" s="587"/>
      <c r="H578" s="20">
        <v>0</v>
      </c>
      <c r="I578" s="17">
        <f t="shared" si="22"/>
        <v>2660000</v>
      </c>
      <c r="J578" s="98"/>
      <c r="M578" s="31"/>
    </row>
    <row r="579" spans="1:13" s="3" customFormat="1" ht="18.55" outlineLevel="1">
      <c r="A579" s="98"/>
      <c r="B579" s="575"/>
      <c r="C579" s="112" t="s">
        <v>39</v>
      </c>
      <c r="D579" s="79" t="s">
        <v>23</v>
      </c>
      <c r="E579" s="19" t="s">
        <v>17</v>
      </c>
      <c r="F579" s="587"/>
      <c r="G579" s="587"/>
      <c r="H579" s="20">
        <v>10000</v>
      </c>
      <c r="I579" s="17">
        <f t="shared" si="22"/>
        <v>2670000</v>
      </c>
      <c r="J579" s="98"/>
      <c r="M579" s="31"/>
    </row>
    <row r="580" spans="1:13" s="3" customFormat="1" ht="18.55" outlineLevel="1">
      <c r="A580" s="98"/>
      <c r="B580" s="575"/>
      <c r="C580" s="112" t="s">
        <v>39</v>
      </c>
      <c r="D580" s="79" t="s">
        <v>14</v>
      </c>
      <c r="E580" s="19" t="s">
        <v>17</v>
      </c>
      <c r="F580" s="587"/>
      <c r="G580" s="587"/>
      <c r="H580" s="20">
        <v>10000</v>
      </c>
      <c r="I580" s="17">
        <f t="shared" si="22"/>
        <v>2680000</v>
      </c>
      <c r="J580" s="98"/>
      <c r="M580" s="31"/>
    </row>
    <row r="581" spans="1:13" s="3" customFormat="1" ht="18.55" outlineLevel="1">
      <c r="A581" s="98"/>
      <c r="B581" s="576" t="s">
        <v>36</v>
      </c>
      <c r="C581" s="112" t="s">
        <v>39</v>
      </c>
      <c r="D581" s="32" t="s">
        <v>23</v>
      </c>
      <c r="E581" s="23" t="s">
        <v>1</v>
      </c>
      <c r="F581" s="585">
        <v>3</v>
      </c>
      <c r="G581" s="585">
        <v>1</v>
      </c>
      <c r="H581" s="24">
        <v>0</v>
      </c>
      <c r="I581" s="17">
        <f t="shared" si="22"/>
        <v>2680000</v>
      </c>
      <c r="J581" s="98"/>
      <c r="M581" s="31"/>
    </row>
    <row r="582" spans="1:13" s="3" customFormat="1" ht="18.55" outlineLevel="1">
      <c r="A582" s="98"/>
      <c r="B582" s="576"/>
      <c r="C582" s="112" t="s">
        <v>39</v>
      </c>
      <c r="D582" s="32" t="s">
        <v>14</v>
      </c>
      <c r="E582" s="23" t="s">
        <v>1</v>
      </c>
      <c r="F582" s="585"/>
      <c r="G582" s="585"/>
      <c r="H582" s="24">
        <v>0</v>
      </c>
      <c r="I582" s="17">
        <f t="shared" si="22"/>
        <v>2680000</v>
      </c>
      <c r="J582" s="98"/>
      <c r="M582" s="31"/>
    </row>
    <row r="583" spans="1:13" s="3" customFormat="1" ht="18.55" outlineLevel="1">
      <c r="A583" s="98"/>
      <c r="B583" s="576"/>
      <c r="C583" s="112" t="s">
        <v>39</v>
      </c>
      <c r="D583" s="32" t="s">
        <v>25</v>
      </c>
      <c r="E583" s="23" t="s">
        <v>17</v>
      </c>
      <c r="F583" s="585"/>
      <c r="G583" s="585"/>
      <c r="H583" s="24">
        <v>10000</v>
      </c>
      <c r="I583" s="17">
        <f t="shared" si="22"/>
        <v>2690000</v>
      </c>
      <c r="J583" s="98"/>
      <c r="M583" s="31"/>
    </row>
    <row r="584" spans="1:13" s="3" customFormat="1" ht="18.55" outlineLevel="1">
      <c r="A584" s="98"/>
      <c r="B584" s="576"/>
      <c r="C584" s="112" t="s">
        <v>39</v>
      </c>
      <c r="D584" s="32" t="s">
        <v>5</v>
      </c>
      <c r="E584" s="23" t="s">
        <v>17</v>
      </c>
      <c r="F584" s="585"/>
      <c r="G584" s="585"/>
      <c r="H584" s="24">
        <v>10000</v>
      </c>
      <c r="I584" s="17">
        <f t="shared" si="22"/>
        <v>2700000</v>
      </c>
      <c r="J584" s="98"/>
      <c r="M584" s="31"/>
    </row>
    <row r="585" spans="1:13" s="3" customFormat="1" ht="18.55">
      <c r="A585" s="98"/>
      <c r="B585" s="6" t="s">
        <v>173</v>
      </c>
      <c r="C585" s="7"/>
      <c r="D585" s="77"/>
      <c r="E585" s="9"/>
      <c r="F585" s="10"/>
      <c r="G585" s="10"/>
      <c r="H585" s="11">
        <f>SUM(H586:H613)</f>
        <v>140000</v>
      </c>
      <c r="I585" s="12">
        <v>0</v>
      </c>
      <c r="J585" s="98"/>
      <c r="M585" s="31"/>
    </row>
    <row r="586" spans="1:13" s="3" customFormat="1" ht="18.55" outlineLevel="1">
      <c r="A586" s="98"/>
      <c r="B586" s="574" t="s">
        <v>2</v>
      </c>
      <c r="C586" s="112" t="s">
        <v>39</v>
      </c>
      <c r="D586" s="78" t="s">
        <v>16</v>
      </c>
      <c r="E586" s="15" t="s">
        <v>1</v>
      </c>
      <c r="F586" s="586">
        <v>3</v>
      </c>
      <c r="G586" s="586">
        <v>0</v>
      </c>
      <c r="H586" s="16">
        <v>0</v>
      </c>
      <c r="I586" s="17">
        <f>I584+H586</f>
        <v>2700000</v>
      </c>
      <c r="J586" s="98"/>
      <c r="M586" s="31"/>
    </row>
    <row r="587" spans="1:13" s="3" customFormat="1" ht="18.55" outlineLevel="1">
      <c r="A587" s="98"/>
      <c r="B587" s="575"/>
      <c r="C587" s="112" t="s">
        <v>39</v>
      </c>
      <c r="D587" s="79" t="s">
        <v>24</v>
      </c>
      <c r="E587" s="19" t="s">
        <v>1</v>
      </c>
      <c r="F587" s="587"/>
      <c r="G587" s="587"/>
      <c r="H587" s="20">
        <v>0</v>
      </c>
      <c r="I587" s="17">
        <f>I586+H587</f>
        <v>2700000</v>
      </c>
      <c r="J587" s="98"/>
      <c r="M587" s="31"/>
    </row>
    <row r="588" spans="1:13" s="3" customFormat="1" ht="18.55" outlineLevel="1">
      <c r="A588" s="98"/>
      <c r="B588" s="575"/>
      <c r="C588" s="112" t="s">
        <v>39</v>
      </c>
      <c r="D588" s="79" t="s">
        <v>5</v>
      </c>
      <c r="E588" s="19" t="s">
        <v>17</v>
      </c>
      <c r="F588" s="587"/>
      <c r="G588" s="587"/>
      <c r="H588" s="20">
        <v>10000</v>
      </c>
      <c r="I588" s="17">
        <f t="shared" ref="I588:I613" si="23">I587+H588</f>
        <v>2710000</v>
      </c>
      <c r="J588" s="98"/>
      <c r="M588" s="31"/>
    </row>
    <row r="589" spans="1:13" s="3" customFormat="1" ht="18.55" outlineLevel="1">
      <c r="A589" s="98"/>
      <c r="B589" s="575"/>
      <c r="C589" s="112" t="s">
        <v>39</v>
      </c>
      <c r="D589" s="79" t="s">
        <v>23</v>
      </c>
      <c r="E589" s="19" t="s">
        <v>17</v>
      </c>
      <c r="F589" s="587"/>
      <c r="G589" s="587"/>
      <c r="H589" s="20">
        <v>10000</v>
      </c>
      <c r="I589" s="17">
        <f t="shared" si="23"/>
        <v>2720000</v>
      </c>
      <c r="J589" s="98"/>
      <c r="M589" s="31"/>
    </row>
    <row r="590" spans="1:13" s="3" customFormat="1" ht="18.55" outlineLevel="1">
      <c r="A590" s="98"/>
      <c r="B590" s="576" t="s">
        <v>3</v>
      </c>
      <c r="C590" s="112" t="s">
        <v>39</v>
      </c>
      <c r="D590" s="32" t="s">
        <v>4</v>
      </c>
      <c r="E590" s="23" t="s">
        <v>1</v>
      </c>
      <c r="F590" s="585">
        <v>3</v>
      </c>
      <c r="G590" s="585">
        <v>1</v>
      </c>
      <c r="H590" s="24">
        <v>0</v>
      </c>
      <c r="I590" s="17">
        <f t="shared" si="23"/>
        <v>2720000</v>
      </c>
      <c r="J590" s="98"/>
      <c r="M590" s="31"/>
    </row>
    <row r="591" spans="1:13" s="3" customFormat="1" ht="18.55" outlineLevel="1">
      <c r="A591" s="98"/>
      <c r="B591" s="576"/>
      <c r="C591" s="112" t="s">
        <v>39</v>
      </c>
      <c r="D591" s="32" t="s">
        <v>24</v>
      </c>
      <c r="E591" s="23" t="s">
        <v>1</v>
      </c>
      <c r="F591" s="585"/>
      <c r="G591" s="585"/>
      <c r="H591" s="24">
        <v>0</v>
      </c>
      <c r="I591" s="17">
        <f t="shared" si="23"/>
        <v>2720000</v>
      </c>
      <c r="J591" s="98"/>
      <c r="M591" s="31"/>
    </row>
    <row r="592" spans="1:13" s="3" customFormat="1" ht="17.850000000000001" customHeight="1" outlineLevel="1">
      <c r="A592" s="98"/>
      <c r="B592" s="576"/>
      <c r="C592" s="112" t="s">
        <v>39</v>
      </c>
      <c r="D592" s="32" t="s">
        <v>14</v>
      </c>
      <c r="E592" s="23" t="s">
        <v>17</v>
      </c>
      <c r="F592" s="585"/>
      <c r="G592" s="585"/>
      <c r="H592" s="24">
        <v>10000</v>
      </c>
      <c r="I592" s="17">
        <f t="shared" si="23"/>
        <v>2730000</v>
      </c>
      <c r="J592" s="98"/>
      <c r="M592" s="31"/>
    </row>
    <row r="593" spans="1:13" s="3" customFormat="1" ht="18.55" outlineLevel="1">
      <c r="A593" s="98"/>
      <c r="B593" s="576"/>
      <c r="C593" s="112" t="s">
        <v>39</v>
      </c>
      <c r="D593" s="32" t="s">
        <v>9</v>
      </c>
      <c r="E593" s="23" t="s">
        <v>17</v>
      </c>
      <c r="F593" s="585"/>
      <c r="G593" s="585"/>
      <c r="H593" s="24">
        <v>10000</v>
      </c>
      <c r="I593" s="17">
        <f t="shared" si="23"/>
        <v>2740000</v>
      </c>
      <c r="J593" s="98"/>
      <c r="M593" s="31"/>
    </row>
    <row r="594" spans="1:13" s="3" customFormat="1" ht="18.55" outlineLevel="1">
      <c r="A594" s="98"/>
      <c r="B594" s="574" t="s">
        <v>6</v>
      </c>
      <c r="C594" s="112" t="s">
        <v>39</v>
      </c>
      <c r="D594" s="78" t="s">
        <v>9</v>
      </c>
      <c r="E594" s="15" t="s">
        <v>1</v>
      </c>
      <c r="F594" s="586">
        <v>3</v>
      </c>
      <c r="G594" s="586">
        <v>1</v>
      </c>
      <c r="H594" s="16">
        <v>0</v>
      </c>
      <c r="I594" s="17">
        <f t="shared" si="23"/>
        <v>2740000</v>
      </c>
      <c r="J594" s="98"/>
      <c r="M594" s="31"/>
    </row>
    <row r="595" spans="1:13" s="3" customFormat="1" ht="18.55" outlineLevel="1">
      <c r="A595" s="98"/>
      <c r="B595" s="575"/>
      <c r="C595" s="112" t="s">
        <v>39</v>
      </c>
      <c r="D595" s="79" t="s">
        <v>16</v>
      </c>
      <c r="E595" s="19" t="s">
        <v>1</v>
      </c>
      <c r="F595" s="587"/>
      <c r="G595" s="587"/>
      <c r="H595" s="20">
        <v>0</v>
      </c>
      <c r="I595" s="17">
        <f t="shared" si="23"/>
        <v>2740000</v>
      </c>
      <c r="J595" s="98"/>
      <c r="M595" s="31"/>
    </row>
    <row r="596" spans="1:13" s="3" customFormat="1" ht="18.55" outlineLevel="1">
      <c r="A596" s="98"/>
      <c r="B596" s="575"/>
      <c r="C596" s="112" t="s">
        <v>39</v>
      </c>
      <c r="D596" s="79" t="s">
        <v>23</v>
      </c>
      <c r="E596" s="19" t="s">
        <v>17</v>
      </c>
      <c r="F596" s="587"/>
      <c r="G596" s="587"/>
      <c r="H596" s="20">
        <v>10000</v>
      </c>
      <c r="I596" s="17">
        <f t="shared" si="23"/>
        <v>2750000</v>
      </c>
      <c r="J596" s="98"/>
      <c r="M596" s="31"/>
    </row>
    <row r="597" spans="1:13" s="3" customFormat="1" ht="18.55" outlineLevel="1">
      <c r="A597" s="98"/>
      <c r="B597" s="575"/>
      <c r="C597" s="112" t="s">
        <v>39</v>
      </c>
      <c r="D597" s="79" t="s">
        <v>5</v>
      </c>
      <c r="E597" s="19" t="s">
        <v>17</v>
      </c>
      <c r="F597" s="587"/>
      <c r="G597" s="587"/>
      <c r="H597" s="20">
        <v>10000</v>
      </c>
      <c r="I597" s="17">
        <f t="shared" si="23"/>
        <v>2760000</v>
      </c>
      <c r="J597" s="98"/>
      <c r="M597" s="31"/>
    </row>
    <row r="598" spans="1:13" s="3" customFormat="1" ht="18.55" outlineLevel="1">
      <c r="A598" s="98"/>
      <c r="B598" s="576" t="s">
        <v>7</v>
      </c>
      <c r="C598" s="112" t="s">
        <v>39</v>
      </c>
      <c r="D598" s="32" t="s">
        <v>14</v>
      </c>
      <c r="E598" s="23" t="str">
        <f>E594</f>
        <v>Thắng</v>
      </c>
      <c r="F598" s="585">
        <v>3</v>
      </c>
      <c r="G598" s="585">
        <v>1</v>
      </c>
      <c r="H598" s="24">
        <v>0</v>
      </c>
      <c r="I598" s="17">
        <f t="shared" si="23"/>
        <v>2760000</v>
      </c>
      <c r="J598" s="98"/>
      <c r="M598" s="31"/>
    </row>
    <row r="599" spans="1:13" s="3" customFormat="1" ht="18.55" outlineLevel="1">
      <c r="A599" s="98"/>
      <c r="B599" s="576"/>
      <c r="C599" s="112" t="s">
        <v>39</v>
      </c>
      <c r="D599" s="32" t="s">
        <v>23</v>
      </c>
      <c r="E599" s="23" t="s">
        <v>1</v>
      </c>
      <c r="F599" s="585"/>
      <c r="G599" s="585"/>
      <c r="H599" s="24">
        <v>0</v>
      </c>
      <c r="I599" s="17">
        <f t="shared" si="23"/>
        <v>2760000</v>
      </c>
      <c r="J599" s="98"/>
      <c r="M599" s="31"/>
    </row>
    <row r="600" spans="1:13" s="3" customFormat="1" ht="18.55" outlineLevel="1">
      <c r="A600" s="98"/>
      <c r="B600" s="576"/>
      <c r="C600" s="112" t="s">
        <v>39</v>
      </c>
      <c r="D600" s="32" t="s">
        <v>4</v>
      </c>
      <c r="E600" s="23" t="s">
        <v>17</v>
      </c>
      <c r="F600" s="585"/>
      <c r="G600" s="585"/>
      <c r="H600" s="24">
        <v>10000</v>
      </c>
      <c r="I600" s="17">
        <f t="shared" si="23"/>
        <v>2770000</v>
      </c>
      <c r="J600" s="98"/>
      <c r="M600" s="31"/>
    </row>
    <row r="601" spans="1:13" s="3" customFormat="1" ht="18.55" outlineLevel="1">
      <c r="A601" s="98"/>
      <c r="B601" s="576"/>
      <c r="C601" s="112" t="s">
        <v>39</v>
      </c>
      <c r="D601" s="32" t="s">
        <v>24</v>
      </c>
      <c r="E601" s="23" t="s">
        <v>17</v>
      </c>
      <c r="F601" s="585"/>
      <c r="G601" s="585"/>
      <c r="H601" s="24">
        <v>10000</v>
      </c>
      <c r="I601" s="17">
        <f t="shared" si="23"/>
        <v>2780000</v>
      </c>
      <c r="J601" s="98"/>
      <c r="M601" s="31"/>
    </row>
    <row r="602" spans="1:13" s="3" customFormat="1" ht="18.55" outlineLevel="1">
      <c r="A602" s="98"/>
      <c r="B602" s="574" t="s">
        <v>8</v>
      </c>
      <c r="C602" s="112" t="s">
        <v>39</v>
      </c>
      <c r="D602" s="78" t="s">
        <v>4</v>
      </c>
      <c r="E602" s="15" t="s">
        <v>1</v>
      </c>
      <c r="F602" s="586">
        <v>3</v>
      </c>
      <c r="G602" s="586">
        <v>0</v>
      </c>
      <c r="H602" s="16">
        <v>0</v>
      </c>
      <c r="I602" s="17">
        <f t="shared" si="23"/>
        <v>2780000</v>
      </c>
      <c r="J602" s="98"/>
      <c r="M602" s="31"/>
    </row>
    <row r="603" spans="1:13" s="3" customFormat="1" ht="18.55" outlineLevel="1">
      <c r="A603" s="98"/>
      <c r="B603" s="575"/>
      <c r="C603" s="112" t="s">
        <v>39</v>
      </c>
      <c r="D603" s="79" t="s">
        <v>16</v>
      </c>
      <c r="E603" s="19" t="s">
        <v>1</v>
      </c>
      <c r="F603" s="587"/>
      <c r="G603" s="587"/>
      <c r="H603" s="20">
        <v>0</v>
      </c>
      <c r="I603" s="17">
        <f t="shared" si="23"/>
        <v>2780000</v>
      </c>
      <c r="J603" s="98"/>
      <c r="M603" s="31"/>
    </row>
    <row r="604" spans="1:13" s="3" customFormat="1" ht="18.55" outlineLevel="1">
      <c r="A604" s="98"/>
      <c r="B604" s="575"/>
      <c r="C604" s="112" t="s">
        <v>39</v>
      </c>
      <c r="D604" s="79" t="s">
        <v>25</v>
      </c>
      <c r="E604" s="19" t="s">
        <v>17</v>
      </c>
      <c r="F604" s="587"/>
      <c r="G604" s="587"/>
      <c r="H604" s="20">
        <v>10000</v>
      </c>
      <c r="I604" s="17">
        <f t="shared" si="23"/>
        <v>2790000</v>
      </c>
      <c r="J604" s="98"/>
      <c r="M604" s="31"/>
    </row>
    <row r="605" spans="1:13" s="3" customFormat="1" ht="18.55" outlineLevel="1">
      <c r="A605" s="98"/>
      <c r="B605" s="575"/>
      <c r="C605" s="112" t="s">
        <v>39</v>
      </c>
      <c r="D605" s="79" t="s">
        <v>5</v>
      </c>
      <c r="E605" s="19" t="s">
        <v>17</v>
      </c>
      <c r="F605" s="587"/>
      <c r="G605" s="587"/>
      <c r="H605" s="20">
        <v>10000</v>
      </c>
      <c r="I605" s="17">
        <f t="shared" si="23"/>
        <v>2800000</v>
      </c>
      <c r="J605" s="98"/>
      <c r="M605" s="31"/>
    </row>
    <row r="606" spans="1:13" s="3" customFormat="1" ht="18.55" outlineLevel="1">
      <c r="A606" s="98"/>
      <c r="B606" s="576" t="s">
        <v>10</v>
      </c>
      <c r="C606" s="112" t="s">
        <v>39</v>
      </c>
      <c r="D606" s="32" t="s">
        <v>23</v>
      </c>
      <c r="E606" s="23" t="s">
        <v>1</v>
      </c>
      <c r="F606" s="585">
        <v>3</v>
      </c>
      <c r="G606" s="585">
        <v>2</v>
      </c>
      <c r="H606" s="24">
        <v>0</v>
      </c>
      <c r="I606" s="17">
        <f t="shared" si="23"/>
        <v>2800000</v>
      </c>
      <c r="J606" s="98"/>
      <c r="M606" s="31"/>
    </row>
    <row r="607" spans="1:13" s="3" customFormat="1" ht="18.55" outlineLevel="1">
      <c r="A607" s="98"/>
      <c r="B607" s="576"/>
      <c r="C607" s="112" t="s">
        <v>39</v>
      </c>
      <c r="D607" s="32" t="s">
        <v>14</v>
      </c>
      <c r="E607" s="23" t="s">
        <v>1</v>
      </c>
      <c r="F607" s="585"/>
      <c r="G607" s="585"/>
      <c r="H607" s="24">
        <v>0</v>
      </c>
      <c r="I607" s="17">
        <f t="shared" si="23"/>
        <v>2800000</v>
      </c>
      <c r="J607" s="98"/>
      <c r="M607" s="31"/>
    </row>
    <row r="608" spans="1:13" s="3" customFormat="1" ht="18.55" outlineLevel="1">
      <c r="A608" s="98"/>
      <c r="B608" s="576"/>
      <c r="C608" s="112" t="s">
        <v>39</v>
      </c>
      <c r="D608" s="32" t="s">
        <v>25</v>
      </c>
      <c r="E608" s="23" t="s">
        <v>17</v>
      </c>
      <c r="F608" s="585"/>
      <c r="G608" s="585"/>
      <c r="H608" s="24">
        <v>10000</v>
      </c>
      <c r="I608" s="17">
        <f t="shared" si="23"/>
        <v>2810000</v>
      </c>
      <c r="J608" s="98"/>
      <c r="M608" s="31"/>
    </row>
    <row r="609" spans="1:13" s="3" customFormat="1" ht="18.55" outlineLevel="1">
      <c r="A609" s="98"/>
      <c r="B609" s="576"/>
      <c r="C609" s="112" t="s">
        <v>39</v>
      </c>
      <c r="D609" s="32" t="s">
        <v>24</v>
      </c>
      <c r="E609" s="23" t="s">
        <v>17</v>
      </c>
      <c r="F609" s="585"/>
      <c r="G609" s="585"/>
      <c r="H609" s="24">
        <v>10000</v>
      </c>
      <c r="I609" s="17">
        <f t="shared" si="23"/>
        <v>2820000</v>
      </c>
      <c r="J609" s="98"/>
      <c r="M609" s="31"/>
    </row>
    <row r="610" spans="1:13" s="3" customFormat="1" ht="18.55" outlineLevel="1">
      <c r="A610" s="98"/>
      <c r="B610" s="574" t="s">
        <v>31</v>
      </c>
      <c r="C610" s="112" t="s">
        <v>39</v>
      </c>
      <c r="D610" s="78" t="s">
        <v>25</v>
      </c>
      <c r="E610" s="15" t="s">
        <v>1</v>
      </c>
      <c r="F610" s="586">
        <v>3</v>
      </c>
      <c r="G610" s="586">
        <v>1</v>
      </c>
      <c r="H610" s="16">
        <v>0</v>
      </c>
      <c r="I610" s="17">
        <f t="shared" si="23"/>
        <v>2820000</v>
      </c>
      <c r="J610" s="98"/>
      <c r="M610" s="31"/>
    </row>
    <row r="611" spans="1:13" s="3" customFormat="1" ht="18.55" outlineLevel="1">
      <c r="A611" s="98"/>
      <c r="B611" s="575"/>
      <c r="C611" s="112" t="s">
        <v>39</v>
      </c>
      <c r="D611" s="79" t="s">
        <v>5</v>
      </c>
      <c r="E611" s="19" t="s">
        <v>1</v>
      </c>
      <c r="F611" s="587"/>
      <c r="G611" s="587"/>
      <c r="H611" s="20">
        <v>0</v>
      </c>
      <c r="I611" s="17">
        <f t="shared" si="23"/>
        <v>2820000</v>
      </c>
      <c r="J611" s="98"/>
      <c r="M611" s="31"/>
    </row>
    <row r="612" spans="1:13" s="3" customFormat="1" ht="18.55" outlineLevel="1">
      <c r="A612" s="98"/>
      <c r="B612" s="575"/>
      <c r="C612" s="112" t="s">
        <v>39</v>
      </c>
      <c r="D612" s="79" t="s">
        <v>4</v>
      </c>
      <c r="E612" s="19" t="s">
        <v>17</v>
      </c>
      <c r="F612" s="587"/>
      <c r="G612" s="587"/>
      <c r="H612" s="20">
        <v>10000</v>
      </c>
      <c r="I612" s="17">
        <f t="shared" si="23"/>
        <v>2830000</v>
      </c>
      <c r="J612" s="98"/>
      <c r="M612" s="31"/>
    </row>
    <row r="613" spans="1:13" s="3" customFormat="1" ht="18.55" outlineLevel="1">
      <c r="A613" s="98"/>
      <c r="B613" s="575"/>
      <c r="C613" s="112" t="s">
        <v>39</v>
      </c>
      <c r="D613" s="79" t="s">
        <v>16</v>
      </c>
      <c r="E613" s="19" t="s">
        <v>17</v>
      </c>
      <c r="F613" s="587"/>
      <c r="G613" s="587"/>
      <c r="H613" s="20">
        <v>10000</v>
      </c>
      <c r="I613" s="17">
        <f t="shared" si="23"/>
        <v>2840000</v>
      </c>
      <c r="J613" s="98"/>
      <c r="M613" s="31"/>
    </row>
    <row r="614" spans="1:13" s="3" customFormat="1" ht="18.55">
      <c r="A614" s="98"/>
      <c r="B614" s="6" t="s">
        <v>174</v>
      </c>
      <c r="C614" s="7"/>
      <c r="D614" s="77"/>
      <c r="E614" s="9"/>
      <c r="F614" s="10"/>
      <c r="G614" s="10"/>
      <c r="H614" s="11">
        <f>SUM(H615:H650)</f>
        <v>180000</v>
      </c>
      <c r="I614" s="12">
        <v>0</v>
      </c>
      <c r="J614" s="98"/>
      <c r="M614" s="31"/>
    </row>
    <row r="615" spans="1:13" s="3" customFormat="1" ht="18.55" outlineLevel="1">
      <c r="A615" s="98"/>
      <c r="B615" s="574" t="s">
        <v>2</v>
      </c>
      <c r="C615" s="115" t="s">
        <v>39</v>
      </c>
      <c r="D615" s="78" t="s">
        <v>15</v>
      </c>
      <c r="E615" s="15" t="s">
        <v>1</v>
      </c>
      <c r="F615" s="586">
        <v>3</v>
      </c>
      <c r="G615" s="586">
        <v>0</v>
      </c>
      <c r="H615" s="16">
        <v>0</v>
      </c>
      <c r="I615" s="17">
        <f>I613+H615</f>
        <v>2840000</v>
      </c>
      <c r="J615" s="98"/>
      <c r="M615" s="31"/>
    </row>
    <row r="616" spans="1:13" s="3" customFormat="1" ht="18.55" outlineLevel="1">
      <c r="A616" s="98"/>
      <c r="B616" s="575"/>
      <c r="C616" s="115" t="s">
        <v>39</v>
      </c>
      <c r="D616" s="79" t="s">
        <v>0</v>
      </c>
      <c r="E616" s="19" t="s">
        <v>1</v>
      </c>
      <c r="F616" s="587"/>
      <c r="G616" s="587"/>
      <c r="H616" s="20">
        <v>0</v>
      </c>
      <c r="I616" s="17">
        <f>I615+H616</f>
        <v>2840000</v>
      </c>
      <c r="J616" s="98"/>
      <c r="M616" s="31"/>
    </row>
    <row r="617" spans="1:13" s="3" customFormat="1" ht="18.55" outlineLevel="1">
      <c r="A617" s="98"/>
      <c r="B617" s="575"/>
      <c r="C617" s="115" t="s">
        <v>39</v>
      </c>
      <c r="D617" s="79" t="s">
        <v>5</v>
      </c>
      <c r="E617" s="19" t="s">
        <v>17</v>
      </c>
      <c r="F617" s="587"/>
      <c r="G617" s="587"/>
      <c r="H617" s="20">
        <v>10000</v>
      </c>
      <c r="I617" s="17">
        <f t="shared" ref="I617:I650" si="24">I616+H617</f>
        <v>2850000</v>
      </c>
      <c r="J617" s="98"/>
      <c r="M617" s="31"/>
    </row>
    <row r="618" spans="1:13" s="3" customFormat="1" ht="18.55" outlineLevel="1">
      <c r="A618" s="98"/>
      <c r="B618" s="575"/>
      <c r="C618" s="115" t="s">
        <v>39</v>
      </c>
      <c r="D618" s="79" t="s">
        <v>14</v>
      </c>
      <c r="E618" s="19" t="s">
        <v>17</v>
      </c>
      <c r="F618" s="587"/>
      <c r="G618" s="587"/>
      <c r="H618" s="20">
        <v>10000</v>
      </c>
      <c r="I618" s="17">
        <f t="shared" si="24"/>
        <v>2860000</v>
      </c>
      <c r="J618" s="98"/>
      <c r="M618" s="31"/>
    </row>
    <row r="619" spans="1:13" s="3" customFormat="1" ht="18.55" outlineLevel="1">
      <c r="A619" s="98"/>
      <c r="B619" s="576" t="s">
        <v>3</v>
      </c>
      <c r="C619" s="115" t="s">
        <v>39</v>
      </c>
      <c r="D619" s="32" t="s">
        <v>15</v>
      </c>
      <c r="E619" s="23" t="s">
        <v>1</v>
      </c>
      <c r="F619" s="585">
        <v>3</v>
      </c>
      <c r="G619" s="585">
        <v>2</v>
      </c>
      <c r="H619" s="24">
        <v>0</v>
      </c>
      <c r="I619" s="17">
        <f t="shared" si="24"/>
        <v>2860000</v>
      </c>
      <c r="J619" s="98"/>
      <c r="M619" s="31"/>
    </row>
    <row r="620" spans="1:13" s="3" customFormat="1" ht="18.55" outlineLevel="1">
      <c r="A620" s="98"/>
      <c r="B620" s="576"/>
      <c r="C620" s="115" t="s">
        <v>39</v>
      </c>
      <c r="D620" s="32" t="s">
        <v>0</v>
      </c>
      <c r="E620" s="23" t="s">
        <v>1</v>
      </c>
      <c r="F620" s="585"/>
      <c r="G620" s="585"/>
      <c r="H620" s="24">
        <v>0</v>
      </c>
      <c r="I620" s="17">
        <f t="shared" si="24"/>
        <v>2860000</v>
      </c>
      <c r="J620" s="98"/>
      <c r="M620" s="31"/>
    </row>
    <row r="621" spans="1:13" s="3" customFormat="1" ht="17.850000000000001" customHeight="1" outlineLevel="1">
      <c r="A621" s="98"/>
      <c r="B621" s="576"/>
      <c r="C621" s="115" t="s">
        <v>39</v>
      </c>
      <c r="D621" s="32" t="s">
        <v>23</v>
      </c>
      <c r="E621" s="23" t="s">
        <v>17</v>
      </c>
      <c r="F621" s="585"/>
      <c r="G621" s="585"/>
      <c r="H621" s="24">
        <v>10000</v>
      </c>
      <c r="I621" s="17">
        <f t="shared" si="24"/>
        <v>2870000</v>
      </c>
      <c r="J621" s="98"/>
      <c r="M621" s="31"/>
    </row>
    <row r="622" spans="1:13" s="3" customFormat="1" ht="18.55" outlineLevel="1">
      <c r="A622" s="98"/>
      <c r="B622" s="576"/>
      <c r="C622" s="115" t="s">
        <v>39</v>
      </c>
      <c r="D622" s="32" t="s">
        <v>16</v>
      </c>
      <c r="E622" s="23" t="s">
        <v>17</v>
      </c>
      <c r="F622" s="585"/>
      <c r="G622" s="585"/>
      <c r="H622" s="24">
        <v>10000</v>
      </c>
      <c r="I622" s="17">
        <f t="shared" si="24"/>
        <v>2880000</v>
      </c>
      <c r="J622" s="98"/>
      <c r="M622" s="31"/>
    </row>
    <row r="623" spans="1:13" s="3" customFormat="1" ht="18.55" outlineLevel="1">
      <c r="A623" s="98"/>
      <c r="B623" s="574" t="s">
        <v>6</v>
      </c>
      <c r="C623" s="115" t="s">
        <v>39</v>
      </c>
      <c r="D623" s="78" t="s">
        <v>25</v>
      </c>
      <c r="E623" s="15" t="s">
        <v>1</v>
      </c>
      <c r="F623" s="586">
        <v>3</v>
      </c>
      <c r="G623" s="586">
        <v>1</v>
      </c>
      <c r="H623" s="16">
        <v>0</v>
      </c>
      <c r="I623" s="17">
        <f t="shared" si="24"/>
        <v>2880000</v>
      </c>
      <c r="J623" s="98"/>
      <c r="M623" s="31"/>
    </row>
    <row r="624" spans="1:13" s="3" customFormat="1" ht="18.55" outlineLevel="1">
      <c r="A624" s="98"/>
      <c r="B624" s="575"/>
      <c r="C624" s="115" t="s">
        <v>39</v>
      </c>
      <c r="D624" s="79" t="s">
        <v>5</v>
      </c>
      <c r="E624" s="19" t="s">
        <v>1</v>
      </c>
      <c r="F624" s="587"/>
      <c r="G624" s="587"/>
      <c r="H624" s="20">
        <v>0</v>
      </c>
      <c r="I624" s="17">
        <f t="shared" si="24"/>
        <v>2880000</v>
      </c>
      <c r="J624" s="98"/>
      <c r="M624" s="31"/>
    </row>
    <row r="625" spans="1:13" s="3" customFormat="1" ht="18.55" outlineLevel="1">
      <c r="A625" s="98"/>
      <c r="B625" s="575"/>
      <c r="C625" s="115" t="s">
        <v>39</v>
      </c>
      <c r="D625" s="79" t="s">
        <v>23</v>
      </c>
      <c r="E625" s="19" t="s">
        <v>17</v>
      </c>
      <c r="F625" s="587"/>
      <c r="G625" s="587"/>
      <c r="H625" s="20">
        <v>10000</v>
      </c>
      <c r="I625" s="17">
        <f t="shared" si="24"/>
        <v>2890000</v>
      </c>
      <c r="J625" s="98"/>
      <c r="M625" s="31"/>
    </row>
    <row r="626" spans="1:13" s="3" customFormat="1" ht="18.55" outlineLevel="1">
      <c r="A626" s="98"/>
      <c r="B626" s="575"/>
      <c r="C626" s="115" t="s">
        <v>39</v>
      </c>
      <c r="D626" s="79" t="s">
        <v>14</v>
      </c>
      <c r="E626" s="19" t="s">
        <v>17</v>
      </c>
      <c r="F626" s="587"/>
      <c r="G626" s="587"/>
      <c r="H626" s="20">
        <v>10000</v>
      </c>
      <c r="I626" s="17">
        <f t="shared" si="24"/>
        <v>2900000</v>
      </c>
      <c r="J626" s="98"/>
      <c r="M626" s="31"/>
    </row>
    <row r="627" spans="1:13" s="3" customFormat="1" ht="18.55" outlineLevel="1">
      <c r="A627" s="98"/>
      <c r="B627" s="576" t="s">
        <v>7</v>
      </c>
      <c r="C627" s="115" t="s">
        <v>39</v>
      </c>
      <c r="D627" s="32" t="s">
        <v>0</v>
      </c>
      <c r="E627" s="23" t="str">
        <f>E623</f>
        <v>Thắng</v>
      </c>
      <c r="F627" s="585">
        <v>3</v>
      </c>
      <c r="G627" s="585">
        <v>2</v>
      </c>
      <c r="H627" s="24">
        <v>0</v>
      </c>
      <c r="I627" s="17">
        <f t="shared" si="24"/>
        <v>2900000</v>
      </c>
      <c r="J627" s="98"/>
      <c r="M627" s="31"/>
    </row>
    <row r="628" spans="1:13" s="3" customFormat="1" ht="18.55" outlineLevel="1">
      <c r="A628" s="98"/>
      <c r="B628" s="576"/>
      <c r="C628" s="115" t="s">
        <v>39</v>
      </c>
      <c r="D628" s="32" t="s">
        <v>15</v>
      </c>
      <c r="E628" s="23" t="s">
        <v>1</v>
      </c>
      <c r="F628" s="585"/>
      <c r="G628" s="585"/>
      <c r="H628" s="24">
        <v>0</v>
      </c>
      <c r="I628" s="17">
        <f t="shared" si="24"/>
        <v>2900000</v>
      </c>
      <c r="J628" s="98"/>
      <c r="M628" s="31"/>
    </row>
    <row r="629" spans="1:13" s="3" customFormat="1" ht="18.55" outlineLevel="1">
      <c r="A629" s="98"/>
      <c r="B629" s="576"/>
      <c r="C629" s="115" t="s">
        <v>39</v>
      </c>
      <c r="D629" s="32" t="s">
        <v>14</v>
      </c>
      <c r="E629" s="23" t="s">
        <v>17</v>
      </c>
      <c r="F629" s="585"/>
      <c r="G629" s="585"/>
      <c r="H629" s="24">
        <v>10000</v>
      </c>
      <c r="I629" s="17">
        <f t="shared" si="24"/>
        <v>2910000</v>
      </c>
      <c r="J629" s="98"/>
      <c r="M629" s="31"/>
    </row>
    <row r="630" spans="1:13" s="3" customFormat="1" ht="18.55" outlineLevel="1">
      <c r="A630" s="98"/>
      <c r="B630" s="576"/>
      <c r="C630" s="115" t="s">
        <v>39</v>
      </c>
      <c r="D630" s="32" t="s">
        <v>16</v>
      </c>
      <c r="E630" s="23" t="s">
        <v>17</v>
      </c>
      <c r="F630" s="585"/>
      <c r="G630" s="585"/>
      <c r="H630" s="24">
        <v>10000</v>
      </c>
      <c r="I630" s="17">
        <f t="shared" si="24"/>
        <v>2920000</v>
      </c>
      <c r="J630" s="98"/>
      <c r="M630" s="31"/>
    </row>
    <row r="631" spans="1:13" s="3" customFormat="1" ht="18.55" outlineLevel="1">
      <c r="A631" s="98"/>
      <c r="B631" s="574" t="s">
        <v>8</v>
      </c>
      <c r="C631" s="115" t="s">
        <v>39</v>
      </c>
      <c r="D631" s="78" t="s">
        <v>25</v>
      </c>
      <c r="E631" s="15" t="s">
        <v>1</v>
      </c>
      <c r="F631" s="586">
        <v>3</v>
      </c>
      <c r="G631" s="586">
        <v>2</v>
      </c>
      <c r="H631" s="16">
        <v>0</v>
      </c>
      <c r="I631" s="17">
        <f t="shared" si="24"/>
        <v>2920000</v>
      </c>
      <c r="J631" s="98"/>
      <c r="M631" s="31"/>
    </row>
    <row r="632" spans="1:13" s="3" customFormat="1" ht="18.55" outlineLevel="1">
      <c r="A632" s="98"/>
      <c r="B632" s="575"/>
      <c r="C632" s="115" t="s">
        <v>39</v>
      </c>
      <c r="D632" s="79" t="s">
        <v>5</v>
      </c>
      <c r="E632" s="19" t="s">
        <v>1</v>
      </c>
      <c r="F632" s="587"/>
      <c r="G632" s="587"/>
      <c r="H632" s="20">
        <v>0</v>
      </c>
      <c r="I632" s="17">
        <f t="shared" si="24"/>
        <v>2920000</v>
      </c>
      <c r="J632" s="98"/>
      <c r="M632" s="31"/>
    </row>
    <row r="633" spans="1:13" s="3" customFormat="1" ht="18.55" outlineLevel="1">
      <c r="A633" s="98"/>
      <c r="B633" s="575"/>
      <c r="C633" s="115" t="s">
        <v>39</v>
      </c>
      <c r="D633" s="79" t="s">
        <v>23</v>
      </c>
      <c r="E633" s="19" t="s">
        <v>17</v>
      </c>
      <c r="F633" s="587"/>
      <c r="G633" s="587"/>
      <c r="H633" s="20">
        <v>10000</v>
      </c>
      <c r="I633" s="17">
        <f t="shared" si="24"/>
        <v>2930000</v>
      </c>
      <c r="J633" s="98"/>
      <c r="M633" s="31"/>
    </row>
    <row r="634" spans="1:13" s="3" customFormat="1" ht="18.55" outlineLevel="1">
      <c r="A634" s="98"/>
      <c r="B634" s="575"/>
      <c r="C634" s="115" t="s">
        <v>39</v>
      </c>
      <c r="D634" s="79" t="s">
        <v>0</v>
      </c>
      <c r="E634" s="19" t="s">
        <v>17</v>
      </c>
      <c r="F634" s="587"/>
      <c r="G634" s="587"/>
      <c r="H634" s="20">
        <v>10000</v>
      </c>
      <c r="I634" s="17">
        <f t="shared" si="24"/>
        <v>2940000</v>
      </c>
      <c r="J634" s="98"/>
      <c r="M634" s="31"/>
    </row>
    <row r="635" spans="1:13" s="3" customFormat="1" ht="18.55" outlineLevel="1">
      <c r="A635" s="98"/>
      <c r="B635" s="576" t="s">
        <v>10</v>
      </c>
      <c r="C635" s="115" t="s">
        <v>39</v>
      </c>
      <c r="D635" s="32" t="s">
        <v>14</v>
      </c>
      <c r="E635" s="23" t="s">
        <v>1</v>
      </c>
      <c r="F635" s="585">
        <v>3</v>
      </c>
      <c r="G635" s="585">
        <v>0</v>
      </c>
      <c r="H635" s="24">
        <v>0</v>
      </c>
      <c r="I635" s="17">
        <f t="shared" si="24"/>
        <v>2940000</v>
      </c>
      <c r="J635" s="98"/>
      <c r="M635" s="31"/>
    </row>
    <row r="636" spans="1:13" s="3" customFormat="1" ht="18.55" outlineLevel="1">
      <c r="A636" s="98"/>
      <c r="B636" s="576"/>
      <c r="C636" s="115" t="s">
        <v>39</v>
      </c>
      <c r="D636" s="32" t="s">
        <v>118</v>
      </c>
      <c r="E636" s="23" t="s">
        <v>1</v>
      </c>
      <c r="F636" s="585"/>
      <c r="G636" s="585"/>
      <c r="H636" s="24">
        <v>0</v>
      </c>
      <c r="I636" s="17">
        <f t="shared" si="24"/>
        <v>2940000</v>
      </c>
      <c r="J636" s="98"/>
      <c r="M636" s="31"/>
    </row>
    <row r="637" spans="1:13" s="3" customFormat="1" ht="18.55" outlineLevel="1">
      <c r="A637" s="98"/>
      <c r="B637" s="576"/>
      <c r="C637" s="115" t="s">
        <v>39</v>
      </c>
      <c r="D637" s="32" t="s">
        <v>5</v>
      </c>
      <c r="E637" s="23" t="s">
        <v>17</v>
      </c>
      <c r="F637" s="585"/>
      <c r="G637" s="585"/>
      <c r="H637" s="24">
        <v>10000</v>
      </c>
      <c r="I637" s="17">
        <f t="shared" si="24"/>
        <v>2950000</v>
      </c>
      <c r="J637" s="98"/>
      <c r="M637" s="31"/>
    </row>
    <row r="638" spans="1:13" s="3" customFormat="1" ht="18.55" outlineLevel="1">
      <c r="A638" s="98"/>
      <c r="B638" s="576"/>
      <c r="C638" s="115" t="s">
        <v>39</v>
      </c>
      <c r="D638" s="32" t="s">
        <v>23</v>
      </c>
      <c r="E638" s="23" t="s">
        <v>17</v>
      </c>
      <c r="F638" s="585"/>
      <c r="G638" s="585"/>
      <c r="H638" s="24">
        <v>10000</v>
      </c>
      <c r="I638" s="17">
        <f t="shared" si="24"/>
        <v>2960000</v>
      </c>
      <c r="J638" s="98"/>
      <c r="M638" s="31"/>
    </row>
    <row r="639" spans="1:13" s="3" customFormat="1" ht="18.55" outlineLevel="1">
      <c r="A639" s="98"/>
      <c r="B639" s="574" t="s">
        <v>31</v>
      </c>
      <c r="C639" s="115" t="s">
        <v>39</v>
      </c>
      <c r="D639" s="78" t="s">
        <v>14</v>
      </c>
      <c r="E639" s="15" t="s">
        <v>1</v>
      </c>
      <c r="F639" s="586">
        <v>3</v>
      </c>
      <c r="G639" s="586">
        <v>0</v>
      </c>
      <c r="H639" s="16">
        <v>0</v>
      </c>
      <c r="I639" s="17">
        <f t="shared" si="24"/>
        <v>2960000</v>
      </c>
      <c r="J639" s="98"/>
      <c r="M639" s="31"/>
    </row>
    <row r="640" spans="1:13" s="3" customFormat="1" ht="18.55" outlineLevel="1">
      <c r="A640" s="98"/>
      <c r="B640" s="575"/>
      <c r="C640" s="115" t="s">
        <v>39</v>
      </c>
      <c r="D640" s="79" t="s">
        <v>15</v>
      </c>
      <c r="E640" s="19" t="s">
        <v>1</v>
      </c>
      <c r="F640" s="587"/>
      <c r="G640" s="587"/>
      <c r="H640" s="20">
        <v>0</v>
      </c>
      <c r="I640" s="17">
        <f t="shared" si="24"/>
        <v>2960000</v>
      </c>
      <c r="J640" s="98"/>
      <c r="M640" s="31"/>
    </row>
    <row r="641" spans="1:13" s="3" customFormat="1" ht="18.55" outlineLevel="1">
      <c r="A641" s="98"/>
      <c r="B641" s="575"/>
      <c r="C641" s="115" t="s">
        <v>39</v>
      </c>
      <c r="D641" s="79" t="s">
        <v>5</v>
      </c>
      <c r="E641" s="19" t="s">
        <v>17</v>
      </c>
      <c r="F641" s="587"/>
      <c r="G641" s="587"/>
      <c r="H641" s="20">
        <v>10000</v>
      </c>
      <c r="I641" s="17">
        <f t="shared" si="24"/>
        <v>2970000</v>
      </c>
      <c r="J641" s="98"/>
      <c r="M641" s="31"/>
    </row>
    <row r="642" spans="1:13" s="3" customFormat="1" ht="18.55" outlineLevel="1">
      <c r="A642" s="98"/>
      <c r="B642" s="575"/>
      <c r="C642" s="115" t="s">
        <v>39</v>
      </c>
      <c r="D642" s="79" t="s">
        <v>23</v>
      </c>
      <c r="E642" s="19" t="s">
        <v>17</v>
      </c>
      <c r="F642" s="587"/>
      <c r="G642" s="587"/>
      <c r="H642" s="20">
        <v>10000</v>
      </c>
      <c r="I642" s="17">
        <f t="shared" si="24"/>
        <v>2980000</v>
      </c>
      <c r="J642" s="98"/>
      <c r="M642" s="31"/>
    </row>
    <row r="643" spans="1:13" s="3" customFormat="1" ht="18.55" outlineLevel="1">
      <c r="A643" s="98"/>
      <c r="B643" s="576" t="s">
        <v>36</v>
      </c>
      <c r="C643" s="115" t="s">
        <v>39</v>
      </c>
      <c r="D643" s="32" t="s">
        <v>5</v>
      </c>
      <c r="E643" s="23" t="s">
        <v>1</v>
      </c>
      <c r="F643" s="585">
        <v>3</v>
      </c>
      <c r="G643" s="585">
        <v>0</v>
      </c>
      <c r="H643" s="24">
        <v>0</v>
      </c>
      <c r="I643" s="17">
        <f t="shared" si="24"/>
        <v>2980000</v>
      </c>
      <c r="J643" s="98"/>
      <c r="M643" s="31"/>
    </row>
    <row r="644" spans="1:13" s="3" customFormat="1" ht="18.55" outlineLevel="1">
      <c r="A644" s="98"/>
      <c r="B644" s="576"/>
      <c r="C644" s="115" t="s">
        <v>39</v>
      </c>
      <c r="D644" s="32" t="s">
        <v>23</v>
      </c>
      <c r="E644" s="23" t="s">
        <v>1</v>
      </c>
      <c r="F644" s="585"/>
      <c r="G644" s="585"/>
      <c r="H644" s="24">
        <v>0</v>
      </c>
      <c r="I644" s="17">
        <f t="shared" si="24"/>
        <v>2980000</v>
      </c>
      <c r="J644" s="98"/>
      <c r="M644" s="31"/>
    </row>
    <row r="645" spans="1:13" s="3" customFormat="1" ht="18.55" outlineLevel="1">
      <c r="A645" s="98"/>
      <c r="B645" s="576"/>
      <c r="C645" s="115" t="s">
        <v>39</v>
      </c>
      <c r="D645" s="32" t="s">
        <v>14</v>
      </c>
      <c r="E645" s="23" t="s">
        <v>17</v>
      </c>
      <c r="F645" s="585"/>
      <c r="G645" s="585"/>
      <c r="H645" s="24">
        <v>10000</v>
      </c>
      <c r="I645" s="17">
        <f t="shared" si="24"/>
        <v>2990000</v>
      </c>
      <c r="J645" s="98"/>
      <c r="M645" s="31"/>
    </row>
    <row r="646" spans="1:13" s="3" customFormat="1" ht="18.55" outlineLevel="1">
      <c r="A646" s="98"/>
      <c r="B646" s="576"/>
      <c r="C646" s="115" t="s">
        <v>39</v>
      </c>
      <c r="D646" s="32" t="s">
        <v>15</v>
      </c>
      <c r="E646" s="23" t="s">
        <v>17</v>
      </c>
      <c r="F646" s="585"/>
      <c r="G646" s="585"/>
      <c r="H646" s="24">
        <v>10000</v>
      </c>
      <c r="I646" s="17">
        <f t="shared" si="24"/>
        <v>3000000</v>
      </c>
      <c r="J646" s="98"/>
      <c r="M646" s="31"/>
    </row>
    <row r="647" spans="1:13" s="3" customFormat="1" ht="18.55" outlineLevel="1">
      <c r="A647" s="98"/>
      <c r="B647" s="574" t="s">
        <v>37</v>
      </c>
      <c r="C647" s="115" t="s">
        <v>39</v>
      </c>
      <c r="D647" s="78" t="s">
        <v>14</v>
      </c>
      <c r="E647" s="15" t="s">
        <v>1</v>
      </c>
      <c r="F647" s="586">
        <v>3</v>
      </c>
      <c r="G647" s="586">
        <v>0</v>
      </c>
      <c r="H647" s="16">
        <v>0</v>
      </c>
      <c r="I647" s="17">
        <f t="shared" si="24"/>
        <v>3000000</v>
      </c>
      <c r="J647" s="98"/>
      <c r="M647" s="31"/>
    </row>
    <row r="648" spans="1:13" s="3" customFormat="1" ht="18.55" outlineLevel="1">
      <c r="A648" s="98"/>
      <c r="B648" s="575"/>
      <c r="C648" s="115" t="s">
        <v>39</v>
      </c>
      <c r="D648" s="79" t="s">
        <v>15</v>
      </c>
      <c r="E648" s="19" t="s">
        <v>1</v>
      </c>
      <c r="F648" s="587"/>
      <c r="G648" s="587"/>
      <c r="H648" s="20">
        <v>0</v>
      </c>
      <c r="I648" s="17">
        <f t="shared" si="24"/>
        <v>3000000</v>
      </c>
      <c r="J648" s="98"/>
      <c r="M648" s="31"/>
    </row>
    <row r="649" spans="1:13" s="3" customFormat="1" ht="18.55" outlineLevel="1">
      <c r="A649" s="98"/>
      <c r="B649" s="575"/>
      <c r="C649" s="115" t="s">
        <v>39</v>
      </c>
      <c r="D649" s="79" t="s">
        <v>5</v>
      </c>
      <c r="E649" s="19" t="s">
        <v>17</v>
      </c>
      <c r="F649" s="587"/>
      <c r="G649" s="587"/>
      <c r="H649" s="20">
        <v>10000</v>
      </c>
      <c r="I649" s="17">
        <f t="shared" si="24"/>
        <v>3010000</v>
      </c>
      <c r="J649" s="98"/>
      <c r="M649" s="31"/>
    </row>
    <row r="650" spans="1:13" s="3" customFormat="1" ht="18.55" outlineLevel="1">
      <c r="A650" s="98"/>
      <c r="B650" s="575"/>
      <c r="C650" s="115" t="s">
        <v>39</v>
      </c>
      <c r="D650" s="79" t="s">
        <v>23</v>
      </c>
      <c r="E650" s="19" t="s">
        <v>17</v>
      </c>
      <c r="F650" s="587"/>
      <c r="G650" s="587"/>
      <c r="H650" s="20">
        <v>10000</v>
      </c>
      <c r="I650" s="17">
        <f t="shared" si="24"/>
        <v>3020000</v>
      </c>
      <c r="J650" s="98"/>
      <c r="M650" s="31"/>
    </row>
    <row r="651" spans="1:13" s="3" customFormat="1" ht="18.55">
      <c r="A651" s="98"/>
      <c r="B651" s="6" t="s">
        <v>175</v>
      </c>
      <c r="C651" s="7"/>
      <c r="D651" s="77"/>
      <c r="E651" s="9"/>
      <c r="F651" s="10"/>
      <c r="G651" s="10"/>
      <c r="H651" s="11">
        <f>SUM(H652:H655)</f>
        <v>20000</v>
      </c>
      <c r="I651" s="12">
        <v>0</v>
      </c>
      <c r="J651" s="98"/>
      <c r="M651" s="31"/>
    </row>
    <row r="652" spans="1:13" s="3" customFormat="1" ht="18.55" outlineLevel="1">
      <c r="A652" s="98"/>
      <c r="B652" s="574" t="s">
        <v>2</v>
      </c>
      <c r="C652" s="115" t="s">
        <v>39</v>
      </c>
      <c r="D652" s="78" t="s">
        <v>23</v>
      </c>
      <c r="E652" s="15" t="s">
        <v>1</v>
      </c>
      <c r="F652" s="586">
        <v>3</v>
      </c>
      <c r="G652" s="586">
        <v>1</v>
      </c>
      <c r="H652" s="16">
        <v>0</v>
      </c>
      <c r="I652" s="17">
        <f>I650+H652</f>
        <v>3020000</v>
      </c>
      <c r="J652" s="98"/>
      <c r="M652" s="31"/>
    </row>
    <row r="653" spans="1:13" s="3" customFormat="1" ht="18.55" outlineLevel="1">
      <c r="A653" s="98"/>
      <c r="B653" s="575"/>
      <c r="C653" s="115" t="s">
        <v>39</v>
      </c>
      <c r="D653" s="79" t="s">
        <v>0</v>
      </c>
      <c r="E653" s="19" t="s">
        <v>1</v>
      </c>
      <c r="F653" s="587"/>
      <c r="G653" s="587"/>
      <c r="H653" s="20">
        <v>0</v>
      </c>
      <c r="I653" s="17">
        <f>I652+H653</f>
        <v>3020000</v>
      </c>
      <c r="J653" s="98"/>
      <c r="M653" s="31"/>
    </row>
    <row r="654" spans="1:13" s="3" customFormat="1" ht="18.55" outlineLevel="1">
      <c r="A654" s="98"/>
      <c r="B654" s="575"/>
      <c r="C654" s="115" t="s">
        <v>39</v>
      </c>
      <c r="D654" s="79" t="s">
        <v>24</v>
      </c>
      <c r="E654" s="19" t="s">
        <v>17</v>
      </c>
      <c r="F654" s="587"/>
      <c r="G654" s="587"/>
      <c r="H654" s="20">
        <v>10000</v>
      </c>
      <c r="I654" s="17">
        <f>I653+H654</f>
        <v>3030000</v>
      </c>
      <c r="J654" s="98"/>
      <c r="M654" s="31"/>
    </row>
    <row r="655" spans="1:13" s="3" customFormat="1" ht="18.55" outlineLevel="1">
      <c r="A655" s="98"/>
      <c r="B655" s="575"/>
      <c r="C655" s="115" t="s">
        <v>39</v>
      </c>
      <c r="D655" s="79" t="s">
        <v>14</v>
      </c>
      <c r="E655" s="19" t="s">
        <v>17</v>
      </c>
      <c r="F655" s="587"/>
      <c r="G655" s="587"/>
      <c r="H655" s="20">
        <v>10000</v>
      </c>
      <c r="I655" s="17">
        <f>I654+H655</f>
        <v>3040000</v>
      </c>
      <c r="J655" s="98"/>
      <c r="M655" s="31"/>
    </row>
    <row r="656" spans="1:13" s="3" customFormat="1" ht="18.55">
      <c r="A656" s="98"/>
      <c r="B656" s="6" t="s">
        <v>179</v>
      </c>
      <c r="C656" s="7"/>
      <c r="D656" s="77"/>
      <c r="E656" s="9"/>
      <c r="F656" s="10"/>
      <c r="G656" s="10"/>
      <c r="H656" s="11">
        <f>SUM(H657:H712)</f>
        <v>220000</v>
      </c>
      <c r="I656" s="12">
        <v>0</v>
      </c>
      <c r="J656" s="98"/>
      <c r="M656" s="31"/>
    </row>
    <row r="657" spans="1:13" s="3" customFormat="1" ht="18.55" outlineLevel="1">
      <c r="A657" s="98"/>
      <c r="B657" s="574" t="s">
        <v>2</v>
      </c>
      <c r="C657" s="115" t="s">
        <v>39</v>
      </c>
      <c r="D657" s="78" t="s">
        <v>16</v>
      </c>
      <c r="E657" s="15" t="s">
        <v>1</v>
      </c>
      <c r="F657" s="586">
        <v>3</v>
      </c>
      <c r="G657" s="586">
        <v>2</v>
      </c>
      <c r="H657" s="16">
        <v>0</v>
      </c>
      <c r="I657" s="17">
        <f>I655+H657</f>
        <v>3040000</v>
      </c>
      <c r="J657" s="584"/>
      <c r="M657" s="31"/>
    </row>
    <row r="658" spans="1:13" s="3" customFormat="1" ht="18.55" outlineLevel="1">
      <c r="A658" s="98"/>
      <c r="B658" s="575"/>
      <c r="C658" s="115" t="s">
        <v>39</v>
      </c>
      <c r="D658" s="79" t="s">
        <v>24</v>
      </c>
      <c r="E658" s="19" t="s">
        <v>1</v>
      </c>
      <c r="F658" s="587"/>
      <c r="G658" s="587"/>
      <c r="H658" s="20">
        <v>0</v>
      </c>
      <c r="I658" s="17">
        <f>I657+H658</f>
        <v>3040000</v>
      </c>
      <c r="J658" s="584"/>
      <c r="M658" s="31"/>
    </row>
    <row r="659" spans="1:13" s="3" customFormat="1" ht="18.55" outlineLevel="1">
      <c r="A659" s="98"/>
      <c r="B659" s="575"/>
      <c r="C659" s="115" t="s">
        <v>39</v>
      </c>
      <c r="D659" s="79" t="s">
        <v>15</v>
      </c>
      <c r="E659" s="19" t="s">
        <v>17</v>
      </c>
      <c r="F659" s="587"/>
      <c r="G659" s="587"/>
      <c r="H659" s="20">
        <v>10000</v>
      </c>
      <c r="I659" s="17">
        <f t="shared" ref="I659:I712" si="25">I658+H659</f>
        <v>3050000</v>
      </c>
      <c r="J659" s="584"/>
      <c r="M659" s="31"/>
    </row>
    <row r="660" spans="1:13" s="3" customFormat="1" ht="18.55" outlineLevel="1">
      <c r="A660" s="98"/>
      <c r="B660" s="575"/>
      <c r="C660" s="115" t="s">
        <v>39</v>
      </c>
      <c r="D660" s="79" t="s">
        <v>176</v>
      </c>
      <c r="E660" s="19" t="s">
        <v>17</v>
      </c>
      <c r="F660" s="587"/>
      <c r="G660" s="587"/>
      <c r="H660" s="20">
        <v>0</v>
      </c>
      <c r="I660" s="17">
        <f t="shared" si="25"/>
        <v>3050000</v>
      </c>
      <c r="J660" s="584"/>
      <c r="M660" s="31"/>
    </row>
    <row r="661" spans="1:13" s="3" customFormat="1" ht="18.55" outlineLevel="1">
      <c r="A661" s="98"/>
      <c r="B661" s="576" t="s">
        <v>3</v>
      </c>
      <c r="C661" s="115" t="s">
        <v>39</v>
      </c>
      <c r="D661" s="32" t="s">
        <v>0</v>
      </c>
      <c r="E661" s="23" t="s">
        <v>1</v>
      </c>
      <c r="F661" s="585">
        <v>3</v>
      </c>
      <c r="G661" s="585">
        <v>1</v>
      </c>
      <c r="H661" s="24">
        <v>0</v>
      </c>
      <c r="I661" s="17">
        <f t="shared" si="25"/>
        <v>3050000</v>
      </c>
      <c r="J661" s="584"/>
      <c r="M661" s="31"/>
    </row>
    <row r="662" spans="1:13" s="3" customFormat="1" ht="18.55" outlineLevel="1">
      <c r="A662" s="98"/>
      <c r="B662" s="576"/>
      <c r="C662" s="115" t="s">
        <v>39</v>
      </c>
      <c r="D662" s="32" t="s">
        <v>15</v>
      </c>
      <c r="E662" s="23" t="s">
        <v>1</v>
      </c>
      <c r="F662" s="585"/>
      <c r="G662" s="585"/>
      <c r="H662" s="24">
        <v>0</v>
      </c>
      <c r="I662" s="17">
        <f t="shared" si="25"/>
        <v>3050000</v>
      </c>
      <c r="J662" s="584"/>
      <c r="M662" s="31"/>
    </row>
    <row r="663" spans="1:13" s="3" customFormat="1" ht="17.850000000000001" customHeight="1" outlineLevel="1">
      <c r="A663" s="98"/>
      <c r="B663" s="576"/>
      <c r="C663" s="115" t="s">
        <v>39</v>
      </c>
      <c r="D663" s="32" t="s">
        <v>16</v>
      </c>
      <c r="E663" s="23" t="s">
        <v>17</v>
      </c>
      <c r="F663" s="585"/>
      <c r="G663" s="585"/>
      <c r="H663" s="24">
        <v>10000</v>
      </c>
      <c r="I663" s="17">
        <f t="shared" si="25"/>
        <v>3060000</v>
      </c>
      <c r="J663" s="584"/>
      <c r="M663" s="31"/>
    </row>
    <row r="664" spans="1:13" s="3" customFormat="1" ht="18.55" outlineLevel="1">
      <c r="A664" s="98"/>
      <c r="B664" s="576"/>
      <c r="C664" s="115" t="s">
        <v>39</v>
      </c>
      <c r="D664" s="32" t="s">
        <v>24</v>
      </c>
      <c r="E664" s="23" t="s">
        <v>17</v>
      </c>
      <c r="F664" s="585"/>
      <c r="G664" s="585"/>
      <c r="H664" s="24">
        <v>10000</v>
      </c>
      <c r="I664" s="17">
        <f t="shared" si="25"/>
        <v>3070000</v>
      </c>
      <c r="J664" s="584"/>
      <c r="M664" s="31"/>
    </row>
    <row r="665" spans="1:13" s="3" customFormat="1" ht="18.55" outlineLevel="1">
      <c r="A665" s="98"/>
      <c r="B665" s="574" t="s">
        <v>6</v>
      </c>
      <c r="C665" s="115" t="s">
        <v>39</v>
      </c>
      <c r="D665" s="78" t="s">
        <v>23</v>
      </c>
      <c r="E665" s="15" t="s">
        <v>1</v>
      </c>
      <c r="F665" s="586">
        <v>3</v>
      </c>
      <c r="G665" s="586">
        <v>2</v>
      </c>
      <c r="H665" s="16">
        <v>0</v>
      </c>
      <c r="I665" s="17">
        <f t="shared" si="25"/>
        <v>3070000</v>
      </c>
      <c r="J665" s="98"/>
      <c r="M665" s="31"/>
    </row>
    <row r="666" spans="1:13" s="3" customFormat="1" ht="18.55" outlineLevel="1">
      <c r="A666" s="98"/>
      <c r="B666" s="575"/>
      <c r="C666" s="115" t="s">
        <v>39</v>
      </c>
      <c r="D666" s="79" t="s">
        <v>5</v>
      </c>
      <c r="E666" s="19" t="s">
        <v>1</v>
      </c>
      <c r="F666" s="587"/>
      <c r="G666" s="587"/>
      <c r="H666" s="20">
        <v>0</v>
      </c>
      <c r="I666" s="17">
        <f t="shared" si="25"/>
        <v>3070000</v>
      </c>
      <c r="J666" s="98"/>
      <c r="M666" s="31"/>
    </row>
    <row r="667" spans="1:13" s="3" customFormat="1" ht="18.55" outlineLevel="1">
      <c r="A667" s="98"/>
      <c r="B667" s="575"/>
      <c r="C667" s="115" t="s">
        <v>39</v>
      </c>
      <c r="D667" s="79" t="s">
        <v>25</v>
      </c>
      <c r="E667" s="19" t="s">
        <v>17</v>
      </c>
      <c r="F667" s="587"/>
      <c r="G667" s="587"/>
      <c r="H667" s="20">
        <v>10000</v>
      </c>
      <c r="I667" s="17">
        <f t="shared" si="25"/>
        <v>3080000</v>
      </c>
      <c r="J667" s="98"/>
      <c r="M667" s="31"/>
    </row>
    <row r="668" spans="1:13" s="3" customFormat="1" ht="18.55" outlineLevel="1">
      <c r="A668" s="98"/>
      <c r="B668" s="575"/>
      <c r="C668" s="115" t="s">
        <v>39</v>
      </c>
      <c r="D668" s="79" t="s">
        <v>118</v>
      </c>
      <c r="E668" s="19" t="s">
        <v>17</v>
      </c>
      <c r="F668" s="587"/>
      <c r="G668" s="587"/>
      <c r="H668" s="20">
        <v>10000</v>
      </c>
      <c r="I668" s="17">
        <f t="shared" si="25"/>
        <v>3090000</v>
      </c>
      <c r="J668" s="98"/>
      <c r="M668" s="31"/>
    </row>
    <row r="669" spans="1:13" s="3" customFormat="1" ht="18.55" outlineLevel="1">
      <c r="A669" s="98"/>
      <c r="B669" s="576" t="s">
        <v>7</v>
      </c>
      <c r="C669" s="115" t="s">
        <v>39</v>
      </c>
      <c r="D669" s="32" t="s">
        <v>23</v>
      </c>
      <c r="E669" s="23" t="s">
        <v>1</v>
      </c>
      <c r="F669" s="585">
        <v>3</v>
      </c>
      <c r="G669" s="585">
        <v>2</v>
      </c>
      <c r="H669" s="24">
        <v>0</v>
      </c>
      <c r="I669" s="17">
        <f t="shared" si="25"/>
        <v>3090000</v>
      </c>
      <c r="J669" s="98"/>
      <c r="M669" s="31"/>
    </row>
    <row r="670" spans="1:13" s="3" customFormat="1" ht="18.55" outlineLevel="1">
      <c r="A670" s="98"/>
      <c r="B670" s="576"/>
      <c r="C670" s="115" t="s">
        <v>39</v>
      </c>
      <c r="D670" s="32" t="s">
        <v>5</v>
      </c>
      <c r="E670" s="23" t="s">
        <v>1</v>
      </c>
      <c r="F670" s="585"/>
      <c r="G670" s="585"/>
      <c r="H670" s="24">
        <v>0</v>
      </c>
      <c r="I670" s="17">
        <f t="shared" si="25"/>
        <v>3090000</v>
      </c>
      <c r="J670" s="98"/>
      <c r="M670" s="31"/>
    </row>
    <row r="671" spans="1:13" s="3" customFormat="1" ht="17.850000000000001" customHeight="1" outlineLevel="1">
      <c r="A671" s="98"/>
      <c r="B671" s="576"/>
      <c r="C671" s="115" t="s">
        <v>39</v>
      </c>
      <c r="D671" s="32" t="s">
        <v>25</v>
      </c>
      <c r="E671" s="23" t="s">
        <v>17</v>
      </c>
      <c r="F671" s="585"/>
      <c r="G671" s="585"/>
      <c r="H671" s="24">
        <v>10000</v>
      </c>
      <c r="I671" s="17">
        <f t="shared" si="25"/>
        <v>3100000</v>
      </c>
      <c r="J671" s="98"/>
      <c r="M671" s="31"/>
    </row>
    <row r="672" spans="1:13" s="3" customFormat="1" ht="18.55" outlineLevel="1">
      <c r="A672" s="98"/>
      <c r="B672" s="576"/>
      <c r="C672" s="115" t="s">
        <v>39</v>
      </c>
      <c r="D672" s="32" t="s">
        <v>118</v>
      </c>
      <c r="E672" s="23" t="s">
        <v>17</v>
      </c>
      <c r="F672" s="585"/>
      <c r="G672" s="585"/>
      <c r="H672" s="24">
        <v>10000</v>
      </c>
      <c r="I672" s="17">
        <f t="shared" si="25"/>
        <v>3110000</v>
      </c>
      <c r="J672" s="98"/>
      <c r="M672" s="31"/>
    </row>
    <row r="673" spans="1:13" s="3" customFormat="1" ht="18.55" outlineLevel="1">
      <c r="A673" s="98"/>
      <c r="B673" s="574" t="s">
        <v>8</v>
      </c>
      <c r="C673" s="115" t="s">
        <v>39</v>
      </c>
      <c r="D673" s="78" t="s">
        <v>25</v>
      </c>
      <c r="E673" s="15" t="s">
        <v>1</v>
      </c>
      <c r="F673" s="586">
        <v>3</v>
      </c>
      <c r="G673" s="586">
        <v>1</v>
      </c>
      <c r="H673" s="16">
        <v>0</v>
      </c>
      <c r="I673" s="17">
        <f t="shared" si="25"/>
        <v>3110000</v>
      </c>
      <c r="J673" s="98"/>
      <c r="M673" s="31"/>
    </row>
    <row r="674" spans="1:13" s="3" customFormat="1" ht="18.55" outlineLevel="1">
      <c r="A674" s="98"/>
      <c r="B674" s="575"/>
      <c r="C674" s="115" t="s">
        <v>39</v>
      </c>
      <c r="D674" s="79" t="s">
        <v>5</v>
      </c>
      <c r="E674" s="19" t="s">
        <v>1</v>
      </c>
      <c r="F674" s="587"/>
      <c r="G674" s="587"/>
      <c r="H674" s="20">
        <v>0</v>
      </c>
      <c r="I674" s="17">
        <f t="shared" si="25"/>
        <v>3110000</v>
      </c>
      <c r="J674" s="98"/>
      <c r="M674" s="31"/>
    </row>
    <row r="675" spans="1:13" s="3" customFormat="1" ht="18.55" outlineLevel="1">
      <c r="A675" s="98"/>
      <c r="B675" s="575"/>
      <c r="C675" s="115" t="s">
        <v>39</v>
      </c>
      <c r="D675" s="79" t="s">
        <v>15</v>
      </c>
      <c r="E675" s="19" t="s">
        <v>17</v>
      </c>
      <c r="F675" s="587"/>
      <c r="G675" s="587"/>
      <c r="H675" s="20">
        <v>10000</v>
      </c>
      <c r="I675" s="17">
        <f t="shared" si="25"/>
        <v>3120000</v>
      </c>
      <c r="J675" s="98"/>
      <c r="M675" s="31"/>
    </row>
    <row r="676" spans="1:13" s="3" customFormat="1" ht="18.55" outlineLevel="1">
      <c r="A676" s="98"/>
      <c r="B676" s="575"/>
      <c r="C676" s="115" t="s">
        <v>39</v>
      </c>
      <c r="D676" s="79" t="s">
        <v>16</v>
      </c>
      <c r="E676" s="19" t="s">
        <v>17</v>
      </c>
      <c r="F676" s="587"/>
      <c r="G676" s="587"/>
      <c r="H676" s="20">
        <v>10000</v>
      </c>
      <c r="I676" s="17">
        <f t="shared" si="25"/>
        <v>3130000</v>
      </c>
      <c r="J676" s="98"/>
      <c r="M676" s="31"/>
    </row>
    <row r="677" spans="1:13" s="3" customFormat="1" ht="18.55" outlineLevel="1">
      <c r="A677" s="98"/>
      <c r="B677" s="576" t="s">
        <v>10</v>
      </c>
      <c r="C677" s="115" t="s">
        <v>39</v>
      </c>
      <c r="D677" s="32" t="s">
        <v>25</v>
      </c>
      <c r="E677" s="23" t="str">
        <f>E673</f>
        <v>Thắng</v>
      </c>
      <c r="F677" s="585">
        <v>3</v>
      </c>
      <c r="G677" s="585">
        <v>2</v>
      </c>
      <c r="H677" s="24">
        <v>0</v>
      </c>
      <c r="I677" s="17">
        <f t="shared" si="25"/>
        <v>3130000</v>
      </c>
      <c r="J677" s="98"/>
      <c r="M677" s="31"/>
    </row>
    <row r="678" spans="1:13" s="3" customFormat="1" ht="18.55" outlineLevel="1">
      <c r="A678" s="98"/>
      <c r="B678" s="576"/>
      <c r="C678" s="115" t="s">
        <v>39</v>
      </c>
      <c r="D678" s="32" t="s">
        <v>5</v>
      </c>
      <c r="E678" s="23" t="s">
        <v>1</v>
      </c>
      <c r="F678" s="585"/>
      <c r="G678" s="585"/>
      <c r="H678" s="24">
        <v>0</v>
      </c>
      <c r="I678" s="17">
        <f t="shared" si="25"/>
        <v>3130000</v>
      </c>
      <c r="J678" s="98"/>
      <c r="M678" s="31"/>
    </row>
    <row r="679" spans="1:13" s="3" customFormat="1" ht="18.55" outlineLevel="1">
      <c r="A679" s="98"/>
      <c r="B679" s="576"/>
      <c r="C679" s="115" t="s">
        <v>39</v>
      </c>
      <c r="D679" s="32" t="s">
        <v>176</v>
      </c>
      <c r="E679" s="23" t="s">
        <v>17</v>
      </c>
      <c r="F679" s="585"/>
      <c r="G679" s="585"/>
      <c r="H679" s="24">
        <v>0</v>
      </c>
      <c r="I679" s="17">
        <f t="shared" si="25"/>
        <v>3130000</v>
      </c>
      <c r="J679" s="98"/>
      <c r="M679" s="31"/>
    </row>
    <row r="680" spans="1:13" s="3" customFormat="1" ht="18.55" outlineLevel="1">
      <c r="A680" s="98"/>
      <c r="B680" s="576"/>
      <c r="C680" s="115" t="s">
        <v>39</v>
      </c>
      <c r="D680" s="32" t="s">
        <v>16</v>
      </c>
      <c r="E680" s="23" t="s">
        <v>17</v>
      </c>
      <c r="F680" s="585"/>
      <c r="G680" s="585"/>
      <c r="H680" s="24">
        <v>10000</v>
      </c>
      <c r="I680" s="17">
        <f t="shared" si="25"/>
        <v>3140000</v>
      </c>
      <c r="J680" s="98"/>
      <c r="M680" s="31"/>
    </row>
    <row r="681" spans="1:13" s="3" customFormat="1" ht="18.55" outlineLevel="1">
      <c r="A681" s="98"/>
      <c r="B681" s="574" t="s">
        <v>31</v>
      </c>
      <c r="C681" s="115" t="s">
        <v>39</v>
      </c>
      <c r="D681" s="78" t="s">
        <v>4</v>
      </c>
      <c r="E681" s="15" t="s">
        <v>1</v>
      </c>
      <c r="F681" s="586">
        <v>3</v>
      </c>
      <c r="G681" s="586">
        <v>2</v>
      </c>
      <c r="H681" s="16">
        <v>0</v>
      </c>
      <c r="I681" s="17">
        <f t="shared" si="25"/>
        <v>3140000</v>
      </c>
      <c r="J681" s="98"/>
      <c r="M681" s="31"/>
    </row>
    <row r="682" spans="1:13" s="3" customFormat="1" ht="18.55" outlineLevel="1">
      <c r="A682" s="98"/>
      <c r="B682" s="575"/>
      <c r="C682" s="115" t="s">
        <v>39</v>
      </c>
      <c r="D682" s="79" t="s">
        <v>5</v>
      </c>
      <c r="E682" s="19" t="s">
        <v>1</v>
      </c>
      <c r="F682" s="587"/>
      <c r="G682" s="587"/>
      <c r="H682" s="20">
        <v>0</v>
      </c>
      <c r="I682" s="17">
        <f t="shared" si="25"/>
        <v>3140000</v>
      </c>
      <c r="J682" s="98"/>
      <c r="M682" s="31"/>
    </row>
    <row r="683" spans="1:13" s="3" customFormat="1" ht="18.55" outlineLevel="1">
      <c r="A683" s="98"/>
      <c r="B683" s="575"/>
      <c r="C683" s="115" t="s">
        <v>39</v>
      </c>
      <c r="D683" s="79" t="s">
        <v>25</v>
      </c>
      <c r="E683" s="19" t="s">
        <v>17</v>
      </c>
      <c r="F683" s="587"/>
      <c r="G683" s="587"/>
      <c r="H683" s="20">
        <v>10000</v>
      </c>
      <c r="I683" s="17">
        <f t="shared" si="25"/>
        <v>3150000</v>
      </c>
      <c r="J683" s="98"/>
      <c r="M683" s="31"/>
    </row>
    <row r="684" spans="1:13" s="3" customFormat="1" ht="18.55" outlineLevel="1">
      <c r="A684" s="98"/>
      <c r="B684" s="575"/>
      <c r="C684" s="115" t="s">
        <v>39</v>
      </c>
      <c r="D684" s="79" t="s">
        <v>176</v>
      </c>
      <c r="E684" s="19" t="s">
        <v>17</v>
      </c>
      <c r="F684" s="587"/>
      <c r="G684" s="587"/>
      <c r="H684" s="20"/>
      <c r="I684" s="17">
        <f t="shared" si="25"/>
        <v>3150000</v>
      </c>
      <c r="J684" s="98"/>
      <c r="M684" s="31"/>
    </row>
    <row r="685" spans="1:13" s="3" customFormat="1" ht="18.55" outlineLevel="1">
      <c r="A685" s="98"/>
      <c r="B685" s="576" t="s">
        <v>36</v>
      </c>
      <c r="C685" s="115" t="s">
        <v>39</v>
      </c>
      <c r="D685" s="32" t="s">
        <v>25</v>
      </c>
      <c r="E685" s="23" t="s">
        <v>1</v>
      </c>
      <c r="F685" s="585">
        <v>3</v>
      </c>
      <c r="G685" s="585">
        <v>2</v>
      </c>
      <c r="H685" s="24">
        <v>0</v>
      </c>
      <c r="I685" s="17">
        <f t="shared" si="25"/>
        <v>3150000</v>
      </c>
      <c r="J685" s="98"/>
      <c r="M685" s="31"/>
    </row>
    <row r="686" spans="1:13" s="3" customFormat="1" ht="18.55" outlineLevel="1">
      <c r="A686" s="98"/>
      <c r="B686" s="576"/>
      <c r="C686" s="115" t="s">
        <v>39</v>
      </c>
      <c r="D686" s="32" t="s">
        <v>5</v>
      </c>
      <c r="E686" s="23" t="s">
        <v>1</v>
      </c>
      <c r="F686" s="585"/>
      <c r="G686" s="585"/>
      <c r="H686" s="24">
        <v>0</v>
      </c>
      <c r="I686" s="17">
        <f t="shared" si="25"/>
        <v>3150000</v>
      </c>
      <c r="J686" s="98"/>
      <c r="M686" s="31"/>
    </row>
    <row r="687" spans="1:13" s="3" customFormat="1" ht="18.55" outlineLevel="1">
      <c r="A687" s="98"/>
      <c r="B687" s="576"/>
      <c r="C687" s="115" t="s">
        <v>39</v>
      </c>
      <c r="D687" s="32" t="s">
        <v>176</v>
      </c>
      <c r="E687" s="23" t="s">
        <v>17</v>
      </c>
      <c r="F687" s="585"/>
      <c r="G687" s="585"/>
      <c r="H687" s="24">
        <v>0</v>
      </c>
      <c r="I687" s="17">
        <f t="shared" si="25"/>
        <v>3150000</v>
      </c>
      <c r="J687" s="98"/>
      <c r="M687" s="31"/>
    </row>
    <row r="688" spans="1:13" s="3" customFormat="1" ht="18.55" outlineLevel="1">
      <c r="A688" s="98"/>
      <c r="B688" s="576"/>
      <c r="C688" s="115" t="s">
        <v>39</v>
      </c>
      <c r="D688" s="32" t="s">
        <v>23</v>
      </c>
      <c r="E688" s="23" t="s">
        <v>17</v>
      </c>
      <c r="F688" s="585"/>
      <c r="G688" s="585"/>
      <c r="H688" s="24">
        <v>10000</v>
      </c>
      <c r="I688" s="17">
        <f t="shared" si="25"/>
        <v>3160000</v>
      </c>
      <c r="J688" s="98"/>
      <c r="M688" s="31"/>
    </row>
    <row r="689" spans="1:13" s="3" customFormat="1" ht="18.55" outlineLevel="1">
      <c r="A689" s="98"/>
      <c r="B689" s="574" t="s">
        <v>37</v>
      </c>
      <c r="C689" s="115" t="s">
        <v>39</v>
      </c>
      <c r="D689" s="78" t="s">
        <v>23</v>
      </c>
      <c r="E689" s="15" t="s">
        <v>1</v>
      </c>
      <c r="F689" s="586">
        <v>3</v>
      </c>
      <c r="G689" s="586">
        <v>2</v>
      </c>
      <c r="H689" s="16">
        <v>0</v>
      </c>
      <c r="I689" s="17">
        <f t="shared" si="25"/>
        <v>3160000</v>
      </c>
      <c r="J689" s="98"/>
      <c r="M689" s="31"/>
    </row>
    <row r="690" spans="1:13" s="3" customFormat="1" ht="18.55" outlineLevel="1">
      <c r="A690" s="98"/>
      <c r="B690" s="575"/>
      <c r="C690" s="115" t="s">
        <v>39</v>
      </c>
      <c r="D690" s="79" t="s">
        <v>24</v>
      </c>
      <c r="E690" s="19" t="s">
        <v>1</v>
      </c>
      <c r="F690" s="587"/>
      <c r="G690" s="587"/>
      <c r="H690" s="20">
        <v>0</v>
      </c>
      <c r="I690" s="17">
        <f t="shared" si="25"/>
        <v>3160000</v>
      </c>
      <c r="J690" s="98"/>
      <c r="M690" s="31"/>
    </row>
    <row r="691" spans="1:13" s="3" customFormat="1" ht="18.55" outlineLevel="1">
      <c r="A691" s="98"/>
      <c r="B691" s="575"/>
      <c r="C691" s="115" t="s">
        <v>39</v>
      </c>
      <c r="D691" s="79" t="s">
        <v>15</v>
      </c>
      <c r="E691" s="19" t="s">
        <v>17</v>
      </c>
      <c r="F691" s="587"/>
      <c r="G691" s="587"/>
      <c r="H691" s="20">
        <v>10000</v>
      </c>
      <c r="I691" s="17">
        <f t="shared" si="25"/>
        <v>3170000</v>
      </c>
      <c r="J691" s="98"/>
      <c r="M691" s="31"/>
    </row>
    <row r="692" spans="1:13" s="3" customFormat="1" ht="18.55" outlineLevel="1">
      <c r="A692" s="98"/>
      <c r="B692" s="575"/>
      <c r="C692" s="115" t="s">
        <v>39</v>
      </c>
      <c r="D692" s="79" t="s">
        <v>16</v>
      </c>
      <c r="E692" s="19" t="s">
        <v>17</v>
      </c>
      <c r="F692" s="587"/>
      <c r="G692" s="587"/>
      <c r="H692" s="20">
        <v>10000</v>
      </c>
      <c r="I692" s="17">
        <f t="shared" si="25"/>
        <v>3180000</v>
      </c>
      <c r="J692" s="98"/>
      <c r="M692" s="31"/>
    </row>
    <row r="693" spans="1:13" s="3" customFormat="1" ht="18.55" outlineLevel="1">
      <c r="A693" s="98"/>
      <c r="B693" s="576" t="s">
        <v>41</v>
      </c>
      <c r="C693" s="115" t="s">
        <v>39</v>
      </c>
      <c r="D693" s="32" t="s">
        <v>4</v>
      </c>
      <c r="E693" s="23" t="s">
        <v>1</v>
      </c>
      <c r="F693" s="585">
        <v>3</v>
      </c>
      <c r="G693" s="585">
        <v>1</v>
      </c>
      <c r="H693" s="24">
        <v>0</v>
      </c>
      <c r="I693" s="17">
        <f t="shared" si="25"/>
        <v>3180000</v>
      </c>
      <c r="J693" s="98"/>
      <c r="M693" s="31"/>
    </row>
    <row r="694" spans="1:13" s="3" customFormat="1" ht="18.55" outlineLevel="1">
      <c r="A694" s="98"/>
      <c r="B694" s="576"/>
      <c r="C694" s="115" t="s">
        <v>39</v>
      </c>
      <c r="D694" s="32" t="s">
        <v>24</v>
      </c>
      <c r="E694" s="23" t="s">
        <v>1</v>
      </c>
      <c r="F694" s="585"/>
      <c r="G694" s="585"/>
      <c r="H694" s="24">
        <v>0</v>
      </c>
      <c r="I694" s="17">
        <f t="shared" si="25"/>
        <v>3180000</v>
      </c>
      <c r="J694" s="98"/>
      <c r="M694" s="31"/>
    </row>
    <row r="695" spans="1:13" s="3" customFormat="1" ht="18.55" outlineLevel="1">
      <c r="A695" s="98"/>
      <c r="B695" s="576"/>
      <c r="C695" s="115" t="s">
        <v>39</v>
      </c>
      <c r="D695" s="32" t="s">
        <v>14</v>
      </c>
      <c r="E695" s="23" t="s">
        <v>17</v>
      </c>
      <c r="F695" s="585"/>
      <c r="G695" s="585"/>
      <c r="H695" s="24">
        <v>10000</v>
      </c>
      <c r="I695" s="17">
        <f t="shared" si="25"/>
        <v>3190000</v>
      </c>
      <c r="J695" s="98"/>
      <c r="M695" s="31"/>
    </row>
    <row r="696" spans="1:13" s="3" customFormat="1" ht="18.55" outlineLevel="1">
      <c r="A696" s="98"/>
      <c r="B696" s="576"/>
      <c r="C696" s="115" t="s">
        <v>39</v>
      </c>
      <c r="D696" s="32" t="s">
        <v>176</v>
      </c>
      <c r="E696" s="23" t="s">
        <v>17</v>
      </c>
      <c r="F696" s="585"/>
      <c r="G696" s="585"/>
      <c r="H696" s="24">
        <v>0</v>
      </c>
      <c r="I696" s="17">
        <f t="shared" si="25"/>
        <v>3190000</v>
      </c>
      <c r="J696" s="98"/>
      <c r="M696" s="31"/>
    </row>
    <row r="697" spans="1:13" s="3" customFormat="1" ht="18.55" outlineLevel="1">
      <c r="A697" s="98"/>
      <c r="B697" s="574" t="s">
        <v>48</v>
      </c>
      <c r="C697" s="115" t="s">
        <v>39</v>
      </c>
      <c r="D697" s="78" t="s">
        <v>14</v>
      </c>
      <c r="E697" s="15" t="s">
        <v>1</v>
      </c>
      <c r="F697" s="586">
        <v>3</v>
      </c>
      <c r="G697" s="586">
        <v>1</v>
      </c>
      <c r="H697" s="16">
        <v>0</v>
      </c>
      <c r="I697" s="17">
        <f t="shared" si="25"/>
        <v>3190000</v>
      </c>
      <c r="J697" s="98"/>
      <c r="M697" s="31"/>
    </row>
    <row r="698" spans="1:13" s="3" customFormat="1" ht="18.55" outlineLevel="1">
      <c r="A698" s="98"/>
      <c r="B698" s="575"/>
      <c r="C698" s="115" t="s">
        <v>39</v>
      </c>
      <c r="D698" s="79" t="s">
        <v>24</v>
      </c>
      <c r="E698" s="19" t="s">
        <v>1</v>
      </c>
      <c r="F698" s="587"/>
      <c r="G698" s="587"/>
      <c r="H698" s="20">
        <v>0</v>
      </c>
      <c r="I698" s="17">
        <f t="shared" si="25"/>
        <v>3190000</v>
      </c>
      <c r="J698" s="98"/>
      <c r="M698" s="31"/>
    </row>
    <row r="699" spans="1:13" s="3" customFormat="1" ht="18.55" outlineLevel="1">
      <c r="A699" s="98"/>
      <c r="B699" s="575"/>
      <c r="C699" s="115" t="s">
        <v>39</v>
      </c>
      <c r="D699" s="79" t="s">
        <v>16</v>
      </c>
      <c r="E699" s="19" t="s">
        <v>17</v>
      </c>
      <c r="F699" s="587"/>
      <c r="G699" s="587"/>
      <c r="H699" s="20">
        <v>10000</v>
      </c>
      <c r="I699" s="17">
        <f t="shared" si="25"/>
        <v>3200000</v>
      </c>
      <c r="J699" s="98"/>
      <c r="M699" s="31"/>
    </row>
    <row r="700" spans="1:13" s="3" customFormat="1" ht="18.55" outlineLevel="1">
      <c r="A700" s="98"/>
      <c r="B700" s="575"/>
      <c r="C700" s="115" t="s">
        <v>39</v>
      </c>
      <c r="D700" s="79" t="s">
        <v>15</v>
      </c>
      <c r="E700" s="19" t="s">
        <v>17</v>
      </c>
      <c r="F700" s="587"/>
      <c r="G700" s="587"/>
      <c r="H700" s="20">
        <v>10000</v>
      </c>
      <c r="I700" s="17">
        <f t="shared" si="25"/>
        <v>3210000</v>
      </c>
      <c r="J700" s="98"/>
      <c r="M700" s="31"/>
    </row>
    <row r="701" spans="1:13" s="3" customFormat="1" ht="18.55" outlineLevel="1">
      <c r="A701" s="98"/>
      <c r="B701" s="576" t="s">
        <v>92</v>
      </c>
      <c r="C701" s="115" t="s">
        <v>39</v>
      </c>
      <c r="D701" s="32" t="s">
        <v>15</v>
      </c>
      <c r="E701" s="23" t="s">
        <v>1</v>
      </c>
      <c r="F701" s="585">
        <v>3</v>
      </c>
      <c r="G701" s="585">
        <v>2</v>
      </c>
      <c r="H701" s="24">
        <v>0</v>
      </c>
      <c r="I701" s="17">
        <f t="shared" si="25"/>
        <v>3210000</v>
      </c>
      <c r="J701" s="98"/>
      <c r="M701" s="31"/>
    </row>
    <row r="702" spans="1:13" s="3" customFormat="1" ht="18.55" outlineLevel="1">
      <c r="A702" s="98"/>
      <c r="B702" s="576"/>
      <c r="C702" s="115" t="s">
        <v>39</v>
      </c>
      <c r="D702" s="32" t="s">
        <v>16</v>
      </c>
      <c r="E702" s="23" t="s">
        <v>1</v>
      </c>
      <c r="F702" s="585"/>
      <c r="G702" s="585"/>
      <c r="H702" s="24">
        <v>0</v>
      </c>
      <c r="I702" s="17">
        <f t="shared" si="25"/>
        <v>3210000</v>
      </c>
      <c r="J702" s="98"/>
      <c r="M702" s="31"/>
    </row>
    <row r="703" spans="1:13" s="3" customFormat="1" ht="18.55" outlineLevel="1">
      <c r="A703" s="98"/>
      <c r="B703" s="576"/>
      <c r="C703" s="115" t="s">
        <v>39</v>
      </c>
      <c r="D703" s="32" t="s">
        <v>14</v>
      </c>
      <c r="E703" s="23" t="s">
        <v>17</v>
      </c>
      <c r="F703" s="585"/>
      <c r="G703" s="585"/>
      <c r="H703" s="24">
        <v>10000</v>
      </c>
      <c r="I703" s="17">
        <f t="shared" si="25"/>
        <v>3220000</v>
      </c>
      <c r="J703" s="98"/>
      <c r="M703" s="31"/>
    </row>
    <row r="704" spans="1:13" s="3" customFormat="1" ht="18.55" outlineLevel="1">
      <c r="A704" s="98"/>
      <c r="B704" s="576"/>
      <c r="C704" s="115" t="s">
        <v>39</v>
      </c>
      <c r="D704" s="32" t="s">
        <v>118</v>
      </c>
      <c r="E704" s="23" t="s">
        <v>17</v>
      </c>
      <c r="F704" s="585"/>
      <c r="G704" s="585"/>
      <c r="H704" s="24">
        <v>10000</v>
      </c>
      <c r="I704" s="17">
        <f t="shared" si="25"/>
        <v>3230000</v>
      </c>
      <c r="J704" s="98"/>
      <c r="M704" s="31"/>
    </row>
    <row r="705" spans="1:13" s="3" customFormat="1" ht="18.55" outlineLevel="1">
      <c r="A705" s="98"/>
      <c r="B705" s="574" t="s">
        <v>93</v>
      </c>
      <c r="C705" s="115" t="s">
        <v>39</v>
      </c>
      <c r="D705" s="78" t="s">
        <v>15</v>
      </c>
      <c r="E705" s="15" t="s">
        <v>1</v>
      </c>
      <c r="F705" s="586">
        <v>3</v>
      </c>
      <c r="G705" s="586">
        <v>1</v>
      </c>
      <c r="H705" s="16">
        <v>0</v>
      </c>
      <c r="I705" s="17">
        <f t="shared" si="25"/>
        <v>3230000</v>
      </c>
      <c r="J705" s="98"/>
      <c r="M705" s="31"/>
    </row>
    <row r="706" spans="1:13" s="3" customFormat="1" ht="18.55" outlineLevel="1">
      <c r="A706" s="98"/>
      <c r="B706" s="575"/>
      <c r="C706" s="115" t="s">
        <v>39</v>
      </c>
      <c r="D706" s="79" t="s">
        <v>0</v>
      </c>
      <c r="E706" s="19" t="s">
        <v>1</v>
      </c>
      <c r="F706" s="587"/>
      <c r="G706" s="587"/>
      <c r="H706" s="20">
        <v>0</v>
      </c>
      <c r="I706" s="17">
        <f t="shared" si="25"/>
        <v>3230000</v>
      </c>
      <c r="J706" s="98"/>
      <c r="M706" s="31"/>
    </row>
    <row r="707" spans="1:13" s="3" customFormat="1" ht="18.55" outlineLevel="1">
      <c r="A707" s="98"/>
      <c r="B707" s="575"/>
      <c r="C707" s="115" t="s">
        <v>39</v>
      </c>
      <c r="D707" s="79" t="s">
        <v>16</v>
      </c>
      <c r="E707" s="19" t="s">
        <v>17</v>
      </c>
      <c r="F707" s="587"/>
      <c r="G707" s="587"/>
      <c r="H707" s="20">
        <v>10000</v>
      </c>
      <c r="I707" s="17">
        <f>I706+H707</f>
        <v>3240000</v>
      </c>
      <c r="J707" s="98"/>
      <c r="M707" s="31"/>
    </row>
    <row r="708" spans="1:13" s="3" customFormat="1" ht="18.55" outlineLevel="1">
      <c r="A708" s="98"/>
      <c r="B708" s="575"/>
      <c r="C708" s="115" t="s">
        <v>39</v>
      </c>
      <c r="D708" s="79" t="s">
        <v>176</v>
      </c>
      <c r="E708" s="19" t="s">
        <v>17</v>
      </c>
      <c r="F708" s="587"/>
      <c r="G708" s="587"/>
      <c r="H708" s="20">
        <v>0</v>
      </c>
      <c r="I708" s="17">
        <f t="shared" si="25"/>
        <v>3240000</v>
      </c>
      <c r="J708" s="98"/>
      <c r="M708" s="31"/>
    </row>
    <row r="709" spans="1:13" s="3" customFormat="1" ht="18.55" outlineLevel="1">
      <c r="A709" s="98"/>
      <c r="B709" s="576" t="s">
        <v>122</v>
      </c>
      <c r="C709" s="115" t="s">
        <v>39</v>
      </c>
      <c r="D709" s="32" t="s">
        <v>16</v>
      </c>
      <c r="E709" s="23" t="s">
        <v>1</v>
      </c>
      <c r="F709" s="585">
        <v>3</v>
      </c>
      <c r="G709" s="585">
        <v>0</v>
      </c>
      <c r="H709" s="24">
        <v>0</v>
      </c>
      <c r="I709" s="17">
        <f t="shared" si="25"/>
        <v>3240000</v>
      </c>
      <c r="J709" s="98"/>
      <c r="M709" s="31"/>
    </row>
    <row r="710" spans="1:13" s="3" customFormat="1" ht="18.55" outlineLevel="1">
      <c r="A710" s="98"/>
      <c r="B710" s="576"/>
      <c r="C710" s="115" t="s">
        <v>39</v>
      </c>
      <c r="D710" s="32" t="s">
        <v>176</v>
      </c>
      <c r="E710" s="23" t="s">
        <v>1</v>
      </c>
      <c r="F710" s="585"/>
      <c r="G710" s="585"/>
      <c r="H710" s="24">
        <v>0</v>
      </c>
      <c r="I710" s="17">
        <f t="shared" si="25"/>
        <v>3240000</v>
      </c>
      <c r="J710" s="98"/>
      <c r="M710" s="31"/>
    </row>
    <row r="711" spans="1:13" s="3" customFormat="1" ht="18.55" outlineLevel="1">
      <c r="A711" s="98"/>
      <c r="B711" s="576"/>
      <c r="C711" s="115" t="s">
        <v>39</v>
      </c>
      <c r="D711" s="32" t="s">
        <v>15</v>
      </c>
      <c r="E711" s="23" t="s">
        <v>17</v>
      </c>
      <c r="F711" s="585"/>
      <c r="G711" s="585"/>
      <c r="H711" s="24">
        <v>10000</v>
      </c>
      <c r="I711" s="17">
        <f t="shared" si="25"/>
        <v>3250000</v>
      </c>
      <c r="J711" s="98"/>
      <c r="M711" s="31"/>
    </row>
    <row r="712" spans="1:13" s="3" customFormat="1" ht="18.55" outlineLevel="1">
      <c r="A712" s="98"/>
      <c r="B712" s="576"/>
      <c r="C712" s="115" t="s">
        <v>39</v>
      </c>
      <c r="D712" s="32" t="s">
        <v>0</v>
      </c>
      <c r="E712" s="23" t="s">
        <v>17</v>
      </c>
      <c r="F712" s="585"/>
      <c r="G712" s="585"/>
      <c r="H712" s="24">
        <v>10000</v>
      </c>
      <c r="I712" s="17">
        <f t="shared" si="25"/>
        <v>3260000</v>
      </c>
      <c r="J712" s="98"/>
      <c r="M712" s="31"/>
    </row>
    <row r="713" spans="1:13" s="3" customFormat="1" ht="18.55">
      <c r="A713" s="98"/>
      <c r="B713" s="6" t="s">
        <v>178</v>
      </c>
      <c r="C713" s="7"/>
      <c r="D713" s="77"/>
      <c r="E713" s="9"/>
      <c r="F713" s="10"/>
      <c r="G713" s="10"/>
      <c r="H713" s="11">
        <f>SUM(H714:H741)</f>
        <v>140000</v>
      </c>
      <c r="I713" s="12">
        <v>0</v>
      </c>
      <c r="J713" s="98"/>
      <c r="M713" s="31"/>
    </row>
    <row r="714" spans="1:13" s="3" customFormat="1" ht="18.55" outlineLevel="1">
      <c r="A714" s="98"/>
      <c r="B714" s="574" t="s">
        <v>2</v>
      </c>
      <c r="C714" s="115" t="s">
        <v>39</v>
      </c>
      <c r="D714" s="78" t="s">
        <v>5</v>
      </c>
      <c r="E714" s="15" t="s">
        <v>1</v>
      </c>
      <c r="F714" s="586">
        <v>3</v>
      </c>
      <c r="G714" s="586">
        <v>1</v>
      </c>
      <c r="H714" s="16">
        <v>0</v>
      </c>
      <c r="I714" s="17">
        <f>I712+H714</f>
        <v>3260000</v>
      </c>
      <c r="J714" s="584"/>
      <c r="M714" s="31"/>
    </row>
    <row r="715" spans="1:13" s="3" customFormat="1" ht="18.55" outlineLevel="1">
      <c r="A715" s="98"/>
      <c r="B715" s="575"/>
      <c r="C715" s="115" t="s">
        <v>39</v>
      </c>
      <c r="D715" s="79" t="s">
        <v>16</v>
      </c>
      <c r="E715" s="19" t="s">
        <v>1</v>
      </c>
      <c r="F715" s="587"/>
      <c r="G715" s="587"/>
      <c r="H715" s="20">
        <v>0</v>
      </c>
      <c r="I715" s="17">
        <f>I714+H715</f>
        <v>3260000</v>
      </c>
      <c r="J715" s="584"/>
      <c r="M715" s="31"/>
    </row>
    <row r="716" spans="1:13" s="3" customFormat="1" ht="18.55" outlineLevel="1">
      <c r="A716" s="98"/>
      <c r="B716" s="575"/>
      <c r="C716" s="115" t="s">
        <v>39</v>
      </c>
      <c r="D716" s="79" t="s">
        <v>14</v>
      </c>
      <c r="E716" s="19" t="s">
        <v>17</v>
      </c>
      <c r="F716" s="587"/>
      <c r="G716" s="587"/>
      <c r="H716" s="20">
        <v>10000</v>
      </c>
      <c r="I716" s="17">
        <f t="shared" ref="I716:I741" si="26">I715+H716</f>
        <v>3270000</v>
      </c>
      <c r="J716" s="584"/>
      <c r="M716" s="31"/>
    </row>
    <row r="717" spans="1:13" s="3" customFormat="1" ht="18.55" outlineLevel="1">
      <c r="A717" s="98"/>
      <c r="B717" s="575"/>
      <c r="C717" s="115" t="s">
        <v>39</v>
      </c>
      <c r="D717" s="79" t="s">
        <v>23</v>
      </c>
      <c r="E717" s="19" t="s">
        <v>17</v>
      </c>
      <c r="F717" s="587"/>
      <c r="G717" s="587"/>
      <c r="H717" s="20">
        <v>10000</v>
      </c>
      <c r="I717" s="17">
        <f t="shared" si="26"/>
        <v>3280000</v>
      </c>
      <c r="J717" s="584"/>
      <c r="M717" s="31"/>
    </row>
    <row r="718" spans="1:13" s="3" customFormat="1" ht="18.55" outlineLevel="1">
      <c r="A718" s="98"/>
      <c r="B718" s="576" t="s">
        <v>3</v>
      </c>
      <c r="C718" s="115" t="s">
        <v>39</v>
      </c>
      <c r="D718" s="32" t="s">
        <v>14</v>
      </c>
      <c r="E718" s="23" t="s">
        <v>1</v>
      </c>
      <c r="F718" s="585">
        <v>3</v>
      </c>
      <c r="G718" s="585">
        <v>0</v>
      </c>
      <c r="H718" s="24">
        <v>0</v>
      </c>
      <c r="I718" s="17">
        <f t="shared" si="26"/>
        <v>3280000</v>
      </c>
      <c r="J718" s="584"/>
      <c r="M718" s="31"/>
    </row>
    <row r="719" spans="1:13" s="3" customFormat="1" ht="18.55" outlineLevel="1">
      <c r="A719" s="98"/>
      <c r="B719" s="576"/>
      <c r="C719" s="115" t="s">
        <v>39</v>
      </c>
      <c r="D719" s="32" t="s">
        <v>23</v>
      </c>
      <c r="E719" s="23" t="s">
        <v>1</v>
      </c>
      <c r="F719" s="585"/>
      <c r="G719" s="585"/>
      <c r="H719" s="24">
        <v>0</v>
      </c>
      <c r="I719" s="17">
        <f t="shared" si="26"/>
        <v>3280000</v>
      </c>
      <c r="J719" s="584"/>
      <c r="M719" s="31"/>
    </row>
    <row r="720" spans="1:13" s="3" customFormat="1" ht="17.850000000000001" customHeight="1" outlineLevel="1">
      <c r="A720" s="98"/>
      <c r="B720" s="576"/>
      <c r="C720" s="115" t="s">
        <v>39</v>
      </c>
      <c r="D720" s="32" t="s">
        <v>25</v>
      </c>
      <c r="E720" s="23" t="s">
        <v>17</v>
      </c>
      <c r="F720" s="585"/>
      <c r="G720" s="585"/>
      <c r="H720" s="24">
        <v>10000</v>
      </c>
      <c r="I720" s="17">
        <f t="shared" si="26"/>
        <v>3290000</v>
      </c>
      <c r="J720" s="584"/>
      <c r="M720" s="31"/>
    </row>
    <row r="721" spans="1:13" s="3" customFormat="1" ht="18.55" outlineLevel="1">
      <c r="A721" s="98"/>
      <c r="B721" s="576"/>
      <c r="C721" s="115" t="s">
        <v>39</v>
      </c>
      <c r="D721" s="32" t="s">
        <v>0</v>
      </c>
      <c r="E721" s="23" t="s">
        <v>17</v>
      </c>
      <c r="F721" s="585"/>
      <c r="G721" s="585"/>
      <c r="H721" s="24">
        <v>10000</v>
      </c>
      <c r="I721" s="17">
        <f t="shared" si="26"/>
        <v>3300000</v>
      </c>
      <c r="J721" s="584"/>
      <c r="M721" s="31"/>
    </row>
    <row r="722" spans="1:13" s="3" customFormat="1" ht="18.55" outlineLevel="1">
      <c r="A722" s="98"/>
      <c r="B722" s="574" t="s">
        <v>6</v>
      </c>
      <c r="C722" s="115" t="s">
        <v>39</v>
      </c>
      <c r="D722" s="78" t="s">
        <v>25</v>
      </c>
      <c r="E722" s="15" t="s">
        <v>1</v>
      </c>
      <c r="F722" s="586">
        <v>3</v>
      </c>
      <c r="G722" s="586">
        <v>1</v>
      </c>
      <c r="H722" s="16">
        <v>0</v>
      </c>
      <c r="I722" s="17">
        <f t="shared" si="26"/>
        <v>3300000</v>
      </c>
      <c r="J722" s="98"/>
      <c r="M722" s="31"/>
    </row>
    <row r="723" spans="1:13" s="3" customFormat="1" ht="18.55" outlineLevel="1">
      <c r="A723" s="98"/>
      <c r="B723" s="575"/>
      <c r="C723" s="115" t="s">
        <v>39</v>
      </c>
      <c r="D723" s="79" t="s">
        <v>0</v>
      </c>
      <c r="E723" s="19" t="s">
        <v>1</v>
      </c>
      <c r="F723" s="587"/>
      <c r="G723" s="587"/>
      <c r="H723" s="20">
        <v>0</v>
      </c>
      <c r="I723" s="17">
        <f t="shared" si="26"/>
        <v>3300000</v>
      </c>
      <c r="J723" s="98"/>
      <c r="M723" s="31"/>
    </row>
    <row r="724" spans="1:13" s="3" customFormat="1" ht="18.55" outlineLevel="1">
      <c r="A724" s="98"/>
      <c r="B724" s="575"/>
      <c r="C724" s="115" t="s">
        <v>39</v>
      </c>
      <c r="D724" s="79" t="s">
        <v>5</v>
      </c>
      <c r="E724" s="19" t="s">
        <v>17</v>
      </c>
      <c r="F724" s="587"/>
      <c r="G724" s="587"/>
      <c r="H724" s="20">
        <v>10000</v>
      </c>
      <c r="I724" s="17">
        <f t="shared" si="26"/>
        <v>3310000</v>
      </c>
      <c r="J724" s="98"/>
      <c r="M724" s="31"/>
    </row>
    <row r="725" spans="1:13" s="3" customFormat="1" ht="18.55" outlineLevel="1">
      <c r="A725" s="98"/>
      <c r="B725" s="575"/>
      <c r="C725" s="115" t="s">
        <v>39</v>
      </c>
      <c r="D725" s="79" t="s">
        <v>16</v>
      </c>
      <c r="E725" s="19" t="s">
        <v>17</v>
      </c>
      <c r="F725" s="587"/>
      <c r="G725" s="587"/>
      <c r="H725" s="20">
        <v>10000</v>
      </c>
      <c r="I725" s="17">
        <f t="shared" si="26"/>
        <v>3320000</v>
      </c>
      <c r="J725" s="98"/>
      <c r="M725" s="31"/>
    </row>
    <row r="726" spans="1:13" s="3" customFormat="1" ht="18.55" outlineLevel="1">
      <c r="A726" s="98"/>
      <c r="B726" s="576" t="s">
        <v>7</v>
      </c>
      <c r="C726" s="115" t="s">
        <v>39</v>
      </c>
      <c r="D726" s="32" t="s">
        <v>23</v>
      </c>
      <c r="E726" s="23" t="s">
        <v>1</v>
      </c>
      <c r="F726" s="585">
        <v>3</v>
      </c>
      <c r="G726" s="585">
        <v>2</v>
      </c>
      <c r="H726" s="24">
        <v>0</v>
      </c>
      <c r="I726" s="17">
        <f t="shared" si="26"/>
        <v>3320000</v>
      </c>
      <c r="J726" s="98"/>
      <c r="M726" s="31"/>
    </row>
    <row r="727" spans="1:13" s="3" customFormat="1" ht="18.55" outlineLevel="1">
      <c r="A727" s="98"/>
      <c r="B727" s="576"/>
      <c r="C727" s="115" t="s">
        <v>39</v>
      </c>
      <c r="D727" s="32" t="s">
        <v>14</v>
      </c>
      <c r="E727" s="23" t="s">
        <v>1</v>
      </c>
      <c r="F727" s="585"/>
      <c r="G727" s="585"/>
      <c r="H727" s="24">
        <v>0</v>
      </c>
      <c r="I727" s="17">
        <f t="shared" si="26"/>
        <v>3320000</v>
      </c>
      <c r="J727" s="98"/>
      <c r="M727" s="31"/>
    </row>
    <row r="728" spans="1:13" s="3" customFormat="1" ht="17.850000000000001" customHeight="1" outlineLevel="1">
      <c r="A728" s="98"/>
      <c r="B728" s="576"/>
      <c r="C728" s="115" t="s">
        <v>39</v>
      </c>
      <c r="D728" s="32" t="s">
        <v>5</v>
      </c>
      <c r="E728" s="23" t="s">
        <v>17</v>
      </c>
      <c r="F728" s="585"/>
      <c r="G728" s="585"/>
      <c r="H728" s="24">
        <v>10000</v>
      </c>
      <c r="I728" s="17">
        <f t="shared" si="26"/>
        <v>3330000</v>
      </c>
      <c r="J728" s="98"/>
      <c r="M728" s="31"/>
    </row>
    <row r="729" spans="1:13" s="3" customFormat="1" ht="18.55" outlineLevel="1">
      <c r="A729" s="98"/>
      <c r="B729" s="576"/>
      <c r="C729" s="115" t="s">
        <v>39</v>
      </c>
      <c r="D729" s="32" t="s">
        <v>16</v>
      </c>
      <c r="E729" s="23" t="s">
        <v>17</v>
      </c>
      <c r="F729" s="585"/>
      <c r="G729" s="585"/>
      <c r="H729" s="24">
        <v>10000</v>
      </c>
      <c r="I729" s="17">
        <f t="shared" si="26"/>
        <v>3340000</v>
      </c>
      <c r="J729" s="98"/>
      <c r="M729" s="31"/>
    </row>
    <row r="730" spans="1:13" s="3" customFormat="1" ht="18.55" outlineLevel="1">
      <c r="A730" s="98"/>
      <c r="B730" s="574" t="s">
        <v>8</v>
      </c>
      <c r="C730" s="115" t="s">
        <v>39</v>
      </c>
      <c r="D730" s="78" t="s">
        <v>25</v>
      </c>
      <c r="E730" s="15" t="s">
        <v>1</v>
      </c>
      <c r="F730" s="586">
        <v>3</v>
      </c>
      <c r="G730" s="586">
        <v>0</v>
      </c>
      <c r="H730" s="16">
        <v>0</v>
      </c>
      <c r="I730" s="17">
        <f t="shared" si="26"/>
        <v>3340000</v>
      </c>
      <c r="J730" s="98"/>
      <c r="M730" s="31"/>
    </row>
    <row r="731" spans="1:13" s="3" customFormat="1" ht="18.55" outlineLevel="1">
      <c r="A731" s="98"/>
      <c r="B731" s="575"/>
      <c r="C731" s="115" t="s">
        <v>39</v>
      </c>
      <c r="D731" s="79" t="s">
        <v>0</v>
      </c>
      <c r="E731" s="19" t="s">
        <v>1</v>
      </c>
      <c r="F731" s="587"/>
      <c r="G731" s="587"/>
      <c r="H731" s="20">
        <v>0</v>
      </c>
      <c r="I731" s="17">
        <f t="shared" si="26"/>
        <v>3340000</v>
      </c>
      <c r="J731" s="98"/>
      <c r="M731" s="31"/>
    </row>
    <row r="732" spans="1:13" s="3" customFormat="1" ht="18.55" outlineLevel="1">
      <c r="A732" s="98"/>
      <c r="B732" s="575"/>
      <c r="C732" s="115" t="s">
        <v>39</v>
      </c>
      <c r="D732" s="79" t="s">
        <v>14</v>
      </c>
      <c r="E732" s="19" t="s">
        <v>17</v>
      </c>
      <c r="F732" s="587"/>
      <c r="G732" s="587"/>
      <c r="H732" s="20">
        <v>10000</v>
      </c>
      <c r="I732" s="17">
        <f t="shared" si="26"/>
        <v>3350000</v>
      </c>
      <c r="J732" s="98"/>
      <c r="M732" s="31"/>
    </row>
    <row r="733" spans="1:13" s="3" customFormat="1" ht="18.55" outlineLevel="1">
      <c r="A733" s="98"/>
      <c r="B733" s="575"/>
      <c r="C733" s="115" t="s">
        <v>39</v>
      </c>
      <c r="D733" s="79" t="s">
        <v>23</v>
      </c>
      <c r="E733" s="19" t="s">
        <v>17</v>
      </c>
      <c r="F733" s="587"/>
      <c r="G733" s="587"/>
      <c r="H733" s="20">
        <v>10000</v>
      </c>
      <c r="I733" s="17">
        <f t="shared" si="26"/>
        <v>3360000</v>
      </c>
      <c r="J733" s="98"/>
      <c r="M733" s="31"/>
    </row>
    <row r="734" spans="1:13" s="3" customFormat="1" ht="18.55" outlineLevel="1">
      <c r="A734" s="98"/>
      <c r="B734" s="576" t="s">
        <v>10</v>
      </c>
      <c r="C734" s="115" t="s">
        <v>39</v>
      </c>
      <c r="D734" s="32" t="s">
        <v>25</v>
      </c>
      <c r="E734" s="23" t="str">
        <f>E730</f>
        <v>Thắng</v>
      </c>
      <c r="F734" s="585">
        <v>3</v>
      </c>
      <c r="G734" s="585">
        <v>0</v>
      </c>
      <c r="H734" s="24">
        <v>0</v>
      </c>
      <c r="I734" s="17">
        <f>I733+H734</f>
        <v>3360000</v>
      </c>
      <c r="J734" s="98"/>
      <c r="M734" s="31"/>
    </row>
    <row r="735" spans="1:13" s="3" customFormat="1" ht="18.55" outlineLevel="1">
      <c r="A735" s="98"/>
      <c r="B735" s="576"/>
      <c r="C735" s="115" t="s">
        <v>39</v>
      </c>
      <c r="D735" s="32" t="s">
        <v>16</v>
      </c>
      <c r="E735" s="23" t="s">
        <v>1</v>
      </c>
      <c r="F735" s="585"/>
      <c r="G735" s="585"/>
      <c r="H735" s="24">
        <v>0</v>
      </c>
      <c r="I735" s="17">
        <f t="shared" si="26"/>
        <v>3360000</v>
      </c>
      <c r="J735" s="98"/>
      <c r="M735" s="31"/>
    </row>
    <row r="736" spans="1:13" s="3" customFormat="1" ht="18.55" outlineLevel="1">
      <c r="A736" s="98"/>
      <c r="B736" s="576"/>
      <c r="C736" s="115" t="s">
        <v>39</v>
      </c>
      <c r="D736" s="32" t="s">
        <v>0</v>
      </c>
      <c r="E736" s="23" t="s">
        <v>17</v>
      </c>
      <c r="F736" s="585"/>
      <c r="G736" s="585"/>
      <c r="H736" s="24">
        <v>10000</v>
      </c>
      <c r="I736" s="17">
        <f t="shared" si="26"/>
        <v>3370000</v>
      </c>
      <c r="J736" s="98"/>
      <c r="M736" s="31"/>
    </row>
    <row r="737" spans="1:13" s="3" customFormat="1" ht="18.55" outlineLevel="1">
      <c r="A737" s="98"/>
      <c r="B737" s="576"/>
      <c r="C737" s="115" t="s">
        <v>39</v>
      </c>
      <c r="D737" s="32" t="s">
        <v>5</v>
      </c>
      <c r="E737" s="23" t="s">
        <v>17</v>
      </c>
      <c r="F737" s="585"/>
      <c r="G737" s="585"/>
      <c r="H737" s="24">
        <v>10000</v>
      </c>
      <c r="I737" s="17">
        <f t="shared" si="26"/>
        <v>3380000</v>
      </c>
      <c r="J737" s="98"/>
      <c r="M737" s="31"/>
    </row>
    <row r="738" spans="1:13" s="3" customFormat="1" ht="18.55" outlineLevel="1">
      <c r="A738" s="98"/>
      <c r="B738" s="574" t="s">
        <v>31</v>
      </c>
      <c r="C738" s="115" t="s">
        <v>39</v>
      </c>
      <c r="D738" s="78" t="s">
        <v>14</v>
      </c>
      <c r="E738" s="15" t="s">
        <v>1</v>
      </c>
      <c r="F738" s="586">
        <v>3</v>
      </c>
      <c r="G738" s="586">
        <v>2</v>
      </c>
      <c r="H738" s="16">
        <v>0</v>
      </c>
      <c r="I738" s="17">
        <f t="shared" si="26"/>
        <v>3380000</v>
      </c>
      <c r="J738" s="98"/>
      <c r="M738" s="31"/>
    </row>
    <row r="739" spans="1:13" s="3" customFormat="1" ht="18.55" outlineLevel="1">
      <c r="A739" s="98"/>
      <c r="B739" s="575"/>
      <c r="C739" s="115" t="s">
        <v>39</v>
      </c>
      <c r="D739" s="79" t="s">
        <v>5</v>
      </c>
      <c r="E739" s="19" t="s">
        <v>1</v>
      </c>
      <c r="F739" s="587"/>
      <c r="G739" s="587"/>
      <c r="H739" s="20">
        <v>0</v>
      </c>
      <c r="I739" s="17">
        <f t="shared" si="26"/>
        <v>3380000</v>
      </c>
      <c r="J739" s="98"/>
      <c r="M739" s="31"/>
    </row>
    <row r="740" spans="1:13" s="3" customFormat="1" ht="18.55" outlineLevel="1">
      <c r="A740" s="98"/>
      <c r="B740" s="575"/>
      <c r="C740" s="115" t="s">
        <v>39</v>
      </c>
      <c r="D740" s="79" t="s">
        <v>25</v>
      </c>
      <c r="E740" s="19" t="s">
        <v>17</v>
      </c>
      <c r="F740" s="587"/>
      <c r="G740" s="587"/>
      <c r="H740" s="20">
        <v>10000</v>
      </c>
      <c r="I740" s="17">
        <f t="shared" si="26"/>
        <v>3390000</v>
      </c>
      <c r="J740" s="98"/>
      <c r="M740" s="31"/>
    </row>
    <row r="741" spans="1:13" s="3" customFormat="1" ht="18.55" outlineLevel="1">
      <c r="A741" s="98"/>
      <c r="B741" s="575"/>
      <c r="C741" s="115" t="s">
        <v>39</v>
      </c>
      <c r="D741" s="79" t="s">
        <v>118</v>
      </c>
      <c r="E741" s="19" t="s">
        <v>17</v>
      </c>
      <c r="F741" s="587"/>
      <c r="G741" s="587"/>
      <c r="H741" s="20">
        <v>10000</v>
      </c>
      <c r="I741" s="17">
        <f t="shared" si="26"/>
        <v>3400000</v>
      </c>
      <c r="J741" s="98"/>
      <c r="M741" s="31"/>
    </row>
    <row r="742" spans="1:13" s="3" customFormat="1" ht="18.55">
      <c r="A742" s="98"/>
      <c r="B742" s="6" t="s">
        <v>180</v>
      </c>
      <c r="C742" s="7"/>
      <c r="D742" s="77"/>
      <c r="E742" s="9"/>
      <c r="F742" s="10"/>
      <c r="G742" s="10"/>
      <c r="H742" s="11">
        <f>SUM(H743:H770)</f>
        <v>140000</v>
      </c>
      <c r="I742" s="12">
        <v>0</v>
      </c>
      <c r="J742" s="98"/>
      <c r="M742" s="31"/>
    </row>
    <row r="743" spans="1:13" s="3" customFormat="1" ht="18.55" outlineLevel="1">
      <c r="A743" s="98"/>
      <c r="B743" s="574" t="s">
        <v>2</v>
      </c>
      <c r="C743" s="115" t="s">
        <v>39</v>
      </c>
      <c r="D743" s="78" t="s">
        <v>0</v>
      </c>
      <c r="E743" s="15" t="s">
        <v>1</v>
      </c>
      <c r="F743" s="586">
        <v>3</v>
      </c>
      <c r="G743" s="586">
        <v>2</v>
      </c>
      <c r="H743" s="16">
        <v>0</v>
      </c>
      <c r="I743" s="17">
        <f>I741+H743</f>
        <v>3400000</v>
      </c>
      <c r="J743" s="584"/>
      <c r="M743" s="31"/>
    </row>
    <row r="744" spans="1:13" s="3" customFormat="1" ht="18.55" outlineLevel="1">
      <c r="A744" s="98"/>
      <c r="B744" s="575"/>
      <c r="C744" s="115" t="s">
        <v>39</v>
      </c>
      <c r="D744" s="79" t="s">
        <v>16</v>
      </c>
      <c r="E744" s="19" t="s">
        <v>1</v>
      </c>
      <c r="F744" s="587"/>
      <c r="G744" s="587"/>
      <c r="H744" s="20">
        <v>0</v>
      </c>
      <c r="I744" s="17">
        <f>I743+H744</f>
        <v>3400000</v>
      </c>
      <c r="J744" s="584"/>
      <c r="M744" s="31"/>
    </row>
    <row r="745" spans="1:13" s="3" customFormat="1" ht="18.55" outlineLevel="1">
      <c r="A745" s="98"/>
      <c r="B745" s="575"/>
      <c r="C745" s="115" t="s">
        <v>39</v>
      </c>
      <c r="D745" s="79" t="s">
        <v>25</v>
      </c>
      <c r="E745" s="19" t="s">
        <v>17</v>
      </c>
      <c r="F745" s="587"/>
      <c r="G745" s="587"/>
      <c r="H745" s="20">
        <v>10000</v>
      </c>
      <c r="I745" s="17">
        <f t="shared" ref="I745:I770" si="27">I744+H745</f>
        <v>3410000</v>
      </c>
      <c r="J745" s="584"/>
      <c r="M745" s="31"/>
    </row>
    <row r="746" spans="1:13" s="3" customFormat="1" ht="18.55" outlineLevel="1">
      <c r="A746" s="98"/>
      <c r="B746" s="575"/>
      <c r="C746" s="115" t="s">
        <v>39</v>
      </c>
      <c r="D746" s="79" t="s">
        <v>5</v>
      </c>
      <c r="E746" s="19" t="s">
        <v>17</v>
      </c>
      <c r="F746" s="587"/>
      <c r="G746" s="587"/>
      <c r="H746" s="20">
        <v>10000</v>
      </c>
      <c r="I746" s="17">
        <f t="shared" si="27"/>
        <v>3420000</v>
      </c>
      <c r="J746" s="584"/>
      <c r="M746" s="31"/>
    </row>
    <row r="747" spans="1:13" s="3" customFormat="1" ht="18.55" outlineLevel="1">
      <c r="A747" s="98"/>
      <c r="B747" s="576" t="s">
        <v>3</v>
      </c>
      <c r="C747" s="115" t="s">
        <v>39</v>
      </c>
      <c r="D747" s="32" t="s">
        <v>14</v>
      </c>
      <c r="E747" s="23" t="s">
        <v>1</v>
      </c>
      <c r="F747" s="585">
        <v>3</v>
      </c>
      <c r="G747" s="585">
        <v>2</v>
      </c>
      <c r="H747" s="24">
        <v>0</v>
      </c>
      <c r="I747" s="17">
        <f t="shared" si="27"/>
        <v>3420000</v>
      </c>
      <c r="J747" s="584"/>
      <c r="M747" s="31"/>
    </row>
    <row r="748" spans="1:13" s="3" customFormat="1" ht="18.55" outlineLevel="1">
      <c r="A748" s="98"/>
      <c r="B748" s="576"/>
      <c r="C748" s="115" t="s">
        <v>39</v>
      </c>
      <c r="D748" s="32" t="s">
        <v>15</v>
      </c>
      <c r="E748" s="23" t="s">
        <v>1</v>
      </c>
      <c r="F748" s="585"/>
      <c r="G748" s="585"/>
      <c r="H748" s="24">
        <v>0</v>
      </c>
      <c r="I748" s="17">
        <f t="shared" si="27"/>
        <v>3420000</v>
      </c>
      <c r="J748" s="584"/>
      <c r="M748" s="31"/>
    </row>
    <row r="749" spans="1:13" s="3" customFormat="1" ht="17.850000000000001" customHeight="1" outlineLevel="1">
      <c r="A749" s="98"/>
      <c r="B749" s="576"/>
      <c r="C749" s="115" t="s">
        <v>39</v>
      </c>
      <c r="D749" s="32" t="s">
        <v>4</v>
      </c>
      <c r="E749" s="23" t="s">
        <v>17</v>
      </c>
      <c r="F749" s="585"/>
      <c r="G749" s="585"/>
      <c r="H749" s="24">
        <v>10000</v>
      </c>
      <c r="I749" s="17">
        <f t="shared" si="27"/>
        <v>3430000</v>
      </c>
      <c r="J749" s="584"/>
      <c r="M749" s="31"/>
    </row>
    <row r="750" spans="1:13" s="3" customFormat="1" ht="18.55" outlineLevel="1">
      <c r="A750" s="98"/>
      <c r="B750" s="576"/>
      <c r="C750" s="115" t="s">
        <v>39</v>
      </c>
      <c r="D750" s="32" t="s">
        <v>24</v>
      </c>
      <c r="E750" s="23" t="s">
        <v>17</v>
      </c>
      <c r="F750" s="585"/>
      <c r="G750" s="585"/>
      <c r="H750" s="24">
        <v>10000</v>
      </c>
      <c r="I750" s="17">
        <f t="shared" si="27"/>
        <v>3440000</v>
      </c>
      <c r="J750" s="584"/>
      <c r="M750" s="31"/>
    </row>
    <row r="751" spans="1:13" s="3" customFormat="1" ht="18.55" outlineLevel="1">
      <c r="A751" s="98"/>
      <c r="B751" s="574" t="s">
        <v>6</v>
      </c>
      <c r="C751" s="115" t="s">
        <v>39</v>
      </c>
      <c r="D751" s="78" t="s">
        <v>15</v>
      </c>
      <c r="E751" s="15" t="s">
        <v>1</v>
      </c>
      <c r="F751" s="586">
        <v>3</v>
      </c>
      <c r="G751" s="586">
        <v>2</v>
      </c>
      <c r="H751" s="16">
        <v>0</v>
      </c>
      <c r="I751" s="17">
        <f t="shared" si="27"/>
        <v>3440000</v>
      </c>
      <c r="J751" s="98"/>
      <c r="M751" s="31"/>
    </row>
    <row r="752" spans="1:13" s="3" customFormat="1" ht="18.55" outlineLevel="1">
      <c r="A752" s="98"/>
      <c r="B752" s="575"/>
      <c r="C752" s="115" t="s">
        <v>39</v>
      </c>
      <c r="D752" s="79" t="s">
        <v>0</v>
      </c>
      <c r="E752" s="19" t="s">
        <v>1</v>
      </c>
      <c r="F752" s="587"/>
      <c r="G752" s="587"/>
      <c r="H752" s="20">
        <v>0</v>
      </c>
      <c r="I752" s="17">
        <f t="shared" si="27"/>
        <v>3440000</v>
      </c>
      <c r="J752" s="98"/>
      <c r="M752" s="31"/>
    </row>
    <row r="753" spans="1:13" s="3" customFormat="1" ht="18.55" outlineLevel="1">
      <c r="A753" s="98"/>
      <c r="B753" s="575"/>
      <c r="C753" s="115" t="s">
        <v>39</v>
      </c>
      <c r="D753" s="79" t="s">
        <v>5</v>
      </c>
      <c r="E753" s="19" t="s">
        <v>17</v>
      </c>
      <c r="F753" s="587"/>
      <c r="G753" s="587"/>
      <c r="H753" s="20">
        <v>10000</v>
      </c>
      <c r="I753" s="17">
        <f t="shared" si="27"/>
        <v>3450000</v>
      </c>
      <c r="J753" s="98"/>
      <c r="M753" s="31"/>
    </row>
    <row r="754" spans="1:13" s="3" customFormat="1" ht="18.55" outlineLevel="1">
      <c r="A754" s="98"/>
      <c r="B754" s="575"/>
      <c r="C754" s="115" t="s">
        <v>39</v>
      </c>
      <c r="D754" s="79" t="s">
        <v>14</v>
      </c>
      <c r="E754" s="19" t="s">
        <v>17</v>
      </c>
      <c r="F754" s="587"/>
      <c r="G754" s="587"/>
      <c r="H754" s="20">
        <v>10000</v>
      </c>
      <c r="I754" s="17">
        <f t="shared" si="27"/>
        <v>3460000</v>
      </c>
      <c r="J754" s="98"/>
      <c r="M754" s="31"/>
    </row>
    <row r="755" spans="1:13" s="3" customFormat="1" ht="18.55" outlineLevel="1">
      <c r="A755" s="98"/>
      <c r="B755" s="576" t="s">
        <v>7</v>
      </c>
      <c r="C755" s="115" t="s">
        <v>39</v>
      </c>
      <c r="D755" s="32" t="s">
        <v>25</v>
      </c>
      <c r="E755" s="23" t="s">
        <v>1</v>
      </c>
      <c r="F755" s="585">
        <v>3</v>
      </c>
      <c r="G755" s="585">
        <v>0</v>
      </c>
      <c r="H755" s="24">
        <v>0</v>
      </c>
      <c r="I755" s="17">
        <f t="shared" si="27"/>
        <v>3460000</v>
      </c>
      <c r="J755" s="98"/>
      <c r="M755" s="31"/>
    </row>
    <row r="756" spans="1:13" s="3" customFormat="1" ht="18.55" outlineLevel="1">
      <c r="A756" s="98"/>
      <c r="B756" s="576"/>
      <c r="C756" s="115" t="s">
        <v>39</v>
      </c>
      <c r="D756" s="32" t="s">
        <v>24</v>
      </c>
      <c r="E756" s="23" t="s">
        <v>1</v>
      </c>
      <c r="F756" s="585"/>
      <c r="G756" s="585"/>
      <c r="H756" s="24">
        <v>0</v>
      </c>
      <c r="I756" s="17">
        <f t="shared" si="27"/>
        <v>3460000</v>
      </c>
      <c r="J756" s="98"/>
      <c r="M756" s="31"/>
    </row>
    <row r="757" spans="1:13" s="3" customFormat="1" ht="17.850000000000001" customHeight="1" outlineLevel="1">
      <c r="A757" s="98"/>
      <c r="B757" s="576"/>
      <c r="C757" s="115" t="s">
        <v>39</v>
      </c>
      <c r="D757" s="32" t="s">
        <v>23</v>
      </c>
      <c r="E757" s="23" t="s">
        <v>17</v>
      </c>
      <c r="F757" s="585"/>
      <c r="G757" s="585"/>
      <c r="H757" s="24">
        <v>10000</v>
      </c>
      <c r="I757" s="17">
        <f t="shared" si="27"/>
        <v>3470000</v>
      </c>
      <c r="J757" s="98"/>
      <c r="M757" s="31"/>
    </row>
    <row r="758" spans="1:13" s="3" customFormat="1" ht="18.55" outlineLevel="1">
      <c r="A758" s="98"/>
      <c r="B758" s="576"/>
      <c r="C758" s="115" t="s">
        <v>39</v>
      </c>
      <c r="D758" s="32" t="s">
        <v>16</v>
      </c>
      <c r="E758" s="23" t="s">
        <v>17</v>
      </c>
      <c r="F758" s="585"/>
      <c r="G758" s="585"/>
      <c r="H758" s="24">
        <v>10000</v>
      </c>
      <c r="I758" s="17">
        <f t="shared" si="27"/>
        <v>3480000</v>
      </c>
      <c r="J758" s="98"/>
      <c r="M758" s="31"/>
    </row>
    <row r="759" spans="1:13" s="3" customFormat="1" ht="18.55" outlineLevel="1">
      <c r="A759" s="98"/>
      <c r="B759" s="574" t="s">
        <v>8</v>
      </c>
      <c r="C759" s="115" t="s">
        <v>39</v>
      </c>
      <c r="D759" s="78" t="s">
        <v>25</v>
      </c>
      <c r="E759" s="15" t="s">
        <v>1</v>
      </c>
      <c r="F759" s="586">
        <v>3</v>
      </c>
      <c r="G759" s="586">
        <v>2</v>
      </c>
      <c r="H759" s="16">
        <v>0</v>
      </c>
      <c r="I759" s="17">
        <f t="shared" si="27"/>
        <v>3480000</v>
      </c>
      <c r="J759" s="98"/>
      <c r="M759" s="31"/>
    </row>
    <row r="760" spans="1:13" s="3" customFormat="1" ht="18.55" outlineLevel="1">
      <c r="A760" s="98"/>
      <c r="B760" s="575"/>
      <c r="C760" s="115" t="s">
        <v>39</v>
      </c>
      <c r="D760" s="79" t="s">
        <v>16</v>
      </c>
      <c r="E760" s="19" t="s">
        <v>1</v>
      </c>
      <c r="F760" s="587"/>
      <c r="G760" s="587"/>
      <c r="H760" s="20">
        <v>0</v>
      </c>
      <c r="I760" s="17">
        <f t="shared" si="27"/>
        <v>3480000</v>
      </c>
      <c r="J760" s="98"/>
      <c r="M760" s="31"/>
    </row>
    <row r="761" spans="1:13" s="3" customFormat="1" ht="18.55" outlineLevel="1">
      <c r="A761" s="98"/>
      <c r="B761" s="575"/>
      <c r="C761" s="115" t="s">
        <v>39</v>
      </c>
      <c r="D761" s="79" t="s">
        <v>4</v>
      </c>
      <c r="E761" s="19" t="s">
        <v>17</v>
      </c>
      <c r="F761" s="587"/>
      <c r="G761" s="587"/>
      <c r="H761" s="20">
        <v>10000</v>
      </c>
      <c r="I761" s="17">
        <f t="shared" si="27"/>
        <v>3490000</v>
      </c>
      <c r="J761" s="98"/>
      <c r="M761" s="31"/>
    </row>
    <row r="762" spans="1:13" s="3" customFormat="1" ht="18.55" outlineLevel="1">
      <c r="A762" s="98"/>
      <c r="B762" s="575"/>
      <c r="C762" s="115" t="s">
        <v>39</v>
      </c>
      <c r="D762" s="79" t="s">
        <v>23</v>
      </c>
      <c r="E762" s="19" t="s">
        <v>17</v>
      </c>
      <c r="F762" s="587"/>
      <c r="G762" s="587"/>
      <c r="H762" s="20">
        <v>10000</v>
      </c>
      <c r="I762" s="17">
        <f t="shared" si="27"/>
        <v>3500000</v>
      </c>
      <c r="J762" s="98"/>
      <c r="M762" s="31"/>
    </row>
    <row r="763" spans="1:13" s="3" customFormat="1" ht="18.55" outlineLevel="1">
      <c r="A763" s="98"/>
      <c r="B763" s="576" t="s">
        <v>10</v>
      </c>
      <c r="C763" s="115" t="s">
        <v>39</v>
      </c>
      <c r="D763" s="32" t="s">
        <v>25</v>
      </c>
      <c r="E763" s="23" t="str">
        <f>E759</f>
        <v>Thắng</v>
      </c>
      <c r="F763" s="585">
        <v>3</v>
      </c>
      <c r="G763" s="585">
        <v>1</v>
      </c>
      <c r="H763" s="24">
        <v>0</v>
      </c>
      <c r="I763" s="17">
        <f t="shared" si="27"/>
        <v>3500000</v>
      </c>
      <c r="J763" s="98"/>
      <c r="M763" s="31"/>
    </row>
    <row r="764" spans="1:13" s="3" customFormat="1" ht="18.55" outlineLevel="1">
      <c r="A764" s="98"/>
      <c r="B764" s="576"/>
      <c r="C764" s="115" t="s">
        <v>39</v>
      </c>
      <c r="D764" s="32" t="s">
        <v>14</v>
      </c>
      <c r="E764" s="23" t="s">
        <v>1</v>
      </c>
      <c r="F764" s="585"/>
      <c r="G764" s="585"/>
      <c r="H764" s="24">
        <v>0</v>
      </c>
      <c r="I764" s="17">
        <f t="shared" si="27"/>
        <v>3500000</v>
      </c>
      <c r="J764" s="98"/>
      <c r="M764" s="31"/>
    </row>
    <row r="765" spans="1:13" s="3" customFormat="1" ht="18.55" outlineLevel="1">
      <c r="A765" s="98"/>
      <c r="B765" s="576"/>
      <c r="C765" s="115" t="s">
        <v>39</v>
      </c>
      <c r="D765" s="32" t="s">
        <v>4</v>
      </c>
      <c r="E765" s="23" t="s">
        <v>17</v>
      </c>
      <c r="F765" s="585"/>
      <c r="G765" s="585"/>
      <c r="H765" s="24">
        <v>10000</v>
      </c>
      <c r="I765" s="17">
        <f t="shared" si="27"/>
        <v>3510000</v>
      </c>
      <c r="J765" s="98"/>
      <c r="M765" s="31"/>
    </row>
    <row r="766" spans="1:13" s="3" customFormat="1" ht="18.55" outlineLevel="1">
      <c r="A766" s="98"/>
      <c r="B766" s="576"/>
      <c r="C766" s="115" t="s">
        <v>39</v>
      </c>
      <c r="D766" s="32" t="s">
        <v>24</v>
      </c>
      <c r="E766" s="23" t="s">
        <v>17</v>
      </c>
      <c r="F766" s="585"/>
      <c r="G766" s="585"/>
      <c r="H766" s="24">
        <v>10000</v>
      </c>
      <c r="I766" s="17">
        <f t="shared" si="27"/>
        <v>3520000</v>
      </c>
      <c r="J766" s="98"/>
      <c r="M766" s="31"/>
    </row>
    <row r="767" spans="1:13" s="3" customFormat="1" ht="18.55" outlineLevel="1">
      <c r="A767" s="98"/>
      <c r="B767" s="574" t="s">
        <v>31</v>
      </c>
      <c r="C767" s="115" t="s">
        <v>39</v>
      </c>
      <c r="D767" s="78" t="s">
        <v>4</v>
      </c>
      <c r="E767" s="15" t="s">
        <v>1</v>
      </c>
      <c r="F767" s="586">
        <v>3</v>
      </c>
      <c r="G767" s="586">
        <v>2</v>
      </c>
      <c r="H767" s="16">
        <v>0</v>
      </c>
      <c r="I767" s="17">
        <f t="shared" si="27"/>
        <v>3520000</v>
      </c>
      <c r="J767" s="98"/>
      <c r="M767" s="31"/>
    </row>
    <row r="768" spans="1:13" s="3" customFormat="1" ht="18.55" outlineLevel="1">
      <c r="A768" s="98"/>
      <c r="B768" s="575"/>
      <c r="C768" s="115" t="s">
        <v>39</v>
      </c>
      <c r="D768" s="79" t="s">
        <v>5</v>
      </c>
      <c r="E768" s="19" t="s">
        <v>1</v>
      </c>
      <c r="F768" s="587"/>
      <c r="G768" s="587"/>
      <c r="H768" s="20">
        <v>0</v>
      </c>
      <c r="I768" s="17">
        <f t="shared" si="27"/>
        <v>3520000</v>
      </c>
      <c r="J768" s="98"/>
      <c r="M768" s="31"/>
    </row>
    <row r="769" spans="1:13" s="3" customFormat="1" ht="18.55" outlineLevel="1">
      <c r="A769" s="98"/>
      <c r="B769" s="575"/>
      <c r="C769" s="115" t="s">
        <v>39</v>
      </c>
      <c r="D769" s="79" t="s">
        <v>14</v>
      </c>
      <c r="E769" s="19" t="s">
        <v>17</v>
      </c>
      <c r="F769" s="587"/>
      <c r="G769" s="587"/>
      <c r="H769" s="20">
        <v>10000</v>
      </c>
      <c r="I769" s="17">
        <f t="shared" si="27"/>
        <v>3530000</v>
      </c>
      <c r="J769" s="98"/>
      <c r="M769" s="31"/>
    </row>
    <row r="770" spans="1:13" s="3" customFormat="1" ht="18.55" outlineLevel="1">
      <c r="A770" s="98"/>
      <c r="B770" s="575"/>
      <c r="C770" s="115" t="s">
        <v>39</v>
      </c>
      <c r="D770" s="79" t="s">
        <v>23</v>
      </c>
      <c r="E770" s="19" t="s">
        <v>17</v>
      </c>
      <c r="F770" s="587"/>
      <c r="G770" s="587"/>
      <c r="H770" s="20">
        <v>10000</v>
      </c>
      <c r="I770" s="17">
        <f t="shared" si="27"/>
        <v>3540000</v>
      </c>
      <c r="J770" s="98"/>
      <c r="M770" s="31"/>
    </row>
    <row r="771" spans="1:13" s="3" customFormat="1" ht="18.55">
      <c r="A771" s="98"/>
      <c r="B771" s="6" t="s">
        <v>181</v>
      </c>
      <c r="C771" s="7"/>
      <c r="D771" s="77"/>
      <c r="E771" s="9"/>
      <c r="F771" s="10"/>
      <c r="G771" s="10"/>
      <c r="H771" s="11">
        <f>SUM(H772:H807)</f>
        <v>150000</v>
      </c>
      <c r="I771" s="12">
        <v>0</v>
      </c>
      <c r="J771" s="98"/>
      <c r="M771" s="31"/>
    </row>
    <row r="772" spans="1:13" s="3" customFormat="1" ht="18.55" outlineLevel="1">
      <c r="A772" s="98"/>
      <c r="B772" s="574" t="s">
        <v>2</v>
      </c>
      <c r="C772" s="116" t="s">
        <v>39</v>
      </c>
      <c r="D772" s="78" t="s">
        <v>0</v>
      </c>
      <c r="E772" s="15" t="s">
        <v>1</v>
      </c>
      <c r="F772" s="586">
        <v>3</v>
      </c>
      <c r="G772" s="586">
        <v>1</v>
      </c>
      <c r="H772" s="16">
        <v>0</v>
      </c>
      <c r="I772" s="17">
        <f>I770+H772</f>
        <v>3540000</v>
      </c>
      <c r="J772" s="584"/>
      <c r="M772" s="31"/>
    </row>
    <row r="773" spans="1:13" s="3" customFormat="1" ht="18.55" outlineLevel="1">
      <c r="A773" s="98"/>
      <c r="B773" s="575"/>
      <c r="C773" s="116" t="s">
        <v>39</v>
      </c>
      <c r="D773" s="79" t="s">
        <v>15</v>
      </c>
      <c r="E773" s="19" t="s">
        <v>1</v>
      </c>
      <c r="F773" s="587"/>
      <c r="G773" s="587"/>
      <c r="H773" s="20">
        <v>0</v>
      </c>
      <c r="I773" s="17">
        <f>I772+H773</f>
        <v>3540000</v>
      </c>
      <c r="J773" s="584"/>
      <c r="M773" s="31"/>
    </row>
    <row r="774" spans="1:13" s="3" customFormat="1" ht="18.55" outlineLevel="1">
      <c r="A774" s="98"/>
      <c r="B774" s="575"/>
      <c r="C774" s="116" t="s">
        <v>39</v>
      </c>
      <c r="D774" s="79" t="s">
        <v>4</v>
      </c>
      <c r="E774" s="19" t="s">
        <v>17</v>
      </c>
      <c r="F774" s="587"/>
      <c r="G774" s="587"/>
      <c r="H774" s="20">
        <v>10000</v>
      </c>
      <c r="I774" s="17">
        <f t="shared" ref="I774:I799" si="28">I773+H774</f>
        <v>3550000</v>
      </c>
      <c r="J774" s="584"/>
      <c r="M774" s="31"/>
    </row>
    <row r="775" spans="1:13" s="3" customFormat="1" ht="18.55" outlineLevel="1">
      <c r="A775" s="98"/>
      <c r="B775" s="575"/>
      <c r="C775" s="116" t="s">
        <v>39</v>
      </c>
      <c r="D775" s="79" t="s">
        <v>182</v>
      </c>
      <c r="E775" s="19" t="s">
        <v>17</v>
      </c>
      <c r="F775" s="587"/>
      <c r="G775" s="587"/>
      <c r="H775" s="20">
        <v>0</v>
      </c>
      <c r="I775" s="17">
        <f t="shared" si="28"/>
        <v>3550000</v>
      </c>
      <c r="J775" s="584"/>
      <c r="M775" s="31"/>
    </row>
    <row r="776" spans="1:13" s="3" customFormat="1" ht="18.55" outlineLevel="1">
      <c r="A776" s="98"/>
      <c r="B776" s="576" t="s">
        <v>3</v>
      </c>
      <c r="C776" s="116" t="s">
        <v>39</v>
      </c>
      <c r="D776" s="32" t="s">
        <v>5</v>
      </c>
      <c r="E776" s="23" t="s">
        <v>1</v>
      </c>
      <c r="F776" s="585">
        <v>3</v>
      </c>
      <c r="G776" s="585">
        <v>1</v>
      </c>
      <c r="H776" s="24">
        <v>0</v>
      </c>
      <c r="I776" s="17">
        <f t="shared" si="28"/>
        <v>3550000</v>
      </c>
      <c r="J776" s="584"/>
      <c r="M776" s="31"/>
    </row>
    <row r="777" spans="1:13" s="3" customFormat="1" ht="18.55" outlineLevel="1">
      <c r="A777" s="98"/>
      <c r="B777" s="576"/>
      <c r="C777" s="116" t="s">
        <v>39</v>
      </c>
      <c r="D777" s="32" t="s">
        <v>23</v>
      </c>
      <c r="E777" s="23" t="s">
        <v>1</v>
      </c>
      <c r="F777" s="585"/>
      <c r="G777" s="585"/>
      <c r="H777" s="24">
        <v>0</v>
      </c>
      <c r="I777" s="17">
        <f t="shared" si="28"/>
        <v>3550000</v>
      </c>
      <c r="J777" s="584"/>
      <c r="M777" s="31"/>
    </row>
    <row r="778" spans="1:13" s="3" customFormat="1" ht="17.850000000000001" customHeight="1" outlineLevel="1">
      <c r="A778" s="98"/>
      <c r="B778" s="576"/>
      <c r="C778" s="116" t="s">
        <v>39</v>
      </c>
      <c r="D778" s="32" t="s">
        <v>14</v>
      </c>
      <c r="E778" s="23" t="s">
        <v>17</v>
      </c>
      <c r="F778" s="585"/>
      <c r="G778" s="585"/>
      <c r="H778" s="24">
        <v>10000</v>
      </c>
      <c r="I778" s="17">
        <f t="shared" si="28"/>
        <v>3560000</v>
      </c>
      <c r="J778" s="584"/>
      <c r="M778" s="31"/>
    </row>
    <row r="779" spans="1:13" s="3" customFormat="1" ht="18.55" outlineLevel="1">
      <c r="A779" s="98"/>
      <c r="B779" s="576"/>
      <c r="C779" s="116" t="s">
        <v>39</v>
      </c>
      <c r="D779" s="32" t="s">
        <v>24</v>
      </c>
      <c r="E779" s="23" t="s">
        <v>17</v>
      </c>
      <c r="F779" s="585"/>
      <c r="G779" s="585"/>
      <c r="H779" s="24">
        <v>10000</v>
      </c>
      <c r="I779" s="17">
        <f t="shared" si="28"/>
        <v>3570000</v>
      </c>
      <c r="J779" s="584"/>
      <c r="M779" s="31"/>
    </row>
    <row r="780" spans="1:13" s="3" customFormat="1" ht="18.55" outlineLevel="1">
      <c r="A780" s="98"/>
      <c r="B780" s="574" t="s">
        <v>6</v>
      </c>
      <c r="C780" s="116" t="s">
        <v>39</v>
      </c>
      <c r="D780" s="78" t="s">
        <v>4</v>
      </c>
      <c r="E780" s="15" t="s">
        <v>1</v>
      </c>
      <c r="F780" s="586">
        <v>3</v>
      </c>
      <c r="G780" s="586">
        <v>2</v>
      </c>
      <c r="H780" s="16">
        <v>0</v>
      </c>
      <c r="I780" s="17">
        <f t="shared" si="28"/>
        <v>3570000</v>
      </c>
      <c r="J780" s="98"/>
      <c r="M780" s="31"/>
    </row>
    <row r="781" spans="1:13" s="3" customFormat="1" ht="18.55" outlineLevel="1">
      <c r="A781" s="98"/>
      <c r="B781" s="575"/>
      <c r="C781" s="116" t="s">
        <v>39</v>
      </c>
      <c r="D781" s="79" t="s">
        <v>24</v>
      </c>
      <c r="E781" s="19" t="s">
        <v>1</v>
      </c>
      <c r="F781" s="587"/>
      <c r="G781" s="587"/>
      <c r="H781" s="20">
        <v>0</v>
      </c>
      <c r="I781" s="17">
        <f t="shared" si="28"/>
        <v>3570000</v>
      </c>
      <c r="J781" s="98"/>
      <c r="M781" s="31"/>
    </row>
    <row r="782" spans="1:13" s="3" customFormat="1" ht="18.55" outlineLevel="1">
      <c r="A782" s="98"/>
      <c r="B782" s="575"/>
      <c r="C782" s="116" t="s">
        <v>39</v>
      </c>
      <c r="D782" s="79" t="s">
        <v>15</v>
      </c>
      <c r="E782" s="19" t="s">
        <v>17</v>
      </c>
      <c r="F782" s="587"/>
      <c r="G782" s="587"/>
      <c r="H782" s="20">
        <v>10000</v>
      </c>
      <c r="I782" s="17">
        <f t="shared" si="28"/>
        <v>3580000</v>
      </c>
      <c r="J782" s="98"/>
      <c r="M782" s="31"/>
    </row>
    <row r="783" spans="1:13" s="3" customFormat="1" ht="18.55" outlineLevel="1">
      <c r="A783" s="98"/>
      <c r="B783" s="575"/>
      <c r="C783" s="116" t="s">
        <v>39</v>
      </c>
      <c r="D783" s="79" t="s">
        <v>182</v>
      </c>
      <c r="E783" s="19" t="s">
        <v>17</v>
      </c>
      <c r="F783" s="587"/>
      <c r="G783" s="587"/>
      <c r="H783" s="20">
        <v>0</v>
      </c>
      <c r="I783" s="17">
        <f t="shared" si="28"/>
        <v>3580000</v>
      </c>
      <c r="J783" s="98"/>
      <c r="M783" s="31"/>
    </row>
    <row r="784" spans="1:13" s="3" customFormat="1" ht="18.55" outlineLevel="1">
      <c r="A784" s="98"/>
      <c r="B784" s="576" t="s">
        <v>7</v>
      </c>
      <c r="C784" s="116" t="s">
        <v>39</v>
      </c>
      <c r="D784" s="32" t="s">
        <v>14</v>
      </c>
      <c r="E784" s="23" t="s">
        <v>1</v>
      </c>
      <c r="F784" s="585">
        <v>3</v>
      </c>
      <c r="G784" s="585">
        <v>1</v>
      </c>
      <c r="H784" s="24">
        <v>0</v>
      </c>
      <c r="I784" s="17">
        <f t="shared" si="28"/>
        <v>3580000</v>
      </c>
      <c r="J784" s="98"/>
      <c r="M784" s="31"/>
    </row>
    <row r="785" spans="1:13" s="3" customFormat="1" ht="18.55" outlineLevel="1">
      <c r="A785" s="98"/>
      <c r="B785" s="576"/>
      <c r="C785" s="116" t="s">
        <v>39</v>
      </c>
      <c r="D785" s="32" t="s">
        <v>24</v>
      </c>
      <c r="E785" s="23" t="s">
        <v>1</v>
      </c>
      <c r="F785" s="585"/>
      <c r="G785" s="585"/>
      <c r="H785" s="24">
        <v>0</v>
      </c>
      <c r="I785" s="17">
        <f t="shared" si="28"/>
        <v>3580000</v>
      </c>
      <c r="J785" s="98"/>
      <c r="M785" s="31"/>
    </row>
    <row r="786" spans="1:13" s="3" customFormat="1" ht="17.850000000000001" customHeight="1" outlineLevel="1">
      <c r="A786" s="98"/>
      <c r="B786" s="576"/>
      <c r="C786" s="116" t="s">
        <v>39</v>
      </c>
      <c r="D786" s="32" t="s">
        <v>23</v>
      </c>
      <c r="E786" s="23" t="s">
        <v>17</v>
      </c>
      <c r="F786" s="585"/>
      <c r="G786" s="585"/>
      <c r="H786" s="24">
        <v>10000</v>
      </c>
      <c r="I786" s="17">
        <f t="shared" si="28"/>
        <v>3590000</v>
      </c>
      <c r="J786" s="98"/>
      <c r="M786" s="31"/>
    </row>
    <row r="787" spans="1:13" s="3" customFormat="1" ht="18.55" outlineLevel="1">
      <c r="A787" s="98"/>
      <c r="B787" s="576"/>
      <c r="C787" s="116" t="s">
        <v>39</v>
      </c>
      <c r="D787" s="32" t="s">
        <v>5</v>
      </c>
      <c r="E787" s="23" t="s">
        <v>17</v>
      </c>
      <c r="F787" s="585"/>
      <c r="G787" s="585"/>
      <c r="H787" s="24">
        <v>10000</v>
      </c>
      <c r="I787" s="17">
        <f t="shared" si="28"/>
        <v>3600000</v>
      </c>
      <c r="J787" s="98"/>
      <c r="M787" s="31"/>
    </row>
    <row r="788" spans="1:13" s="3" customFormat="1" ht="18.55" outlineLevel="1">
      <c r="A788" s="98"/>
      <c r="B788" s="574" t="s">
        <v>8</v>
      </c>
      <c r="C788" s="116" t="s">
        <v>39</v>
      </c>
      <c r="D788" s="78" t="s">
        <v>4</v>
      </c>
      <c r="E788" s="15" t="s">
        <v>1</v>
      </c>
      <c r="F788" s="586">
        <v>3</v>
      </c>
      <c r="G788" s="586">
        <v>1</v>
      </c>
      <c r="H788" s="16">
        <v>0</v>
      </c>
      <c r="I788" s="17">
        <f t="shared" si="28"/>
        <v>3600000</v>
      </c>
      <c r="J788" s="98"/>
      <c r="M788" s="31"/>
    </row>
    <row r="789" spans="1:13" s="3" customFormat="1" ht="18.55" outlineLevel="1">
      <c r="A789" s="98"/>
      <c r="B789" s="575"/>
      <c r="C789" s="116" t="s">
        <v>39</v>
      </c>
      <c r="D789" s="79" t="s">
        <v>15</v>
      </c>
      <c r="E789" s="19" t="s">
        <v>1</v>
      </c>
      <c r="F789" s="587"/>
      <c r="G789" s="587"/>
      <c r="H789" s="20">
        <v>0</v>
      </c>
      <c r="I789" s="17">
        <f t="shared" si="28"/>
        <v>3600000</v>
      </c>
      <c r="J789" s="98"/>
      <c r="M789" s="31"/>
    </row>
    <row r="790" spans="1:13" s="3" customFormat="1" ht="18.55" outlineLevel="1">
      <c r="A790" s="98"/>
      <c r="B790" s="575"/>
      <c r="C790" s="116" t="s">
        <v>39</v>
      </c>
      <c r="D790" s="79" t="s">
        <v>14</v>
      </c>
      <c r="E790" s="19" t="s">
        <v>17</v>
      </c>
      <c r="F790" s="587"/>
      <c r="G790" s="587"/>
      <c r="H790" s="20">
        <v>10000</v>
      </c>
      <c r="I790" s="17">
        <f t="shared" si="28"/>
        <v>3610000</v>
      </c>
      <c r="J790" s="98"/>
      <c r="M790" s="31"/>
    </row>
    <row r="791" spans="1:13" s="3" customFormat="1" ht="18.55" outlineLevel="1">
      <c r="A791" s="98"/>
      <c r="B791" s="575"/>
      <c r="C791" s="116" t="s">
        <v>39</v>
      </c>
      <c r="D791" s="79" t="s">
        <v>182</v>
      </c>
      <c r="E791" s="19" t="s">
        <v>17</v>
      </c>
      <c r="F791" s="587"/>
      <c r="G791" s="587"/>
      <c r="H791" s="20">
        <v>0</v>
      </c>
      <c r="I791" s="17">
        <f t="shared" si="28"/>
        <v>3610000</v>
      </c>
      <c r="J791" s="98"/>
      <c r="M791" s="31"/>
    </row>
    <row r="792" spans="1:13" s="3" customFormat="1" ht="18.55" outlineLevel="1">
      <c r="A792" s="98"/>
      <c r="B792" s="576" t="s">
        <v>10</v>
      </c>
      <c r="C792" s="116" t="s">
        <v>39</v>
      </c>
      <c r="D792" s="32" t="s">
        <v>5</v>
      </c>
      <c r="E792" s="23" t="str">
        <f>E788</f>
        <v>Thắng</v>
      </c>
      <c r="F792" s="585">
        <v>3</v>
      </c>
      <c r="G792" s="585">
        <v>1</v>
      </c>
      <c r="H792" s="24">
        <v>0</v>
      </c>
      <c r="I792" s="17">
        <f t="shared" si="28"/>
        <v>3610000</v>
      </c>
      <c r="J792" s="98"/>
      <c r="M792" s="31"/>
    </row>
    <row r="793" spans="1:13" s="3" customFormat="1" ht="18.55" outlineLevel="1">
      <c r="A793" s="98"/>
      <c r="B793" s="576"/>
      <c r="C793" s="116" t="s">
        <v>39</v>
      </c>
      <c r="D793" s="32" t="s">
        <v>23</v>
      </c>
      <c r="E793" s="23" t="s">
        <v>1</v>
      </c>
      <c r="F793" s="585"/>
      <c r="G793" s="585"/>
      <c r="H793" s="24">
        <v>0</v>
      </c>
      <c r="I793" s="17">
        <f t="shared" si="28"/>
        <v>3610000</v>
      </c>
      <c r="J793" s="98"/>
      <c r="M793" s="31"/>
    </row>
    <row r="794" spans="1:13" s="3" customFormat="1" ht="18.55" outlineLevel="1">
      <c r="A794" s="98"/>
      <c r="B794" s="576"/>
      <c r="C794" s="116" t="s">
        <v>39</v>
      </c>
      <c r="D794" s="32" t="s">
        <v>15</v>
      </c>
      <c r="E794" s="23" t="s">
        <v>17</v>
      </c>
      <c r="F794" s="585"/>
      <c r="G794" s="585"/>
      <c r="H794" s="24">
        <v>10000</v>
      </c>
      <c r="I794" s="17">
        <f t="shared" si="28"/>
        <v>3620000</v>
      </c>
      <c r="J794" s="98"/>
      <c r="M794" s="31"/>
    </row>
    <row r="795" spans="1:13" s="3" customFormat="1" ht="18.55" outlineLevel="1">
      <c r="A795" s="98"/>
      <c r="B795" s="576"/>
      <c r="C795" s="116" t="s">
        <v>39</v>
      </c>
      <c r="D795" s="32" t="s">
        <v>24</v>
      </c>
      <c r="E795" s="23" t="s">
        <v>17</v>
      </c>
      <c r="F795" s="585"/>
      <c r="G795" s="585"/>
      <c r="H795" s="24">
        <v>10000</v>
      </c>
      <c r="I795" s="17">
        <f t="shared" si="28"/>
        <v>3630000</v>
      </c>
      <c r="J795" s="98"/>
      <c r="M795" s="31"/>
    </row>
    <row r="796" spans="1:13" s="3" customFormat="1" ht="18.55" outlineLevel="1">
      <c r="A796" s="98"/>
      <c r="B796" s="574" t="s">
        <v>31</v>
      </c>
      <c r="C796" s="116" t="s">
        <v>39</v>
      </c>
      <c r="D796" s="78" t="s">
        <v>23</v>
      </c>
      <c r="E796" s="15" t="s">
        <v>1</v>
      </c>
      <c r="F796" s="586">
        <v>3</v>
      </c>
      <c r="G796" s="586">
        <v>2</v>
      </c>
      <c r="H796" s="16">
        <v>0</v>
      </c>
      <c r="I796" s="17">
        <f t="shared" si="28"/>
        <v>3630000</v>
      </c>
      <c r="J796" s="98"/>
      <c r="M796" s="31"/>
    </row>
    <row r="797" spans="1:13" s="3" customFormat="1" ht="18.55" outlineLevel="1">
      <c r="A797" s="98"/>
      <c r="B797" s="575"/>
      <c r="C797" s="116" t="s">
        <v>39</v>
      </c>
      <c r="D797" s="79" t="s">
        <v>5</v>
      </c>
      <c r="E797" s="19" t="s">
        <v>1</v>
      </c>
      <c r="F797" s="587"/>
      <c r="G797" s="587"/>
      <c r="H797" s="20">
        <v>0</v>
      </c>
      <c r="I797" s="17">
        <f t="shared" si="28"/>
        <v>3630000</v>
      </c>
      <c r="J797" s="98"/>
      <c r="M797" s="31"/>
    </row>
    <row r="798" spans="1:13" s="3" customFormat="1" ht="18.55" outlineLevel="1">
      <c r="A798" s="98"/>
      <c r="B798" s="575"/>
      <c r="C798" s="116" t="s">
        <v>39</v>
      </c>
      <c r="D798" s="79" t="s">
        <v>14</v>
      </c>
      <c r="E798" s="19" t="s">
        <v>17</v>
      </c>
      <c r="F798" s="587"/>
      <c r="G798" s="587"/>
      <c r="H798" s="20">
        <v>10000</v>
      </c>
      <c r="I798" s="17">
        <f t="shared" si="28"/>
        <v>3640000</v>
      </c>
      <c r="J798" s="98"/>
      <c r="M798" s="31"/>
    </row>
    <row r="799" spans="1:13" s="3" customFormat="1" ht="18.55" outlineLevel="1">
      <c r="A799" s="98"/>
      <c r="B799" s="575"/>
      <c r="C799" s="116" t="s">
        <v>39</v>
      </c>
      <c r="D799" s="79" t="s">
        <v>15</v>
      </c>
      <c r="E799" s="19" t="s">
        <v>17</v>
      </c>
      <c r="F799" s="587"/>
      <c r="G799" s="587"/>
      <c r="H799" s="20">
        <v>10000</v>
      </c>
      <c r="I799" s="17">
        <f t="shared" si="28"/>
        <v>3650000</v>
      </c>
      <c r="J799" s="98"/>
      <c r="M799" s="31"/>
    </row>
    <row r="800" spans="1:13" s="3" customFormat="1" ht="18.55" outlineLevel="1">
      <c r="A800" s="98"/>
      <c r="B800" s="576" t="s">
        <v>36</v>
      </c>
      <c r="C800" s="116" t="s">
        <v>39</v>
      </c>
      <c r="D800" s="32" t="s">
        <v>14</v>
      </c>
      <c r="E800" s="23" t="str">
        <f>E796</f>
        <v>Thắng</v>
      </c>
      <c r="F800" s="585">
        <v>3</v>
      </c>
      <c r="G800" s="585">
        <v>1</v>
      </c>
      <c r="H800" s="24">
        <v>0</v>
      </c>
      <c r="I800" s="17">
        <f t="shared" ref="I800:I807" si="29">I799+H800</f>
        <v>3650000</v>
      </c>
      <c r="J800" s="98"/>
      <c r="M800" s="31"/>
    </row>
    <row r="801" spans="1:13" s="3" customFormat="1" ht="18.55" outlineLevel="1">
      <c r="A801" s="98"/>
      <c r="B801" s="576"/>
      <c r="C801" s="116" t="s">
        <v>39</v>
      </c>
      <c r="D801" s="32" t="s">
        <v>15</v>
      </c>
      <c r="E801" s="23" t="s">
        <v>1</v>
      </c>
      <c r="F801" s="585"/>
      <c r="G801" s="585"/>
      <c r="H801" s="24">
        <v>0</v>
      </c>
      <c r="I801" s="17">
        <f t="shared" si="29"/>
        <v>3650000</v>
      </c>
      <c r="J801" s="98"/>
      <c r="M801" s="31"/>
    </row>
    <row r="802" spans="1:13" s="3" customFormat="1" ht="18.55" outlineLevel="1">
      <c r="A802" s="98"/>
      <c r="B802" s="576"/>
      <c r="C802" s="116" t="s">
        <v>39</v>
      </c>
      <c r="D802" s="32" t="s">
        <v>23</v>
      </c>
      <c r="E802" s="23" t="s">
        <v>17</v>
      </c>
      <c r="F802" s="585"/>
      <c r="G802" s="585"/>
      <c r="H802" s="24">
        <v>10000</v>
      </c>
      <c r="I802" s="17">
        <f t="shared" si="29"/>
        <v>3660000</v>
      </c>
      <c r="J802" s="98"/>
      <c r="M802" s="31"/>
    </row>
    <row r="803" spans="1:13" s="3" customFormat="1" ht="18.55" outlineLevel="1">
      <c r="A803" s="98"/>
      <c r="B803" s="576"/>
      <c r="C803" s="116" t="s">
        <v>39</v>
      </c>
      <c r="D803" s="32" t="s">
        <v>5</v>
      </c>
      <c r="E803" s="23" t="s">
        <v>17</v>
      </c>
      <c r="F803" s="585"/>
      <c r="G803" s="585"/>
      <c r="H803" s="24">
        <v>10000</v>
      </c>
      <c r="I803" s="17">
        <f t="shared" si="29"/>
        <v>3670000</v>
      </c>
      <c r="J803" s="98"/>
      <c r="M803" s="31"/>
    </row>
    <row r="804" spans="1:13" s="3" customFormat="1" ht="18.55" outlineLevel="1">
      <c r="A804" s="98"/>
      <c r="B804" s="574" t="s">
        <v>37</v>
      </c>
      <c r="C804" s="116" t="s">
        <v>39</v>
      </c>
      <c r="D804" s="78" t="s">
        <v>4</v>
      </c>
      <c r="E804" s="15" t="s">
        <v>1</v>
      </c>
      <c r="F804" s="586">
        <v>3</v>
      </c>
      <c r="G804" s="586">
        <v>1</v>
      </c>
      <c r="H804" s="16">
        <v>0</v>
      </c>
      <c r="I804" s="17">
        <f t="shared" si="29"/>
        <v>3670000</v>
      </c>
      <c r="J804" s="98"/>
      <c r="M804" s="31"/>
    </row>
    <row r="805" spans="1:13" s="3" customFormat="1" ht="18.55" outlineLevel="1">
      <c r="A805" s="98"/>
      <c r="B805" s="575"/>
      <c r="C805" s="116" t="s">
        <v>39</v>
      </c>
      <c r="D805" s="79" t="s">
        <v>24</v>
      </c>
      <c r="E805" s="19" t="s">
        <v>1</v>
      </c>
      <c r="F805" s="587"/>
      <c r="G805" s="587"/>
      <c r="H805" s="20">
        <v>0</v>
      </c>
      <c r="I805" s="17">
        <f t="shared" si="29"/>
        <v>3670000</v>
      </c>
      <c r="J805" s="98"/>
      <c r="M805" s="31"/>
    </row>
    <row r="806" spans="1:13" s="3" customFormat="1" ht="18.55" outlineLevel="1">
      <c r="A806" s="98"/>
      <c r="B806" s="575"/>
      <c r="C806" s="116" t="s">
        <v>39</v>
      </c>
      <c r="D806" s="79" t="s">
        <v>14</v>
      </c>
      <c r="E806" s="19" t="s">
        <v>17</v>
      </c>
      <c r="F806" s="587"/>
      <c r="G806" s="587"/>
      <c r="H806" s="20">
        <v>10000</v>
      </c>
      <c r="I806" s="17">
        <f t="shared" si="29"/>
        <v>3680000</v>
      </c>
      <c r="J806" s="98"/>
      <c r="M806" s="31"/>
    </row>
    <row r="807" spans="1:13" s="3" customFormat="1" ht="18.55" outlineLevel="1">
      <c r="A807" s="98"/>
      <c r="B807" s="575"/>
      <c r="C807" s="116" t="s">
        <v>39</v>
      </c>
      <c r="D807" s="79" t="s">
        <v>23</v>
      </c>
      <c r="E807" s="19" t="s">
        <v>17</v>
      </c>
      <c r="F807" s="587"/>
      <c r="G807" s="587"/>
      <c r="H807" s="20">
        <v>10000</v>
      </c>
      <c r="I807" s="17">
        <f t="shared" si="29"/>
        <v>3690000</v>
      </c>
      <c r="J807" s="98"/>
      <c r="M807" s="31"/>
    </row>
    <row r="808" spans="1:13">
      <c r="A808" s="2"/>
      <c r="B808" s="2"/>
      <c r="C808" s="2"/>
      <c r="D808" s="83"/>
      <c r="E808" s="2"/>
      <c r="F808" s="2"/>
      <c r="G808" s="2"/>
      <c r="H808" s="2"/>
      <c r="I808" s="2"/>
      <c r="J808" s="2"/>
    </row>
  </sheetData>
  <autoFilter ref="B5:I190"/>
  <mergeCells count="593">
    <mergeCell ref="B800:B803"/>
    <mergeCell ref="F800:F803"/>
    <mergeCell ref="G800:G803"/>
    <mergeCell ref="B804:B807"/>
    <mergeCell ref="F804:F807"/>
    <mergeCell ref="G804:G807"/>
    <mergeCell ref="B796:B799"/>
    <mergeCell ref="F796:F799"/>
    <mergeCell ref="G796:G799"/>
    <mergeCell ref="B784:B787"/>
    <mergeCell ref="F784:F787"/>
    <mergeCell ref="G784:G787"/>
    <mergeCell ref="B788:B791"/>
    <mergeCell ref="F788:F791"/>
    <mergeCell ref="G788:G791"/>
    <mergeCell ref="B792:B795"/>
    <mergeCell ref="F792:F795"/>
    <mergeCell ref="G792:G795"/>
    <mergeCell ref="B772:B775"/>
    <mergeCell ref="F772:F775"/>
    <mergeCell ref="G772:G775"/>
    <mergeCell ref="J772:J779"/>
    <mergeCell ref="B776:B779"/>
    <mergeCell ref="F776:F779"/>
    <mergeCell ref="G776:G779"/>
    <mergeCell ref="B780:B783"/>
    <mergeCell ref="F780:F783"/>
    <mergeCell ref="G780:G783"/>
    <mergeCell ref="B602:B605"/>
    <mergeCell ref="F602:F605"/>
    <mergeCell ref="G602:G605"/>
    <mergeCell ref="B606:B609"/>
    <mergeCell ref="F606:F609"/>
    <mergeCell ref="G606:G609"/>
    <mergeCell ref="B610:B613"/>
    <mergeCell ref="F610:F613"/>
    <mergeCell ref="G610:G613"/>
    <mergeCell ref="B590:B593"/>
    <mergeCell ref="F590:F593"/>
    <mergeCell ref="G590:G593"/>
    <mergeCell ref="B594:B597"/>
    <mergeCell ref="F594:F597"/>
    <mergeCell ref="G594:G597"/>
    <mergeCell ref="B598:B601"/>
    <mergeCell ref="F598:F601"/>
    <mergeCell ref="G598:G601"/>
    <mergeCell ref="B577:B580"/>
    <mergeCell ref="F577:F580"/>
    <mergeCell ref="G577:G580"/>
    <mergeCell ref="B581:B584"/>
    <mergeCell ref="F581:F584"/>
    <mergeCell ref="G581:G584"/>
    <mergeCell ref="B586:B589"/>
    <mergeCell ref="F586:F589"/>
    <mergeCell ref="G586:G589"/>
    <mergeCell ref="B565:B568"/>
    <mergeCell ref="F565:F568"/>
    <mergeCell ref="G565:G568"/>
    <mergeCell ref="B569:B572"/>
    <mergeCell ref="F569:F572"/>
    <mergeCell ref="G569:G572"/>
    <mergeCell ref="B573:B576"/>
    <mergeCell ref="F573:F576"/>
    <mergeCell ref="G573:G576"/>
    <mergeCell ref="B553:B556"/>
    <mergeCell ref="F553:F556"/>
    <mergeCell ref="G553:G556"/>
    <mergeCell ref="B557:B560"/>
    <mergeCell ref="F557:F560"/>
    <mergeCell ref="G557:G560"/>
    <mergeCell ref="B561:B564"/>
    <mergeCell ref="F561:F564"/>
    <mergeCell ref="G561:G564"/>
    <mergeCell ref="B361:B364"/>
    <mergeCell ref="F361:F364"/>
    <mergeCell ref="G361:G364"/>
    <mergeCell ref="B349:B352"/>
    <mergeCell ref="F349:F352"/>
    <mergeCell ref="G349:G352"/>
    <mergeCell ref="B353:B356"/>
    <mergeCell ref="F353:F356"/>
    <mergeCell ref="G353:G356"/>
    <mergeCell ref="B357:B360"/>
    <mergeCell ref="F357:F360"/>
    <mergeCell ref="G357:G360"/>
    <mergeCell ref="B336:B339"/>
    <mergeCell ref="F336:F339"/>
    <mergeCell ref="G336:G339"/>
    <mergeCell ref="B340:B343"/>
    <mergeCell ref="F340:F343"/>
    <mergeCell ref="G340:G343"/>
    <mergeCell ref="B344:B347"/>
    <mergeCell ref="F344:F347"/>
    <mergeCell ref="G344:G347"/>
    <mergeCell ref="B324:B327"/>
    <mergeCell ref="F324:F327"/>
    <mergeCell ref="G324:G327"/>
    <mergeCell ref="B328:B331"/>
    <mergeCell ref="F328:F331"/>
    <mergeCell ref="G328:G331"/>
    <mergeCell ref="B332:B335"/>
    <mergeCell ref="F332:F335"/>
    <mergeCell ref="G332:G335"/>
    <mergeCell ref="B312:B315"/>
    <mergeCell ref="F312:F315"/>
    <mergeCell ref="G312:G315"/>
    <mergeCell ref="B316:B319"/>
    <mergeCell ref="F316:F319"/>
    <mergeCell ref="G316:G319"/>
    <mergeCell ref="B320:B323"/>
    <mergeCell ref="F320:F323"/>
    <mergeCell ref="G320:G323"/>
    <mergeCell ref="B2:I2"/>
    <mergeCell ref="B3:B4"/>
    <mergeCell ref="C3:C4"/>
    <mergeCell ref="D3:D4"/>
    <mergeCell ref="E3:E4"/>
    <mergeCell ref="F3:G4"/>
    <mergeCell ref="H3:H4"/>
    <mergeCell ref="B14:B17"/>
    <mergeCell ref="F14:F17"/>
    <mergeCell ref="G14:G17"/>
    <mergeCell ref="B18:B21"/>
    <mergeCell ref="F18:F21"/>
    <mergeCell ref="G18:G21"/>
    <mergeCell ref="B6:B9"/>
    <mergeCell ref="F6:F9"/>
    <mergeCell ref="G6:G9"/>
    <mergeCell ref="B10:B13"/>
    <mergeCell ref="F10:F13"/>
    <mergeCell ref="G10:G13"/>
    <mergeCell ref="B30:B33"/>
    <mergeCell ref="F30:F33"/>
    <mergeCell ref="G30:G33"/>
    <mergeCell ref="B22:B25"/>
    <mergeCell ref="F22:F25"/>
    <mergeCell ref="G22:G25"/>
    <mergeCell ref="B26:B29"/>
    <mergeCell ref="F26:F29"/>
    <mergeCell ref="G26:G29"/>
    <mergeCell ref="B71:B74"/>
    <mergeCell ref="F71:F74"/>
    <mergeCell ref="G71:G74"/>
    <mergeCell ref="B88:B91"/>
    <mergeCell ref="F88:F91"/>
    <mergeCell ref="G88:G91"/>
    <mergeCell ref="B92:B95"/>
    <mergeCell ref="F92:F95"/>
    <mergeCell ref="G92:G95"/>
    <mergeCell ref="B80:B83"/>
    <mergeCell ref="F80:F83"/>
    <mergeCell ref="G80:G83"/>
    <mergeCell ref="B84:B87"/>
    <mergeCell ref="F84:F87"/>
    <mergeCell ref="G84:G87"/>
    <mergeCell ref="B76:B79"/>
    <mergeCell ref="F76:F79"/>
    <mergeCell ref="G76:G79"/>
    <mergeCell ref="B117:B120"/>
    <mergeCell ref="F117:F120"/>
    <mergeCell ref="G117:G120"/>
    <mergeCell ref="B121:B124"/>
    <mergeCell ref="G109:G112"/>
    <mergeCell ref="B113:B116"/>
    <mergeCell ref="F113:F116"/>
    <mergeCell ref="G113:G116"/>
    <mergeCell ref="B97:B100"/>
    <mergeCell ref="F97:F100"/>
    <mergeCell ref="G97:G100"/>
    <mergeCell ref="B101:B104"/>
    <mergeCell ref="F101:F104"/>
    <mergeCell ref="G101:G104"/>
    <mergeCell ref="B105:B108"/>
    <mergeCell ref="F105:F108"/>
    <mergeCell ref="G105:G108"/>
    <mergeCell ref="B109:B112"/>
    <mergeCell ref="F109:F112"/>
    <mergeCell ref="F121:F124"/>
    <mergeCell ref="G121:G124"/>
    <mergeCell ref="B150:B153"/>
    <mergeCell ref="F150:F153"/>
    <mergeCell ref="G150:G153"/>
    <mergeCell ref="B154:B157"/>
    <mergeCell ref="B133:B136"/>
    <mergeCell ref="F133:F136"/>
    <mergeCell ref="G133:G136"/>
    <mergeCell ref="B138:B141"/>
    <mergeCell ref="F138:F141"/>
    <mergeCell ref="G138:G141"/>
    <mergeCell ref="B142:B145"/>
    <mergeCell ref="F142:F145"/>
    <mergeCell ref="G142:G145"/>
    <mergeCell ref="B146:B149"/>
    <mergeCell ref="F146:F149"/>
    <mergeCell ref="G146:G149"/>
    <mergeCell ref="B47:B50"/>
    <mergeCell ref="F47:F50"/>
    <mergeCell ref="G47:G50"/>
    <mergeCell ref="B51:B54"/>
    <mergeCell ref="F51:F54"/>
    <mergeCell ref="G51:G54"/>
    <mergeCell ref="B35:B38"/>
    <mergeCell ref="F35:F38"/>
    <mergeCell ref="G35:G38"/>
    <mergeCell ref="B39:B42"/>
    <mergeCell ref="F39:F42"/>
    <mergeCell ref="G39:G42"/>
    <mergeCell ref="B43:B46"/>
    <mergeCell ref="F43:F46"/>
    <mergeCell ref="G43:G46"/>
    <mergeCell ref="B63:B66"/>
    <mergeCell ref="F63:F66"/>
    <mergeCell ref="G63:G66"/>
    <mergeCell ref="B67:B70"/>
    <mergeCell ref="F67:F70"/>
    <mergeCell ref="G67:G70"/>
    <mergeCell ref="B55:B58"/>
    <mergeCell ref="F55:F58"/>
    <mergeCell ref="G55:G58"/>
    <mergeCell ref="B59:B62"/>
    <mergeCell ref="F59:F62"/>
    <mergeCell ref="G59:G62"/>
    <mergeCell ref="B125:B128"/>
    <mergeCell ref="F125:F128"/>
    <mergeCell ref="G125:G128"/>
    <mergeCell ref="B129:B132"/>
    <mergeCell ref="F129:F132"/>
    <mergeCell ref="G129:G132"/>
    <mergeCell ref="F187:F190"/>
    <mergeCell ref="G187:G190"/>
    <mergeCell ref="B171:B174"/>
    <mergeCell ref="F171:F174"/>
    <mergeCell ref="G171:G174"/>
    <mergeCell ref="B175:B178"/>
    <mergeCell ref="F175:F178"/>
    <mergeCell ref="F154:F157"/>
    <mergeCell ref="G154:G157"/>
    <mergeCell ref="B158:B161"/>
    <mergeCell ref="F158:F161"/>
    <mergeCell ref="G158:G161"/>
    <mergeCell ref="B162:B165"/>
    <mergeCell ref="F162:F165"/>
    <mergeCell ref="G162:G165"/>
    <mergeCell ref="B183:B186"/>
    <mergeCell ref="F183:F186"/>
    <mergeCell ref="G183:G186"/>
    <mergeCell ref="B187:B190"/>
    <mergeCell ref="G175:G178"/>
    <mergeCell ref="B179:B182"/>
    <mergeCell ref="F179:F182"/>
    <mergeCell ref="G179:G182"/>
    <mergeCell ref="B166:B169"/>
    <mergeCell ref="B192:B195"/>
    <mergeCell ref="F192:F195"/>
    <mergeCell ref="G192:G195"/>
    <mergeCell ref="F166:F169"/>
    <mergeCell ref="G166:G169"/>
    <mergeCell ref="B208:B211"/>
    <mergeCell ref="F208:F211"/>
    <mergeCell ref="G208:G211"/>
    <mergeCell ref="B212:B215"/>
    <mergeCell ref="F212:F215"/>
    <mergeCell ref="G212:G215"/>
    <mergeCell ref="B196:B199"/>
    <mergeCell ref="F196:F199"/>
    <mergeCell ref="G196:G199"/>
    <mergeCell ref="B200:B203"/>
    <mergeCell ref="F200:F203"/>
    <mergeCell ref="G200:G203"/>
    <mergeCell ref="B204:B207"/>
    <mergeCell ref="F204:F207"/>
    <mergeCell ref="G204:G207"/>
    <mergeCell ref="B217:B220"/>
    <mergeCell ref="F217:F220"/>
    <mergeCell ref="G217:G220"/>
    <mergeCell ref="B221:B224"/>
    <mergeCell ref="F221:F224"/>
    <mergeCell ref="G221:G224"/>
    <mergeCell ref="B225:B228"/>
    <mergeCell ref="F225:F228"/>
    <mergeCell ref="G225:G228"/>
    <mergeCell ref="B229:B232"/>
    <mergeCell ref="F229:F232"/>
    <mergeCell ref="G229:G232"/>
    <mergeCell ref="B233:B236"/>
    <mergeCell ref="F233:F236"/>
    <mergeCell ref="G233:G236"/>
    <mergeCell ref="B237:B240"/>
    <mergeCell ref="F237:F240"/>
    <mergeCell ref="G237:G240"/>
    <mergeCell ref="B241:B244"/>
    <mergeCell ref="F241:F244"/>
    <mergeCell ref="G241:G244"/>
    <mergeCell ref="B245:B248"/>
    <mergeCell ref="F245:F248"/>
    <mergeCell ref="G245:G248"/>
    <mergeCell ref="B249:B252"/>
    <mergeCell ref="F249:F252"/>
    <mergeCell ref="G249:G252"/>
    <mergeCell ref="B253:B256"/>
    <mergeCell ref="F253:F256"/>
    <mergeCell ref="G253:G256"/>
    <mergeCell ref="B257:B260"/>
    <mergeCell ref="F257:F260"/>
    <mergeCell ref="G257:G260"/>
    <mergeCell ref="B262:B265"/>
    <mergeCell ref="F262:F265"/>
    <mergeCell ref="G262:G265"/>
    <mergeCell ref="B278:B281"/>
    <mergeCell ref="F278:F281"/>
    <mergeCell ref="G278:G281"/>
    <mergeCell ref="B266:B269"/>
    <mergeCell ref="F266:F269"/>
    <mergeCell ref="G266:G269"/>
    <mergeCell ref="B270:B273"/>
    <mergeCell ref="F270:F273"/>
    <mergeCell ref="G270:G273"/>
    <mergeCell ref="B274:B277"/>
    <mergeCell ref="F274:F277"/>
    <mergeCell ref="G274:G277"/>
    <mergeCell ref="B307:B310"/>
    <mergeCell ref="F307:F310"/>
    <mergeCell ref="G307:G310"/>
    <mergeCell ref="B283:B286"/>
    <mergeCell ref="F283:F286"/>
    <mergeCell ref="G283:G286"/>
    <mergeCell ref="B287:B290"/>
    <mergeCell ref="F287:F290"/>
    <mergeCell ref="G287:G290"/>
    <mergeCell ref="B291:B294"/>
    <mergeCell ref="F291:F294"/>
    <mergeCell ref="G291:G294"/>
    <mergeCell ref="B295:B298"/>
    <mergeCell ref="F295:F298"/>
    <mergeCell ref="G295:G298"/>
    <mergeCell ref="B299:B302"/>
    <mergeCell ref="F299:F302"/>
    <mergeCell ref="G299:G302"/>
    <mergeCell ref="B303:B306"/>
    <mergeCell ref="F303:F306"/>
    <mergeCell ref="G303:G306"/>
    <mergeCell ref="B366:B369"/>
    <mergeCell ref="F366:F369"/>
    <mergeCell ref="G366:G369"/>
    <mergeCell ref="B370:B373"/>
    <mergeCell ref="F370:F373"/>
    <mergeCell ref="G370:G373"/>
    <mergeCell ref="B374:B377"/>
    <mergeCell ref="F374:F377"/>
    <mergeCell ref="G374:G377"/>
    <mergeCell ref="B378:B381"/>
    <mergeCell ref="F378:F381"/>
    <mergeCell ref="G378:G381"/>
    <mergeCell ref="B382:B385"/>
    <mergeCell ref="F382:F385"/>
    <mergeCell ref="G382:G385"/>
    <mergeCell ref="B386:B389"/>
    <mergeCell ref="F386:F389"/>
    <mergeCell ref="G386:G389"/>
    <mergeCell ref="B390:B393"/>
    <mergeCell ref="F390:F393"/>
    <mergeCell ref="G390:G393"/>
    <mergeCell ref="B394:B397"/>
    <mergeCell ref="F394:F397"/>
    <mergeCell ref="G394:G397"/>
    <mergeCell ref="B398:B401"/>
    <mergeCell ref="F398:F401"/>
    <mergeCell ref="G398:G401"/>
    <mergeCell ref="B402:B405"/>
    <mergeCell ref="F402:F405"/>
    <mergeCell ref="G402:G405"/>
    <mergeCell ref="B407:B410"/>
    <mergeCell ref="F407:F410"/>
    <mergeCell ref="G407:G410"/>
    <mergeCell ref="B411:B414"/>
    <mergeCell ref="F411:F414"/>
    <mergeCell ref="G411:G414"/>
    <mergeCell ref="B415:B418"/>
    <mergeCell ref="F415:F418"/>
    <mergeCell ref="G415:G418"/>
    <mergeCell ref="B419:B422"/>
    <mergeCell ref="F419:F422"/>
    <mergeCell ref="G419:G422"/>
    <mergeCell ref="B423:B426"/>
    <mergeCell ref="F423:F426"/>
    <mergeCell ref="G423:G426"/>
    <mergeCell ref="B427:B430"/>
    <mergeCell ref="F427:F430"/>
    <mergeCell ref="G427:G430"/>
    <mergeCell ref="B432:B435"/>
    <mergeCell ref="F432:F435"/>
    <mergeCell ref="G432:G435"/>
    <mergeCell ref="B436:B439"/>
    <mergeCell ref="F436:F439"/>
    <mergeCell ref="G436:G439"/>
    <mergeCell ref="B440:B443"/>
    <mergeCell ref="F440:F443"/>
    <mergeCell ref="G440:G443"/>
    <mergeCell ref="B444:B447"/>
    <mergeCell ref="F444:F447"/>
    <mergeCell ref="G444:G447"/>
    <mergeCell ref="B449:B452"/>
    <mergeCell ref="F449:F452"/>
    <mergeCell ref="G449:G452"/>
    <mergeCell ref="B453:B456"/>
    <mergeCell ref="F453:F456"/>
    <mergeCell ref="G453:G456"/>
    <mergeCell ref="B457:B460"/>
    <mergeCell ref="F457:F460"/>
    <mergeCell ref="G457:G460"/>
    <mergeCell ref="B461:B464"/>
    <mergeCell ref="F461:F464"/>
    <mergeCell ref="G461:G464"/>
    <mergeCell ref="B465:B468"/>
    <mergeCell ref="F465:F468"/>
    <mergeCell ref="G465:G468"/>
    <mergeCell ref="B469:B472"/>
    <mergeCell ref="F469:F472"/>
    <mergeCell ref="G469:G472"/>
    <mergeCell ref="B474:B477"/>
    <mergeCell ref="F474:F477"/>
    <mergeCell ref="G474:G477"/>
    <mergeCell ref="B478:B481"/>
    <mergeCell ref="F478:F481"/>
    <mergeCell ref="G478:G481"/>
    <mergeCell ref="B482:B485"/>
    <mergeCell ref="F482:F485"/>
    <mergeCell ref="G482:G485"/>
    <mergeCell ref="B486:B489"/>
    <mergeCell ref="F486:F489"/>
    <mergeCell ref="G486:G489"/>
    <mergeCell ref="B490:B493"/>
    <mergeCell ref="F490:F493"/>
    <mergeCell ref="G490:G493"/>
    <mergeCell ref="B494:B497"/>
    <mergeCell ref="F494:F497"/>
    <mergeCell ref="G494:G497"/>
    <mergeCell ref="B498:B501"/>
    <mergeCell ref="F498:F501"/>
    <mergeCell ref="G498:G501"/>
    <mergeCell ref="B502:B505"/>
    <mergeCell ref="F502:F505"/>
    <mergeCell ref="G502:G505"/>
    <mergeCell ref="B507:B510"/>
    <mergeCell ref="F507:F510"/>
    <mergeCell ref="G507:G510"/>
    <mergeCell ref="B511:B514"/>
    <mergeCell ref="F511:F514"/>
    <mergeCell ref="G511:G514"/>
    <mergeCell ref="B515:B518"/>
    <mergeCell ref="F515:F518"/>
    <mergeCell ref="G515:G518"/>
    <mergeCell ref="B519:B522"/>
    <mergeCell ref="F519:F522"/>
    <mergeCell ref="G519:G522"/>
    <mergeCell ref="B523:B526"/>
    <mergeCell ref="F523:F526"/>
    <mergeCell ref="G523:G526"/>
    <mergeCell ref="B532:B535"/>
    <mergeCell ref="F532:F535"/>
    <mergeCell ref="G532:G535"/>
    <mergeCell ref="B528:B531"/>
    <mergeCell ref="F528:F531"/>
    <mergeCell ref="G528:G531"/>
    <mergeCell ref="B536:B539"/>
    <mergeCell ref="F536:F539"/>
    <mergeCell ref="G536:G539"/>
    <mergeCell ref="B540:B543"/>
    <mergeCell ref="F540:F543"/>
    <mergeCell ref="G540:G543"/>
    <mergeCell ref="B544:B547"/>
    <mergeCell ref="F544:F547"/>
    <mergeCell ref="G544:G547"/>
    <mergeCell ref="B548:B551"/>
    <mergeCell ref="F548:F551"/>
    <mergeCell ref="G548:G551"/>
    <mergeCell ref="B615:B618"/>
    <mergeCell ref="F615:F618"/>
    <mergeCell ref="G615:G618"/>
    <mergeCell ref="B619:B622"/>
    <mergeCell ref="F619:F622"/>
    <mergeCell ref="G619:G622"/>
    <mergeCell ref="B623:B626"/>
    <mergeCell ref="F623:F626"/>
    <mergeCell ref="G623:G626"/>
    <mergeCell ref="B627:B630"/>
    <mergeCell ref="F627:F630"/>
    <mergeCell ref="G627:G630"/>
    <mergeCell ref="B631:B634"/>
    <mergeCell ref="F631:F634"/>
    <mergeCell ref="G631:G634"/>
    <mergeCell ref="B635:B638"/>
    <mergeCell ref="F635:F638"/>
    <mergeCell ref="G635:G638"/>
    <mergeCell ref="B639:B642"/>
    <mergeCell ref="F639:F642"/>
    <mergeCell ref="G639:G642"/>
    <mergeCell ref="B643:B646"/>
    <mergeCell ref="F643:F646"/>
    <mergeCell ref="G643:G646"/>
    <mergeCell ref="B647:B650"/>
    <mergeCell ref="F647:F650"/>
    <mergeCell ref="G647:G650"/>
    <mergeCell ref="B652:B655"/>
    <mergeCell ref="F652:F655"/>
    <mergeCell ref="G652:G655"/>
    <mergeCell ref="B661:B664"/>
    <mergeCell ref="F661:F664"/>
    <mergeCell ref="G661:G664"/>
    <mergeCell ref="B673:B676"/>
    <mergeCell ref="F673:F676"/>
    <mergeCell ref="G673:G676"/>
    <mergeCell ref="B657:B660"/>
    <mergeCell ref="F657:F660"/>
    <mergeCell ref="G657:G660"/>
    <mergeCell ref="F689:F692"/>
    <mergeCell ref="G689:G692"/>
    <mergeCell ref="B693:B696"/>
    <mergeCell ref="F693:F696"/>
    <mergeCell ref="G693:G696"/>
    <mergeCell ref="B697:B700"/>
    <mergeCell ref="F697:F700"/>
    <mergeCell ref="G697:G700"/>
    <mergeCell ref="B677:B680"/>
    <mergeCell ref="F677:F680"/>
    <mergeCell ref="G677:G680"/>
    <mergeCell ref="B681:B684"/>
    <mergeCell ref="F681:F684"/>
    <mergeCell ref="G681:G684"/>
    <mergeCell ref="B685:B688"/>
    <mergeCell ref="F685:F688"/>
    <mergeCell ref="G685:G688"/>
    <mergeCell ref="J657:J664"/>
    <mergeCell ref="B714:B717"/>
    <mergeCell ref="F714:F717"/>
    <mergeCell ref="G714:G717"/>
    <mergeCell ref="J714:J721"/>
    <mergeCell ref="B718:B721"/>
    <mergeCell ref="F718:F721"/>
    <mergeCell ref="G718:G721"/>
    <mergeCell ref="B709:B712"/>
    <mergeCell ref="F709:F712"/>
    <mergeCell ref="G709:G712"/>
    <mergeCell ref="B665:B668"/>
    <mergeCell ref="F665:F668"/>
    <mergeCell ref="G665:G668"/>
    <mergeCell ref="B669:B672"/>
    <mergeCell ref="F669:F672"/>
    <mergeCell ref="G669:G672"/>
    <mergeCell ref="B701:B704"/>
    <mergeCell ref="F701:F704"/>
    <mergeCell ref="G701:G704"/>
    <mergeCell ref="B705:B708"/>
    <mergeCell ref="F705:F708"/>
    <mergeCell ref="G705:G708"/>
    <mergeCell ref="B689:B692"/>
    <mergeCell ref="B734:B737"/>
    <mergeCell ref="F734:F737"/>
    <mergeCell ref="G734:G737"/>
    <mergeCell ref="B738:B741"/>
    <mergeCell ref="F738:F741"/>
    <mergeCell ref="G738:G741"/>
    <mergeCell ref="B722:B725"/>
    <mergeCell ref="F722:F725"/>
    <mergeCell ref="G722:G725"/>
    <mergeCell ref="B726:B729"/>
    <mergeCell ref="F726:F729"/>
    <mergeCell ref="G726:G729"/>
    <mergeCell ref="B730:B733"/>
    <mergeCell ref="F730:F733"/>
    <mergeCell ref="G730:G733"/>
    <mergeCell ref="B759:B762"/>
    <mergeCell ref="F759:F762"/>
    <mergeCell ref="G759:G762"/>
    <mergeCell ref="B763:B766"/>
    <mergeCell ref="F763:F766"/>
    <mergeCell ref="G763:G766"/>
    <mergeCell ref="B767:B770"/>
    <mergeCell ref="F767:F770"/>
    <mergeCell ref="G767:G770"/>
    <mergeCell ref="J743:J750"/>
    <mergeCell ref="B747:B750"/>
    <mergeCell ref="F747:F750"/>
    <mergeCell ref="G747:G750"/>
    <mergeCell ref="B751:B754"/>
    <mergeCell ref="F751:F754"/>
    <mergeCell ref="G751:G754"/>
    <mergeCell ref="B755:B758"/>
    <mergeCell ref="F755:F758"/>
    <mergeCell ref="G755:G758"/>
    <mergeCell ref="B743:B746"/>
    <mergeCell ref="F743:F746"/>
    <mergeCell ref="G743:G7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14</vt:i4>
      </vt:variant>
    </vt:vector>
  </HeadingPairs>
  <TitlesOfParts>
    <vt:vector size="14" baseType="lpstr">
      <vt:lpstr>Tổng Hợp</vt:lpstr>
      <vt:lpstr>ThuChi</vt:lpstr>
      <vt:lpstr>9-2017</vt:lpstr>
      <vt:lpstr>8-2017</vt:lpstr>
      <vt:lpstr>7-2017</vt:lpstr>
      <vt:lpstr>6-2017</vt:lpstr>
      <vt:lpstr>5-2017</vt:lpstr>
      <vt:lpstr>4-2017</vt:lpstr>
      <vt:lpstr>3-2017</vt:lpstr>
      <vt:lpstr>2-2017</vt:lpstr>
      <vt:lpstr>1-2017</vt:lpstr>
      <vt:lpstr>12-2016</vt:lpstr>
      <vt:lpstr>11-2016</vt:lpstr>
      <vt:lpstr>2017Summer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2017-04-05T05:48:44Z</cp:lastPrinted>
  <dcterms:created xsi:type="dcterms:W3CDTF">2016-11-01T04:32:50Z</dcterms:created>
  <dcterms:modified xsi:type="dcterms:W3CDTF">2017-09-11T09:58:07Z</dcterms:modified>
</cp:coreProperties>
</file>