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ThucTap\"/>
    </mc:Choice>
  </mc:AlternateContent>
  <xr:revisionPtr revIDLastSave="0" documentId="13_ncr:1_{6BDC7FD8-12EF-4189-87C2-04AEFD233679}" xr6:coauthVersionLast="47" xr6:coauthVersionMax="47" xr10:uidLastSave="{00000000-0000-0000-0000-000000000000}"/>
  <bookViews>
    <workbookView xWindow="11424" yWindow="0" windowWidth="11712" windowHeight="12336" firstSheet="1" activeTab="2" xr2:uid="{38A5472D-A6C7-436D-AE5E-5A497A3BF01A}"/>
  </bookViews>
  <sheets>
    <sheet name="Tổng quan" sheetId="1" r:id="rId1"/>
    <sheet name="Báo cáo kiểm thử" sheetId="2" r:id="rId2"/>
    <sheet name="GUI" sheetId="3" r:id="rId3"/>
    <sheet name="FUNCT" sheetId="4" r:id="rId4"/>
    <sheet name="Thiết kế" sheetId="5" r:id="rId5"/>
  </sheets>
  <externalReferences>
    <externalReference r:id="rId6"/>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2" i="3" l="1"/>
  <c r="A72" i="3"/>
  <c r="Q71" i="3"/>
  <c r="A71" i="3"/>
  <c r="Q70" i="3"/>
  <c r="A70" i="3"/>
  <c r="A69" i="3"/>
  <c r="A68" i="3"/>
  <c r="Q67" i="3"/>
  <c r="A67" i="3"/>
  <c r="Q66" i="3"/>
  <c r="A66" i="3"/>
  <c r="Q65" i="3"/>
  <c r="A65" i="3"/>
  <c r="Q64" i="3"/>
  <c r="A64" i="3"/>
  <c r="Q63" i="3"/>
  <c r="A63" i="3"/>
  <c r="Q62" i="3"/>
  <c r="A62" i="3"/>
  <c r="Q61" i="3"/>
  <c r="A61" i="3"/>
  <c r="Q60" i="3"/>
  <c r="A60" i="3"/>
  <c r="Q59" i="3"/>
  <c r="A59" i="3"/>
  <c r="Q58" i="3"/>
  <c r="A58" i="3"/>
  <c r="Q57" i="3"/>
  <c r="A57" i="3"/>
  <c r="Q56" i="3"/>
  <c r="A56" i="3"/>
  <c r="A55" i="3"/>
  <c r="Q54" i="3"/>
  <c r="A54" i="3"/>
  <c r="Q52" i="3"/>
  <c r="A52" i="3"/>
  <c r="Q46" i="3"/>
  <c r="A46" i="3"/>
  <c r="A28" i="3"/>
  <c r="Q32" i="3"/>
  <c r="A32" i="3"/>
  <c r="Q31" i="3"/>
  <c r="A31" i="3"/>
  <c r="Q30" i="3"/>
  <c r="A30" i="3"/>
  <c r="A29" i="3"/>
  <c r="Q27" i="3"/>
  <c r="A27" i="3"/>
  <c r="Q26" i="3"/>
  <c r="A26" i="3"/>
  <c r="Q25" i="3"/>
  <c r="A25" i="3"/>
  <c r="Q24" i="3"/>
  <c r="A24" i="3"/>
  <c r="Q23" i="3"/>
  <c r="A23" i="3"/>
  <c r="Q19" i="3"/>
  <c r="A19" i="3"/>
  <c r="X4" i="3" l="1"/>
  <c r="Y4" i="3"/>
  <c r="W4" i="3"/>
  <c r="I7" i="4"/>
  <c r="J7" i="4"/>
  <c r="H7" i="4"/>
  <c r="I6" i="4"/>
  <c r="J6" i="4"/>
  <c r="H6" i="4"/>
  <c r="I4" i="4"/>
  <c r="J4" i="4"/>
  <c r="H4" i="4"/>
  <c r="H3" i="4"/>
  <c r="J3" i="4"/>
  <c r="I3" i="4"/>
  <c r="Y4" i="4"/>
  <c r="X4" i="4"/>
  <c r="W4" i="4"/>
  <c r="Q47" i="3"/>
  <c r="A47" i="3"/>
  <c r="Q43" i="3"/>
  <c r="A43" i="3"/>
  <c r="Q42" i="3"/>
  <c r="A42" i="3"/>
  <c r="A44" i="3"/>
  <c r="Q44" i="3"/>
  <c r="A45" i="3"/>
  <c r="Q45" i="3"/>
  <c r="A34" i="3"/>
  <c r="J4" i="3"/>
  <c r="C16" i="2"/>
  <c r="C15" i="2"/>
  <c r="A16" i="4"/>
  <c r="A14" i="4"/>
  <c r="Q13" i="4"/>
  <c r="A13" i="4"/>
  <c r="Q12" i="4"/>
  <c r="A12" i="4"/>
  <c r="Q11" i="4"/>
  <c r="A11" i="4"/>
  <c r="H9" i="2"/>
  <c r="F9" i="2"/>
  <c r="D9" i="2"/>
  <c r="B9" i="2"/>
  <c r="H8" i="2"/>
  <c r="F8" i="2"/>
  <c r="D8" i="2"/>
  <c r="B8" i="2"/>
  <c r="F7" i="2"/>
  <c r="B7" i="2"/>
  <c r="F6" i="2"/>
  <c r="B6" i="2"/>
  <c r="Q53" i="3"/>
  <c r="A53" i="3"/>
  <c r="Q51" i="3"/>
  <c r="A51" i="3"/>
  <c r="Q50" i="3"/>
  <c r="A50" i="3"/>
  <c r="A49" i="3"/>
  <c r="A48" i="3"/>
  <c r="Q41" i="3"/>
  <c r="A41" i="3"/>
  <c r="Q40" i="3"/>
  <c r="A40" i="3"/>
  <c r="Q39" i="3"/>
  <c r="A39" i="3"/>
  <c r="Q38" i="3"/>
  <c r="A38" i="3"/>
  <c r="Q37" i="3"/>
  <c r="A37" i="3"/>
  <c r="Q36" i="3"/>
  <c r="A36" i="3"/>
  <c r="Q35" i="3"/>
  <c r="A35" i="3"/>
  <c r="Q33" i="3"/>
  <c r="A33" i="3"/>
  <c r="Q22" i="3"/>
  <c r="A22" i="3"/>
  <c r="Q21" i="3"/>
  <c r="A21" i="3"/>
  <c r="Q20" i="3"/>
  <c r="A20" i="3"/>
  <c r="Q18" i="3"/>
  <c r="A18" i="3"/>
  <c r="Q17" i="3"/>
  <c r="A17" i="3"/>
  <c r="Q16" i="3"/>
  <c r="A16" i="3"/>
  <c r="A15" i="3"/>
  <c r="Q14" i="3"/>
  <c r="A14" i="3"/>
  <c r="Q13" i="3"/>
  <c r="A13" i="3"/>
  <c r="Q12" i="3"/>
  <c r="A12" i="3"/>
  <c r="Q11" i="3"/>
  <c r="A11" i="3"/>
  <c r="J7" i="3"/>
  <c r="I7" i="3"/>
  <c r="H7" i="3"/>
  <c r="J6" i="3"/>
  <c r="J3" i="3"/>
  <c r="I3" i="3" l="1"/>
  <c r="L15" i="2" s="1"/>
  <c r="Z4" i="3"/>
  <c r="H3" i="3"/>
  <c r="K15" i="2" s="1"/>
  <c r="H5" i="4"/>
  <c r="I5" i="4"/>
  <c r="M15" i="2"/>
  <c r="Z4" i="4"/>
  <c r="M18" i="2"/>
  <c r="M16" i="2"/>
  <c r="H4" i="3"/>
  <c r="I4" i="3"/>
  <c r="L16" i="2" s="1"/>
  <c r="I6" i="3"/>
  <c r="L18" i="2" s="1"/>
  <c r="J5" i="3"/>
  <c r="H6" i="3"/>
  <c r="K18" i="2" s="1"/>
  <c r="J5" i="4"/>
  <c r="K6" i="4"/>
  <c r="G15" i="2" s="1"/>
  <c r="K4" i="4"/>
  <c r="E15" i="2" s="1"/>
  <c r="K3" i="4"/>
  <c r="D15" i="2" s="1"/>
  <c r="M17" i="2" l="1"/>
  <c r="M19" i="2" s="1"/>
  <c r="K3" i="3"/>
  <c r="D16" i="2" s="1"/>
  <c r="D19" i="2" s="1"/>
  <c r="N15" i="2"/>
  <c r="N18" i="2"/>
  <c r="K16" i="2"/>
  <c r="K4" i="3"/>
  <c r="E16" i="2" s="1"/>
  <c r="E19" i="2" s="1"/>
  <c r="I5" i="3"/>
  <c r="L17" i="2" s="1"/>
  <c r="K6" i="3"/>
  <c r="G16" i="2" s="1"/>
  <c r="G19" i="2" s="1"/>
  <c r="H5" i="3"/>
  <c r="K5" i="4"/>
  <c r="K7" i="4" l="1"/>
  <c r="C7" i="4" s="1"/>
  <c r="L5" i="4" s="1"/>
  <c r="F15" i="2"/>
  <c r="L19" i="2"/>
  <c r="N16" i="2"/>
  <c r="K5" i="3"/>
  <c r="F16" i="2" s="1"/>
  <c r="K17" i="2"/>
  <c r="K19" i="2" s="1"/>
  <c r="L3" i="4" l="1"/>
  <c r="L4" i="4"/>
  <c r="F19" i="2"/>
  <c r="L6" i="4"/>
  <c r="H15" i="2"/>
  <c r="K7" i="3"/>
  <c r="C7" i="3" s="1"/>
  <c r="H16" i="2" s="1"/>
  <c r="N17" i="2"/>
  <c r="N19" i="2" s="1"/>
  <c r="L7" i="4" l="1"/>
  <c r="H19" i="2"/>
  <c r="E22" i="2" s="1"/>
  <c r="L5" i="3"/>
  <c r="L4" i="3"/>
  <c r="L6" i="3"/>
  <c r="L3" i="3"/>
  <c r="E23" i="2" l="1"/>
  <c r="L7" i="3"/>
</calcChain>
</file>

<file path=xl/sharedStrings.xml><?xml version="1.0" encoding="utf-8"?>
<sst xmlns="http://schemas.openxmlformats.org/spreadsheetml/2006/main" count="903" uniqueCount="345">
  <si>
    <t>TEST CASE</t>
  </si>
  <si>
    <t>KẾT QUẢ KIỂM THỬ</t>
  </si>
  <si>
    <t>Tên chức năng:</t>
  </si>
  <si>
    <t>GUI</t>
  </si>
  <si>
    <t xml:space="preserve">Mã chức năng: </t>
  </si>
  <si>
    <t>High</t>
  </si>
  <si>
    <t>Medium</t>
  </si>
  <si>
    <t>Low</t>
  </si>
  <si>
    <t>Tổng</t>
  </si>
  <si>
    <t>Tỷ lệ %</t>
  </si>
  <si>
    <t>TỔNG HỢP THÔNG TIN TESTCASE</t>
  </si>
  <si>
    <t>Người tạo</t>
  </si>
  <si>
    <t>Nguyễn Thị Bích Huyền</t>
  </si>
  <si>
    <t>Pass</t>
  </si>
  <si>
    <t>Tổng số</t>
  </si>
  <si>
    <t>Total</t>
  </si>
  <si>
    <t>Ngày tạo:</t>
  </si>
  <si>
    <t>Môi trường kiểm thử</t>
  </si>
  <si>
    <t>- CPU:
- Windows: 11
- Web browser: Chrome</t>
  </si>
  <si>
    <t>Fail</t>
  </si>
  <si>
    <t>Người kiểm tra:</t>
  </si>
  <si>
    <t>Nguyễn Thị Bích Huyền
Lê Tuyết Nga</t>
  </si>
  <si>
    <t>Untested</t>
  </si>
  <si>
    <t>Ngày kiểm tra:</t>
  </si>
  <si>
    <t>N/A</t>
  </si>
  <si>
    <t>Tổng số case:</t>
  </si>
  <si>
    <t>Testcase_ID</t>
  </si>
  <si>
    <t>Tên Test case</t>
  </si>
  <si>
    <t>Tiền điều kiện</t>
  </si>
  <si>
    <t>Các bước thực hiện</t>
  </si>
  <si>
    <t>Test Data</t>
  </si>
  <si>
    <t>Kết quả mong đợi</t>
  </si>
  <si>
    <t>Phụ thuộc Testcase_ID</t>
  </si>
  <si>
    <t>Mức độ nghiêm trọng lỗi</t>
  </si>
  <si>
    <t>Độ ưu tiên</t>
  </si>
  <si>
    <t>Chrome</t>
  </si>
  <si>
    <t>&lt;FriFox&gt;</t>
  </si>
  <si>
    <t>Kết quả hiện tại</t>
  </si>
  <si>
    <t>Mã Bug</t>
  </si>
  <si>
    <t>Người test</t>
  </si>
  <si>
    <t>Ngày test</t>
  </si>
  <si>
    <t>Ghi chú</t>
  </si>
  <si>
    <t>Lần 1</t>
  </si>
  <si>
    <t>Lần 2</t>
  </si>
  <si>
    <t>Lần 3</t>
  </si>
  <si>
    <t>&lt;IE8&gt;</t>
  </si>
  <si>
    <t>Tiền điều kiện:</t>
  </si>
  <si>
    <t>1. Truy cập thành công vào link http://localhost:3001/</t>
  </si>
  <si>
    <t>Kiểm tra giao diện form</t>
  </si>
  <si>
    <t>1. Kiểm tra giao diện form</t>
  </si>
  <si>
    <t>- Tên trang, tên form đúng
- Giao diện form thống nhất với toàn hệ thống
- Vị trí, kích thước của các control cân đối</t>
  </si>
  <si>
    <t>Bích Huyền</t>
  </si>
  <si>
    <t>Kiểm tra tính đủ của các control</t>
  </si>
  <si>
    <t>1. Kiểm tra tính đủ của các control</t>
  </si>
  <si>
    <t>Form gồm đúng và đủ các control trong sheet Thiết kế</t>
  </si>
  <si>
    <t>Kiểm tra dữ liệu của các trường</t>
  </si>
  <si>
    <t>1. Truy cập vào form
2. Kiểm tra dữ liệu của các trường</t>
  </si>
  <si>
    <t>Kiểm tra hoạt động của các control</t>
  </si>
  <si>
    <t>Kiểm tra các thông báo</t>
  </si>
  <si>
    <t xml:space="preserve">1. Lỗi hệ thống hoặc do đường truyền không ổn định.
</t>
  </si>
  <si>
    <t>Không thể kiểm tra do trên localhost</t>
  </si>
  <si>
    <t xml:space="preserve">Kiểm tra nút </t>
  </si>
  <si>
    <t xml:space="preserve">1. Click vào icon </t>
  </si>
  <si>
    <t>- Quay lại trang trước.</t>
  </si>
  <si>
    <t>- Form gồm đúng và đủ các control trong sheet Thiết kế</t>
  </si>
  <si>
    <t>- Dữ liệu của các trường đúng theo sheet thiết kế, không bị lỗi giao diện, hiển thị cân đối hợp lý</t>
  </si>
  <si>
    <t>TEST CASE ( Trường hợp kiểm tra)</t>
  </si>
  <si>
    <t>Tên dự án:</t>
  </si>
  <si>
    <t>Hệ thống quản lý, chia sẻ tài liệu hướng dẫn sử dụng cho người dùng cuối</t>
  </si>
  <si>
    <t>Người tạo:</t>
  </si>
  <si>
    <t>Phiên bản phần mềm:</t>
  </si>
  <si>
    <t>v1.0</t>
  </si>
  <si>
    <t>Mã tài liệu:</t>
  </si>
  <si>
    <t>Người phê duyệt:</t>
  </si>
  <si>
    <t>Tài liệu tham chiếu</t>
  </si>
  <si>
    <t>Ngày phê duyệt:</t>
  </si>
  <si>
    <t>LỊCH SỬ TÀI LIỆU</t>
  </si>
  <si>
    <t>*T - Thêm, S - Sửa, X - Xóa</t>
  </si>
  <si>
    <t>Ngày thay đổi</t>
  </si>
  <si>
    <t>Phiên bản</t>
  </si>
  <si>
    <t>Mục thay đổi</t>
  </si>
  <si>
    <t>*T, S, X</t>
  </si>
  <si>
    <t>Miêu tả thay đổi</t>
  </si>
  <si>
    <t>Tài liệu liên quan</t>
  </si>
  <si>
    <t>Người thay đổi</t>
  </si>
  <si>
    <t>V1.0</t>
  </si>
  <si>
    <t>T</t>
  </si>
  <si>
    <t>V1.1</t>
  </si>
  <si>
    <t>FUNCT</t>
  </si>
  <si>
    <t>V1.2</t>
  </si>
  <si>
    <t>FUNCT
GUI</t>
  </si>
  <si>
    <t>Thiết kế</t>
  </si>
  <si>
    <t>DANH SÁCH CÁC TỪ VIẾT TẮT</t>
  </si>
  <si>
    <t>STT</t>
  </si>
  <si>
    <t>Từ viết tắt</t>
  </si>
  <si>
    <t>Ý nghĩa</t>
  </si>
  <si>
    <t>Notes</t>
  </si>
  <si>
    <t>TC</t>
  </si>
  <si>
    <t>Testcase</t>
  </si>
  <si>
    <t>DANH SÁCH CÁC TESTCASE</t>
  </si>
  <si>
    <t>Tên sheet</t>
  </si>
  <si>
    <t>Links</t>
  </si>
  <si>
    <t>Tổng quan</t>
  </si>
  <si>
    <t>Báo cáo kiểm thử</t>
  </si>
  <si>
    <t>CÁCH ĐÁNH SEVERITY VÀ PRIORITY</t>
  </si>
  <si>
    <t>Notes: Phần định nghĩa này các dự án có thể sửa đổi để phù hợp với tính hình thực tế của dự án.</t>
  </si>
  <si>
    <t>Tên</t>
  </si>
  <si>
    <t>Giải thích</t>
  </si>
  <si>
    <t>Severity: Để xác định mức độ tác động của bug lên hệ thống/khách hàng</t>
  </si>
  <si>
    <t>Critical</t>
  </si>
  <si>
    <t>Những lỗi nghiêm trọng khiến người dùng không thể sử dụng được ứng dụng như hệ thống sập, dữ liệu bị mất, ứng dụng không cài đặt được…</t>
  </si>
  <si>
    <t>Major</t>
  </si>
  <si>
    <t>Lỗi làm cho chức năng chính của sản phẩm không hoạt động</t>
  </si>
  <si>
    <t>Minor</t>
  </si>
  <si>
    <t>Sản phẩm hoặc ứng dụng hoạt động không đáp ứng tiêu chí nhất định hoặc vẫn còn bộc lộ một số hành vi không mong muốn, tuy nhiên các chức năng khác của hệ thống không bị ảnh hưởng.</t>
  </si>
  <si>
    <t>Priority: Để xác định mức độ khẩn cấp cần xử lý của bug</t>
  </si>
  <si>
    <t>Bug cần phải sửa ngay sau khi phát hiện</t>
  </si>
  <si>
    <t>Bug có thể được sửa trong lần cập nhật phiên bản sau</t>
  </si>
  <si>
    <t>Bug không cần sửa ngay, có thể sửa sau khi các bug High và Medium đã được sửa hết</t>
  </si>
  <si>
    <t>BÁO CÁO KIỂM THỬ</t>
  </si>
  <si>
    <t>I.</t>
  </si>
  <si>
    <t>Tổng hợp kết quả kiểm thử</t>
  </si>
  <si>
    <t>Tên chức năng</t>
  </si>
  <si>
    <t>Tổng số Test case</t>
  </si>
  <si>
    <t>Tổng số:</t>
  </si>
  <si>
    <t>% đã kiểm thử:</t>
  </si>
  <si>
    <t>% đã kiểm thử thành công:</t>
  </si>
  <si>
    <t>II.</t>
  </si>
  <si>
    <t>Kết luận và đề xuất:</t>
  </si>
  <si>
    <t>FNC001</t>
  </si>
  <si>
    <t>- CPU:
- Windows:
- Web browser: Chrome</t>
  </si>
  <si>
    <t>&lt;Môi trường kiểm thử&gt;</t>
  </si>
  <si>
    <t>FNC001-0</t>
  </si>
  <si>
    <t>FNC001-6</t>
  </si>
  <si>
    <t>FNC001-7</t>
  </si>
  <si>
    <t>FNC001-23</t>
  </si>
  <si>
    <t>Thông báo</t>
  </si>
  <si>
    <t>FNC001-29</t>
  </si>
  <si>
    <t>FNC001-31</t>
  </si>
  <si>
    <t>FNC001-32</t>
  </si>
  <si>
    <t>Lỗi hệ thống hoặc do đường truyền không ổn định.</t>
  </si>
  <si>
    <t>Khi chưa chọn dịch vụ số</t>
  </si>
  <si>
    <r>
      <rPr>
        <sz val="11"/>
        <color theme="1"/>
        <rFont val="Times New Roman"/>
        <family val="1"/>
      </rPr>
      <t>- Hiển thị hộp thoại thông báo: "</t>
    </r>
    <r>
      <rPr>
        <sz val="11"/>
        <color rgb="FFFF0000"/>
        <rFont val="Times New Roman"/>
        <family val="1"/>
      </rPr>
      <t>Vui lòng chọn dịch vụ số!</t>
    </r>
    <r>
      <rPr>
        <sz val="11"/>
        <color theme="1"/>
        <rFont val="Times New Roman"/>
        <family val="1"/>
      </rPr>
      <t>"</t>
    </r>
  </si>
  <si>
    <r>
      <rPr>
        <sz val="11"/>
        <rFont val="Times New Roman"/>
        <family val="1"/>
      </rPr>
      <t>- Hiển thị hộp thoại thông báo: "</t>
    </r>
    <r>
      <rPr>
        <sz val="11"/>
        <color rgb="FFFF0000"/>
        <rFont val="Times New Roman"/>
        <family val="1"/>
      </rPr>
      <t>Vui lòng chọn dịch vụ số!</t>
    </r>
    <r>
      <rPr>
        <sz val="11"/>
        <rFont val="Times New Roman"/>
        <family val="1"/>
      </rPr>
      <t>"</t>
    </r>
  </si>
  <si>
    <t>DVS</t>
  </si>
  <si>
    <t>Dịch Vụ Số</t>
  </si>
  <si>
    <t>PHCN</t>
  </si>
  <si>
    <t>Phân hệ chức năng</t>
  </si>
  <si>
    <t>CN</t>
  </si>
  <si>
    <t>Chức năng</t>
  </si>
  <si>
    <t>12/06/2023</t>
  </si>
  <si>
    <t xml:space="preserve">1. Click vào nút </t>
  </si>
  <si>
    <t>Chọn tên dịch vụ số</t>
  </si>
  <si>
    <t>Thông báo thêm thất bại (hộp thông báo)</t>
  </si>
  <si>
    <t>Chọn tiêu đề phiên bản</t>
  </si>
  <si>
    <t>Thông báo sửa thành công
(Hộp thoại)</t>
  </si>
  <si>
    <t>Thông báo sửa thất bại (chữ đỏ)</t>
  </si>
  <si>
    <t>Thông báo sửa thất bại (hộp thông báo)</t>
  </si>
  <si>
    <t>14/06/2023</t>
  </si>
  <si>
    <t>Kiểm tra nút</t>
  </si>
  <si>
    <t>1. Sau khi đăng nhập tài khoản admin, adminService có quyền trên dịch vụ, người dùng click chuột vào thanh danh mục Dịch vụ số
2. Chọn 1 Dịch vụ số
3. Chọn HDSD chung</t>
  </si>
  <si>
    <t>Khi chưa nhập mô tả HDSD</t>
  </si>
  <si>
    <t>1. Khi tải tệp lên không phù hợp định dạng</t>
  </si>
  <si>
    <t>Chức năng Thêm phiên bản HDSD chung</t>
  </si>
  <si>
    <t>FNC001-1</t>
  </si>
  <si>
    <t>FNC001-2</t>
  </si>
  <si>
    <t>FNC001-3</t>
  </si>
  <si>
    <t>FNC001-4</t>
  </si>
  <si>
    <t>FNC001-5</t>
  </si>
  <si>
    <t>FNC001-11</t>
  </si>
  <si>
    <t>FNC001-15</t>
  </si>
  <si>
    <t>Chức năng Sửa phiên bản HDSD chung</t>
  </si>
  <si>
    <t>1. Sau khi đăng nhập tài khoản admin, adminservice có phân quyền trên DVS, người dùng click chuột vào thanh danh mục Dịch vụ số
2. Chọn 1 Dịch vụ số
3. Chọn HDSD chung --&gt; Sửa</t>
  </si>
  <si>
    <t>Khi chưa chọn tên dịch vụ số</t>
  </si>
  <si>
    <t>Khi chưa chọn tiêu đề phiên bản</t>
  </si>
  <si>
    <t>Khi chưa nhập tên tiêu đề phiên bản mới</t>
  </si>
  <si>
    <r>
      <rPr>
        <sz val="11"/>
        <color theme="1"/>
        <rFont val="Times New Roman"/>
        <family val="1"/>
      </rPr>
      <t>- Hiển thị thông báo: "</t>
    </r>
    <r>
      <rPr>
        <sz val="11"/>
        <color rgb="FFFF0000"/>
        <rFont val="Times New Roman"/>
        <family val="1"/>
      </rPr>
      <t xml:space="preserve"> Vui lòng nhập tên tiêu đề mới.</t>
    </r>
    <r>
      <rPr>
        <sz val="11"/>
        <color theme="1"/>
        <rFont val="Times New Roman"/>
        <family val="1"/>
      </rPr>
      <t>"</t>
    </r>
  </si>
  <si>
    <r>
      <rPr>
        <sz val="11"/>
        <color theme="1"/>
        <rFont val="Times New Roman"/>
        <family val="1"/>
      </rPr>
      <t>- Hiển thị thông báo: "</t>
    </r>
    <r>
      <rPr>
        <sz val="11"/>
        <color rgb="FFFF0000"/>
        <rFont val="Times New Roman"/>
        <family val="1"/>
      </rPr>
      <t xml:space="preserve"> Vui lòng nhập mô tả hướng dẫn sử dụng chung mới.</t>
    </r>
    <r>
      <rPr>
        <sz val="11"/>
        <color theme="1"/>
        <rFont val="Times New Roman"/>
        <family val="1"/>
      </rPr>
      <t>"</t>
    </r>
  </si>
  <si>
    <r>
      <rPr>
        <sz val="11"/>
        <color theme="1"/>
        <rFont val="Times New Roman"/>
        <family val="1"/>
      </rPr>
      <t xml:space="preserve">- Hiển thị hộp thoại thông báo: " </t>
    </r>
    <r>
      <rPr>
        <sz val="11"/>
        <color rgb="FFFF0000"/>
        <rFont val="Times New Roman"/>
        <family val="1"/>
      </rPr>
      <t>Vui lòng chọn phiên bản!</t>
    </r>
    <r>
      <rPr>
        <sz val="11"/>
        <color theme="1"/>
        <rFont val="Times New Roman"/>
        <family val="1"/>
      </rPr>
      <t>"</t>
    </r>
  </si>
  <si>
    <t>Khi nhập tên tiêu đề phiên bản mới không đúng định dạng</t>
  </si>
  <si>
    <t>1. Khi nhập Tên tiêu đề phiên bản mới quá ngắn</t>
  </si>
  <si>
    <r>
      <rPr>
        <sz val="11"/>
        <color theme="1"/>
        <rFont val="Times New Roman"/>
        <family val="1"/>
      </rPr>
      <t xml:space="preserve">-  Hiển thị thông báo: " </t>
    </r>
    <r>
      <rPr>
        <sz val="11"/>
        <color rgb="FFFF0000"/>
        <rFont val="Times New Roman"/>
        <family val="1"/>
      </rPr>
      <t>Tên tiêu đề mới phải có ít nhất 8 ký tự.</t>
    </r>
    <r>
      <rPr>
        <sz val="11"/>
        <color theme="1"/>
        <rFont val="Times New Roman"/>
        <family val="1"/>
      </rPr>
      <t>"</t>
    </r>
  </si>
  <si>
    <t>2. Khi nhập Tên tiêu đề phiên bản quá 255 kí tự</t>
  </si>
  <si>
    <r>
      <rPr>
        <sz val="11"/>
        <color theme="1"/>
        <rFont val="Times New Roman"/>
        <family val="1"/>
      </rPr>
      <t>- Hiển thị thông báo: "</t>
    </r>
    <r>
      <rPr>
        <sz val="11"/>
        <color rgb="FFFF0000"/>
        <rFont val="Times New Roman"/>
        <family val="1"/>
      </rPr>
      <t xml:space="preserve"> Tên tiêu đề mới không vượt quá 255 ký tự.</t>
    </r>
    <r>
      <rPr>
        <sz val="11"/>
        <color theme="1"/>
        <rFont val="Times New Roman"/>
        <family val="1"/>
      </rPr>
      <t>"</t>
    </r>
  </si>
  <si>
    <t>3. Khi nhập Tên tiêu đề phiên bản số mới đã tồn tại</t>
  </si>
  <si>
    <t>4. Khi nhập Tên tiêu đề phiên bản mới có ký tự đặc biệt</t>
  </si>
  <si>
    <r>
      <rPr>
        <sz val="11"/>
        <color theme="1"/>
        <rFont val="Times New Roman"/>
        <family val="1"/>
      </rPr>
      <t>- Hiển thị thông báo: "</t>
    </r>
    <r>
      <rPr>
        <sz val="11"/>
        <color rgb="FFFF0000"/>
        <rFont val="Times New Roman"/>
        <family val="1"/>
      </rPr>
      <t xml:space="preserve"> Tên tiêu đề đã tồn tại.</t>
    </r>
    <r>
      <rPr>
        <sz val="11"/>
        <color theme="1"/>
        <rFont val="Times New Roman"/>
        <family val="1"/>
      </rPr>
      <t>"</t>
    </r>
  </si>
  <si>
    <r>
      <rPr>
        <sz val="11"/>
        <color theme="1"/>
        <rFont val="Times New Roman"/>
        <family val="1"/>
      </rPr>
      <t>- Hiển thị thông báo: "</t>
    </r>
    <r>
      <rPr>
        <sz val="11"/>
        <color rgb="FFFF0000"/>
        <rFont val="Times New Roman"/>
        <family val="1"/>
      </rPr>
      <t xml:space="preserve"> Tên tiêu đề mới không được có ký tự đặc biệt.</t>
    </r>
    <r>
      <rPr>
        <sz val="11"/>
        <color theme="1"/>
        <rFont val="Times New Roman"/>
        <family val="1"/>
      </rPr>
      <t>"</t>
    </r>
  </si>
  <si>
    <t>Khi nhập mô tả HDSD không đúng định dạng</t>
  </si>
  <si>
    <t>1. Khi nhập mô tả HDSD quá ngắn</t>
  </si>
  <si>
    <t>2. Khi nhập mô tả HDSD quá 1024 kí tự</t>
  </si>
  <si>
    <r>
      <rPr>
        <sz val="11"/>
        <color theme="1"/>
        <rFont val="Times New Roman"/>
        <family val="1"/>
      </rPr>
      <t xml:space="preserve">-  Hiển thị thông báo: " </t>
    </r>
    <r>
      <rPr>
        <sz val="11"/>
        <color rgb="FFFF0000"/>
        <rFont val="Times New Roman"/>
        <family val="1"/>
      </rPr>
      <t>Mô tả hướng dẫn sử dụng chung mới phải có ít nhất 8 ký tự.</t>
    </r>
    <r>
      <rPr>
        <sz val="11"/>
        <color theme="1"/>
        <rFont val="Times New Roman"/>
        <family val="1"/>
      </rPr>
      <t>"</t>
    </r>
  </si>
  <si>
    <r>
      <rPr>
        <sz val="11"/>
        <color theme="1"/>
        <rFont val="Times New Roman"/>
        <family val="1"/>
      </rPr>
      <t>- Hiển thị thông báo: "</t>
    </r>
    <r>
      <rPr>
        <sz val="11"/>
        <color rgb="FFFF0000"/>
        <rFont val="Times New Roman"/>
        <family val="1"/>
      </rPr>
      <t xml:space="preserve"> Mô tả hướng dẫn sử dụng chung mới không vượt quá 1024 ký tự.</t>
    </r>
    <r>
      <rPr>
        <sz val="11"/>
        <color theme="1"/>
        <rFont val="Times New Roman"/>
        <family val="1"/>
      </rPr>
      <t>"</t>
    </r>
  </si>
  <si>
    <t>Khi tải tệp mới lên không đúng định dạng</t>
  </si>
  <si>
    <r>
      <rPr>
        <sz val="11"/>
        <color theme="1"/>
        <rFont val="Times New Roman"/>
        <family val="1"/>
      </rPr>
      <t>- Hiển thị hộp thoại thông báo: "</t>
    </r>
    <r>
      <rPr>
        <sz val="11"/>
        <color rgb="FFFF0000"/>
        <rFont val="Times New Roman"/>
        <family val="1"/>
      </rPr>
      <t xml:space="preserve"> Các loại file được cho phép word, excel, powerpoint, pdf, mp4!</t>
    </r>
    <r>
      <rPr>
        <sz val="11"/>
        <color theme="1"/>
        <rFont val="Times New Roman"/>
        <family val="1"/>
      </rPr>
      <t>"</t>
    </r>
  </si>
  <si>
    <t>Khi nhập tiêu đề phiên bản mới đúng định dạng</t>
  </si>
  <si>
    <t>- Qua bước tiếp theo</t>
  </si>
  <si>
    <t>Khi nhập mô tả HDSD đúng định dạng</t>
  </si>
  <si>
    <t>Khi chọn tên DVS, Chọn tên tiêu đề, nhập tiêu đề phiên bản mới, mô tả HDSD chung hợp lệ. Có thể tải tệp mới lên hoặc không. Tải tệp mới lên đúng định dạng và Click nút Sửa</t>
  </si>
  <si>
    <t>- Hiển thị hộp thoại thông báo: " Đã sửa hướng dẫn sử dụng chung thành công!"</t>
  </si>
  <si>
    <t>15/06/2023</t>
  </si>
  <si>
    <r>
      <t>- Hiển thị thông báo "</t>
    </r>
    <r>
      <rPr>
        <sz val="11"/>
        <color rgb="FFFF0000"/>
        <rFont val="Times New Roman"/>
        <family val="1"/>
      </rPr>
      <t>Lỗi hệ thống hoặc đường truyền không ổn định</t>
    </r>
    <r>
      <rPr>
        <sz val="11"/>
        <color rgb="FF000000"/>
        <rFont val="Times New Roman"/>
        <family val="1"/>
      </rPr>
      <t>" Và có thể sửa phiên bản HDSD chung lại.</t>
    </r>
  </si>
  <si>
    <t>FNC001-16</t>
  </si>
  <si>
    <t>FNC001-17</t>
  </si>
  <si>
    <t>FNC001-18</t>
  </si>
  <si>
    <t>FNC001-19</t>
  </si>
  <si>
    <t>FNC001-20</t>
  </si>
  <si>
    <t>FNC001-21</t>
  </si>
  <si>
    <t>FNC001-22</t>
  </si>
  <si>
    <t>FNC001-24</t>
  </si>
  <si>
    <t>FNC001-25</t>
  </si>
  <si>
    <t>FNC001-26</t>
  </si>
  <si>
    <t>FNC001-27</t>
  </si>
  <si>
    <t>FNC001-28</t>
  </si>
  <si>
    <t>FNC001-30</t>
  </si>
  <si>
    <t>GUI
FUNCT</t>
  </si>
  <si>
    <t>T, S
T</t>
  </si>
  <si>
    <t>T
S</t>
  </si>
  <si>
    <t>HDSD</t>
  </si>
  <si>
    <t>Hướng dẫn sử dụng</t>
  </si>
  <si>
    <t>ND</t>
  </si>
  <si>
    <t>Người dùng</t>
  </si>
  <si>
    <t>Chức năng Lịch sử sửa HDSD chung</t>
  </si>
  <si>
    <t>1. Sau khi đăng nhập tài khoản admin, adminservice có phân quyền trên DVS, người dùng click chuột vào thanh danh mục Dịch vụ số
2. Chọn 1 Dịch vụ số
3. Chọn HDSD chung --&gt; Sửa phiên bản HDSD chung --&gt; Lịch sử</t>
  </si>
  <si>
    <r>
      <rPr>
        <sz val="11"/>
        <color theme="1"/>
        <rFont val="Times New Roman"/>
        <family val="1"/>
      </rPr>
      <t>- Mặc định sẽ ở mặc định ở dịch vụ số mà ND chọn.</t>
    </r>
  </si>
  <si>
    <r>
      <rPr>
        <sz val="11"/>
        <color theme="1"/>
        <rFont val="Times New Roman"/>
        <family val="1"/>
      </rPr>
      <t>- Hiển thị tất cả tiêu đề phiên bản có trong DVS mà ND đã chọn.</t>
    </r>
  </si>
  <si>
    <r>
      <rPr>
        <sz val="11"/>
        <color theme="1"/>
        <rFont val="Times New Roman"/>
        <family val="1"/>
      </rPr>
      <t>- Hiển thị thông báo: "</t>
    </r>
    <r>
      <rPr>
        <sz val="11"/>
        <color rgb="FFFF0000"/>
        <rFont val="Times New Roman"/>
        <family val="1"/>
      </rPr>
      <t xml:space="preserve"> Không tìm thấy lịch sử!</t>
    </r>
    <r>
      <rPr>
        <sz val="11"/>
        <color theme="1"/>
        <rFont val="Times New Roman"/>
        <family val="1"/>
      </rPr>
      <t>"</t>
    </r>
  </si>
  <si>
    <t>Các dữ liệu mặc định</t>
  </si>
  <si>
    <t>Tên tiêu đề HDSD</t>
  </si>
  <si>
    <t>Thay đổi</t>
  </si>
  <si>
    <t>Người sửa</t>
  </si>
  <si>
    <t>Ngày sửa</t>
  </si>
  <si>
    <r>
      <rPr>
        <sz val="11"/>
        <color theme="1"/>
        <rFont val="Times New Roman"/>
        <family val="1"/>
      </rPr>
      <t>- Hiển thị danh sách thứ tự đã chỉnh sửa phiên bản HDSD</t>
    </r>
  </si>
  <si>
    <t>- Hiển thị tên tiêu đề phiên bản trước và sau khi thay đổi</t>
  </si>
  <si>
    <t>- Hiển thị nội dung thay đổi của phiên bản HDSD</t>
  </si>
  <si>
    <t>- Hiển thị Ngày giờ mà Admin hoặc AdminService có quyền trên DVS đã chỉnh sửa</t>
  </si>
  <si>
    <t>- Hiển thị người đã chỉnh sửa phiên bản HDSD,
- Hiển thị Tên đăng nhập hoặc Email</t>
  </si>
  <si>
    <t>Khi chọn DVS và tên phiên bản HDSD và click vào                      của phiên bản muốn khôi phục.</t>
  </si>
  <si>
    <r>
      <rPr>
        <sz val="11"/>
        <color theme="1"/>
        <rFont val="Times New Roman"/>
        <family val="1"/>
      </rPr>
      <t>- Hiển thị hộp thoại thông báo: "</t>
    </r>
    <r>
      <rPr>
        <sz val="11"/>
        <color rgb="FFFF0000"/>
        <rFont val="Times New Roman"/>
        <family val="1"/>
      </rPr>
      <t xml:space="preserve"> Bạn có chắc muốn khôi phục nội dung "XXX" ?.</t>
    </r>
    <r>
      <rPr>
        <sz val="11"/>
        <color theme="1"/>
        <rFont val="Times New Roman"/>
        <family val="1"/>
      </rPr>
      <t xml:space="preserve">"
- XXX là tên phiên bản </t>
    </r>
  </si>
  <si>
    <t>Sau khi Click vào</t>
  </si>
  <si>
    <t>1. Chọn Có</t>
  </si>
  <si>
    <t>2. Chọn Không</t>
  </si>
  <si>
    <t>-  Hiển thị hộp thoại thông báo: " Đã khôi phục phiên bản "XXX" thành công!"</t>
  </si>
  <si>
    <r>
      <rPr>
        <sz val="11"/>
        <color theme="1"/>
        <rFont val="Times New Roman"/>
        <family val="1"/>
      </rPr>
      <t>- Hiển thị lại giao diện Lịch sử phiên bản HDSD chung</t>
    </r>
  </si>
  <si>
    <r>
      <t>- Hiển thị thông báo "</t>
    </r>
    <r>
      <rPr>
        <sz val="11"/>
        <color rgb="FFFF0000"/>
        <rFont val="Times New Roman"/>
        <family val="1"/>
      </rPr>
      <t>Lỗi hệ thống hoặc đường truyền không ổn định</t>
    </r>
    <r>
      <rPr>
        <sz val="11"/>
        <color rgb="FF000000"/>
        <rFont val="Times New Roman"/>
        <family val="1"/>
      </rPr>
      <t>" Và có thể khôi phục phiên bản HDSD chung lại.</t>
    </r>
  </si>
  <si>
    <t>FNC001-33</t>
  </si>
  <si>
    <t>FNC001-34</t>
  </si>
  <si>
    <t>FNC001-35</t>
  </si>
  <si>
    <t>FNC001-36</t>
  </si>
  <si>
    <t>FNC001-37</t>
  </si>
  <si>
    <t>FNC001-38</t>
  </si>
  <si>
    <t>FNC001-39</t>
  </si>
  <si>
    <t>FNC001-40</t>
  </si>
  <si>
    <t>FNC001-41</t>
  </si>
  <si>
    <t>FNC001-42</t>
  </si>
  <si>
    <t>FNC001-43</t>
  </si>
  <si>
    <t>FNC001-44</t>
  </si>
  <si>
    <t>FNC001-45</t>
  </si>
  <si>
    <t>FNC001-46</t>
  </si>
  <si>
    <t>16/06/2023</t>
  </si>
  <si>
    <t>'16/06/2023</t>
  </si>
  <si>
    <t>V1.3</t>
  </si>
  <si>
    <t>V1.4</t>
  </si>
  <si>
    <t>T, S
T, S</t>
  </si>
  <si>
    <t>Lê Tuyết Nga</t>
  </si>
  <si>
    <t>UMMS-23: Thêm mới, sửa, thêm phiên bản HDSD riêng cho mỗi chức năng của mỗi dịch vụ khác nhau</t>
  </si>
  <si>
    <t>18/6/2023</t>
  </si>
  <si>
    <t>Chức năng Thêm hướng dẫn sử dụng</t>
  </si>
  <si>
    <t>1. Sau khi đăng nhập tài khoản admin, adminservice có quyền trên dịch vụ, người dùng click chuột vào thanh danh mục Dịch vụ số
2. Chọn 1 Dịch vụ số
3. Chọn Phân hệ --&gt; Click vào Chức năng</t>
  </si>
  <si>
    <t>Khi chưa chọn chức năng</t>
  </si>
  <si>
    <r>
      <t xml:space="preserve"> </t>
    </r>
    <r>
      <rPr>
        <sz val="11"/>
        <rFont val="Times New Roman"/>
        <family val="1"/>
      </rPr>
      <t>- Hiển thị hộp thoại thông báo: "</t>
    </r>
    <r>
      <rPr>
        <sz val="11"/>
        <color rgb="FFFF0000"/>
        <rFont val="Times New Roman"/>
        <family val="1"/>
      </rPr>
      <t>Vui lòng chọn chức năng!</t>
    </r>
    <r>
      <rPr>
        <sz val="11"/>
        <rFont val="Times New Roman"/>
        <family val="1"/>
      </rPr>
      <t>"</t>
    </r>
  </si>
  <si>
    <t>Khi chưa chọn loại HDSD</t>
  </si>
  <si>
    <r>
      <rPr>
        <sz val="11"/>
        <rFont val="Times New Roman"/>
        <family val="1"/>
      </rPr>
      <t>- Hiển thị hộp thoại thông báo: "</t>
    </r>
    <r>
      <rPr>
        <sz val="11"/>
        <color rgb="FFFF0000"/>
        <rFont val="Times New Roman"/>
        <family val="1"/>
      </rPr>
      <t>Vui lòng chọn loại!</t>
    </r>
    <r>
      <rPr>
        <sz val="11"/>
        <rFont val="Times New Roman"/>
        <family val="1"/>
      </rPr>
      <t>"</t>
    </r>
  </si>
  <si>
    <t>Khi chưa nhập tên HDSD</t>
  </si>
  <si>
    <r>
      <rPr>
        <sz val="11"/>
        <rFont val="Times New Roman"/>
        <family val="1"/>
      </rPr>
      <t>- Hiển thị thông báo: "</t>
    </r>
    <r>
      <rPr>
        <sz val="11"/>
        <color rgb="FFFF0000"/>
        <rFont val="Times New Roman"/>
        <family val="1"/>
      </rPr>
      <t xml:space="preserve"> Vui lòng nhập tên hướng dẫn sử dụng.</t>
    </r>
    <r>
      <rPr>
        <sz val="11"/>
        <rFont val="Times New Roman"/>
        <family val="1"/>
      </rPr>
      <t>"</t>
    </r>
  </si>
  <si>
    <t>Nhập tên HDSD không đúng định dạng</t>
  </si>
  <si>
    <t>1. Khi nhập Tên HDSD quá ngắn</t>
  </si>
  <si>
    <r>
      <rPr>
        <sz val="11"/>
        <rFont val="Times New Roman"/>
        <family val="1"/>
      </rPr>
      <t>- Hiển thị thông báo: "</t>
    </r>
    <r>
      <rPr>
        <sz val="11"/>
        <color rgb="FFFF0000"/>
        <rFont val="Times New Roman"/>
        <family val="1"/>
      </rPr>
      <t>Tên hướng dẫn sử dụng phải có ít nhất 8 ký tự..</t>
    </r>
    <r>
      <rPr>
        <sz val="11"/>
        <rFont val="Times New Roman"/>
        <family val="1"/>
      </rPr>
      <t>"</t>
    </r>
  </si>
  <si>
    <t>2. Khi nhập Tên HDSD quá 255 kí tự</t>
  </si>
  <si>
    <t>4. Khi nhập Tên HDSD có ký tự đặc biệt</t>
  </si>
  <si>
    <r>
      <rPr>
        <sz val="11"/>
        <rFont val="Times New Roman"/>
        <family val="1"/>
      </rPr>
      <t>- Hiển thị thông báo: "</t>
    </r>
    <r>
      <rPr>
        <sz val="11"/>
        <color rgb="FFFF0000"/>
        <rFont val="Times New Roman"/>
        <family val="1"/>
      </rPr>
      <t xml:space="preserve"> Tên hướng dẫn sử dụng không được có ký tự đặc biệt.</t>
    </r>
    <r>
      <rPr>
        <sz val="11"/>
        <rFont val="Times New Roman"/>
        <family val="1"/>
      </rPr>
      <t>"</t>
    </r>
  </si>
  <si>
    <t>3. Khi nhập Tên HDSD đã tồn tại</t>
  </si>
  <si>
    <r>
      <rPr>
        <sz val="11"/>
        <rFont val="Times New Roman"/>
        <family val="1"/>
      </rPr>
      <t xml:space="preserve">- Hiển thị thông báo: " </t>
    </r>
    <r>
      <rPr>
        <sz val="11"/>
        <color rgb="FFFF0000"/>
        <rFont val="Times New Roman"/>
        <family val="1"/>
      </rPr>
      <t>Tên hướng dẫn sử dụng đã tồn tại.</t>
    </r>
    <r>
      <rPr>
        <sz val="11"/>
        <rFont val="Times New Roman"/>
        <family val="1"/>
      </rPr>
      <t>"</t>
    </r>
  </si>
  <si>
    <r>
      <rPr>
        <sz val="11"/>
        <rFont val="Times New Roman"/>
        <family val="1"/>
      </rPr>
      <t>- Hiển thị thông báo: "</t>
    </r>
    <r>
      <rPr>
        <sz val="11"/>
        <color rgb="FFFF0000"/>
        <rFont val="Times New Roman"/>
        <family val="1"/>
      </rPr>
      <t>Tên hướng dẫn sử dụng không vượt quá 255 ký tự.</t>
    </r>
    <r>
      <rPr>
        <sz val="11"/>
        <rFont val="Times New Roman"/>
        <family val="1"/>
      </rPr>
      <t>"</t>
    </r>
  </si>
  <si>
    <t>Khi chọn DVS, Chức năng, Loại HDSD, nhập tên HDSD đúng định dạng và click nút LƯU</t>
  </si>
  <si>
    <t>- Hiển thị hộp thoại thông báo: " Đã thêm hướng dẫn sử dụng thành công!"</t>
  </si>
  <si>
    <r>
      <t>- Hiển thị thông báo "</t>
    </r>
    <r>
      <rPr>
        <sz val="11"/>
        <color rgb="FFFF0000"/>
        <rFont val="Times New Roman"/>
        <family val="1"/>
      </rPr>
      <t>Lỗi hệ thống hoặc đường truyền không ổn định</t>
    </r>
    <r>
      <rPr>
        <sz val="11"/>
        <color rgb="FF000000"/>
        <rFont val="Times New Roman"/>
        <family val="1"/>
      </rPr>
      <t>" Và có thể thêm HDSD lại.</t>
    </r>
  </si>
  <si>
    <t>18/06/2023</t>
  </si>
  <si>
    <t>19/6/2023</t>
  </si>
  <si>
    <t>Chức năng thêm HDSD</t>
  </si>
  <si>
    <t>Form Thêm HDSD</t>
  </si>
  <si>
    <t>1. Click vào nút</t>
  </si>
  <si>
    <t xml:space="preserve">1. Click vào nút
</t>
  </si>
  <si>
    <t>- Sau khi Click nút Lưu sẽ thông báo cho người dùng biết đã thêm thành công HDSD hoặc thông báo lỗi.</t>
  </si>
  <si>
    <t>- Quay lại trang trước</t>
  </si>
  <si>
    <t>Kiểm tra thông tin Thêm hướng dẫn sử dụng</t>
  </si>
  <si>
    <t>HDSD thuộc dịch vụ số</t>
  </si>
  <si>
    <t>HDSD thuộc chức năng</t>
  </si>
  <si>
    <t>Loại HDSD</t>
  </si>
  <si>
    <t>Nhập tên HDSD</t>
  </si>
  <si>
    <t>1.NSD nhập tên của HDSD.
Cho phép có dấu, có khoảng trắng. Không được có ký tự đặc biệt. Không được trùng lặp tên với các tên HDSD khác trên cùng một DVS/CN/Loại HDSD.
2. minLength: 8, maxLength: 255</t>
  </si>
  <si>
    <t>- Nhập thành công tên HDSD mới
- Dữ liệu lưu và hiển thị đúng đủ, không bị lỗi font.</t>
  </si>
  <si>
    <t>Thông báo thêm thành công
(Hộp thoại)</t>
  </si>
  <si>
    <t>- Hiển thị hộp thoại thông báo “Đã thêm HDSD thành công!”</t>
  </si>
  <si>
    <t>Thông báo thêm thất bại (chữ đỏ)</t>
  </si>
  <si>
    <t xml:space="preserve">1. Chọn DVS, Chức năng, Loại HDSD, nhập tên HDSD hợp lệ và click nút LƯU 
</t>
  </si>
  <si>
    <r>
      <t>- Khi người dùng Thêm HDSD thất bại do lỗi hệ thống hoặc do lỗi đường truyền thì hiển thị hộp thoại thông báo "</t>
    </r>
    <r>
      <rPr>
        <sz val="11"/>
        <color rgb="FFFF0000"/>
        <rFont val="Times New Roman"/>
        <family val="1"/>
      </rPr>
      <t>Lỗi hệ thống hoặc đường truyền không ổn định</t>
    </r>
    <r>
      <rPr>
        <sz val="11"/>
        <color indexed="8"/>
        <rFont val="Times New Roman"/>
        <family val="1"/>
      </rPr>
      <t>" Và có thể thêm HDSD chung lại.</t>
    </r>
  </si>
  <si>
    <t>1. Sau khi Thêm HDSD thành công hoặc thất bại</t>
  </si>
  <si>
    <t>19/06/2023</t>
  </si>
  <si>
    <t>1. Sau khi đăng nhập tài khoản admin, adminService có quyền trên dịch vụ, người dùng click chuột vào thanh danh mục Dịch vụ số
2. Chọn 1 Dịch vụ số
3. Chọn Chức năng 
Hoặc click vào nút  Thêm ( tại giao diện HDSD Nội bộ hoặc Công khai)</t>
  </si>
  <si>
    <t>Form Sửa HDSD</t>
  </si>
  <si>
    <t>1. Sau khi đăng nhập tài khoản admin, adminservice, người dùng click chuột vào thanh danh mục Dịch vụ số
2. Chọn 1 Dịch vụ số
3. Phân hệ --&gt; Chức năng --&gt; Sửa
4. Chọn 1 HDSD cần sửa</t>
  </si>
  <si>
    <t>- Sau khi Click nút Sửa sẽ thông báo cho người dùng biết đã Sửa thành công HDSD hoặc thông báo lỗi.</t>
  </si>
  <si>
    <t>Kiểm tra thông tin Sửa HDSD</t>
  </si>
  <si>
    <t>Chọn tên HDSD</t>
  </si>
  <si>
    <t>1. Combox bao gồm tất cả tên HDSD có trên hệ thống.
2. Chọn 1 HDSD để để chỉnh sửa</t>
  </si>
  <si>
    <t>- Khung phải hiện đúng tên HDSD đã chọn.
- Dạng hiển thị: 
Tên HDSD – CN - DVS</t>
  </si>
  <si>
    <t>1.Combox bao gồm tất cả Dịch vụ số có trong hệ thống.
2. Chọn 1 DVS để thêm HDSD</t>
  </si>
  <si>
    <t>- Khung phải hiện đúng tên DVS đã chọn.</t>
  </si>
  <si>
    <t>1.Combox bao gồm tất cả Chức năng có trong hệ thống.
2. Chọn 1 Chức năng để thêm HDSD</t>
  </si>
  <si>
    <t>- Khung phải hiện đúng tên Chức năng đã chọn.
- Dạng hiển thị: Tên CN-Tên DVS-Tên PH</t>
  </si>
  <si>
    <t>1. Combox bao gồm các loại HDSD có trong hệ thống. 
2. Có 2 loại HDSD: Nội bộ, Công khai</t>
  </si>
  <si>
    <t xml:space="preserve">- Khung phải hiện đúng loại HDSD đã chọn.
</t>
  </si>
  <si>
    <t>1. Combox bao gồm tất cả tên DVS có trong hệ thống.
2. Chọn 1 dịch vụ để biết HDSD thuộc DVS nào.</t>
  </si>
  <si>
    <t>Chọn tên chức năng</t>
  </si>
  <si>
    <t>1. Combox bao gồm tất cả tên chức năng có trong hệ thống.
2. Chọn 1 chức năng để biết HDSD thuộc chức năng nào.</t>
  </si>
  <si>
    <t>- Khung phải hiện đúng tên chức năng đã chọn.</t>
  </si>
  <si>
    <t>Chọn loại HDSD</t>
  </si>
  <si>
    <t>1. Combox bao gồm tất cả loại HDSD có trong hệ thống.
2. Chọn 1 loại HDSD để biết HDSD thuộc loại nào.</t>
  </si>
  <si>
    <t>- Khung phải hiện đúng loại HDSD đã chọn.</t>
  </si>
  <si>
    <t>Nhập tên HDSD mới</t>
  </si>
  <si>
    <t>1. NSD nhập tên của HDSD mới.
2. Cho phép có dấu, có khoảng trắng. Không được có ký tự đặc biệt. Không được trùng lặp tên với các tên HDSD khác trên cùng một DVS/CN/Loại HDSD.
3. minLength: 8, maxLength: 255
Mặc định ban đầu: Tên cũ của HDSD muốn sửa.</t>
  </si>
  <si>
    <t>- Hiển thị hộp thoại thông báo “Đã sửa HDSD thành công!”</t>
  </si>
  <si>
    <t>1. Sau khi sửa HDSD thành công hoặc thất bại</t>
  </si>
  <si>
    <t xml:space="preserve">1.Chọn tên HDSD, Tên DVS, Tên chức năng, Loại HDSD, Nhập tên HDSD mới hợp lệ và click nút Sửa
</t>
  </si>
  <si>
    <t>1.Chọn tên HDSD, Tên DVS, Tên chức năng, Loại HDSD, Nhập tên HDSD mới không hợp lệ và click nút Sửa
2. NSD không nhập đầy đủ thông tin cần thiết, trùng lặp, sai định dạng hoặc nhập quá độ dài tối đa cho phép. tên NSD nhập không hợp lệ hoặc bị trùng với các tên đã có.</t>
  </si>
  <si>
    <r>
      <t xml:space="preserve">- Hệ thống sẽ hiển thị thông báo chữ màu đỏ kế bên ô text Nhập tên HDSD.
Ví dụ: </t>
    </r>
    <r>
      <rPr>
        <sz val="11"/>
        <color rgb="FFFF0000"/>
        <rFont val="Times New Roman"/>
        <family val="1"/>
      </rPr>
      <t>(*) Tên HDSD không được có ký tự đặc biệt.</t>
    </r>
    <r>
      <rPr>
        <sz val="11"/>
        <color indexed="8"/>
        <rFont val="Times New Roman"/>
        <family val="1"/>
      </rPr>
      <t xml:space="preserve">
</t>
    </r>
  </si>
  <si>
    <t>1. Chọn DVS, Chức năng, Loại HDSD, nhập tên HDSD không hợp lệ và click nút LƯU.
2.  NSD không nhập đầy đủ thông tin cần thiết, trùng lặp, sai định dạng hoặc nhập quá độ dài tối đa cho phép. NSD nhập không hợp lệ hoặc bị trùng với các tên đã có</t>
  </si>
  <si>
    <r>
      <t xml:space="preserve">- Hệ thống sẽ hiển thị thông báo chữ màu đỏ kế bên ô text Nhập tên HDSD mới.
Ví dụ: </t>
    </r>
    <r>
      <rPr>
        <sz val="11"/>
        <color rgb="FFFF0000"/>
        <rFont val="Times New Roman"/>
        <family val="1"/>
      </rPr>
      <t>(*) Tên HDSD không được có ký tự đặc biệt.</t>
    </r>
    <r>
      <rPr>
        <sz val="11"/>
        <color indexed="8"/>
        <rFont val="Times New Roman"/>
        <family val="1"/>
      </rPr>
      <t xml:space="preserve">
</t>
    </r>
  </si>
  <si>
    <r>
      <t xml:space="preserve">- Hệ thống sẽ báo lỗi: </t>
    </r>
    <r>
      <rPr>
        <sz val="11"/>
        <color rgb="FFFF0000"/>
        <rFont val="Times New Roman"/>
        <family val="1"/>
      </rPr>
      <t>“Vui lòng chọn đúng vị trí muốn lưu mới!”</t>
    </r>
    <r>
      <rPr>
        <sz val="11"/>
        <color indexed="8"/>
        <rFont val="Times New Roman"/>
        <family val="1"/>
      </rPr>
      <t xml:space="preserve">
</t>
    </r>
  </si>
  <si>
    <t>1. Trong trường hợp NSD sửa tên DVS và CN mà chọn không khớp với cấu trúc lưu trữ trong hệ thống sẽ báo lỗi. 
2. CN mà DVS không khớp với nhau cũng sẽ báo lỗi.</t>
  </si>
  <si>
    <t>20/06/2023</t>
  </si>
  <si>
    <r>
      <t>- Khi người dùng Sửa HDSD thất bại do lỗi hệ thống hoặc do lỗi đường truyền thì hiển thị hộp thoại thông báo "</t>
    </r>
    <r>
      <rPr>
        <sz val="11"/>
        <color rgb="FFFF0000"/>
        <rFont val="Times New Roman"/>
        <family val="1"/>
      </rPr>
      <t>Lỗi hệ thống hoặc đường truyền không ổn định</t>
    </r>
    <r>
      <rPr>
        <sz val="11"/>
        <color indexed="8"/>
        <rFont val="Times New Roman"/>
        <family val="1"/>
      </rPr>
      <t>" Và có thể Sửa HDSD lại.</t>
    </r>
  </si>
  <si>
    <t>Form Thêm phiên bản HDSD riêng</t>
  </si>
  <si>
    <t>1. Sau khi đăng nhập tài khoản admin, adminService có quyền trên dịch vụ, người dùng click chuột vào thanh danh mục Dịch vụ số
2. Chọn 1 Dịch vụ số
3. Chọn Chức năng --&gt; Chọn loại Nội bộ hoặc Công khai.
4. Chọn HDSD --&gt;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</si>
</sst>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
    <numFmt numFmtId="165" formatCode="d\-mmm\-yy;@"/>
  </numFmts>
  <fonts count="50">
    <font>
      <sz val="11"/>
      <color theme="1"/>
      <name val="Calibri"/>
      <family val="2"/>
      <scheme val="minor"/>
    </font>
    <font>
      <sz val="11"/>
      <color theme="1"/>
      <name val="Calibri"/>
      <family val="2"/>
      <scheme val="minor"/>
    </font>
    <font>
      <sz val="11"/>
      <name val="ＭＳ Ｐゴシック"/>
      <charset val="128"/>
    </font>
    <font>
      <b/>
      <sz val="20"/>
      <name val="Times New Roman"/>
      <family val="1"/>
    </font>
    <font>
      <b/>
      <sz val="20"/>
      <color indexed="8"/>
      <name val="Times New Roman"/>
      <family val="1"/>
    </font>
    <font>
      <sz val="13"/>
      <color indexed="8"/>
      <name val="Times New Roman"/>
      <family val="1"/>
    </font>
    <font>
      <b/>
      <sz val="13"/>
      <color indexed="8"/>
      <name val="Times New Roman"/>
      <family val="1"/>
    </font>
    <font>
      <sz val="11"/>
      <color indexed="8"/>
      <name val="Times New Roman"/>
      <family val="1"/>
    </font>
    <font>
      <b/>
      <sz val="13"/>
      <name val="Times New Roman"/>
      <family val="1"/>
    </font>
    <font>
      <i/>
      <sz val="13"/>
      <color indexed="17"/>
      <name val="Times New Roman"/>
      <family val="1"/>
    </font>
    <font>
      <sz val="11"/>
      <color indexed="10"/>
      <name val="Times New Roman"/>
      <family val="1"/>
    </font>
    <font>
      <sz val="13"/>
      <color indexed="10"/>
      <name val="Times New Roman"/>
      <family val="1"/>
    </font>
    <font>
      <b/>
      <sz val="13"/>
      <color rgb="FF000000"/>
      <name val="Times New Roman"/>
      <family val="1"/>
    </font>
    <font>
      <b/>
      <sz val="13"/>
      <color theme="1"/>
      <name val="Times New Roman"/>
      <family val="1"/>
    </font>
    <font>
      <b/>
      <sz val="13"/>
      <color indexed="10"/>
      <name val="Times New Roman"/>
      <family val="1"/>
    </font>
    <font>
      <b/>
      <sz val="11"/>
      <name val="Times New Roman"/>
      <family val="1"/>
    </font>
    <font>
      <b/>
      <sz val="11"/>
      <color rgb="FFFF0000"/>
      <name val="Times New Roman"/>
      <family val="1"/>
    </font>
    <font>
      <b/>
      <sz val="11"/>
      <color indexed="10"/>
      <name val="Times New Roman"/>
      <family val="1"/>
    </font>
    <font>
      <sz val="11"/>
      <name val="Times New Roman"/>
      <family val="1"/>
    </font>
    <font>
      <b/>
      <i/>
      <sz val="11"/>
      <name val="Times New Roman"/>
      <family val="1"/>
    </font>
    <font>
      <i/>
      <sz val="11"/>
      <name val="Times New Roman"/>
      <family val="1"/>
    </font>
    <font>
      <b/>
      <sz val="11"/>
      <color theme="1"/>
      <name val="Times New Roman"/>
      <family val="1"/>
    </font>
    <font>
      <sz val="11"/>
      <color theme="1"/>
      <name val="Times New Roman"/>
      <family val="1"/>
    </font>
    <font>
      <b/>
      <sz val="11"/>
      <color indexed="8"/>
      <name val="Times New Roman"/>
      <family val="1"/>
    </font>
    <font>
      <sz val="11"/>
      <color rgb="FFFF0000"/>
      <name val="Times New Roman"/>
      <family val="1"/>
    </font>
    <font>
      <b/>
      <sz val="11"/>
      <color rgb="FF000000"/>
      <name val="Times New Roman"/>
      <family val="1"/>
    </font>
    <font>
      <sz val="8"/>
      <name val="Calibri"/>
      <family val="2"/>
      <scheme val="minor"/>
    </font>
    <font>
      <sz val="13"/>
      <color theme="1"/>
      <name val="Times New Roman"/>
      <family val="1"/>
    </font>
    <font>
      <b/>
      <sz val="20"/>
      <color theme="1"/>
      <name val="Times New Roman"/>
      <family val="1"/>
    </font>
    <font>
      <b/>
      <sz val="10"/>
      <name val="Tahoma"/>
      <family val="2"/>
    </font>
    <font>
      <sz val="10"/>
      <name val="Tahoma"/>
      <family val="2"/>
    </font>
    <font>
      <b/>
      <sz val="10"/>
      <color indexed="60"/>
      <name val="Times New Roman"/>
      <family val="1"/>
    </font>
    <font>
      <sz val="10"/>
      <color theme="1"/>
      <name val="Times New Roman"/>
      <family val="1"/>
    </font>
    <font>
      <b/>
      <sz val="10"/>
      <name val="Times New Roman"/>
      <family val="1"/>
    </font>
    <font>
      <sz val="13"/>
      <name val="Times New Roman"/>
      <family val="1"/>
    </font>
    <font>
      <b/>
      <sz val="16"/>
      <name val="Times New Roman"/>
      <family val="1"/>
      <charset val="1"/>
    </font>
    <font>
      <sz val="11"/>
      <name val="Times New Roman"/>
      <family val="1"/>
      <charset val="1"/>
    </font>
    <font>
      <sz val="11"/>
      <name val="Tahoma"/>
      <family val="2"/>
      <charset val="1"/>
    </font>
    <font>
      <b/>
      <sz val="10"/>
      <name val="Tahoma"/>
      <family val="2"/>
      <charset val="1"/>
    </font>
    <font>
      <sz val="10"/>
      <name val="Tahoma"/>
      <family val="2"/>
      <charset val="1"/>
    </font>
    <font>
      <i/>
      <sz val="10"/>
      <name val="Tahoma"/>
      <family val="2"/>
      <charset val="1"/>
    </font>
    <font>
      <u/>
      <sz val="11"/>
      <color indexed="12"/>
      <name val="ＭＳ Ｐゴシック"/>
      <family val="3"/>
      <charset val="128"/>
    </font>
    <font>
      <i/>
      <sz val="10"/>
      <color theme="1"/>
      <name val="Times New Roman"/>
      <family val="1"/>
    </font>
    <font>
      <b/>
      <sz val="10"/>
      <color rgb="FF993300"/>
      <name val="Tahoma"/>
      <family val="2"/>
      <charset val="1"/>
    </font>
    <font>
      <b/>
      <sz val="13"/>
      <color theme="4"/>
      <name val="Times New Roman"/>
      <family val="1"/>
    </font>
    <font>
      <i/>
      <sz val="13"/>
      <color theme="1"/>
      <name val="Times New Roman"/>
      <family val="1"/>
    </font>
    <font>
      <i/>
      <sz val="11"/>
      <color indexed="17"/>
      <name val="Times New Roman"/>
      <family val="1"/>
    </font>
    <font>
      <b/>
      <i/>
      <sz val="11"/>
      <color rgb="FF0066B3"/>
      <name val="Times New Roman"/>
      <family val="1"/>
    </font>
    <font>
      <i/>
      <sz val="11"/>
      <color theme="1"/>
      <name val="Times New Roman"/>
      <family val="1"/>
    </font>
    <font>
      <sz val="11"/>
      <color rgb="FF000000"/>
      <name val="Times New Roman"/>
      <family val="1"/>
    </font>
  </fonts>
  <fills count="2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bgColor indexed="26"/>
      </patternFill>
    </fill>
    <fill>
      <patternFill patternType="solid">
        <fgColor theme="2" tint="-0.249977111117893"/>
        <bgColor indexed="26"/>
      </patternFill>
    </fill>
    <fill>
      <patternFill patternType="solid">
        <fgColor theme="6"/>
        <bgColor indexed="26"/>
      </patternFill>
    </fill>
    <fill>
      <patternFill patternType="solid">
        <fgColor rgb="FF92D050"/>
        <bgColor indexed="26"/>
      </patternFill>
    </fill>
    <fill>
      <patternFill patternType="solid">
        <fgColor theme="2" tint="-0.249977111117893"/>
        <bgColor indexed="32"/>
      </patternFill>
    </fill>
    <fill>
      <patternFill patternType="solid">
        <fgColor rgb="FF92D050"/>
        <bgColor indexed="32"/>
      </patternFill>
    </fill>
    <fill>
      <patternFill patternType="solid">
        <fgColor indexed="9"/>
        <bgColor indexed="26"/>
      </patternFill>
    </fill>
    <fill>
      <patternFill patternType="solid">
        <fgColor rgb="FFFFFF00"/>
        <bgColor indexed="26"/>
      </patternFill>
    </fill>
    <fill>
      <patternFill patternType="solid">
        <fgColor rgb="FFFFC000"/>
        <bgColor indexed="26"/>
      </patternFill>
    </fill>
    <fill>
      <patternFill patternType="solid">
        <fgColor rgb="FF00B050"/>
        <bgColor indexed="26"/>
      </patternFill>
    </fill>
    <fill>
      <patternFill patternType="solid">
        <fgColor theme="3" tint="0.59999389629810485"/>
        <bgColor indexed="26"/>
      </patternFill>
    </fill>
    <fill>
      <patternFill patternType="solid">
        <fgColor theme="3" tint="0.79998168889431442"/>
        <bgColor indexed="26"/>
      </patternFill>
    </fill>
    <fill>
      <patternFill patternType="solid">
        <fgColor theme="4" tint="0.79998168889431442"/>
        <bgColor indexed="26"/>
      </patternFill>
    </fill>
    <fill>
      <patternFill patternType="solid">
        <fgColor theme="4" tint="0.39997558519241921"/>
        <bgColor indexed="26"/>
      </patternFill>
    </fill>
    <fill>
      <patternFill patternType="solid">
        <fgColor rgb="FFFF0000"/>
        <bgColor indexed="64"/>
      </patternFill>
    </fill>
    <fill>
      <patternFill patternType="solid">
        <fgColor theme="2"/>
        <bgColor indexed="26"/>
      </patternFill>
    </fill>
    <fill>
      <patternFill patternType="solid">
        <fgColor rgb="FFC0C0C0"/>
        <bgColor rgb="FFBFBFBF"/>
      </patternFill>
    </fill>
    <fill>
      <patternFill patternType="solid">
        <fgColor theme="2"/>
        <bgColor indexed="64"/>
      </patternFill>
    </fill>
    <fill>
      <patternFill patternType="solid">
        <fgColor theme="2"/>
        <bgColor rgb="FFBFBFBF"/>
      </patternFill>
    </fill>
    <fill>
      <patternFill patternType="solid">
        <fgColor rgb="FFFFFFFF"/>
        <bgColor rgb="FFFFFFCC"/>
      </patternFill>
    </fill>
    <fill>
      <patternFill patternType="solid">
        <fgColor theme="2" tint="-0.249977111117893"/>
        <bgColor indexed="64"/>
      </patternFill>
    </fill>
    <fill>
      <patternFill patternType="solid">
        <fgColor rgb="FFFFFFFF"/>
        <bgColor indexed="64"/>
      </patternFill>
    </fill>
    <fill>
      <patternFill patternType="solid">
        <fgColor rgb="FF00B050"/>
        <bgColor indexed="64"/>
      </patternFill>
    </fill>
    <fill>
      <patternFill patternType="solid">
        <fgColor rgb="FFFFC0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9" fontId="1" fillId="0" borderId="0" applyFont="0" applyFill="0" applyBorder="0" applyAlignment="0" applyProtection="0"/>
    <xf numFmtId="0" fontId="2" fillId="0" borderId="0" applyProtection="0"/>
    <xf numFmtId="0" fontId="2" fillId="0" borderId="0"/>
    <xf numFmtId="0" fontId="2" fillId="0" borderId="0"/>
    <xf numFmtId="0" fontId="41" fillId="0" borderId="0" applyNumberFormat="0" applyFill="0" applyBorder="0" applyAlignment="0" applyProtection="0">
      <alignment vertical="top"/>
      <protection locked="0"/>
    </xf>
  </cellStyleXfs>
  <cellXfs count="313">
    <xf numFmtId="0" fontId="0" fillId="0" borderId="0" xfId="0"/>
    <xf numFmtId="0" fontId="3" fillId="2" borderId="1" xfId="2" applyFont="1" applyFill="1" applyBorder="1" applyAlignment="1">
      <alignment horizontal="left" vertical="center"/>
    </xf>
    <xf numFmtId="0" fontId="5" fillId="2" borderId="1" xfId="0" applyFont="1" applyFill="1" applyBorder="1" applyAlignment="1">
      <alignment horizontal="left" vertical="center" wrapText="1"/>
    </xf>
    <xf numFmtId="0" fontId="5" fillId="3" borderId="1" xfId="0" applyFont="1" applyFill="1" applyBorder="1" applyAlignment="1">
      <alignment horizontal="left" vertical="center"/>
    </xf>
    <xf numFmtId="0" fontId="7" fillId="2" borderId="1" xfId="0" applyFont="1" applyFill="1" applyBorder="1" applyAlignment="1">
      <alignment horizontal="left" vertical="center" wrapText="1"/>
    </xf>
    <xf numFmtId="0" fontId="7" fillId="2" borderId="1"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8" fillId="4" borderId="1" xfId="3" applyFont="1" applyFill="1" applyBorder="1" applyAlignment="1">
      <alignment horizontal="left" vertical="center" wrapText="1"/>
    </xf>
    <xf numFmtId="0" fontId="8" fillId="5" borderId="1" xfId="3" applyFont="1" applyFill="1" applyBorder="1" applyAlignment="1">
      <alignment horizontal="left" vertical="center" wrapText="1"/>
    </xf>
    <xf numFmtId="0" fontId="6" fillId="4"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7" borderId="1" xfId="0" applyFont="1" applyFill="1" applyBorder="1" applyAlignment="1">
      <alignment horizontal="left" vertical="center"/>
    </xf>
    <xf numFmtId="0" fontId="10"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7" fillId="4" borderId="1" xfId="0" applyFont="1" applyFill="1" applyBorder="1" applyAlignment="1">
      <alignment horizontal="left" vertical="center"/>
    </xf>
    <xf numFmtId="0" fontId="5" fillId="4" borderId="3" xfId="0" applyFont="1" applyFill="1" applyBorder="1" applyAlignment="1">
      <alignment horizontal="left" vertical="center"/>
    </xf>
    <xf numFmtId="0" fontId="5" fillId="4" borderId="5" xfId="0" applyFont="1" applyFill="1" applyBorder="1" applyAlignment="1">
      <alignment horizontal="left" vertical="center"/>
    </xf>
    <xf numFmtId="9" fontId="6" fillId="6" borderId="1" xfId="1" applyFont="1" applyFill="1" applyBorder="1" applyAlignment="1">
      <alignment horizontal="left" vertical="center"/>
    </xf>
    <xf numFmtId="0" fontId="6" fillId="4" borderId="4" xfId="0" applyFont="1" applyFill="1" applyBorder="1" applyAlignment="1">
      <alignment horizontal="left" vertical="center"/>
    </xf>
    <xf numFmtId="0" fontId="6" fillId="4" borderId="4" xfId="0" applyFont="1" applyFill="1" applyBorder="1" applyAlignment="1">
      <alignment horizontal="left" vertical="center" wrapText="1"/>
    </xf>
    <xf numFmtId="0" fontId="12" fillId="4" borderId="4" xfId="0" applyFont="1" applyFill="1" applyBorder="1" applyAlignment="1">
      <alignment horizontal="left" vertical="center"/>
    </xf>
    <xf numFmtId="0" fontId="6" fillId="5" borderId="1" xfId="0" applyFont="1" applyFill="1" applyBorder="1" applyAlignment="1">
      <alignment horizontal="left" vertical="center"/>
    </xf>
    <xf numFmtId="0" fontId="11" fillId="4" borderId="3"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4" borderId="6" xfId="0" applyFont="1" applyFill="1" applyBorder="1" applyAlignment="1">
      <alignment horizontal="left" vertical="center"/>
    </xf>
    <xf numFmtId="0" fontId="14" fillId="6" borderId="1" xfId="0" applyFont="1" applyFill="1" applyBorder="1" applyAlignment="1">
      <alignment horizontal="left" vertical="center" wrapText="1"/>
    </xf>
    <xf numFmtId="0" fontId="6" fillId="6" borderId="1" xfId="0" applyFont="1" applyFill="1" applyBorder="1" applyAlignment="1">
      <alignment horizontal="left" vertical="center"/>
    </xf>
    <xf numFmtId="0" fontId="15" fillId="8" borderId="1" xfId="3" applyFont="1" applyFill="1" applyBorder="1" applyAlignment="1">
      <alignment horizontal="left" vertical="center" wrapText="1"/>
    </xf>
    <xf numFmtId="0" fontId="16" fillId="8" borderId="1" xfId="3" applyFont="1" applyFill="1" applyBorder="1" applyAlignment="1">
      <alignment horizontal="left" vertical="center" wrapText="1"/>
    </xf>
    <xf numFmtId="0" fontId="17" fillId="10" borderId="1" xfId="3" applyFont="1" applyFill="1" applyBorder="1" applyAlignment="1">
      <alignment horizontal="left" vertical="center" wrapText="1"/>
    </xf>
    <xf numFmtId="0" fontId="7" fillId="10" borderId="1" xfId="4" applyFont="1" applyFill="1" applyBorder="1" applyAlignment="1">
      <alignment horizontal="left" vertical="center"/>
    </xf>
    <xf numFmtId="0" fontId="18" fillId="4" borderId="1" xfId="3" applyFont="1" applyFill="1" applyBorder="1" applyAlignment="1">
      <alignment horizontal="left" vertical="center" wrapText="1"/>
    </xf>
    <xf numFmtId="0" fontId="19" fillId="4" borderId="1" xfId="3" applyFont="1" applyFill="1" applyBorder="1" applyAlignment="1">
      <alignment horizontal="left" vertical="center" wrapText="1"/>
    </xf>
    <xf numFmtId="0" fontId="18" fillId="10" borderId="1" xfId="4" applyFont="1" applyFill="1" applyBorder="1" applyAlignment="1">
      <alignment horizontal="left" vertical="center" wrapText="1"/>
    </xf>
    <xf numFmtId="0" fontId="7" fillId="10" borderId="1" xfId="4" quotePrefix="1" applyFont="1" applyFill="1" applyBorder="1" applyAlignment="1">
      <alignment horizontal="left" vertical="center" wrapText="1"/>
    </xf>
    <xf numFmtId="0" fontId="7" fillId="10" borderId="1" xfId="4" applyFont="1" applyFill="1" applyBorder="1" applyAlignment="1">
      <alignment horizontal="left" vertical="center" wrapText="1"/>
    </xf>
    <xf numFmtId="0" fontId="18" fillId="3" borderId="1" xfId="0" applyFont="1" applyFill="1" applyBorder="1" applyAlignment="1">
      <alignment horizontal="left" vertical="center" wrapText="1"/>
    </xf>
    <xf numFmtId="164" fontId="18" fillId="4" borderId="1" xfId="3" applyNumberFormat="1" applyFont="1" applyFill="1" applyBorder="1" applyAlignment="1">
      <alignment horizontal="left" vertical="center" wrapText="1"/>
    </xf>
    <xf numFmtId="0" fontId="10" fillId="10" borderId="1" xfId="4" applyFont="1" applyFill="1" applyBorder="1" applyAlignment="1">
      <alignment horizontal="left" vertical="center" wrapText="1"/>
    </xf>
    <xf numFmtId="0" fontId="18" fillId="10" borderId="1" xfId="4" applyFont="1" applyFill="1" applyBorder="1" applyAlignment="1">
      <alignment horizontal="left" vertical="center"/>
    </xf>
    <xf numFmtId="0" fontId="18" fillId="11" borderId="1" xfId="3" applyFont="1" applyFill="1" applyBorder="1" applyAlignment="1">
      <alignment horizontal="left" vertical="center" wrapText="1"/>
    </xf>
    <xf numFmtId="0" fontId="21" fillId="11" borderId="1" xfId="3" applyFont="1" applyFill="1" applyBorder="1" applyAlignment="1">
      <alignment horizontal="left" vertical="center"/>
    </xf>
    <xf numFmtId="0" fontId="18" fillId="11" borderId="1" xfId="4" applyFont="1" applyFill="1" applyBorder="1" applyAlignment="1">
      <alignment horizontal="left" vertical="center" wrapText="1"/>
    </xf>
    <xf numFmtId="0" fontId="7" fillId="11" borderId="1" xfId="4" quotePrefix="1" applyFont="1" applyFill="1" applyBorder="1" applyAlignment="1">
      <alignment horizontal="left" vertical="center" wrapText="1"/>
    </xf>
    <xf numFmtId="0" fontId="7" fillId="11" borderId="1" xfId="4" applyFont="1" applyFill="1" applyBorder="1" applyAlignment="1">
      <alignment horizontal="left" vertical="center" wrapText="1"/>
    </xf>
    <xf numFmtId="164" fontId="18" fillId="11" borderId="1" xfId="3" applyNumberFormat="1" applyFont="1" applyFill="1" applyBorder="1" applyAlignment="1">
      <alignment horizontal="left" vertical="center" wrapText="1"/>
    </xf>
    <xf numFmtId="0" fontId="10" fillId="11" borderId="1" xfId="4" applyFont="1" applyFill="1" applyBorder="1" applyAlignment="1">
      <alignment horizontal="left" vertical="center" wrapText="1"/>
    </xf>
    <xf numFmtId="0" fontId="18" fillId="11" borderId="1" xfId="4" applyFont="1" applyFill="1" applyBorder="1" applyAlignment="1">
      <alignment horizontal="left" vertical="center"/>
    </xf>
    <xf numFmtId="0" fontId="18" fillId="12" borderId="1" xfId="3" applyFont="1" applyFill="1" applyBorder="1" applyAlignment="1">
      <alignment horizontal="left" vertical="center" wrapText="1"/>
    </xf>
    <xf numFmtId="0" fontId="21" fillId="12" borderId="1" xfId="3" applyFont="1" applyFill="1" applyBorder="1" applyAlignment="1">
      <alignment horizontal="left" vertical="center"/>
    </xf>
    <xf numFmtId="0" fontId="18" fillId="12" borderId="1" xfId="4" applyFont="1" applyFill="1" applyBorder="1" applyAlignment="1">
      <alignment horizontal="left" vertical="center" wrapText="1"/>
    </xf>
    <xf numFmtId="0" fontId="7" fillId="12" borderId="1" xfId="4" quotePrefix="1" applyFont="1" applyFill="1" applyBorder="1" applyAlignment="1">
      <alignment horizontal="left" vertical="center" wrapText="1"/>
    </xf>
    <xf numFmtId="0" fontId="7" fillId="12" borderId="1" xfId="4" applyFont="1" applyFill="1" applyBorder="1" applyAlignment="1">
      <alignment horizontal="left" vertical="center" wrapText="1"/>
    </xf>
    <xf numFmtId="164" fontId="18" fillId="12" borderId="1" xfId="3" applyNumberFormat="1" applyFont="1" applyFill="1" applyBorder="1" applyAlignment="1">
      <alignment horizontal="left" vertical="center" wrapText="1"/>
    </xf>
    <xf numFmtId="0" fontId="10" fillId="12" borderId="1" xfId="4" applyFont="1" applyFill="1" applyBorder="1" applyAlignment="1">
      <alignment horizontal="left" vertical="center" wrapText="1"/>
    </xf>
    <xf numFmtId="0" fontId="18" fillId="12" borderId="1" xfId="4" applyFont="1" applyFill="1" applyBorder="1" applyAlignment="1">
      <alignment horizontal="left" vertical="center"/>
    </xf>
    <xf numFmtId="0" fontId="18" fillId="13" borderId="1" xfId="3" applyFont="1" applyFill="1" applyBorder="1" applyAlignment="1">
      <alignment horizontal="left" vertical="center" wrapText="1"/>
    </xf>
    <xf numFmtId="0" fontId="21" fillId="13" borderId="1" xfId="3" applyFont="1" applyFill="1" applyBorder="1" applyAlignment="1">
      <alignment horizontal="left" vertical="center"/>
    </xf>
    <xf numFmtId="0" fontId="18" fillId="13" borderId="1" xfId="4" applyFont="1" applyFill="1" applyBorder="1" applyAlignment="1">
      <alignment horizontal="left" vertical="center" wrapText="1"/>
    </xf>
    <xf numFmtId="0" fontId="7" fillId="13" borderId="1" xfId="4" quotePrefix="1" applyFont="1" applyFill="1" applyBorder="1" applyAlignment="1">
      <alignment horizontal="left" vertical="center" wrapText="1"/>
    </xf>
    <xf numFmtId="0" fontId="7" fillId="13" borderId="1" xfId="4" applyFont="1" applyFill="1" applyBorder="1" applyAlignment="1">
      <alignment horizontal="left" vertical="center" wrapText="1"/>
    </xf>
    <xf numFmtId="164" fontId="18" fillId="13" borderId="1" xfId="3" applyNumberFormat="1" applyFont="1" applyFill="1" applyBorder="1" applyAlignment="1">
      <alignment horizontal="left" vertical="center" wrapText="1"/>
    </xf>
    <xf numFmtId="0" fontId="10" fillId="13" borderId="1" xfId="4" applyFont="1" applyFill="1" applyBorder="1" applyAlignment="1">
      <alignment horizontal="left" vertical="center" wrapText="1"/>
    </xf>
    <xf numFmtId="0" fontId="18" fillId="13" borderId="1" xfId="4" applyFont="1" applyFill="1" applyBorder="1" applyAlignment="1">
      <alignment horizontal="left" vertical="center"/>
    </xf>
    <xf numFmtId="0" fontId="21" fillId="14" borderId="1" xfId="3" applyFont="1" applyFill="1" applyBorder="1" applyAlignment="1">
      <alignment horizontal="left" vertical="center"/>
    </xf>
    <xf numFmtId="0" fontId="18" fillId="10" borderId="1" xfId="0" quotePrefix="1" applyFont="1" applyFill="1" applyBorder="1" applyAlignment="1">
      <alignment horizontal="left" vertical="center" wrapText="1"/>
    </xf>
    <xf numFmtId="164" fontId="18" fillId="4" borderId="1" xfId="3" quotePrefix="1" applyNumberFormat="1" applyFont="1" applyFill="1" applyBorder="1" applyAlignment="1">
      <alignment horizontal="left" vertical="center" wrapText="1"/>
    </xf>
    <xf numFmtId="0" fontId="21" fillId="15" borderId="1" xfId="3" applyFont="1" applyFill="1" applyBorder="1" applyAlignment="1">
      <alignment horizontal="left" vertical="center"/>
    </xf>
    <xf numFmtId="0" fontId="18" fillId="16" borderId="1" xfId="3" applyFont="1" applyFill="1" applyBorder="1" applyAlignment="1">
      <alignment horizontal="left" vertical="center" wrapText="1"/>
    </xf>
    <xf numFmtId="0" fontId="18" fillId="4" borderId="1" xfId="3" quotePrefix="1" applyFont="1" applyFill="1" applyBorder="1" applyAlignment="1">
      <alignment horizontal="left" vertical="center" wrapText="1"/>
    </xf>
    <xf numFmtId="0" fontId="7" fillId="10" borderId="1" xfId="0" quotePrefix="1" applyFont="1" applyFill="1" applyBorder="1" applyAlignment="1">
      <alignment horizontal="left" vertical="center" wrapText="1"/>
    </xf>
    <xf numFmtId="0" fontId="22" fillId="0" borderId="1" xfId="0" applyFont="1" applyBorder="1" applyAlignment="1">
      <alignment horizontal="left" vertical="center"/>
    </xf>
    <xf numFmtId="0" fontId="22" fillId="0" borderId="1" xfId="0" applyFont="1" applyBorder="1" applyAlignment="1">
      <alignment horizontal="left" vertical="center" wrapText="1"/>
    </xf>
    <xf numFmtId="0" fontId="22" fillId="4" borderId="1" xfId="3" applyFont="1" applyFill="1" applyBorder="1" applyAlignment="1">
      <alignment horizontal="left" vertical="center" wrapText="1"/>
    </xf>
    <xf numFmtId="0" fontId="15" fillId="17" borderId="1" xfId="3" applyFont="1" applyFill="1" applyBorder="1" applyAlignment="1">
      <alignment horizontal="left" vertical="center"/>
    </xf>
    <xf numFmtId="0" fontId="15" fillId="17" borderId="1" xfId="3" applyFont="1" applyFill="1" applyBorder="1" applyAlignment="1">
      <alignment horizontal="left" vertical="center" wrapText="1"/>
    </xf>
    <xf numFmtId="0" fontId="23" fillId="17" borderId="1" xfId="4" quotePrefix="1" applyFont="1" applyFill="1" applyBorder="1" applyAlignment="1">
      <alignment horizontal="left" vertical="center" wrapText="1"/>
    </xf>
    <xf numFmtId="0" fontId="18" fillId="7" borderId="1" xfId="3" applyFont="1" applyFill="1" applyBorder="1" applyAlignment="1">
      <alignment horizontal="left" vertical="center" wrapText="1"/>
    </xf>
    <xf numFmtId="0" fontId="18" fillId="18" borderId="1" xfId="0" applyFont="1" applyFill="1" applyBorder="1" applyAlignment="1">
      <alignment horizontal="left" vertical="center" wrapText="1"/>
    </xf>
    <xf numFmtId="0" fontId="22" fillId="0" borderId="0" xfId="0" applyFont="1"/>
    <xf numFmtId="0" fontId="27" fillId="2" borderId="0" xfId="0" applyFont="1" applyFill="1"/>
    <xf numFmtId="0" fontId="30" fillId="2" borderId="1" xfId="0" applyFont="1" applyFill="1" applyBorder="1" applyAlignment="1">
      <alignment wrapText="1"/>
    </xf>
    <xf numFmtId="0" fontId="29" fillId="19" borderId="1" xfId="0" applyFont="1" applyFill="1" applyBorder="1" applyAlignment="1">
      <alignment horizontal="left" vertical="center"/>
    </xf>
    <xf numFmtId="0" fontId="31" fillId="4" borderId="1" xfId="0" applyFont="1" applyFill="1" applyBorder="1" applyAlignment="1">
      <alignment horizontal="left" vertical="center"/>
    </xf>
    <xf numFmtId="0" fontId="30" fillId="2" borderId="1" xfId="0" applyFont="1" applyFill="1" applyBorder="1"/>
    <xf numFmtId="0" fontId="32" fillId="2" borderId="1" xfId="0" applyFont="1" applyFill="1" applyBorder="1" applyAlignment="1">
      <alignment wrapText="1"/>
    </xf>
    <xf numFmtId="0" fontId="29" fillId="19" borderId="1" xfId="0" applyFont="1" applyFill="1" applyBorder="1" applyAlignment="1">
      <alignment vertical="center"/>
    </xf>
    <xf numFmtId="0" fontId="33" fillId="4" borderId="1" xfId="0" applyFont="1" applyFill="1" applyBorder="1" applyAlignment="1">
      <alignment vertical="center"/>
    </xf>
    <xf numFmtId="0" fontId="34" fillId="2" borderId="0" xfId="0" applyFont="1" applyFill="1"/>
    <xf numFmtId="0" fontId="35" fillId="2" borderId="0" xfId="0" applyFont="1" applyFill="1" applyAlignment="1">
      <alignment horizontal="left"/>
    </xf>
    <xf numFmtId="165" fontId="38" fillId="20" borderId="1" xfId="0" applyNumberFormat="1" applyFont="1" applyFill="1" applyBorder="1" applyAlignment="1">
      <alignment horizontal="center" vertical="center"/>
    </xf>
    <xf numFmtId="0" fontId="38" fillId="20" borderId="1" xfId="0" applyFont="1" applyFill="1" applyBorder="1" applyAlignment="1">
      <alignment horizontal="center" vertical="center"/>
    </xf>
    <xf numFmtId="14" fontId="39" fillId="0" borderId="1" xfId="0" applyNumberFormat="1" applyFont="1" applyBorder="1" applyAlignment="1">
      <alignment horizontal="left" vertical="top" wrapText="1"/>
    </xf>
    <xf numFmtId="49" fontId="39" fillId="0" borderId="1" xfId="0" applyNumberFormat="1" applyFont="1" applyBorder="1" applyAlignment="1">
      <alignment horizontal="left" vertical="top"/>
    </xf>
    <xf numFmtId="0" fontId="39" fillId="0" borderId="1" xfId="0" applyFont="1" applyBorder="1" applyAlignment="1">
      <alignment horizontal="left" vertical="top" wrapText="1"/>
    </xf>
    <xf numFmtId="0" fontId="39" fillId="0" borderId="1" xfId="0" applyFont="1" applyBorder="1" applyAlignment="1">
      <alignment horizontal="center" vertical="top"/>
    </xf>
    <xf numFmtId="0" fontId="30" fillId="0" borderId="1" xfId="0" applyFont="1" applyBorder="1" applyAlignment="1">
      <alignment horizontal="left" vertical="top" wrapText="1"/>
    </xf>
    <xf numFmtId="0" fontId="40" fillId="0" borderId="1" xfId="0" applyFont="1" applyBorder="1" applyAlignment="1">
      <alignment horizontal="left" vertical="top" wrapText="1"/>
    </xf>
    <xf numFmtId="15" fontId="39" fillId="0" borderId="1" xfId="0" applyNumberFormat="1" applyFont="1" applyBorder="1" applyAlignment="1">
      <alignment horizontal="left" vertical="top" wrapText="1"/>
    </xf>
    <xf numFmtId="0" fontId="39" fillId="0" borderId="1" xfId="0" applyFont="1" applyBorder="1" applyAlignment="1">
      <alignment horizontal="center" vertical="top" wrapText="1"/>
    </xf>
    <xf numFmtId="0" fontId="0" fillId="2" borderId="0" xfId="0" applyFill="1"/>
    <xf numFmtId="165" fontId="39" fillId="0" borderId="3" xfId="0" applyNumberFormat="1" applyFont="1" applyBorder="1" applyAlignment="1">
      <alignment horizontal="left" vertical="top"/>
    </xf>
    <xf numFmtId="14" fontId="39" fillId="0" borderId="3" xfId="0" applyNumberFormat="1" applyFont="1" applyBorder="1" applyAlignment="1">
      <alignment horizontal="left" vertical="center" wrapText="1"/>
    </xf>
    <xf numFmtId="49" fontId="41" fillId="0" borderId="1" xfId="5" applyNumberFormat="1" applyBorder="1" applyAlignment="1" applyProtection="1">
      <alignment horizontal="left" vertical="center"/>
    </xf>
    <xf numFmtId="49" fontId="39" fillId="0" borderId="1" xfId="0" applyNumberFormat="1" applyFont="1" applyBorder="1" applyAlignment="1">
      <alignment horizontal="left" vertical="center"/>
    </xf>
    <xf numFmtId="0" fontId="27" fillId="2" borderId="1" xfId="0" applyFont="1" applyFill="1" applyBorder="1"/>
    <xf numFmtId="0" fontId="34" fillId="2" borderId="1" xfId="0" applyFont="1" applyFill="1" applyBorder="1"/>
    <xf numFmtId="0" fontId="35"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xf numFmtId="0" fontId="0" fillId="2" borderId="1" xfId="0" applyFill="1" applyBorder="1"/>
    <xf numFmtId="1" fontId="39" fillId="0" borderId="1" xfId="0" applyNumberFormat="1" applyFont="1" applyBorder="1" applyAlignment="1">
      <alignment horizontal="center" vertical="center" wrapText="1"/>
    </xf>
    <xf numFmtId="1" fontId="39" fillId="0" borderId="1" xfId="0" applyNumberFormat="1" applyFont="1" applyBorder="1" applyAlignment="1">
      <alignment horizontal="center" vertical="center"/>
    </xf>
    <xf numFmtId="165" fontId="39" fillId="0" borderId="1" xfId="0" applyNumberFormat="1" applyFont="1" applyBorder="1" applyAlignment="1">
      <alignment horizontal="left" vertical="top"/>
    </xf>
    <xf numFmtId="14" fontId="39" fillId="0" borderId="1" xfId="0" applyNumberFormat="1" applyFont="1" applyBorder="1" applyAlignment="1">
      <alignment horizontal="left" vertical="center" wrapText="1"/>
    </xf>
    <xf numFmtId="165" fontId="39" fillId="0" borderId="1" xfId="0" applyNumberFormat="1" applyFont="1" applyBorder="1" applyAlignment="1">
      <alignment horizontal="left" vertical="center"/>
    </xf>
    <xf numFmtId="1" fontId="39" fillId="2" borderId="1" xfId="0" applyNumberFormat="1" applyFont="1" applyFill="1" applyBorder="1" applyAlignment="1">
      <alignment horizontal="center" vertical="center" wrapText="1"/>
    </xf>
    <xf numFmtId="14" fontId="39" fillId="2" borderId="1" xfId="0" applyNumberFormat="1" applyFont="1" applyFill="1" applyBorder="1" applyAlignment="1">
      <alignment horizontal="left" vertical="top" wrapText="1"/>
    </xf>
    <xf numFmtId="0" fontId="27" fillId="2" borderId="7" xfId="0" applyFont="1" applyFill="1" applyBorder="1"/>
    <xf numFmtId="0" fontId="27" fillId="2" borderId="5" xfId="0" applyFont="1" applyFill="1" applyBorder="1"/>
    <xf numFmtId="0" fontId="35" fillId="2" borderId="8" xfId="0" applyFont="1" applyFill="1" applyBorder="1" applyAlignment="1">
      <alignment horizontal="left"/>
    </xf>
    <xf numFmtId="0" fontId="27" fillId="2" borderId="10" xfId="0" applyFont="1" applyFill="1" applyBorder="1"/>
    <xf numFmtId="0" fontId="27" fillId="2" borderId="9" xfId="0" applyFont="1" applyFill="1" applyBorder="1"/>
    <xf numFmtId="0" fontId="42" fillId="2" borderId="3" xfId="0" applyFont="1" applyFill="1" applyBorder="1"/>
    <xf numFmtId="0" fontId="28" fillId="2" borderId="0" xfId="0" applyFont="1" applyFill="1" applyAlignment="1">
      <alignment horizontal="center"/>
    </xf>
    <xf numFmtId="0" fontId="13" fillId="2" borderId="0" xfId="0" applyFont="1" applyFill="1"/>
    <xf numFmtId="0" fontId="8" fillId="21" borderId="1"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34" fillId="2" borderId="1" xfId="0" applyFont="1" applyFill="1" applyBorder="1" applyAlignment="1">
      <alignment horizontal="center"/>
    </xf>
    <xf numFmtId="0" fontId="8" fillId="2" borderId="1" xfId="0" applyFont="1" applyFill="1" applyBorder="1" applyAlignment="1">
      <alignment horizontal="center"/>
    </xf>
    <xf numFmtId="0" fontId="6" fillId="4" borderId="1" xfId="0" applyFont="1" applyFill="1" applyBorder="1" applyAlignment="1">
      <alignment horizontal="center"/>
    </xf>
    <xf numFmtId="0" fontId="5" fillId="4" borderId="1" xfId="0" applyFont="1" applyFill="1" applyBorder="1" applyAlignment="1">
      <alignment horizontal="center" vertical="center"/>
    </xf>
    <xf numFmtId="0" fontId="6" fillId="6" borderId="1" xfId="0" applyFont="1" applyFill="1" applyBorder="1" applyAlignment="1">
      <alignment horizontal="center" wrapText="1"/>
    </xf>
    <xf numFmtId="0" fontId="13" fillId="6" borderId="1" xfId="0" applyFont="1" applyFill="1" applyBorder="1" applyAlignment="1">
      <alignment horizontal="center" wrapText="1"/>
    </xf>
    <xf numFmtId="0" fontId="8" fillId="24" borderId="1" xfId="0" applyFont="1" applyFill="1" applyBorder="1"/>
    <xf numFmtId="0" fontId="8" fillId="24" borderId="1" xfId="0" applyFont="1" applyFill="1" applyBorder="1" applyAlignment="1">
      <alignment horizontal="center"/>
    </xf>
    <xf numFmtId="0" fontId="6" fillId="6" borderId="1" xfId="0" applyFont="1" applyFill="1" applyBorder="1" applyAlignment="1">
      <alignment horizontal="center"/>
    </xf>
    <xf numFmtId="0" fontId="5" fillId="2" borderId="1" xfId="0" applyFont="1" applyFill="1" applyBorder="1" applyAlignment="1">
      <alignment horizontal="center"/>
    </xf>
    <xf numFmtId="0" fontId="8" fillId="2" borderId="1" xfId="0" applyFont="1" applyFill="1" applyBorder="1"/>
    <xf numFmtId="9" fontId="44" fillId="2" borderId="1" xfId="1" applyFont="1" applyFill="1" applyBorder="1"/>
    <xf numFmtId="0" fontId="15" fillId="2" borderId="1" xfId="2" applyFont="1" applyFill="1" applyBorder="1" applyAlignment="1">
      <alignment horizontal="center"/>
    </xf>
    <xf numFmtId="0" fontId="7" fillId="2" borderId="1" xfId="0" applyFont="1" applyFill="1" applyBorder="1" applyAlignment="1">
      <alignment wrapText="1"/>
    </xf>
    <xf numFmtId="0" fontId="22" fillId="3" borderId="1" xfId="0" applyFont="1" applyFill="1" applyBorder="1"/>
    <xf numFmtId="0" fontId="7" fillId="2" borderId="1" xfId="0" applyFont="1" applyFill="1" applyBorder="1"/>
    <xf numFmtId="0" fontId="7" fillId="2" borderId="2" xfId="0" applyFont="1" applyFill="1" applyBorder="1"/>
    <xf numFmtId="0" fontId="15" fillId="4" borderId="1" xfId="3" applyFont="1" applyFill="1" applyBorder="1" applyAlignment="1">
      <alignment horizontal="left" wrapText="1"/>
    </xf>
    <xf numFmtId="0" fontId="15" fillId="5" borderId="1" xfId="3" applyFont="1" applyFill="1" applyBorder="1" applyAlignment="1">
      <alignment horizontal="left" wrapText="1"/>
    </xf>
    <xf numFmtId="0" fontId="23" fillId="4" borderId="1" xfId="0" applyFont="1" applyFill="1" applyBorder="1" applyAlignment="1">
      <alignment horizontal="center" vertical="center"/>
    </xf>
    <xf numFmtId="0" fontId="23" fillId="4"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3" fillId="6" borderId="1" xfId="0" applyFont="1" applyFill="1" applyBorder="1" applyAlignment="1">
      <alignment vertical="center" wrapText="1"/>
    </xf>
    <xf numFmtId="0" fontId="23" fillId="6" borderId="1" xfId="0" applyFont="1" applyFill="1" applyBorder="1" applyAlignment="1">
      <alignment horizontal="center" vertical="center" wrapText="1"/>
    </xf>
    <xf numFmtId="0" fontId="7" fillId="4" borderId="1" xfId="0" applyFont="1" applyFill="1" applyBorder="1"/>
    <xf numFmtId="0" fontId="22" fillId="7" borderId="1" xfId="0" applyFont="1" applyFill="1" applyBorder="1"/>
    <xf numFmtId="0" fontId="10" fillId="4" borderId="1" xfId="0" applyFont="1" applyFill="1" applyBorder="1" applyAlignment="1">
      <alignment wrapText="1"/>
    </xf>
    <xf numFmtId="0" fontId="7" fillId="4" borderId="3" xfId="0" applyFont="1" applyFill="1" applyBorder="1"/>
    <xf numFmtId="0" fontId="7" fillId="4" borderId="5" xfId="0" applyFont="1" applyFill="1" applyBorder="1"/>
    <xf numFmtId="0" fontId="23" fillId="4" borderId="1" xfId="0" applyFont="1" applyFill="1" applyBorder="1"/>
    <xf numFmtId="0" fontId="7" fillId="4" borderId="1" xfId="0" applyFont="1" applyFill="1" applyBorder="1" applyAlignment="1">
      <alignment horizontal="center" vertical="center"/>
    </xf>
    <xf numFmtId="0" fontId="23" fillId="6" borderId="1" xfId="0" applyFont="1" applyFill="1" applyBorder="1" applyAlignment="1">
      <alignment horizontal="center" wrapText="1"/>
    </xf>
    <xf numFmtId="9" fontId="23" fillId="6" borderId="1" xfId="1" applyFont="1" applyFill="1" applyBorder="1"/>
    <xf numFmtId="0" fontId="23" fillId="4" borderId="17" xfId="0" applyFont="1" applyFill="1" applyBorder="1" applyAlignment="1">
      <alignment horizontal="center" vertical="center"/>
    </xf>
    <xf numFmtId="0" fontId="23" fillId="4" borderId="17" xfId="0" applyFont="1" applyFill="1" applyBorder="1" applyAlignment="1">
      <alignment horizontal="center" vertical="center" wrapText="1"/>
    </xf>
    <xf numFmtId="0" fontId="25" fillId="4" borderId="17" xfId="0" applyFont="1" applyFill="1" applyBorder="1" applyAlignment="1">
      <alignment vertical="center"/>
    </xf>
    <xf numFmtId="0" fontId="23" fillId="5" borderId="1" xfId="0" applyFont="1" applyFill="1" applyBorder="1"/>
    <xf numFmtId="0" fontId="10" fillId="4" borderId="3" xfId="0" applyFont="1" applyFill="1" applyBorder="1" applyAlignment="1">
      <alignment horizontal="center" wrapText="1"/>
    </xf>
    <xf numFmtId="0" fontId="21" fillId="4" borderId="17" xfId="0" applyFont="1" applyFill="1" applyBorder="1" applyAlignment="1">
      <alignment wrapText="1"/>
    </xf>
    <xf numFmtId="0" fontId="7" fillId="4" borderId="17" xfId="0" applyFont="1" applyFill="1" applyBorder="1"/>
    <xf numFmtId="0" fontId="23" fillId="4" borderId="1" xfId="0" applyFont="1" applyFill="1" applyBorder="1" applyAlignment="1">
      <alignment wrapText="1"/>
    </xf>
    <xf numFmtId="0" fontId="23" fillId="5" borderId="1" xfId="0" applyFont="1" applyFill="1" applyBorder="1" applyAlignment="1">
      <alignment wrapText="1"/>
    </xf>
    <xf numFmtId="0" fontId="10" fillId="4" borderId="1" xfId="0" applyFont="1" applyFill="1" applyBorder="1" applyAlignment="1">
      <alignment horizontal="center" wrapText="1"/>
    </xf>
    <xf numFmtId="0" fontId="7" fillId="4" borderId="6" xfId="0" applyFont="1" applyFill="1" applyBorder="1"/>
    <xf numFmtId="0" fontId="17" fillId="6" borderId="1" xfId="0" applyFont="1" applyFill="1" applyBorder="1" applyAlignment="1">
      <alignment horizontal="center" wrapText="1"/>
    </xf>
    <xf numFmtId="0" fontId="23" fillId="6" borderId="1" xfId="0" applyFont="1" applyFill="1" applyBorder="1"/>
    <xf numFmtId="0" fontId="23" fillId="6" borderId="1" xfId="0" applyFont="1" applyFill="1" applyBorder="1" applyAlignment="1">
      <alignment horizontal="center"/>
    </xf>
    <xf numFmtId="0" fontId="18" fillId="10" borderId="1" xfId="4" applyFont="1" applyFill="1" applyBorder="1" applyAlignment="1">
      <alignment vertical="center"/>
    </xf>
    <xf numFmtId="0" fontId="18" fillId="7" borderId="1" xfId="4" applyFont="1" applyFill="1" applyBorder="1" applyAlignment="1">
      <alignment vertical="center"/>
    </xf>
    <xf numFmtId="0" fontId="22" fillId="7" borderId="1" xfId="4" applyFont="1" applyFill="1" applyBorder="1" applyAlignment="1">
      <alignment vertical="center"/>
    </xf>
    <xf numFmtId="0" fontId="15" fillId="8" borderId="1" xfId="3" applyFont="1" applyFill="1" applyBorder="1" applyAlignment="1">
      <alignment vertical="center" wrapText="1"/>
    </xf>
    <xf numFmtId="0" fontId="16" fillId="8" borderId="1" xfId="3" applyFont="1" applyFill="1" applyBorder="1" applyAlignment="1">
      <alignment vertical="center" wrapText="1"/>
    </xf>
    <xf numFmtId="0" fontId="17" fillId="10" borderId="1" xfId="3" applyFont="1" applyFill="1" applyBorder="1" applyAlignment="1">
      <alignment horizontal="center" vertical="center" wrapText="1"/>
    </xf>
    <xf numFmtId="0" fontId="7" fillId="10" borderId="1" xfId="4" applyFont="1" applyFill="1" applyBorder="1" applyAlignment="1">
      <alignment vertical="center"/>
    </xf>
    <xf numFmtId="0" fontId="15" fillId="9" borderId="1" xfId="3" applyFont="1" applyFill="1" applyBorder="1" applyAlignment="1">
      <alignment vertical="center" wrapText="1"/>
    </xf>
    <xf numFmtId="0" fontId="22" fillId="3" borderId="1" xfId="0" applyFont="1" applyFill="1" applyBorder="1" applyAlignment="1">
      <alignment vertical="center" wrapText="1"/>
    </xf>
    <xf numFmtId="0" fontId="47" fillId="25" borderId="1" xfId="0" applyFont="1" applyFill="1" applyBorder="1" applyAlignment="1">
      <alignment vertical="center" wrapText="1"/>
    </xf>
    <xf numFmtId="0" fontId="22" fillId="25" borderId="1" xfId="0" applyFont="1" applyFill="1" applyBorder="1" applyAlignment="1">
      <alignment vertical="center" wrapText="1"/>
    </xf>
    <xf numFmtId="0" fontId="22" fillId="0" borderId="1" xfId="0" applyFont="1" applyBorder="1"/>
    <xf numFmtId="0" fontId="22" fillId="26" borderId="1" xfId="0" applyFont="1" applyFill="1" applyBorder="1" applyAlignment="1">
      <alignment vertical="center" wrapText="1"/>
    </xf>
    <xf numFmtId="0" fontId="22" fillId="18" borderId="1" xfId="0" applyFont="1" applyFill="1" applyBorder="1" applyAlignment="1">
      <alignment vertical="center" wrapText="1"/>
    </xf>
    <xf numFmtId="14" fontId="22" fillId="25" borderId="1" xfId="0" quotePrefix="1" applyNumberFormat="1" applyFont="1" applyFill="1" applyBorder="1" applyAlignment="1">
      <alignment vertical="center" wrapText="1"/>
    </xf>
    <xf numFmtId="0" fontId="24" fillId="25" borderId="1" xfId="0" quotePrefix="1" applyFont="1" applyFill="1" applyBorder="1" applyAlignment="1">
      <alignment vertical="center" wrapText="1"/>
    </xf>
    <xf numFmtId="0" fontId="22" fillId="25" borderId="1" xfId="0" quotePrefix="1" applyFont="1" applyFill="1" applyBorder="1" applyAlignment="1">
      <alignment vertical="center" wrapText="1"/>
    </xf>
    <xf numFmtId="0" fontId="22" fillId="25" borderId="2" xfId="0" applyFont="1" applyFill="1" applyBorder="1" applyAlignment="1">
      <alignment vertical="center" wrapText="1"/>
    </xf>
    <xf numFmtId="0" fontId="49" fillId="25" borderId="1" xfId="0" quotePrefix="1" applyFont="1" applyFill="1" applyBorder="1" applyAlignment="1">
      <alignment vertical="center" wrapText="1"/>
    </xf>
    <xf numFmtId="14" fontId="39" fillId="0" borderId="1" xfId="0" quotePrefix="1" applyNumberFormat="1" applyFont="1" applyBorder="1" applyAlignment="1">
      <alignment horizontal="left" vertical="top" wrapText="1"/>
    </xf>
    <xf numFmtId="1" fontId="8" fillId="2" borderId="1" xfId="0" applyNumberFormat="1" applyFont="1" applyFill="1" applyBorder="1" applyAlignment="1">
      <alignment horizontal="center"/>
    </xf>
    <xf numFmtId="0" fontId="18" fillId="0" borderId="1" xfId="3" applyFont="1" applyBorder="1" applyAlignment="1">
      <alignment horizontal="left" vertical="center" wrapText="1"/>
    </xf>
    <xf numFmtId="0" fontId="18" fillId="0" borderId="1" xfId="4" applyFont="1" applyBorder="1" applyAlignment="1">
      <alignment horizontal="left" vertical="center" wrapText="1"/>
    </xf>
    <xf numFmtId="0" fontId="18" fillId="0" borderId="1" xfId="4" applyFont="1" applyBorder="1" applyAlignment="1">
      <alignment horizontal="left" vertical="center"/>
    </xf>
    <xf numFmtId="0" fontId="7" fillId="0" borderId="1" xfId="4" applyFont="1" applyBorder="1" applyAlignment="1">
      <alignment horizontal="left" vertical="center" wrapText="1"/>
    </xf>
    <xf numFmtId="164" fontId="18" fillId="0" borderId="1" xfId="3" applyNumberFormat="1" applyFont="1" applyBorder="1" applyAlignment="1">
      <alignment horizontal="left" vertical="center" wrapText="1"/>
    </xf>
    <xf numFmtId="164" fontId="18" fillId="0" borderId="1" xfId="3" quotePrefix="1" applyNumberFormat="1" applyFont="1" applyBorder="1" applyAlignment="1">
      <alignment horizontal="left" vertical="center" wrapText="1"/>
    </xf>
    <xf numFmtId="0" fontId="22" fillId="25" borderId="6" xfId="0" applyFont="1" applyFill="1" applyBorder="1" applyAlignment="1">
      <alignment vertical="center" wrapText="1"/>
    </xf>
    <xf numFmtId="0" fontId="22" fillId="25" borderId="6" xfId="0" quotePrefix="1" applyFont="1" applyFill="1" applyBorder="1" applyAlignment="1">
      <alignment vertical="center" wrapText="1"/>
    </xf>
    <xf numFmtId="0" fontId="22" fillId="0" borderId="6" xfId="0" applyFont="1" applyBorder="1"/>
    <xf numFmtId="0" fontId="22" fillId="25" borderId="1" xfId="0" applyFont="1" applyFill="1" applyBorder="1" applyAlignment="1">
      <alignment horizontal="left" vertical="center" wrapText="1"/>
    </xf>
    <xf numFmtId="0" fontId="22" fillId="25" borderId="16" xfId="0" applyFont="1" applyFill="1" applyBorder="1" applyAlignment="1">
      <alignment vertical="center" wrapText="1"/>
    </xf>
    <xf numFmtId="0" fontId="24" fillId="25" borderId="6" xfId="0" quotePrefix="1" applyFont="1" applyFill="1" applyBorder="1" applyAlignment="1">
      <alignment vertical="center" wrapText="1"/>
    </xf>
    <xf numFmtId="0" fontId="22" fillId="3" borderId="6" xfId="0" applyFont="1" applyFill="1" applyBorder="1" applyAlignment="1">
      <alignment vertical="center" wrapText="1"/>
    </xf>
    <xf numFmtId="0" fontId="7" fillId="0" borderId="1" xfId="0" quotePrefix="1" applyFont="1" applyBorder="1" applyAlignment="1">
      <alignment horizontal="left" vertical="center" wrapText="1"/>
    </xf>
    <xf numFmtId="0" fontId="7" fillId="0" borderId="1" xfId="4" quotePrefix="1" applyFont="1" applyBorder="1" applyAlignment="1">
      <alignment horizontal="left" vertical="center" wrapText="1"/>
    </xf>
    <xf numFmtId="0" fontId="10" fillId="0" borderId="1" xfId="4" applyFont="1" applyBorder="1" applyAlignment="1">
      <alignment horizontal="left" vertical="center" wrapText="1"/>
    </xf>
    <xf numFmtId="0" fontId="19" fillId="0" borderId="1" xfId="3" applyFont="1" applyBorder="1" applyAlignment="1">
      <alignment horizontal="left" vertical="center" wrapText="1"/>
    </xf>
    <xf numFmtId="0" fontId="22" fillId="0" borderId="1" xfId="3" applyFont="1" applyBorder="1" applyAlignment="1">
      <alignment horizontal="left" vertical="center" wrapText="1"/>
    </xf>
    <xf numFmtId="0" fontId="18" fillId="0" borderId="1" xfId="3" quotePrefix="1" applyFont="1" applyBorder="1" applyAlignment="1">
      <alignment horizontal="left" vertical="center" wrapText="1"/>
    </xf>
    <xf numFmtId="0" fontId="18" fillId="27" borderId="1" xfId="3" applyFont="1" applyFill="1" applyBorder="1" applyAlignment="1">
      <alignment horizontal="left" vertical="center" wrapText="1"/>
    </xf>
    <xf numFmtId="0" fontId="7" fillId="27" borderId="1" xfId="0" quotePrefix="1" applyFont="1" applyFill="1" applyBorder="1" applyAlignment="1">
      <alignment horizontal="left" vertical="center" wrapText="1"/>
    </xf>
    <xf numFmtId="0" fontId="7" fillId="27" borderId="1" xfId="4" quotePrefix="1" applyFont="1" applyFill="1" applyBorder="1" applyAlignment="1">
      <alignment horizontal="left" vertical="center" wrapText="1"/>
    </xf>
    <xf numFmtId="0" fontId="7" fillId="27" borderId="1" xfId="4" applyFont="1" applyFill="1" applyBorder="1" applyAlignment="1">
      <alignment horizontal="left" vertical="center" wrapText="1"/>
    </xf>
    <xf numFmtId="0" fontId="18" fillId="27" borderId="1" xfId="0" applyFont="1" applyFill="1" applyBorder="1" applyAlignment="1">
      <alignment horizontal="left" vertical="center" wrapText="1"/>
    </xf>
    <xf numFmtId="0" fontId="22" fillId="27" borderId="1" xfId="0" applyFont="1" applyFill="1" applyBorder="1" applyAlignment="1">
      <alignment horizontal="left" vertical="center"/>
    </xf>
    <xf numFmtId="164" fontId="18" fillId="27" borderId="1" xfId="3" applyNumberFormat="1" applyFont="1" applyFill="1" applyBorder="1" applyAlignment="1">
      <alignment horizontal="left" vertical="center" wrapText="1"/>
    </xf>
    <xf numFmtId="164" fontId="18" fillId="27" borderId="1" xfId="3" quotePrefix="1" applyNumberFormat="1" applyFont="1" applyFill="1" applyBorder="1" applyAlignment="1">
      <alignment horizontal="left" vertical="center" wrapText="1"/>
    </xf>
    <xf numFmtId="0" fontId="18" fillId="27" borderId="1" xfId="4" applyFont="1" applyFill="1" applyBorder="1" applyAlignment="1">
      <alignment horizontal="left" vertical="center" wrapText="1"/>
    </xf>
    <xf numFmtId="0" fontId="10" fillId="27" borderId="1" xfId="4" applyFont="1" applyFill="1" applyBorder="1" applyAlignment="1">
      <alignment horizontal="left" vertical="center" wrapText="1"/>
    </xf>
    <xf numFmtId="0" fontId="18" fillId="27" borderId="1" xfId="4" applyFont="1" applyFill="1" applyBorder="1" applyAlignment="1">
      <alignment horizontal="left" vertical="center"/>
    </xf>
    <xf numFmtId="0" fontId="29" fillId="19" borderId="3" xfId="0" applyFont="1" applyFill="1" applyBorder="1" applyAlignment="1">
      <alignment horizontal="left" vertical="center"/>
    </xf>
    <xf numFmtId="0" fontId="29" fillId="19" borderId="5" xfId="0" applyFont="1" applyFill="1" applyBorder="1" applyAlignment="1">
      <alignment horizontal="left" vertical="center"/>
    </xf>
    <xf numFmtId="1" fontId="29" fillId="21" borderId="1" xfId="0" applyNumberFormat="1" applyFont="1" applyFill="1" applyBorder="1" applyAlignment="1">
      <alignment horizontal="left" vertical="top" wrapText="1"/>
    </xf>
    <xf numFmtId="0" fontId="27" fillId="2" borderId="3" xfId="0" applyFont="1" applyFill="1" applyBorder="1" applyAlignment="1">
      <alignment horizontal="center"/>
    </xf>
    <xf numFmtId="0" fontId="27" fillId="2" borderId="7" xfId="0" applyFont="1" applyFill="1" applyBorder="1" applyAlignment="1">
      <alignment horizontal="center"/>
    </xf>
    <xf numFmtId="0" fontId="27" fillId="2" borderId="5" xfId="0" applyFont="1" applyFill="1" applyBorder="1" applyAlignment="1">
      <alignment horizontal="center"/>
    </xf>
    <xf numFmtId="0" fontId="27" fillId="2" borderId="8" xfId="0" applyFont="1" applyFill="1" applyBorder="1" applyAlignment="1">
      <alignment horizontal="center"/>
    </xf>
    <xf numFmtId="0" fontId="27" fillId="2" borderId="9" xfId="0" applyFont="1" applyFill="1" applyBorder="1" applyAlignment="1">
      <alignment horizontal="center"/>
    </xf>
    <xf numFmtId="0" fontId="27" fillId="2" borderId="11" xfId="0" applyFont="1" applyFill="1" applyBorder="1" applyAlignment="1">
      <alignment horizontal="center"/>
    </xf>
    <xf numFmtId="0" fontId="27" fillId="2" borderId="12" xfId="0"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8" fillId="2" borderId="8"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9"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0" xfId="0" applyFont="1" applyFill="1" applyAlignment="1">
      <alignment horizontal="center" vertical="center"/>
    </xf>
    <xf numFmtId="0" fontId="28" fillId="2" borderId="12" xfId="0" applyFont="1" applyFill="1" applyBorder="1" applyAlignment="1">
      <alignment horizontal="center" vertical="center"/>
    </xf>
    <xf numFmtId="0" fontId="28" fillId="2" borderId="13" xfId="0" applyFont="1" applyFill="1" applyBorder="1" applyAlignment="1">
      <alignment horizontal="center" vertical="center"/>
    </xf>
    <xf numFmtId="0" fontId="28" fillId="2" borderId="15" xfId="0" applyFont="1" applyFill="1" applyBorder="1" applyAlignment="1">
      <alignment horizontal="center" vertical="center"/>
    </xf>
    <xf numFmtId="0" fontId="28" fillId="2" borderId="14" xfId="0" applyFont="1" applyFill="1" applyBorder="1" applyAlignment="1">
      <alignment horizontal="center" vertical="center"/>
    </xf>
    <xf numFmtId="0" fontId="38" fillId="22" borderId="1" xfId="0" applyFont="1" applyFill="1" applyBorder="1" applyAlignment="1">
      <alignment horizontal="left"/>
    </xf>
    <xf numFmtId="0" fontId="39" fillId="23" borderId="3" xfId="0" applyFont="1" applyFill="1" applyBorder="1" applyAlignment="1">
      <alignment horizontal="left" vertical="top"/>
    </xf>
    <xf numFmtId="0" fontId="39" fillId="23" borderId="5" xfId="0" applyFont="1" applyFill="1" applyBorder="1" applyAlignment="1">
      <alignment horizontal="left" vertical="top"/>
    </xf>
    <xf numFmtId="0" fontId="38" fillId="22" borderId="1" xfId="0" applyFont="1" applyFill="1" applyBorder="1" applyAlignment="1">
      <alignment horizontal="left" wrapText="1"/>
    </xf>
    <xf numFmtId="0" fontId="45" fillId="2" borderId="0" xfId="0" applyFont="1" applyFill="1" applyAlignment="1">
      <alignment horizontal="left" vertical="top" wrapText="1"/>
    </xf>
    <xf numFmtId="0" fontId="39" fillId="23" borderId="1" xfId="0" applyFont="1" applyFill="1" applyBorder="1" applyAlignment="1">
      <alignment horizontal="left"/>
    </xf>
    <xf numFmtId="0" fontId="43" fillId="23" borderId="1" xfId="0" applyFont="1" applyFill="1" applyBorder="1" applyAlignment="1">
      <alignment horizontal="left" wrapText="1"/>
    </xf>
    <xf numFmtId="0" fontId="27" fillId="2" borderId="2" xfId="0" applyFont="1" applyFill="1" applyBorder="1" applyAlignment="1">
      <alignment horizontal="center"/>
    </xf>
    <xf numFmtId="0" fontId="27" fillId="2" borderId="16" xfId="0" applyFont="1" applyFill="1" applyBorder="1" applyAlignment="1">
      <alignment horizontal="center"/>
    </xf>
    <xf numFmtId="0" fontId="27" fillId="2" borderId="6" xfId="0" applyFont="1" applyFill="1" applyBorder="1" applyAlignment="1">
      <alignment horizontal="center"/>
    </xf>
    <xf numFmtId="0" fontId="28" fillId="2" borderId="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6" xfId="0" applyFont="1" applyFill="1" applyBorder="1" applyAlignment="1">
      <alignment horizontal="center" vertical="center"/>
    </xf>
    <xf numFmtId="0" fontId="38" fillId="22" borderId="3" xfId="0" applyFont="1" applyFill="1" applyBorder="1" applyAlignment="1">
      <alignment horizontal="left"/>
    </xf>
    <xf numFmtId="0" fontId="38" fillId="22" borderId="5" xfId="0" applyFont="1" applyFill="1" applyBorder="1" applyAlignment="1">
      <alignment horizontal="left"/>
    </xf>
    <xf numFmtId="0" fontId="20" fillId="10" borderId="1" xfId="3" applyFont="1" applyFill="1" applyBorder="1" applyAlignment="1">
      <alignment horizontal="left" vertical="center" wrapText="1"/>
    </xf>
    <xf numFmtId="0" fontId="18" fillId="10" borderId="1" xfId="3" applyFont="1" applyFill="1" applyBorder="1" applyAlignment="1">
      <alignment horizontal="left" vertical="center" wrapText="1"/>
    </xf>
    <xf numFmtId="0" fontId="20" fillId="0" borderId="1" xfId="3" applyFont="1" applyBorder="1" applyAlignment="1">
      <alignment horizontal="left" vertical="center" wrapText="1"/>
    </xf>
    <xf numFmtId="0" fontId="18" fillId="0" borderId="1" xfId="3" applyFont="1" applyBorder="1" applyAlignment="1">
      <alignment horizontal="left" vertical="center" wrapText="1"/>
    </xf>
    <xf numFmtId="0" fontId="16" fillId="8" borderId="1" xfId="3" applyFont="1" applyFill="1" applyBorder="1" applyAlignment="1">
      <alignment horizontal="left" vertical="center" wrapText="1"/>
    </xf>
    <xf numFmtId="0" fontId="15" fillId="8" borderId="1" xfId="3" applyFont="1" applyFill="1" applyBorder="1" applyAlignment="1">
      <alignment horizontal="left" vertical="center" wrapText="1"/>
    </xf>
    <xf numFmtId="0" fontId="16" fillId="8" borderId="3" xfId="3" applyFont="1" applyFill="1" applyBorder="1" applyAlignment="1">
      <alignment horizontal="left" vertical="center"/>
    </xf>
    <xf numFmtId="0" fontId="16" fillId="8" borderId="7" xfId="3" applyFont="1" applyFill="1" applyBorder="1" applyAlignment="1">
      <alignment horizontal="left" vertical="center"/>
    </xf>
    <xf numFmtId="0" fontId="16" fillId="8" borderId="5" xfId="3" applyFont="1" applyFill="1" applyBorder="1" applyAlignment="1">
      <alignment horizontal="left" vertical="center"/>
    </xf>
    <xf numFmtId="0" fontId="15" fillId="9" borderId="1" xfId="3"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9" fillId="4" borderId="1" xfId="3" applyFont="1" applyFill="1" applyBorder="1" applyAlignment="1">
      <alignment horizontal="left" vertical="center" wrapText="1"/>
    </xf>
    <xf numFmtId="0" fontId="8" fillId="5" borderId="1" xfId="3" applyFont="1" applyFill="1" applyBorder="1" applyAlignment="1">
      <alignment horizontal="left" vertical="center" wrapText="1"/>
    </xf>
    <xf numFmtId="0" fontId="9" fillId="4" borderId="1" xfId="3" quotePrefix="1" applyFont="1" applyFill="1" applyBorder="1" applyAlignment="1">
      <alignment horizontal="left" vertical="center" wrapText="1"/>
    </xf>
    <xf numFmtId="0" fontId="6" fillId="2" borderId="4" xfId="0" applyFont="1" applyFill="1" applyBorder="1" applyAlignment="1">
      <alignment horizontal="left" vertical="center" wrapText="1"/>
    </xf>
    <xf numFmtId="0" fontId="9" fillId="4" borderId="1" xfId="3" applyFont="1" applyFill="1" applyBorder="1" applyAlignment="1">
      <alignment horizontal="left" vertical="center"/>
    </xf>
    <xf numFmtId="0" fontId="6" fillId="4" borderId="4" xfId="0" applyFont="1" applyFill="1" applyBorder="1" applyAlignment="1">
      <alignment horizontal="left" vertical="center"/>
    </xf>
    <xf numFmtId="14" fontId="9" fillId="4" borderId="1" xfId="3" applyNumberFormat="1" applyFont="1" applyFill="1" applyBorder="1" applyAlignment="1">
      <alignment horizontal="left" vertical="center" wrapText="1"/>
    </xf>
    <xf numFmtId="0" fontId="9" fillId="4" borderId="3" xfId="3" applyFont="1" applyFill="1" applyBorder="1" applyAlignment="1">
      <alignment horizontal="left" vertical="center" wrapText="1"/>
    </xf>
    <xf numFmtId="0" fontId="9" fillId="4" borderId="5" xfId="3" applyFont="1" applyFill="1" applyBorder="1" applyAlignment="1">
      <alignment horizontal="left" vertical="center" wrapText="1"/>
    </xf>
    <xf numFmtId="1" fontId="9" fillId="4" borderId="1" xfId="3" applyNumberFormat="1" applyFont="1" applyFill="1" applyBorder="1" applyAlignment="1">
      <alignment horizontal="left" vertical="center" wrapText="1"/>
    </xf>
    <xf numFmtId="0" fontId="22" fillId="25" borderId="2" xfId="0" applyFont="1" applyFill="1" applyBorder="1" applyAlignment="1">
      <alignment horizontal="left" vertical="center" wrapText="1"/>
    </xf>
    <xf numFmtId="0" fontId="22" fillId="25" borderId="16" xfId="0" applyFont="1" applyFill="1" applyBorder="1" applyAlignment="1">
      <alignment horizontal="left" vertical="center" wrapText="1"/>
    </xf>
    <xf numFmtId="0" fontId="22" fillId="25" borderId="2" xfId="0" applyFont="1" applyFill="1" applyBorder="1" applyAlignment="1">
      <alignment horizontal="center" vertical="center" wrapText="1"/>
    </xf>
    <xf numFmtId="0" fontId="22" fillId="25" borderId="16" xfId="0" applyFont="1" applyFill="1" applyBorder="1" applyAlignment="1">
      <alignment horizontal="center" vertical="center" wrapText="1"/>
    </xf>
    <xf numFmtId="0" fontId="22" fillId="25" borderId="6" xfId="0" applyFont="1" applyFill="1" applyBorder="1" applyAlignment="1">
      <alignment horizontal="center" vertical="center" wrapText="1"/>
    </xf>
    <xf numFmtId="0" fontId="22" fillId="25" borderId="6" xfId="0" applyFont="1" applyFill="1" applyBorder="1" applyAlignment="1">
      <alignment horizontal="left" vertical="center" wrapText="1"/>
    </xf>
    <xf numFmtId="0" fontId="21" fillId="26" borderId="1" xfId="0" applyFont="1" applyFill="1" applyBorder="1" applyAlignment="1">
      <alignment vertical="center" wrapText="1"/>
    </xf>
    <xf numFmtId="0" fontId="22" fillId="25" borderId="1" xfId="0" applyFont="1" applyFill="1" applyBorder="1" applyAlignment="1">
      <alignment vertical="center" wrapText="1"/>
    </xf>
    <xf numFmtId="0" fontId="48" fillId="25" borderId="1" xfId="0" applyFont="1" applyFill="1" applyBorder="1" applyAlignment="1">
      <alignment vertical="center" wrapText="1"/>
    </xf>
    <xf numFmtId="0" fontId="15" fillId="8" borderId="1" xfId="3" applyFont="1" applyFill="1" applyBorder="1" applyAlignment="1">
      <alignment vertical="center" wrapText="1"/>
    </xf>
    <xf numFmtId="0" fontId="16" fillId="8" borderId="1" xfId="3" applyFont="1" applyFill="1" applyBorder="1" applyAlignment="1">
      <alignment vertical="center" wrapText="1"/>
    </xf>
    <xf numFmtId="0" fontId="16" fillId="8" borderId="1" xfId="3" applyFont="1" applyFill="1" applyBorder="1" applyAlignment="1">
      <alignment vertical="center"/>
    </xf>
    <xf numFmtId="0" fontId="21" fillId="9" borderId="1" xfId="3" applyFont="1" applyFill="1" applyBorder="1" applyAlignment="1">
      <alignment vertical="center" wrapText="1"/>
    </xf>
    <xf numFmtId="0" fontId="23" fillId="2" borderId="1" xfId="0" applyFont="1" applyFill="1" applyBorder="1" applyAlignment="1">
      <alignment horizontal="center" wrapText="1"/>
    </xf>
    <xf numFmtId="0" fontId="46" fillId="4" borderId="1" xfId="3" applyFont="1" applyFill="1" applyBorder="1" applyAlignment="1">
      <alignment horizontal="center" wrapText="1"/>
    </xf>
    <xf numFmtId="0" fontId="15" fillId="5" borderId="1" xfId="3" applyFont="1" applyFill="1" applyBorder="1" applyAlignment="1">
      <alignment horizontal="center" wrapText="1"/>
    </xf>
    <xf numFmtId="0" fontId="46" fillId="4" borderId="1" xfId="3" quotePrefix="1" applyFont="1" applyFill="1" applyBorder="1" applyAlignment="1">
      <alignment horizontal="left" vertical="center" wrapText="1"/>
    </xf>
    <xf numFmtId="0" fontId="46" fillId="4" borderId="1" xfId="3" applyFont="1" applyFill="1" applyBorder="1" applyAlignment="1">
      <alignment horizontal="left" vertical="center" wrapText="1"/>
    </xf>
    <xf numFmtId="0" fontId="23" fillId="2" borderId="17" xfId="0" applyFont="1" applyFill="1" applyBorder="1" applyAlignment="1">
      <alignment horizontal="left" wrapText="1"/>
    </xf>
    <xf numFmtId="0" fontId="23" fillId="4" borderId="17" xfId="0" applyFont="1" applyFill="1" applyBorder="1" applyAlignment="1">
      <alignment horizontal="center" vertical="center"/>
    </xf>
    <xf numFmtId="14" fontId="46" fillId="4" borderId="1" xfId="3" applyNumberFormat="1" applyFont="1" applyFill="1" applyBorder="1" applyAlignment="1">
      <alignment horizontal="center" wrapText="1"/>
    </xf>
    <xf numFmtId="0" fontId="15" fillId="5" borderId="1" xfId="3" applyFont="1" applyFill="1" applyBorder="1" applyAlignment="1">
      <alignment horizontal="center" vertical="center" wrapText="1"/>
    </xf>
    <xf numFmtId="1" fontId="46" fillId="4" borderId="1" xfId="3" applyNumberFormat="1" applyFont="1" applyFill="1" applyBorder="1" applyAlignment="1">
      <alignment horizontal="center" wrapText="1"/>
    </xf>
  </cellXfs>
  <cellStyles count="6">
    <cellStyle name="Hyperlink 2" xfId="5" xr:uid="{F7BB0E24-57BB-4357-9E04-DCF0B1F53D0E}"/>
    <cellStyle name="Normal" xfId="0" builtinId="0"/>
    <cellStyle name="Normal 2" xfId="4" xr:uid="{A2322AB3-414A-4D0C-A4F0-C3041FC1A363}"/>
    <cellStyle name="Normal_Sheet1" xfId="3" xr:uid="{79A1C36D-F17E-44E5-8260-7AFF042D64FF}"/>
    <cellStyle name="Normal_Sheet1_Vanco_CR022a1_TestCase_v0.1 2" xfId="2" xr:uid="{32A8EADF-8BA6-4043-92BD-76ABACC15284}"/>
    <cellStyle name="Percent" xfId="1" builtinId="5"/>
  </cellStyles>
  <dxfs count="6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93345</xdr:rowOff>
    </xdr:from>
    <xdr:ext cx="1772759" cy="910735"/>
    <xdr:pic>
      <xdr:nvPicPr>
        <xdr:cNvPr id="17" name="Picture 16">
          <a:extLst>
            <a:ext uri="{FF2B5EF4-FFF2-40B4-BE49-F238E27FC236}">
              <a16:creationId xmlns:a16="http://schemas.microsoft.com/office/drawing/2014/main" id="{EB59E5BE-F5AA-48B5-A15C-796BDFBB4AD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93345"/>
          <a:ext cx="1836420" cy="71628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99060</xdr:colOff>
      <xdr:row>0</xdr:row>
      <xdr:rowOff>30480</xdr:rowOff>
    </xdr:from>
    <xdr:to>
      <xdr:col>2</xdr:col>
      <xdr:colOff>1421130</xdr:colOff>
      <xdr:row>3</xdr:row>
      <xdr:rowOff>34290</xdr:rowOff>
    </xdr:to>
    <xdr:pic>
      <xdr:nvPicPr>
        <xdr:cNvPr id="2" name="Picture 1">
          <a:extLst>
            <a:ext uri="{FF2B5EF4-FFF2-40B4-BE49-F238E27FC236}">
              <a16:creationId xmlns:a16="http://schemas.microsoft.com/office/drawing/2014/main" id="{AD6C01E6-8197-4C8F-A813-B02D677AA41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0480"/>
          <a:ext cx="1878330" cy="57531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801424</xdr:colOff>
      <xdr:row>40</xdr:row>
      <xdr:rowOff>132489</xdr:rowOff>
    </xdr:from>
    <xdr:to>
      <xdr:col>1</xdr:col>
      <xdr:colOff>1072445</xdr:colOff>
      <xdr:row>40</xdr:row>
      <xdr:rowOff>489971</xdr:rowOff>
    </xdr:to>
    <xdr:pic>
      <xdr:nvPicPr>
        <xdr:cNvPr id="2" name="Graphic 1" descr="Back">
          <a:extLst>
            <a:ext uri="{FF2B5EF4-FFF2-40B4-BE49-F238E27FC236}">
              <a16:creationId xmlns:a16="http://schemas.microsoft.com/office/drawing/2014/main" id="{0D83A883-6146-4818-8512-E2E227266F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12905" y="32465748"/>
          <a:ext cx="271021" cy="357482"/>
        </a:xfrm>
        <a:prstGeom prst="rect">
          <a:avLst/>
        </a:prstGeom>
      </xdr:spPr>
    </xdr:pic>
    <xdr:clientData/>
  </xdr:twoCellAnchor>
  <xdr:twoCellAnchor editAs="oneCell">
    <xdr:from>
      <xdr:col>1</xdr:col>
      <xdr:colOff>799629</xdr:colOff>
      <xdr:row>20</xdr:row>
      <xdr:rowOff>376297</xdr:rowOff>
    </xdr:from>
    <xdr:to>
      <xdr:col>1</xdr:col>
      <xdr:colOff>1279996</xdr:colOff>
      <xdr:row>20</xdr:row>
      <xdr:rowOff>546427</xdr:rowOff>
    </xdr:to>
    <xdr:pic>
      <xdr:nvPicPr>
        <xdr:cNvPr id="5" name="Picture 4">
          <a:extLst>
            <a:ext uri="{FF2B5EF4-FFF2-40B4-BE49-F238E27FC236}">
              <a16:creationId xmlns:a16="http://schemas.microsoft.com/office/drawing/2014/main" id="{4A2D36DE-0F10-1BA2-058C-415C0FE276A2}"/>
            </a:ext>
          </a:extLst>
        </xdr:cNvPr>
        <xdr:cNvPicPr>
          <a:picLocks noChangeAspect="1"/>
        </xdr:cNvPicPr>
      </xdr:nvPicPr>
      <xdr:blipFill>
        <a:blip xmlns:r="http://schemas.openxmlformats.org/officeDocument/2006/relationships" r:embed="rId3"/>
        <a:stretch>
          <a:fillRect/>
        </a:stretch>
      </xdr:blipFill>
      <xdr:spPr>
        <a:xfrm>
          <a:off x="1411110" y="8419630"/>
          <a:ext cx="480367" cy="170130"/>
        </a:xfrm>
        <a:prstGeom prst="rect">
          <a:avLst/>
        </a:prstGeom>
      </xdr:spPr>
    </xdr:pic>
    <xdr:clientData/>
  </xdr:twoCellAnchor>
  <xdr:twoCellAnchor editAs="oneCell">
    <xdr:from>
      <xdr:col>1</xdr:col>
      <xdr:colOff>771407</xdr:colOff>
      <xdr:row>21</xdr:row>
      <xdr:rowOff>244591</xdr:rowOff>
    </xdr:from>
    <xdr:to>
      <xdr:col>1</xdr:col>
      <xdr:colOff>1046104</xdr:colOff>
      <xdr:row>21</xdr:row>
      <xdr:rowOff>519288</xdr:rowOff>
    </xdr:to>
    <xdr:pic>
      <xdr:nvPicPr>
        <xdr:cNvPr id="7" name="Graphic 6" descr="Back">
          <a:extLst>
            <a:ext uri="{FF2B5EF4-FFF2-40B4-BE49-F238E27FC236}">
              <a16:creationId xmlns:a16="http://schemas.microsoft.com/office/drawing/2014/main" id="{AF063ADB-A03C-EC56-1CDD-D5B52987F9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82888" y="9012295"/>
          <a:ext cx="274697" cy="274697"/>
        </a:xfrm>
        <a:prstGeom prst="rect">
          <a:avLst/>
        </a:prstGeom>
      </xdr:spPr>
    </xdr:pic>
    <xdr:clientData/>
  </xdr:twoCellAnchor>
  <xdr:twoCellAnchor editAs="oneCell">
    <xdr:from>
      <xdr:col>3</xdr:col>
      <xdr:colOff>931334</xdr:colOff>
      <xdr:row>21</xdr:row>
      <xdr:rowOff>235185</xdr:rowOff>
    </xdr:from>
    <xdr:to>
      <xdr:col>3</xdr:col>
      <xdr:colOff>1206031</xdr:colOff>
      <xdr:row>21</xdr:row>
      <xdr:rowOff>509882</xdr:rowOff>
    </xdr:to>
    <xdr:pic>
      <xdr:nvPicPr>
        <xdr:cNvPr id="8" name="Graphic 7" descr="Back">
          <a:extLst>
            <a:ext uri="{FF2B5EF4-FFF2-40B4-BE49-F238E27FC236}">
              <a16:creationId xmlns:a16="http://schemas.microsoft.com/office/drawing/2014/main" id="{C43EBA29-600E-4629-A81F-43C2AE40DA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99556" y="9002889"/>
          <a:ext cx="274697" cy="274697"/>
        </a:xfrm>
        <a:prstGeom prst="rect">
          <a:avLst/>
        </a:prstGeom>
      </xdr:spPr>
    </xdr:pic>
    <xdr:clientData/>
  </xdr:twoCellAnchor>
  <xdr:twoCellAnchor editAs="oneCell">
    <xdr:from>
      <xdr:col>3</xdr:col>
      <xdr:colOff>1016001</xdr:colOff>
      <xdr:row>20</xdr:row>
      <xdr:rowOff>282222</xdr:rowOff>
    </xdr:from>
    <xdr:to>
      <xdr:col>3</xdr:col>
      <xdr:colOff>1496368</xdr:colOff>
      <xdr:row>20</xdr:row>
      <xdr:rowOff>452352</xdr:rowOff>
    </xdr:to>
    <xdr:pic>
      <xdr:nvPicPr>
        <xdr:cNvPr id="10" name="Picture 9">
          <a:extLst>
            <a:ext uri="{FF2B5EF4-FFF2-40B4-BE49-F238E27FC236}">
              <a16:creationId xmlns:a16="http://schemas.microsoft.com/office/drawing/2014/main" id="{ED671549-DFF5-4CB4-B24C-6E86A69428F9}"/>
            </a:ext>
          </a:extLst>
        </xdr:cNvPr>
        <xdr:cNvPicPr>
          <a:picLocks noChangeAspect="1"/>
        </xdr:cNvPicPr>
      </xdr:nvPicPr>
      <xdr:blipFill>
        <a:blip xmlns:r="http://schemas.openxmlformats.org/officeDocument/2006/relationships" r:embed="rId3"/>
        <a:stretch>
          <a:fillRect/>
        </a:stretch>
      </xdr:blipFill>
      <xdr:spPr>
        <a:xfrm>
          <a:off x="3584223" y="8325555"/>
          <a:ext cx="480367" cy="170130"/>
        </a:xfrm>
        <a:prstGeom prst="rect">
          <a:avLst/>
        </a:prstGeom>
      </xdr:spPr>
    </xdr:pic>
    <xdr:clientData/>
  </xdr:twoCellAnchor>
  <xdr:twoCellAnchor editAs="oneCell">
    <xdr:from>
      <xdr:col>1</xdr:col>
      <xdr:colOff>846667</xdr:colOff>
      <xdr:row>39</xdr:row>
      <xdr:rowOff>564444</xdr:rowOff>
    </xdr:from>
    <xdr:to>
      <xdr:col>1</xdr:col>
      <xdr:colOff>1288658</xdr:colOff>
      <xdr:row>39</xdr:row>
      <xdr:rowOff>725168</xdr:rowOff>
    </xdr:to>
    <xdr:pic>
      <xdr:nvPicPr>
        <xdr:cNvPr id="6" name="Picture 5">
          <a:extLst>
            <a:ext uri="{FF2B5EF4-FFF2-40B4-BE49-F238E27FC236}">
              <a16:creationId xmlns:a16="http://schemas.microsoft.com/office/drawing/2014/main" id="{6E334116-70F8-89D9-3220-B85E35B91DD3}"/>
            </a:ext>
          </a:extLst>
        </xdr:cNvPr>
        <xdr:cNvPicPr>
          <a:picLocks noChangeAspect="1"/>
        </xdr:cNvPicPr>
      </xdr:nvPicPr>
      <xdr:blipFill>
        <a:blip xmlns:r="http://schemas.openxmlformats.org/officeDocument/2006/relationships" r:embed="rId4"/>
        <a:stretch>
          <a:fillRect/>
        </a:stretch>
      </xdr:blipFill>
      <xdr:spPr>
        <a:xfrm>
          <a:off x="1458148" y="31119703"/>
          <a:ext cx="441991" cy="160724"/>
        </a:xfrm>
        <a:prstGeom prst="rect">
          <a:avLst/>
        </a:prstGeom>
      </xdr:spPr>
    </xdr:pic>
    <xdr:clientData/>
  </xdr:twoCellAnchor>
  <xdr:twoCellAnchor editAs="oneCell">
    <xdr:from>
      <xdr:col>3</xdr:col>
      <xdr:colOff>997186</xdr:colOff>
      <xdr:row>39</xdr:row>
      <xdr:rowOff>573852</xdr:rowOff>
    </xdr:from>
    <xdr:to>
      <xdr:col>3</xdr:col>
      <xdr:colOff>1439177</xdr:colOff>
      <xdr:row>39</xdr:row>
      <xdr:rowOff>734576</xdr:rowOff>
    </xdr:to>
    <xdr:pic>
      <xdr:nvPicPr>
        <xdr:cNvPr id="11" name="Picture 10">
          <a:extLst>
            <a:ext uri="{FF2B5EF4-FFF2-40B4-BE49-F238E27FC236}">
              <a16:creationId xmlns:a16="http://schemas.microsoft.com/office/drawing/2014/main" id="{C272BD5A-E900-4B4F-B288-815A67C5AE66}"/>
            </a:ext>
          </a:extLst>
        </xdr:cNvPr>
        <xdr:cNvPicPr>
          <a:picLocks noChangeAspect="1"/>
        </xdr:cNvPicPr>
      </xdr:nvPicPr>
      <xdr:blipFill>
        <a:blip xmlns:r="http://schemas.openxmlformats.org/officeDocument/2006/relationships" r:embed="rId4"/>
        <a:stretch>
          <a:fillRect/>
        </a:stretch>
      </xdr:blipFill>
      <xdr:spPr>
        <a:xfrm>
          <a:off x="3565408" y="31129111"/>
          <a:ext cx="441991" cy="160724"/>
        </a:xfrm>
        <a:prstGeom prst="rect">
          <a:avLst/>
        </a:prstGeom>
      </xdr:spPr>
    </xdr:pic>
    <xdr:clientData/>
  </xdr:twoCellAnchor>
  <xdr:twoCellAnchor editAs="oneCell">
    <xdr:from>
      <xdr:col>3</xdr:col>
      <xdr:colOff>1053629</xdr:colOff>
      <xdr:row>40</xdr:row>
      <xdr:rowOff>141111</xdr:rowOff>
    </xdr:from>
    <xdr:to>
      <xdr:col>3</xdr:col>
      <xdr:colOff>1324650</xdr:colOff>
      <xdr:row>40</xdr:row>
      <xdr:rowOff>498593</xdr:rowOff>
    </xdr:to>
    <xdr:pic>
      <xdr:nvPicPr>
        <xdr:cNvPr id="12" name="Graphic 11" descr="Back">
          <a:extLst>
            <a:ext uri="{FF2B5EF4-FFF2-40B4-BE49-F238E27FC236}">
              <a16:creationId xmlns:a16="http://schemas.microsoft.com/office/drawing/2014/main" id="{D1C37B19-F819-4F69-B34F-B98912B23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21851" y="32474370"/>
          <a:ext cx="271021" cy="357482"/>
        </a:xfrm>
        <a:prstGeom prst="rect">
          <a:avLst/>
        </a:prstGeom>
      </xdr:spPr>
    </xdr:pic>
    <xdr:clientData/>
  </xdr:twoCellAnchor>
  <xdr:oneCellAnchor>
    <xdr:from>
      <xdr:col>1</xdr:col>
      <xdr:colOff>799629</xdr:colOff>
      <xdr:row>60</xdr:row>
      <xdr:rowOff>376297</xdr:rowOff>
    </xdr:from>
    <xdr:ext cx="480367" cy="170130"/>
    <xdr:pic>
      <xdr:nvPicPr>
        <xdr:cNvPr id="3" name="Picture 2">
          <a:extLst>
            <a:ext uri="{FF2B5EF4-FFF2-40B4-BE49-F238E27FC236}">
              <a16:creationId xmlns:a16="http://schemas.microsoft.com/office/drawing/2014/main" id="{5C79410A-BABA-42E8-8651-25C8AC7147D6}"/>
            </a:ext>
          </a:extLst>
        </xdr:cNvPr>
        <xdr:cNvPicPr>
          <a:picLocks noChangeAspect="1"/>
        </xdr:cNvPicPr>
      </xdr:nvPicPr>
      <xdr:blipFill>
        <a:blip xmlns:r="http://schemas.openxmlformats.org/officeDocument/2006/relationships" r:embed="rId3"/>
        <a:stretch>
          <a:fillRect/>
        </a:stretch>
      </xdr:blipFill>
      <xdr:spPr>
        <a:xfrm>
          <a:off x="1411110" y="8880593"/>
          <a:ext cx="480367" cy="170130"/>
        </a:xfrm>
        <a:prstGeom prst="rect">
          <a:avLst/>
        </a:prstGeom>
      </xdr:spPr>
    </xdr:pic>
    <xdr:clientData/>
  </xdr:oneCellAnchor>
  <xdr:oneCellAnchor>
    <xdr:from>
      <xdr:col>1</xdr:col>
      <xdr:colOff>771407</xdr:colOff>
      <xdr:row>61</xdr:row>
      <xdr:rowOff>244591</xdr:rowOff>
    </xdr:from>
    <xdr:ext cx="274697" cy="274697"/>
    <xdr:pic>
      <xdr:nvPicPr>
        <xdr:cNvPr id="9" name="Graphic 8" descr="Back">
          <a:extLst>
            <a:ext uri="{FF2B5EF4-FFF2-40B4-BE49-F238E27FC236}">
              <a16:creationId xmlns:a16="http://schemas.microsoft.com/office/drawing/2014/main" id="{59ED3201-EDC8-46A0-818F-23D864CFB6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82888" y="9633184"/>
          <a:ext cx="274697" cy="274697"/>
        </a:xfrm>
        <a:prstGeom prst="rect">
          <a:avLst/>
        </a:prstGeom>
      </xdr:spPr>
    </xdr:pic>
    <xdr:clientData/>
  </xdr:oneCellAnchor>
  <xdr:oneCellAnchor>
    <xdr:from>
      <xdr:col>3</xdr:col>
      <xdr:colOff>931334</xdr:colOff>
      <xdr:row>61</xdr:row>
      <xdr:rowOff>235185</xdr:rowOff>
    </xdr:from>
    <xdr:ext cx="274697" cy="274697"/>
    <xdr:pic>
      <xdr:nvPicPr>
        <xdr:cNvPr id="13" name="Graphic 12" descr="Back">
          <a:extLst>
            <a:ext uri="{FF2B5EF4-FFF2-40B4-BE49-F238E27FC236}">
              <a16:creationId xmlns:a16="http://schemas.microsoft.com/office/drawing/2014/main" id="{FA99C04B-1D7D-41BB-9DFB-BE32E270FA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99556" y="9623778"/>
          <a:ext cx="274697" cy="274697"/>
        </a:xfrm>
        <a:prstGeom prst="rect">
          <a:avLst/>
        </a:prstGeom>
      </xdr:spPr>
    </xdr:pic>
    <xdr:clientData/>
  </xdr:oneCellAnchor>
  <xdr:oneCellAnchor>
    <xdr:from>
      <xdr:col>3</xdr:col>
      <xdr:colOff>1016001</xdr:colOff>
      <xdr:row>60</xdr:row>
      <xdr:rowOff>282222</xdr:rowOff>
    </xdr:from>
    <xdr:ext cx="480367" cy="170130"/>
    <xdr:pic>
      <xdr:nvPicPr>
        <xdr:cNvPr id="15" name="Picture 14">
          <a:extLst>
            <a:ext uri="{FF2B5EF4-FFF2-40B4-BE49-F238E27FC236}">
              <a16:creationId xmlns:a16="http://schemas.microsoft.com/office/drawing/2014/main" id="{4DDC01F2-D3F6-4F2C-A9EB-1AF1B543D2DF}"/>
            </a:ext>
          </a:extLst>
        </xdr:cNvPr>
        <xdr:cNvPicPr>
          <a:picLocks noChangeAspect="1"/>
        </xdr:cNvPicPr>
      </xdr:nvPicPr>
      <xdr:blipFill>
        <a:blip xmlns:r="http://schemas.openxmlformats.org/officeDocument/2006/relationships" r:embed="rId3"/>
        <a:stretch>
          <a:fillRect/>
        </a:stretch>
      </xdr:blipFill>
      <xdr:spPr>
        <a:xfrm>
          <a:off x="3584223" y="8786518"/>
          <a:ext cx="480367" cy="170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1138989</xdr:colOff>
      <xdr:row>53</xdr:row>
      <xdr:rowOff>304801</xdr:rowOff>
    </xdr:from>
    <xdr:to>
      <xdr:col>2</xdr:col>
      <xdr:colOff>1675212</xdr:colOff>
      <xdr:row>53</xdr:row>
      <xdr:rowOff>501695</xdr:rowOff>
    </xdr:to>
    <xdr:pic>
      <xdr:nvPicPr>
        <xdr:cNvPr id="2" name="Picture 1">
          <a:extLst>
            <a:ext uri="{FF2B5EF4-FFF2-40B4-BE49-F238E27FC236}">
              <a16:creationId xmlns:a16="http://schemas.microsoft.com/office/drawing/2014/main" id="{75F6A8B2-4F75-4D71-8137-B429DF17DAD7}"/>
            </a:ext>
          </a:extLst>
        </xdr:cNvPr>
        <xdr:cNvPicPr>
          <a:picLocks noChangeAspect="1"/>
        </xdr:cNvPicPr>
      </xdr:nvPicPr>
      <xdr:blipFill>
        <a:blip xmlns:r="http://schemas.openxmlformats.org/officeDocument/2006/relationships" r:embed="rId1"/>
        <a:stretch>
          <a:fillRect/>
        </a:stretch>
      </xdr:blipFill>
      <xdr:spPr>
        <a:xfrm>
          <a:off x="3376863" y="26260927"/>
          <a:ext cx="536223" cy="196894"/>
        </a:xfrm>
        <a:prstGeom prst="rect">
          <a:avLst/>
        </a:prstGeom>
      </xdr:spPr>
    </xdr:pic>
    <xdr:clientData/>
  </xdr:twoCellAnchor>
  <xdr:twoCellAnchor editAs="oneCell">
    <xdr:from>
      <xdr:col>2</xdr:col>
      <xdr:colOff>1058779</xdr:colOff>
      <xdr:row>54</xdr:row>
      <xdr:rowOff>376990</xdr:rowOff>
    </xdr:from>
    <xdr:to>
      <xdr:col>2</xdr:col>
      <xdr:colOff>1595002</xdr:colOff>
      <xdr:row>55</xdr:row>
      <xdr:rowOff>92621</xdr:rowOff>
    </xdr:to>
    <xdr:pic>
      <xdr:nvPicPr>
        <xdr:cNvPr id="3" name="Picture 2">
          <a:extLst>
            <a:ext uri="{FF2B5EF4-FFF2-40B4-BE49-F238E27FC236}">
              <a16:creationId xmlns:a16="http://schemas.microsoft.com/office/drawing/2014/main" id="{7664D5E5-BA55-49EB-B9EA-54EABC4A4A83}"/>
            </a:ext>
          </a:extLst>
        </xdr:cNvPr>
        <xdr:cNvPicPr>
          <a:picLocks noChangeAspect="1"/>
        </xdr:cNvPicPr>
      </xdr:nvPicPr>
      <xdr:blipFill>
        <a:blip xmlns:r="http://schemas.openxmlformats.org/officeDocument/2006/relationships" r:embed="rId1"/>
        <a:stretch>
          <a:fillRect/>
        </a:stretch>
      </xdr:blipFill>
      <xdr:spPr>
        <a:xfrm>
          <a:off x="3296653" y="27143243"/>
          <a:ext cx="536223" cy="196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25</xdr:col>
      <xdr:colOff>108845</xdr:colOff>
      <xdr:row>41</xdr:row>
      <xdr:rowOff>132846</xdr:rowOff>
    </xdr:to>
    <xdr:pic>
      <xdr:nvPicPr>
        <xdr:cNvPr id="2" name="Picture 1">
          <a:extLst>
            <a:ext uri="{FF2B5EF4-FFF2-40B4-BE49-F238E27FC236}">
              <a16:creationId xmlns:a16="http://schemas.microsoft.com/office/drawing/2014/main" id="{D66058F8-E582-9C36-1C8F-3409218B4E3C}"/>
            </a:ext>
          </a:extLst>
        </xdr:cNvPr>
        <xdr:cNvPicPr>
          <a:picLocks noChangeAspect="1"/>
        </xdr:cNvPicPr>
      </xdr:nvPicPr>
      <xdr:blipFill>
        <a:blip xmlns:r="http://schemas.openxmlformats.org/officeDocument/2006/relationships" r:embed="rId1"/>
        <a:stretch>
          <a:fillRect/>
        </a:stretch>
      </xdr:blipFill>
      <xdr:spPr>
        <a:xfrm>
          <a:off x="605118" y="358588"/>
          <a:ext cx="14631668" cy="7125317"/>
        </a:xfrm>
        <a:prstGeom prst="rect">
          <a:avLst/>
        </a:prstGeom>
      </xdr:spPr>
    </xdr:pic>
    <xdr:clientData/>
  </xdr:twoCellAnchor>
  <xdr:twoCellAnchor editAs="oneCell">
    <xdr:from>
      <xdr:col>1</xdr:col>
      <xdr:colOff>0</xdr:colOff>
      <xdr:row>43</xdr:row>
      <xdr:rowOff>0</xdr:rowOff>
    </xdr:from>
    <xdr:to>
      <xdr:col>25</xdr:col>
      <xdr:colOff>40259</xdr:colOff>
      <xdr:row>82</xdr:row>
      <xdr:rowOff>102364</xdr:rowOff>
    </xdr:to>
    <xdr:pic>
      <xdr:nvPicPr>
        <xdr:cNvPr id="3" name="Picture 2">
          <a:extLst>
            <a:ext uri="{FF2B5EF4-FFF2-40B4-BE49-F238E27FC236}">
              <a16:creationId xmlns:a16="http://schemas.microsoft.com/office/drawing/2014/main" id="{B4A2B26F-7672-2F6A-9DA5-B1803331DC12}"/>
            </a:ext>
          </a:extLst>
        </xdr:cNvPr>
        <xdr:cNvPicPr>
          <a:picLocks noChangeAspect="1"/>
        </xdr:cNvPicPr>
      </xdr:nvPicPr>
      <xdr:blipFill>
        <a:blip xmlns:r="http://schemas.openxmlformats.org/officeDocument/2006/relationships" r:embed="rId2"/>
        <a:stretch>
          <a:fillRect/>
        </a:stretch>
      </xdr:blipFill>
      <xdr:spPr>
        <a:xfrm>
          <a:off x="605118" y="7709647"/>
          <a:ext cx="14563082" cy="7094835"/>
        </a:xfrm>
        <a:prstGeom prst="rect">
          <a:avLst/>
        </a:prstGeom>
      </xdr:spPr>
    </xdr:pic>
    <xdr:clientData/>
  </xdr:twoCellAnchor>
  <xdr:twoCellAnchor editAs="oneCell">
    <xdr:from>
      <xdr:col>1</xdr:col>
      <xdr:colOff>0</xdr:colOff>
      <xdr:row>85</xdr:row>
      <xdr:rowOff>0</xdr:rowOff>
    </xdr:from>
    <xdr:to>
      <xdr:col>25</xdr:col>
      <xdr:colOff>93604</xdr:colOff>
      <xdr:row>124</xdr:row>
      <xdr:rowOff>102364</xdr:rowOff>
    </xdr:to>
    <xdr:pic>
      <xdr:nvPicPr>
        <xdr:cNvPr id="11" name="Picture 10">
          <a:extLst>
            <a:ext uri="{FF2B5EF4-FFF2-40B4-BE49-F238E27FC236}">
              <a16:creationId xmlns:a16="http://schemas.microsoft.com/office/drawing/2014/main" id="{2F09C53A-E21B-37F5-81E8-B58F16BEBBF2}"/>
            </a:ext>
          </a:extLst>
        </xdr:cNvPr>
        <xdr:cNvPicPr>
          <a:picLocks noChangeAspect="1"/>
        </xdr:cNvPicPr>
      </xdr:nvPicPr>
      <xdr:blipFill>
        <a:blip xmlns:r="http://schemas.openxmlformats.org/officeDocument/2006/relationships" r:embed="rId3"/>
        <a:stretch>
          <a:fillRect/>
        </a:stretch>
      </xdr:blipFill>
      <xdr:spPr>
        <a:xfrm>
          <a:off x="605118" y="15240000"/>
          <a:ext cx="14616427" cy="70948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ing/GIT%20FOLDER/egov.qlcl.test/QuyTrinhTest/BM_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ổng Quan "/>
      <sheetName val="Báo cáo kiểm thử"/>
      <sheetName val=" Chức năng 01_GUI"/>
      <sheetName val=" Chức năng 01_Function"/>
      <sheetName val="Chức năng 01_NonFunction"/>
      <sheetName val="TC Giao diện (Tham khảo)"/>
      <sheetName val="TC ATBM (Tham khảo)"/>
      <sheetName val="Danh sach Test case"/>
      <sheetName val="GUI"/>
      <sheetName val="FUNCT"/>
      <sheetName val="Control"/>
      <sheetName val="Ket qua kiem thu"/>
      <sheetName val="Trang bìa"/>
      <sheetName val="Thiết kế"/>
      <sheetName val="Thông báo"/>
      <sheetName val="Tổng quan"/>
    </sheetNames>
    <sheetDataSet>
      <sheetData sheetId="0">
        <row r="6">
          <cell r="B6" t="str">
            <v>Tên dự án:</v>
          </cell>
          <cell r="C6">
            <v>0</v>
          </cell>
          <cell r="E6" t="str">
            <v>Người tạo:</v>
          </cell>
        </row>
        <row r="7">
          <cell r="B7" t="str">
            <v>Phiên bản phần mềm:</v>
          </cell>
          <cell r="C7">
            <v>0</v>
          </cell>
          <cell r="E7" t="str">
            <v>Người kiểm tra:</v>
          </cell>
        </row>
        <row r="8">
          <cell r="B8" t="str">
            <v>Mã tài liệu:</v>
          </cell>
          <cell r="C8">
            <v>0</v>
          </cell>
          <cell r="D8"/>
          <cell r="E8" t="str">
            <v>Người phê duyệt:</v>
          </cell>
        </row>
        <row r="9">
          <cell r="B9" t="str">
            <v>Tài liệu tham chiếu</v>
          </cell>
          <cell r="C9">
            <v>0</v>
          </cell>
          <cell r="D9"/>
          <cell r="E9" t="str">
            <v>Ngày phê duyệt:</v>
          </cell>
        </row>
      </sheetData>
      <sheetData sheetId="1" refreshError="1"/>
      <sheetData sheetId="2">
        <row r="3">
          <cell r="I3">
            <v>2</v>
          </cell>
        </row>
      </sheetData>
      <sheetData sheetId="3">
        <row r="3">
          <cell r="L3">
            <v>1</v>
          </cell>
        </row>
      </sheetData>
      <sheetData sheetId="4">
        <row r="3">
          <cell r="L3">
            <v>1</v>
          </cell>
        </row>
      </sheetData>
      <sheetData sheetId="5" refreshError="1"/>
      <sheetData sheetId="6" refreshError="1"/>
      <sheetData sheetId="7" refreshError="1"/>
      <sheetData sheetId="8">
        <row r="3">
          <cell r="I3">
            <v>2</v>
          </cell>
        </row>
      </sheetData>
      <sheetData sheetId="9">
        <row r="3">
          <cell r="L3">
            <v>1</v>
          </cell>
        </row>
      </sheetData>
      <sheetData sheetId="10">
        <row r="3">
          <cell r="L3">
            <v>1</v>
          </cell>
        </row>
      </sheetData>
      <sheetData sheetId="11" refreshError="1"/>
      <sheetData sheetId="12" refreshError="1"/>
      <sheetData sheetId="13" refreshError="1"/>
      <sheetData sheetId="14"/>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A83F-8C29-426E-8F18-CCB74B0F7DFA}">
  <dimension ref="B1:H51"/>
  <sheetViews>
    <sheetView topLeftCell="A43" zoomScale="79" zoomScaleNormal="79" workbookViewId="0">
      <selection activeCell="D33" sqref="D33"/>
    </sheetView>
  </sheetViews>
  <sheetFormatPr defaultColWidth="8.5546875" defaultRowHeight="16.8"/>
  <cols>
    <col min="1" max="1" width="3.88671875" style="84" customWidth="1"/>
    <col min="2" max="2" width="14.6640625" style="84" customWidth="1"/>
    <col min="3" max="3" width="15.109375" style="84" customWidth="1"/>
    <col min="4" max="4" width="36.5546875" style="84" customWidth="1"/>
    <col min="5" max="5" width="17.44140625" style="84" customWidth="1"/>
    <col min="6" max="6" width="40.109375" style="84" customWidth="1"/>
    <col min="7" max="7" width="17.5546875" style="84" customWidth="1"/>
    <col min="8" max="8" width="20.109375" style="84" customWidth="1"/>
    <col min="9" max="16384" width="8.5546875" style="84"/>
  </cols>
  <sheetData>
    <row r="1" spans="2:8" ht="16.350000000000001" customHeight="1">
      <c r="B1" s="238"/>
      <c r="C1" s="239"/>
      <c r="D1" s="244" t="s">
        <v>66</v>
      </c>
      <c r="E1" s="245"/>
      <c r="F1" s="246"/>
    </row>
    <row r="2" spans="2:8" ht="16.5" customHeight="1">
      <c r="B2" s="240"/>
      <c r="C2" s="241"/>
      <c r="D2" s="247"/>
      <c r="E2" s="248"/>
      <c r="F2" s="249"/>
    </row>
    <row r="3" spans="2:8" ht="25.5" customHeight="1">
      <c r="B3" s="240"/>
      <c r="C3" s="241"/>
      <c r="D3" s="247"/>
      <c r="E3" s="248"/>
      <c r="F3" s="249"/>
    </row>
    <row r="4" spans="2:8" ht="16.5" customHeight="1">
      <c r="B4" s="242"/>
      <c r="C4" s="243"/>
      <c r="D4" s="250"/>
      <c r="E4" s="251"/>
      <c r="F4" s="252"/>
    </row>
    <row r="5" spans="2:8">
      <c r="B5" s="235"/>
      <c r="C5" s="236"/>
      <c r="D5" s="236"/>
      <c r="E5" s="236"/>
      <c r="F5" s="237"/>
    </row>
    <row r="6" spans="2:8" ht="40.200000000000003" customHeight="1">
      <c r="B6" s="232" t="s">
        <v>67</v>
      </c>
      <c r="C6" s="233"/>
      <c r="D6" s="85" t="s">
        <v>68</v>
      </c>
      <c r="E6" s="86" t="s">
        <v>69</v>
      </c>
      <c r="F6" s="87" t="s">
        <v>12</v>
      </c>
    </row>
    <row r="7" spans="2:8" ht="27">
      <c r="B7" s="232" t="s">
        <v>70</v>
      </c>
      <c r="C7" s="233"/>
      <c r="D7" s="88" t="s">
        <v>71</v>
      </c>
      <c r="E7" s="86" t="s">
        <v>20</v>
      </c>
      <c r="F7" s="89" t="s">
        <v>21</v>
      </c>
    </row>
    <row r="8" spans="2:8">
      <c r="B8" s="232" t="s">
        <v>72</v>
      </c>
      <c r="C8" s="233"/>
      <c r="D8" s="88"/>
      <c r="E8" s="90" t="s">
        <v>73</v>
      </c>
      <c r="F8" s="91"/>
    </row>
    <row r="9" spans="2:8">
      <c r="B9" s="232" t="s">
        <v>74</v>
      </c>
      <c r="C9" s="233"/>
      <c r="D9" s="88"/>
      <c r="E9" s="90" t="s">
        <v>75</v>
      </c>
      <c r="F9" s="91"/>
    </row>
    <row r="10" spans="2:8">
      <c r="D10" s="92"/>
      <c r="E10" s="92"/>
      <c r="F10" s="92"/>
    </row>
    <row r="11" spans="2:8" ht="20.399999999999999">
      <c r="B11" s="111" t="s">
        <v>76</v>
      </c>
      <c r="C11" s="109"/>
      <c r="D11" s="109"/>
      <c r="E11" s="109"/>
      <c r="F11" s="109"/>
      <c r="G11" s="109"/>
      <c r="H11" s="109"/>
    </row>
    <row r="12" spans="2:8">
      <c r="B12" s="112" t="s">
        <v>77</v>
      </c>
      <c r="C12" s="113"/>
      <c r="D12" s="113"/>
      <c r="E12" s="114"/>
      <c r="F12" s="114"/>
      <c r="G12" s="114"/>
      <c r="H12" s="109"/>
    </row>
    <row r="13" spans="2:8">
      <c r="B13" s="94" t="s">
        <v>78</v>
      </c>
      <c r="C13" s="95" t="s">
        <v>79</v>
      </c>
      <c r="D13" s="95" t="s">
        <v>80</v>
      </c>
      <c r="E13" s="95" t="s">
        <v>81</v>
      </c>
      <c r="F13" s="95" t="s">
        <v>82</v>
      </c>
      <c r="G13" s="95" t="s">
        <v>83</v>
      </c>
      <c r="H13" s="95" t="s">
        <v>84</v>
      </c>
    </row>
    <row r="14" spans="2:8" ht="26.4">
      <c r="B14" s="200" t="s">
        <v>150</v>
      </c>
      <c r="C14" s="97" t="s">
        <v>85</v>
      </c>
      <c r="D14" s="98" t="s">
        <v>3</v>
      </c>
      <c r="E14" s="99" t="s">
        <v>86</v>
      </c>
      <c r="F14" s="100" t="s">
        <v>3</v>
      </c>
      <c r="G14" s="101" t="s">
        <v>24</v>
      </c>
      <c r="H14" s="101" t="s">
        <v>12</v>
      </c>
    </row>
    <row r="15" spans="2:8" ht="26.4">
      <c r="B15" s="200" t="s">
        <v>158</v>
      </c>
      <c r="C15" s="97" t="s">
        <v>87</v>
      </c>
      <c r="D15" s="98" t="s">
        <v>215</v>
      </c>
      <c r="E15" s="103" t="s">
        <v>216</v>
      </c>
      <c r="F15" s="102" t="s">
        <v>215</v>
      </c>
      <c r="G15" s="101" t="s">
        <v>24</v>
      </c>
      <c r="H15" s="101" t="s">
        <v>12</v>
      </c>
    </row>
    <row r="16" spans="2:8" ht="26.4">
      <c r="B16" s="200" t="s">
        <v>200</v>
      </c>
      <c r="C16" s="97" t="s">
        <v>89</v>
      </c>
      <c r="D16" s="98" t="s">
        <v>90</v>
      </c>
      <c r="E16" s="103" t="s">
        <v>217</v>
      </c>
      <c r="F16" s="102" t="s">
        <v>90</v>
      </c>
      <c r="G16" s="101" t="s">
        <v>24</v>
      </c>
      <c r="H16" s="101" t="s">
        <v>12</v>
      </c>
    </row>
    <row r="17" spans="2:8" ht="21" customHeight="1">
      <c r="B17" s="200" t="s">
        <v>259</v>
      </c>
      <c r="C17" s="97" t="s">
        <v>261</v>
      </c>
      <c r="D17" s="98" t="s">
        <v>88</v>
      </c>
      <c r="E17" s="103" t="s">
        <v>86</v>
      </c>
      <c r="F17" s="102" t="s">
        <v>88</v>
      </c>
      <c r="G17" s="101" t="s">
        <v>24</v>
      </c>
      <c r="H17" s="101" t="s">
        <v>12</v>
      </c>
    </row>
    <row r="18" spans="2:8" ht="28.8" customHeight="1">
      <c r="B18" s="200" t="s">
        <v>259</v>
      </c>
      <c r="C18" s="97" t="s">
        <v>262</v>
      </c>
      <c r="D18" s="98" t="s">
        <v>90</v>
      </c>
      <c r="E18" s="103" t="s">
        <v>263</v>
      </c>
      <c r="F18" s="102" t="s">
        <v>90</v>
      </c>
      <c r="G18" s="101" t="s">
        <v>24</v>
      </c>
      <c r="H18" s="101" t="s">
        <v>264</v>
      </c>
    </row>
    <row r="19" spans="2:8" ht="20.399999999999999">
      <c r="B19" s="93" t="s">
        <v>92</v>
      </c>
      <c r="C19" s="104"/>
      <c r="D19" s="104"/>
    </row>
    <row r="20" spans="2:8">
      <c r="B20" s="104"/>
      <c r="C20" s="104"/>
      <c r="D20" s="104"/>
    </row>
    <row r="21" spans="2:8">
      <c r="B21" s="94" t="s">
        <v>93</v>
      </c>
      <c r="C21" s="94" t="s">
        <v>94</v>
      </c>
      <c r="D21" s="95" t="s">
        <v>95</v>
      </c>
      <c r="E21" s="95" t="s">
        <v>96</v>
      </c>
    </row>
    <row r="22" spans="2:8">
      <c r="B22" s="115">
        <v>1</v>
      </c>
      <c r="C22" s="96" t="s">
        <v>97</v>
      </c>
      <c r="D22" s="97" t="s">
        <v>98</v>
      </c>
      <c r="E22" s="97"/>
    </row>
    <row r="23" spans="2:8">
      <c r="B23" s="116">
        <v>2</v>
      </c>
      <c r="C23" s="117" t="s">
        <v>144</v>
      </c>
      <c r="D23" s="97" t="s">
        <v>145</v>
      </c>
      <c r="E23" s="97"/>
    </row>
    <row r="24" spans="2:8">
      <c r="B24" s="116">
        <v>3</v>
      </c>
      <c r="C24" s="117" t="s">
        <v>146</v>
      </c>
      <c r="D24" s="97" t="s">
        <v>147</v>
      </c>
      <c r="E24" s="97"/>
    </row>
    <row r="25" spans="2:8">
      <c r="B25" s="115">
        <v>4</v>
      </c>
      <c r="C25" s="117" t="s">
        <v>148</v>
      </c>
      <c r="D25" s="97" t="s">
        <v>149</v>
      </c>
      <c r="E25" s="97"/>
    </row>
    <row r="26" spans="2:8">
      <c r="B26" s="116">
        <v>5</v>
      </c>
      <c r="C26" s="117" t="s">
        <v>218</v>
      </c>
      <c r="D26" s="97" t="s">
        <v>219</v>
      </c>
      <c r="E26" s="97"/>
    </row>
    <row r="27" spans="2:8">
      <c r="B27" s="116">
        <v>6</v>
      </c>
      <c r="C27" s="117" t="s">
        <v>220</v>
      </c>
      <c r="D27" s="97" t="s">
        <v>221</v>
      </c>
      <c r="E27" s="97"/>
    </row>
    <row r="28" spans="2:8">
      <c r="B28" s="115">
        <v>7</v>
      </c>
      <c r="C28" s="117"/>
      <c r="D28" s="97"/>
      <c r="E28" s="97"/>
    </row>
    <row r="30" spans="2:8" ht="20.399999999999999">
      <c r="B30" s="93" t="s">
        <v>99</v>
      </c>
    </row>
    <row r="32" spans="2:8">
      <c r="B32" s="94" t="s">
        <v>93</v>
      </c>
      <c r="C32" s="94" t="s">
        <v>100</v>
      </c>
      <c r="D32" s="95" t="s">
        <v>101</v>
      </c>
    </row>
    <row r="33" spans="2:5">
      <c r="B33" s="115">
        <v>1</v>
      </c>
      <c r="C33" s="118" t="s">
        <v>102</v>
      </c>
      <c r="D33" s="107"/>
    </row>
    <row r="34" spans="2:5" ht="16.8" customHeight="1">
      <c r="B34" s="116">
        <v>2</v>
      </c>
      <c r="C34" s="118" t="s">
        <v>103</v>
      </c>
      <c r="D34" s="107"/>
    </row>
    <row r="35" spans="2:5">
      <c r="B35" s="116">
        <v>3</v>
      </c>
      <c r="C35" s="119" t="s">
        <v>3</v>
      </c>
      <c r="D35" s="107"/>
    </row>
    <row r="36" spans="2:5">
      <c r="B36" s="115">
        <v>4</v>
      </c>
      <c r="C36" s="119" t="s">
        <v>88</v>
      </c>
      <c r="D36" s="108"/>
    </row>
    <row r="37" spans="2:5">
      <c r="B37" s="116">
        <v>5</v>
      </c>
      <c r="C37" s="119" t="s">
        <v>91</v>
      </c>
      <c r="D37" s="108"/>
    </row>
    <row r="41" spans="2:5" ht="20.399999999999999">
      <c r="B41" s="124" t="s">
        <v>104</v>
      </c>
      <c r="C41" s="125"/>
      <c r="D41" s="126"/>
    </row>
    <row r="42" spans="2:5">
      <c r="B42" s="127" t="s">
        <v>105</v>
      </c>
      <c r="C42" s="122"/>
      <c r="D42" s="122"/>
      <c r="E42" s="123"/>
    </row>
    <row r="43" spans="2:5">
      <c r="B43" s="94" t="s">
        <v>93</v>
      </c>
      <c r="C43" s="94" t="s">
        <v>106</v>
      </c>
      <c r="D43" s="95" t="s">
        <v>107</v>
      </c>
    </row>
    <row r="44" spans="2:5">
      <c r="B44" s="234" t="s">
        <v>108</v>
      </c>
      <c r="C44" s="234"/>
      <c r="D44" s="234"/>
    </row>
    <row r="45" spans="2:5" ht="63" customHeight="1">
      <c r="B45" s="120">
        <v>1</v>
      </c>
      <c r="C45" s="121" t="s">
        <v>109</v>
      </c>
      <c r="D45" s="96" t="s">
        <v>110</v>
      </c>
    </row>
    <row r="46" spans="2:5" ht="39" customHeight="1">
      <c r="B46" s="120">
        <v>2</v>
      </c>
      <c r="C46" s="121" t="s">
        <v>111</v>
      </c>
      <c r="D46" s="96" t="s">
        <v>112</v>
      </c>
    </row>
    <row r="47" spans="2:5" ht="85.8" customHeight="1">
      <c r="B47" s="120">
        <v>3</v>
      </c>
      <c r="C47" s="121" t="s">
        <v>113</v>
      </c>
      <c r="D47" s="96" t="s">
        <v>114</v>
      </c>
    </row>
    <row r="48" spans="2:5">
      <c r="B48" s="234" t="s">
        <v>115</v>
      </c>
      <c r="C48" s="234"/>
      <c r="D48" s="234"/>
    </row>
    <row r="49" spans="2:4" ht="27.6" customHeight="1">
      <c r="B49" s="120">
        <v>1</v>
      </c>
      <c r="C49" s="121" t="s">
        <v>5</v>
      </c>
      <c r="D49" s="96" t="s">
        <v>116</v>
      </c>
    </row>
    <row r="50" spans="2:4" ht="26.4">
      <c r="B50" s="120">
        <v>2</v>
      </c>
      <c r="C50" s="121" t="s">
        <v>6</v>
      </c>
      <c r="D50" s="96" t="s">
        <v>117</v>
      </c>
    </row>
    <row r="51" spans="2:4" ht="57" customHeight="1">
      <c r="B51" s="120">
        <v>3</v>
      </c>
      <c r="C51" s="121" t="s">
        <v>7</v>
      </c>
      <c r="D51" s="96" t="s">
        <v>118</v>
      </c>
    </row>
  </sheetData>
  <mergeCells count="9">
    <mergeCell ref="B9:C9"/>
    <mergeCell ref="B44:D44"/>
    <mergeCell ref="B48:D48"/>
    <mergeCell ref="B5:F5"/>
    <mergeCell ref="B1:C4"/>
    <mergeCell ref="D1:F4"/>
    <mergeCell ref="B6:C6"/>
    <mergeCell ref="B7:C7"/>
    <mergeCell ref="B8:C8"/>
  </mergeCells>
  <phoneticPr fontId="26" type="noConversion"/>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E3CF-3A23-4D2D-A886-526DB51C957A}">
  <dimension ref="A1:N29"/>
  <sheetViews>
    <sheetView topLeftCell="A7" workbookViewId="0">
      <selection activeCell="H21" sqref="H21"/>
    </sheetView>
  </sheetViews>
  <sheetFormatPr defaultColWidth="8.5546875" defaultRowHeight="16.8"/>
  <cols>
    <col min="1" max="1" width="8.5546875" style="84"/>
    <col min="2" max="2" width="7.109375" style="84" customWidth="1"/>
    <col min="3" max="3" width="24.44140625" style="84" customWidth="1"/>
    <col min="4" max="4" width="10.44140625" style="84" customWidth="1"/>
    <col min="5" max="5" width="9.77734375" style="84" customWidth="1"/>
    <col min="6" max="6" width="10.5546875" style="84" bestFit="1" customWidth="1"/>
    <col min="7" max="7" width="10.5546875" style="84" customWidth="1"/>
    <col min="8" max="8" width="22.109375" style="84" customWidth="1"/>
    <col min="9" max="9" width="10.6640625" style="84" customWidth="1"/>
    <col min="10" max="10" width="12.5546875" style="84" customWidth="1"/>
    <col min="11" max="11" width="13.33203125" style="84" customWidth="1"/>
    <col min="12" max="12" width="11.88671875" style="84" customWidth="1"/>
    <col min="13" max="13" width="14.5546875" style="84" customWidth="1"/>
    <col min="14" max="14" width="8.5546875" style="84"/>
    <col min="15" max="15" width="14.109375" style="84" customWidth="1"/>
    <col min="16" max="16384" width="8.5546875" style="84"/>
  </cols>
  <sheetData>
    <row r="1" spans="1:14">
      <c r="B1" s="260"/>
      <c r="C1" s="260"/>
      <c r="D1" s="263" t="s">
        <v>119</v>
      </c>
      <c r="E1" s="263"/>
      <c r="F1" s="263"/>
      <c r="G1" s="263"/>
      <c r="H1" s="263"/>
      <c r="I1" s="263"/>
    </row>
    <row r="2" spans="1:14">
      <c r="B2" s="261"/>
      <c r="C2" s="261"/>
      <c r="D2" s="264"/>
      <c r="E2" s="264"/>
      <c r="F2" s="264"/>
      <c r="G2" s="264"/>
      <c r="H2" s="264"/>
      <c r="I2" s="264"/>
    </row>
    <row r="3" spans="1:14">
      <c r="B3" s="261"/>
      <c r="C3" s="261"/>
      <c r="D3" s="264"/>
      <c r="E3" s="264"/>
      <c r="F3" s="264"/>
      <c r="G3" s="264"/>
      <c r="H3" s="264"/>
      <c r="I3" s="264"/>
    </row>
    <row r="4" spans="1:14">
      <c r="B4" s="262"/>
      <c r="C4" s="262"/>
      <c r="D4" s="265"/>
      <c r="E4" s="265"/>
      <c r="F4" s="265"/>
      <c r="G4" s="265"/>
      <c r="H4" s="265"/>
      <c r="I4" s="265"/>
    </row>
    <row r="5" spans="1:14" ht="24.6">
      <c r="C5" s="128"/>
      <c r="D5" s="128"/>
      <c r="E5" s="128"/>
      <c r="F5" s="128"/>
      <c r="G5" s="128"/>
      <c r="H5" s="128"/>
      <c r="I5" s="128"/>
      <c r="J5" s="128"/>
    </row>
    <row r="6" spans="1:14" ht="24.6">
      <c r="B6" s="266" t="str">
        <f>'[1]Tổng Quan '!B6:C6</f>
        <v>Tên dự án:</v>
      </c>
      <c r="C6" s="267"/>
      <c r="D6" s="266" t="s">
        <v>68</v>
      </c>
      <c r="E6" s="267"/>
      <c r="F6" s="266" t="str">
        <f>'[1]Tổng Quan '!E6</f>
        <v>Người tạo:</v>
      </c>
      <c r="G6" s="267"/>
      <c r="H6" s="266" t="s">
        <v>12</v>
      </c>
      <c r="I6" s="267"/>
      <c r="J6" s="128"/>
    </row>
    <row r="7" spans="1:14" ht="36" customHeight="1">
      <c r="B7" s="253" t="str">
        <f>'[1]Tổng Quan '!B7:C7</f>
        <v>Phiên bản phần mềm:</v>
      </c>
      <c r="C7" s="253"/>
      <c r="D7" s="258" t="s">
        <v>71</v>
      </c>
      <c r="E7" s="258"/>
      <c r="F7" s="256" t="str">
        <f>'[1]Tổng Quan '!E7</f>
        <v>Người kiểm tra:</v>
      </c>
      <c r="G7" s="256"/>
      <c r="H7" s="259" t="s">
        <v>21</v>
      </c>
      <c r="I7" s="259"/>
      <c r="J7" s="128"/>
    </row>
    <row r="8" spans="1:14" ht="24.6">
      <c r="B8" s="253" t="str">
        <f>'[1]Tổng Quan '!B8:C8</f>
        <v>Mã tài liệu:</v>
      </c>
      <c r="C8" s="253"/>
      <c r="D8" s="258">
        <f>'[1]Tổng Quan '!D8</f>
        <v>0</v>
      </c>
      <c r="E8" s="258"/>
      <c r="F8" s="256" t="str">
        <f>'[1]Tổng Quan '!E8</f>
        <v>Người phê duyệt:</v>
      </c>
      <c r="G8" s="256"/>
      <c r="H8" s="258">
        <f>'[1]Tổng Quan '!F8</f>
        <v>0</v>
      </c>
      <c r="I8" s="258"/>
      <c r="J8" s="128"/>
    </row>
    <row r="9" spans="1:14">
      <c r="B9" s="253" t="str">
        <f>'[1]Tổng Quan '!B9:C9</f>
        <v>Tài liệu tham chiếu</v>
      </c>
      <c r="C9" s="253"/>
      <c r="D9" s="254">
        <f>'[1]Tổng Quan '!D9</f>
        <v>0</v>
      </c>
      <c r="E9" s="255"/>
      <c r="F9" s="256" t="str">
        <f>'[1]Tổng Quan '!E9</f>
        <v>Ngày phê duyệt:</v>
      </c>
      <c r="G9" s="256"/>
      <c r="H9" s="254">
        <f>'[1]Tổng Quan '!F9</f>
        <v>0</v>
      </c>
      <c r="I9" s="255"/>
    </row>
    <row r="12" spans="1:14">
      <c r="A12" s="129" t="s">
        <v>120</v>
      </c>
      <c r="B12" s="129"/>
      <c r="C12" s="129" t="s">
        <v>121</v>
      </c>
      <c r="D12" s="129"/>
    </row>
    <row r="13" spans="1:14">
      <c r="A13" s="129"/>
      <c r="B13" s="129"/>
      <c r="C13" s="129"/>
      <c r="D13" s="129"/>
    </row>
    <row r="14" spans="1:14">
      <c r="B14" s="130" t="s">
        <v>93</v>
      </c>
      <c r="C14" s="130" t="s">
        <v>122</v>
      </c>
      <c r="D14" s="130" t="s">
        <v>13</v>
      </c>
      <c r="E14" s="130" t="s">
        <v>19</v>
      </c>
      <c r="F14" s="130" t="s">
        <v>22</v>
      </c>
      <c r="G14" s="130" t="s">
        <v>24</v>
      </c>
      <c r="H14" s="130" t="s">
        <v>123</v>
      </c>
      <c r="J14" s="143"/>
      <c r="K14" s="131" t="s">
        <v>5</v>
      </c>
      <c r="L14" s="132" t="s">
        <v>6</v>
      </c>
      <c r="M14" s="132" t="s">
        <v>7</v>
      </c>
      <c r="N14" s="133" t="s">
        <v>8</v>
      </c>
    </row>
    <row r="15" spans="1:14" ht="39.6" customHeight="1">
      <c r="B15" s="110">
        <v>1</v>
      </c>
      <c r="C15" s="106" t="str">
        <f>FUNCT!C2</f>
        <v>UMMS-23: Thêm mới, sửa, thêm phiên bản HDSD riêng cho mỗi chức năng của mỗi dịch vụ khác nhau</v>
      </c>
      <c r="D15" s="134">
        <f>FUNCT!K3</f>
        <v>34</v>
      </c>
      <c r="E15" s="134">
        <f>FUNCT!K4</f>
        <v>3</v>
      </c>
      <c r="F15" s="134">
        <f>FUNCT!K5</f>
        <v>0</v>
      </c>
      <c r="G15" s="134">
        <f>FUNCT!K6</f>
        <v>0</v>
      </c>
      <c r="H15" s="201">
        <f>FUNCT!C7</f>
        <v>37</v>
      </c>
      <c r="J15" s="136" t="s">
        <v>13</v>
      </c>
      <c r="K15" s="137">
        <f>FUNCT!H3+GUI!H3</f>
        <v>47</v>
      </c>
      <c r="L15" s="137">
        <f>FUNCT!I3+GUI!I3</f>
        <v>10</v>
      </c>
      <c r="M15" s="137">
        <f>FUNCT!J3+GUI!J3</f>
        <v>0</v>
      </c>
      <c r="N15" s="138">
        <f>SUM(K15:M15)</f>
        <v>57</v>
      </c>
    </row>
    <row r="16" spans="1:14">
      <c r="B16" s="110">
        <v>2</v>
      </c>
      <c r="C16" s="106" t="str">
        <f>GUI!C2</f>
        <v>GUI</v>
      </c>
      <c r="D16" s="134">
        <f>GUI!K3</f>
        <v>23</v>
      </c>
      <c r="E16" s="134">
        <f>GUI!K4</f>
        <v>4</v>
      </c>
      <c r="F16" s="134">
        <f>GUI!K5</f>
        <v>11</v>
      </c>
      <c r="G16" s="134">
        <f>GUI!K6</f>
        <v>0</v>
      </c>
      <c r="H16" s="201">
        <f>GUI!C7</f>
        <v>38</v>
      </c>
      <c r="J16" s="136" t="s">
        <v>19</v>
      </c>
      <c r="K16" s="137">
        <f>FUNCT!H4+GUI!H4</f>
        <v>0</v>
      </c>
      <c r="L16" s="137">
        <f>FUNCT!I4+GUI!I4</f>
        <v>7</v>
      </c>
      <c r="M16" s="137">
        <f>FUNCT!J4+GUI!J4</f>
        <v>0</v>
      </c>
      <c r="N16" s="138">
        <f>SUM(K16:M16)</f>
        <v>7</v>
      </c>
    </row>
    <row r="17" spans="1:14">
      <c r="B17" s="110"/>
      <c r="C17" s="105"/>
      <c r="D17" s="134"/>
      <c r="E17" s="134"/>
      <c r="F17" s="134"/>
      <c r="G17" s="134"/>
      <c r="H17" s="135"/>
      <c r="J17" s="136" t="s">
        <v>22</v>
      </c>
      <c r="K17" s="137">
        <f>FUNCT!H5+GUI!H5</f>
        <v>6</v>
      </c>
      <c r="L17" s="137">
        <f>FUNCT!I5+GUI!I5</f>
        <v>5</v>
      </c>
      <c r="M17" s="137">
        <f>FUNCT!J5+GUI!J5</f>
        <v>0</v>
      </c>
      <c r="N17" s="138">
        <f>SUM(K17:M17)</f>
        <v>11</v>
      </c>
    </row>
    <row r="18" spans="1:14">
      <c r="B18" s="110"/>
      <c r="C18" s="110"/>
      <c r="D18" s="134"/>
      <c r="E18" s="134"/>
      <c r="F18" s="134"/>
      <c r="G18" s="134"/>
      <c r="H18" s="135"/>
      <c r="J18" s="136" t="s">
        <v>24</v>
      </c>
      <c r="K18" s="137">
        <f>FUNCT!H6+GUI!H6</f>
        <v>0</v>
      </c>
      <c r="L18" s="137">
        <f>FUNCT!I6+GUI!I6</f>
        <v>0</v>
      </c>
      <c r="M18" s="137">
        <f>FUNCT!J6+GUI!J6</f>
        <v>0</v>
      </c>
      <c r="N18" s="139">
        <f>SUM(K18:M18)</f>
        <v>0</v>
      </c>
    </row>
    <row r="19" spans="1:14">
      <c r="B19" s="110"/>
      <c r="C19" s="140" t="s">
        <v>124</v>
      </c>
      <c r="D19" s="141">
        <f>SUM(D15:D18)</f>
        <v>57</v>
      </c>
      <c r="E19" s="141">
        <f>SUM(E15:E18)</f>
        <v>7</v>
      </c>
      <c r="F19" s="141">
        <f>SUM(F15:F18)</f>
        <v>11</v>
      </c>
      <c r="G19" s="141">
        <f>SUM(G15:G18)</f>
        <v>0</v>
      </c>
      <c r="H19" s="141">
        <f>SUM(H15:H18)</f>
        <v>75</v>
      </c>
      <c r="J19" s="142" t="s">
        <v>8</v>
      </c>
      <c r="K19" s="142">
        <f>SUM(K15:K18)</f>
        <v>53</v>
      </c>
      <c r="L19" s="142">
        <f>SUM(L15:L18)</f>
        <v>22</v>
      </c>
      <c r="M19" s="142">
        <f>SUM(M15:M18)</f>
        <v>0</v>
      </c>
      <c r="N19" s="142">
        <f>SUM(N15:N18)</f>
        <v>75</v>
      </c>
    </row>
    <row r="22" spans="1:14">
      <c r="C22" s="144" t="s">
        <v>125</v>
      </c>
      <c r="D22" s="144"/>
      <c r="E22" s="145">
        <f>(D19+E19+G19)/(H19)</f>
        <v>0.85333333333333339</v>
      </c>
    </row>
    <row r="23" spans="1:14">
      <c r="C23" s="144" t="s">
        <v>126</v>
      </c>
      <c r="D23" s="144"/>
      <c r="E23" s="145">
        <f>(D19+G19)/(H19)</f>
        <v>0.76</v>
      </c>
    </row>
    <row r="27" spans="1:14">
      <c r="A27" s="129" t="s">
        <v>127</v>
      </c>
      <c r="B27" s="129"/>
      <c r="C27" s="129" t="s">
        <v>128</v>
      </c>
    </row>
    <row r="29" spans="1:14">
      <c r="C29" s="257"/>
      <c r="D29" s="257"/>
      <c r="E29" s="257"/>
      <c r="F29" s="257"/>
      <c r="G29" s="257"/>
      <c r="H29" s="257"/>
      <c r="I29" s="257"/>
      <c r="J29" s="257"/>
    </row>
  </sheetData>
  <mergeCells count="19">
    <mergeCell ref="B1:C4"/>
    <mergeCell ref="D1:I4"/>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C29:J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2238-36C5-45BF-AD17-EF9EAEA5A591}">
  <dimension ref="A1:AA72"/>
  <sheetViews>
    <sheetView tabSelected="1" topLeftCell="A53" zoomScale="81" zoomScaleNormal="81" workbookViewId="0">
      <selection activeCell="C55" sqref="C55:D55"/>
    </sheetView>
  </sheetViews>
  <sheetFormatPr defaultRowHeight="13.8" outlineLevelRow="1"/>
  <cols>
    <col min="1" max="1" width="8.88671875" style="83"/>
    <col min="2" max="2" width="19.6640625" style="83" customWidth="1"/>
    <col min="3" max="3" width="8.88671875" style="83"/>
    <col min="4" max="4" width="26.5546875" style="83" customWidth="1"/>
    <col min="5" max="5" width="8.88671875" style="83"/>
    <col min="6" max="6" width="22.33203125" style="83" customWidth="1"/>
    <col min="7" max="7" width="14.5546875" style="83" customWidth="1"/>
    <col min="8" max="8" width="8.77734375" style="83" customWidth="1"/>
    <col min="9" max="9" width="11.21875" style="83" customWidth="1"/>
    <col min="10" max="12" width="8.88671875" style="83"/>
    <col min="13" max="16" width="0" style="83" hidden="1" customWidth="1"/>
    <col min="17" max="18" width="8.88671875" style="83"/>
    <col min="19" max="19" width="13.6640625" style="83" customWidth="1"/>
    <col min="20" max="20" width="12.77734375" style="83" customWidth="1"/>
    <col min="21" max="23" width="8.88671875" style="83"/>
    <col min="24" max="24" width="10.5546875" style="83" customWidth="1"/>
    <col min="25" max="16384" width="8.88671875" style="83"/>
  </cols>
  <sheetData>
    <row r="1" spans="1:27" s="6" customFormat="1" ht="25.2" thickBot="1">
      <c r="A1" s="1"/>
      <c r="B1" s="278" t="s">
        <v>0</v>
      </c>
      <c r="C1" s="278"/>
      <c r="D1" s="278"/>
      <c r="E1" s="278"/>
      <c r="F1" s="278"/>
      <c r="G1" s="2"/>
      <c r="H1" s="279" t="s">
        <v>1</v>
      </c>
      <c r="I1" s="279"/>
      <c r="J1" s="279"/>
      <c r="K1" s="279"/>
      <c r="L1" s="2"/>
      <c r="M1" s="2"/>
      <c r="N1" s="2"/>
      <c r="O1" s="2"/>
      <c r="P1" s="2"/>
      <c r="Q1" s="3"/>
      <c r="R1" s="4"/>
      <c r="S1" s="2"/>
      <c r="T1" s="5"/>
      <c r="V1" s="7"/>
      <c r="W1" s="7"/>
      <c r="X1" s="7"/>
      <c r="Y1" s="7"/>
      <c r="Z1" s="7"/>
    </row>
    <row r="2" spans="1:27" s="13" customFormat="1" ht="34.799999999999997" thickTop="1" thickBot="1">
      <c r="A2" s="8"/>
      <c r="B2" s="9" t="s">
        <v>2</v>
      </c>
      <c r="C2" s="280" t="s">
        <v>3</v>
      </c>
      <c r="D2" s="280"/>
      <c r="E2" s="281" t="s">
        <v>4</v>
      </c>
      <c r="F2" s="282" t="s">
        <v>3</v>
      </c>
      <c r="G2" s="6"/>
      <c r="H2" s="10" t="s">
        <v>5</v>
      </c>
      <c r="I2" s="11" t="s">
        <v>6</v>
      </c>
      <c r="J2" s="11" t="s">
        <v>7</v>
      </c>
      <c r="K2" s="12" t="s">
        <v>8</v>
      </c>
      <c r="L2" s="12" t="s">
        <v>9</v>
      </c>
      <c r="Q2" s="14"/>
      <c r="R2" s="15"/>
      <c r="S2" s="16"/>
      <c r="T2" s="17"/>
      <c r="U2" s="18"/>
      <c r="V2" s="283" t="s">
        <v>10</v>
      </c>
      <c r="W2" s="283"/>
      <c r="X2" s="283"/>
      <c r="Y2" s="283"/>
      <c r="Z2" s="283"/>
      <c r="AA2" s="19"/>
    </row>
    <row r="3" spans="1:27" s="13" customFormat="1" ht="18" thickTop="1" thickBot="1">
      <c r="A3" s="8"/>
      <c r="B3" s="9" t="s">
        <v>11</v>
      </c>
      <c r="C3" s="284" t="s">
        <v>12</v>
      </c>
      <c r="D3" s="284"/>
      <c r="E3" s="281"/>
      <c r="F3" s="282"/>
      <c r="G3" s="10" t="s">
        <v>13</v>
      </c>
      <c r="H3" s="13">
        <f>COUNTIFS($I$11:$I$53,H2,$Q$11:$Q$53,$G3)</f>
        <v>13</v>
      </c>
      <c r="I3" s="13">
        <f>COUNTIFS($I$11:$I$53,I2,$Q$11:$Q$53,$G3)</f>
        <v>10</v>
      </c>
      <c r="J3" s="13">
        <f>COUNTIFS($I$11:$I$9036,$J$2,$Q$11:$Q$9036,$G3)</f>
        <v>0</v>
      </c>
      <c r="K3" s="12">
        <f>SUM(H3:J3)</f>
        <v>23</v>
      </c>
      <c r="L3" s="20">
        <f>K3/C7</f>
        <v>0.60526315789473684</v>
      </c>
      <c r="Q3" s="14"/>
      <c r="R3" s="15"/>
      <c r="S3" s="16"/>
      <c r="T3" s="17"/>
      <c r="U3" s="18"/>
      <c r="V3" s="285" t="s">
        <v>14</v>
      </c>
      <c r="W3" s="21" t="s">
        <v>5</v>
      </c>
      <c r="X3" s="22" t="s">
        <v>6</v>
      </c>
      <c r="Y3" s="22" t="s">
        <v>7</v>
      </c>
      <c r="Z3" s="23" t="s">
        <v>15</v>
      </c>
      <c r="AA3" s="19"/>
    </row>
    <row r="4" spans="1:27" s="13" customFormat="1" ht="30.6" customHeight="1" thickTop="1" thickBot="1">
      <c r="A4" s="10"/>
      <c r="B4" s="24" t="s">
        <v>16</v>
      </c>
      <c r="C4" s="286" t="s">
        <v>288</v>
      </c>
      <c r="D4" s="286"/>
      <c r="E4" s="281" t="s">
        <v>17</v>
      </c>
      <c r="F4" s="282" t="s">
        <v>18</v>
      </c>
      <c r="G4" s="10" t="s">
        <v>19</v>
      </c>
      <c r="H4" s="13">
        <f>COUNTIFS($I$11:$I$9036,H2,$Q$11:$Q$9036,$G4)</f>
        <v>0</v>
      </c>
      <c r="I4" s="13">
        <f>COUNTIFS($I$11:$I$9036,I2,$Q$11:$Q$9036,$G4)</f>
        <v>4</v>
      </c>
      <c r="J4" s="13">
        <f>COUNTIFS($I$11:$I$9036,J2,$Q$11:$Q$9036,$G4)</f>
        <v>0</v>
      </c>
      <c r="K4" s="12">
        <f>SUM(H4:J4)</f>
        <v>4</v>
      </c>
      <c r="L4" s="20">
        <f>K4/C7</f>
        <v>0.10526315789473684</v>
      </c>
      <c r="Q4" s="14"/>
      <c r="R4" s="15"/>
      <c r="S4" s="16"/>
      <c r="T4" s="15"/>
      <c r="U4" s="25"/>
      <c r="V4" s="285"/>
      <c r="W4" s="26">
        <f>COUNTIF($I$11:$I$53,W3)</f>
        <v>13</v>
      </c>
      <c r="X4" s="26">
        <f>COUNTIF(I11:I53,X3)</f>
        <v>13</v>
      </c>
      <c r="Y4" s="26">
        <f>COUNTIF($I$11:$I$53,Y3)</f>
        <v>0</v>
      </c>
      <c r="Z4" s="26">
        <f>SUM(W4:Y4)</f>
        <v>26</v>
      </c>
      <c r="AA4" s="19"/>
    </row>
    <row r="5" spans="1:27" s="13" customFormat="1" ht="40.200000000000003" customHeight="1" thickTop="1">
      <c r="A5" s="11"/>
      <c r="B5" s="27" t="s">
        <v>20</v>
      </c>
      <c r="C5" s="287" t="s">
        <v>21</v>
      </c>
      <c r="D5" s="288"/>
      <c r="E5" s="281"/>
      <c r="F5" s="282"/>
      <c r="G5" s="10" t="s">
        <v>22</v>
      </c>
      <c r="H5" s="13">
        <f>H7-H3-H4-H6</f>
        <v>6</v>
      </c>
      <c r="I5" s="13">
        <f>I7-I3-I4-I6</f>
        <v>5</v>
      </c>
      <c r="J5" s="13">
        <f>J7-J3-J4-J6</f>
        <v>0</v>
      </c>
      <c r="K5" s="12">
        <f>SUM(H5:J5)</f>
        <v>11</v>
      </c>
      <c r="L5" s="20">
        <f>K5/C7</f>
        <v>0.28947368421052633</v>
      </c>
      <c r="Q5" s="14"/>
      <c r="R5" s="15"/>
      <c r="S5" s="16"/>
      <c r="T5" s="15"/>
      <c r="U5" s="16"/>
      <c r="V5" s="28"/>
      <c r="W5" s="28"/>
      <c r="X5" s="28"/>
      <c r="Y5" s="28"/>
      <c r="Z5" s="28"/>
    </row>
    <row r="6" spans="1:27" s="13" customFormat="1" ht="16.8">
      <c r="A6" s="11"/>
      <c r="B6" s="27" t="s">
        <v>23</v>
      </c>
      <c r="C6" s="286" t="s">
        <v>288</v>
      </c>
      <c r="D6" s="286"/>
      <c r="E6" s="281"/>
      <c r="F6" s="282"/>
      <c r="G6" s="10" t="s">
        <v>24</v>
      </c>
      <c r="H6" s="13">
        <f>COUNTIFS($I$11:$I$9236,$H$2,$Q$11:$Q$9236,$G6)</f>
        <v>0</v>
      </c>
      <c r="I6" s="13">
        <f>COUNTIFS($I$11:$I$9236,$I$2,$Q$11:$Q$9236,$G6)</f>
        <v>0</v>
      </c>
      <c r="J6" s="13">
        <f>COUNTIFS($I$11:$I$9236,$J$2,$Q$11:$Q$9236,$G6)</f>
        <v>0</v>
      </c>
      <c r="K6" s="29">
        <f>SUM(H6:J6)</f>
        <v>0</v>
      </c>
      <c r="L6" s="20">
        <f>K6/C7</f>
        <v>0</v>
      </c>
      <c r="Q6" s="14"/>
      <c r="R6" s="15"/>
      <c r="S6" s="16"/>
      <c r="T6" s="15"/>
      <c r="U6" s="16"/>
    </row>
    <row r="7" spans="1:27" s="13" customFormat="1" ht="16.8">
      <c r="A7" s="8"/>
      <c r="B7" s="9" t="s">
        <v>25</v>
      </c>
      <c r="C7" s="289">
        <f>K7</f>
        <v>38</v>
      </c>
      <c r="D7" s="289"/>
      <c r="E7" s="281"/>
      <c r="F7" s="282"/>
      <c r="G7" s="30" t="s">
        <v>8</v>
      </c>
      <c r="H7" s="30">
        <f>COUNTIFS(F11:F8799, "&lt;&gt;" &amp; "",I11:I8799,H2)</f>
        <v>19</v>
      </c>
      <c r="I7" s="30">
        <f>COUNTIFS(F11:F8799, "&lt;&gt;" &amp; "",I11:I8799,I2)</f>
        <v>19</v>
      </c>
      <c r="J7" s="30">
        <f>COUNTIFS(F11:F8799, "&lt;&gt;" &amp; "",I11:I8799,J2)</f>
        <v>0</v>
      </c>
      <c r="K7" s="30">
        <f>SUM(K3:K6)</f>
        <v>38</v>
      </c>
      <c r="L7" s="20">
        <f>SUM(L3:L6)</f>
        <v>1</v>
      </c>
      <c r="Q7" s="14"/>
      <c r="R7" s="15"/>
      <c r="S7" s="16"/>
      <c r="T7" s="15"/>
      <c r="U7" s="16"/>
    </row>
    <row r="9" spans="1:27" s="34" customFormat="1">
      <c r="A9" s="273" t="s">
        <v>26</v>
      </c>
      <c r="B9" s="273" t="s">
        <v>27</v>
      </c>
      <c r="C9" s="273" t="s">
        <v>28</v>
      </c>
      <c r="D9" s="273" t="s">
        <v>29</v>
      </c>
      <c r="E9" s="273" t="s">
        <v>30</v>
      </c>
      <c r="F9" s="273" t="s">
        <v>31</v>
      </c>
      <c r="G9" s="273" t="s">
        <v>32</v>
      </c>
      <c r="H9" s="273" t="s">
        <v>33</v>
      </c>
      <c r="I9" s="273" t="s">
        <v>34</v>
      </c>
      <c r="J9" s="272" t="s">
        <v>35</v>
      </c>
      <c r="K9" s="272"/>
      <c r="L9" s="272"/>
      <c r="M9" s="274" t="s">
        <v>36</v>
      </c>
      <c r="N9" s="275"/>
      <c r="O9" s="276"/>
      <c r="P9" s="31"/>
      <c r="Q9" s="277" t="s">
        <v>37</v>
      </c>
      <c r="R9" s="273" t="s">
        <v>38</v>
      </c>
      <c r="S9" s="273" t="s">
        <v>39</v>
      </c>
      <c r="T9" s="273" t="s">
        <v>40</v>
      </c>
      <c r="U9" s="273" t="s">
        <v>41</v>
      </c>
      <c r="V9" s="33"/>
    </row>
    <row r="10" spans="1:27" s="34" customFormat="1">
      <c r="A10" s="273"/>
      <c r="B10" s="273"/>
      <c r="C10" s="273"/>
      <c r="D10" s="273"/>
      <c r="E10" s="273"/>
      <c r="F10" s="273"/>
      <c r="G10" s="273"/>
      <c r="H10" s="273"/>
      <c r="I10" s="273"/>
      <c r="J10" s="31" t="s">
        <v>42</v>
      </c>
      <c r="K10" s="31" t="s">
        <v>43</v>
      </c>
      <c r="L10" s="31" t="s">
        <v>44</v>
      </c>
      <c r="M10" s="31" t="s">
        <v>42</v>
      </c>
      <c r="N10" s="31" t="s">
        <v>43</v>
      </c>
      <c r="O10" s="31" t="s">
        <v>44</v>
      </c>
      <c r="P10" s="32" t="s">
        <v>45</v>
      </c>
      <c r="Q10" s="277"/>
      <c r="R10" s="273"/>
      <c r="S10" s="273"/>
      <c r="T10" s="273"/>
      <c r="U10" s="273"/>
      <c r="V10" s="33"/>
    </row>
    <row r="11" spans="1:27" s="43" customFormat="1" ht="28.8" customHeight="1">
      <c r="A11" s="35" t="str">
        <f>IF(F11="","",($F$2&amp;"-"&amp;ROW()-13-COUNTBLANK($F11:$F11)))</f>
        <v/>
      </c>
      <c r="B11" s="36" t="s">
        <v>46</v>
      </c>
      <c r="C11" s="268" t="s">
        <v>47</v>
      </c>
      <c r="D11" s="268"/>
      <c r="E11" s="268"/>
      <c r="F11" s="268"/>
      <c r="G11" s="37"/>
      <c r="H11" s="38"/>
      <c r="I11" s="37"/>
      <c r="J11" s="39"/>
      <c r="K11" s="39"/>
      <c r="L11" s="39"/>
      <c r="M11" s="39"/>
      <c r="N11" s="39"/>
      <c r="O11" s="39"/>
      <c r="P11" s="39"/>
      <c r="Q11" s="40" t="str">
        <f>IF(OR(IF(L11="",IF(K11="",IF(J11="","",J11),K11),L11)="Fail",IF(O11="",IF(N11="",IF(M11="","",M11),N11),O11)="Fail")=TRUE,"Fail",
IF(OR(IF(L11="",IF(K11="",IF(J11="","",J11),K11),L11)="N/A",IF(O11="",IF(N11="",IF(M11="","",M11),N11),O11)="N/A")=TRUE,"N/A",
IF(OR(IF(L11="",IF(K11="",IF(J11="","",J11),K11),L11)="Untested",IF(O11="",IF(N11="",IF(M11="","",M11),N11),O11)="Untested")=TRUE,"Untested",
IF(AND(IF(L11="",IF(K11="",IF(J11="","",J11),K11),L11)="",IF(O11="",IF(N11="",IF(M11="","",M11),N11),O11)="")=TRUE,"","Pass"))))</f>
        <v/>
      </c>
      <c r="R11" s="35"/>
      <c r="S11" s="41"/>
      <c r="T11" s="41"/>
      <c r="U11" s="37"/>
      <c r="V11" s="42"/>
    </row>
    <row r="12" spans="1:27" s="51" customFormat="1">
      <c r="A12" s="44" t="str">
        <f>IF(F12="","",($F$2&amp;"-"&amp;ROW()-13-COUNTBLANK($F12:$F12)))</f>
        <v/>
      </c>
      <c r="B12" s="45" t="s">
        <v>265</v>
      </c>
      <c r="C12" s="45"/>
      <c r="D12" s="45"/>
      <c r="E12" s="44"/>
      <c r="F12" s="45"/>
      <c r="G12" s="46"/>
      <c r="H12" s="47"/>
      <c r="I12" s="46"/>
      <c r="J12" s="48"/>
      <c r="K12" s="48"/>
      <c r="L12" s="48"/>
      <c r="M12" s="48"/>
      <c r="N12" s="48"/>
      <c r="O12" s="48"/>
      <c r="P12" s="48"/>
      <c r="Q12" s="40" t="str">
        <f>IF(OR(IF(L12="",IF(K12="",IF(J12="","",J12),K12),L12)="Fail",IF(O12="",IF(N12="",IF(M12="","",M12),N12),O12)="Fail")=TRUE,"Fail",
IF(OR(IF(L12="",IF(K12="",IF(J12="","",J12),K12),L12)="N/A",IF(O12="",IF(N12="",IF(M12="","",M12),N12),O12)="N/A")=TRUE,"N/A",
IF(OR(IF(L12="",IF(K12="",IF(J12="","",J12),K12),L12)="Untested",IF(O12="",IF(N12="",IF(M12="","",M12),N12),O12)="Untested")=TRUE,"Untested",
IF(AND(IF(L12="",IF(K12="",IF(J12="","",J12),K12),L12)="",IF(O12="",IF(N12="",IF(M12="","",M12),N12),O12)="")=TRUE,"","Pass"))))</f>
        <v/>
      </c>
      <c r="R12" s="44"/>
      <c r="S12" s="49"/>
      <c r="T12" s="49"/>
      <c r="U12" s="46"/>
      <c r="V12" s="50"/>
    </row>
    <row r="13" spans="1:27" s="59" customFormat="1">
      <c r="A13" s="52" t="str">
        <f>IF(F13="","",($F$2&amp;"-"&amp;ROW()-13-COUNTBLANK($F13:$F13)))</f>
        <v/>
      </c>
      <c r="B13" s="53" t="s">
        <v>289</v>
      </c>
      <c r="C13" s="53"/>
      <c r="D13" s="53"/>
      <c r="E13" s="52"/>
      <c r="F13" s="53"/>
      <c r="G13" s="54"/>
      <c r="H13" s="55"/>
      <c r="I13" s="54"/>
      <c r="J13" s="56"/>
      <c r="K13" s="56"/>
      <c r="L13" s="56"/>
      <c r="M13" s="56"/>
      <c r="N13" s="56"/>
      <c r="O13" s="56"/>
      <c r="P13" s="56"/>
      <c r="Q13" s="40" t="str">
        <f>IF(OR(IF(L13="",IF(K13="",IF(J13="","",J13),K13),L13)="Fail",IF(O13="",IF(N13="",IF(M13="","",M13),N13),O13)="Fail")=TRUE,"Fail",
IF(OR(IF(L13="",IF(K13="",IF(J13="","",J13),K13),L13)="N/A",IF(O13="",IF(N13="",IF(M13="","",M13),N13),O13)="N/A")=TRUE,"N/A",
IF(OR(IF(L13="",IF(K13="",IF(J13="","",J13),K13),L13)="Untested",IF(O13="",IF(N13="",IF(M13="","",M13),N13),O13)="Untested")=TRUE,"Untested",
IF(AND(IF(L13="",IF(K13="",IF(J13="","",J13),K13),L13)="",IF(O13="",IF(N13="",IF(M13="","",M13),N13),O13)="")=TRUE,"","Pass"))))</f>
        <v/>
      </c>
      <c r="R13" s="52"/>
      <c r="S13" s="57"/>
      <c r="T13" s="57"/>
      <c r="U13" s="54"/>
      <c r="V13" s="58"/>
    </row>
    <row r="14" spans="1:27" s="67" customFormat="1">
      <c r="A14" s="60" t="str">
        <f>IF(F14="","",($F$2&amp;"-"&amp;ROW()-13-COUNTBLANK($F14:$F14)))</f>
        <v/>
      </c>
      <c r="B14" s="61" t="s">
        <v>290</v>
      </c>
      <c r="C14" s="61"/>
      <c r="D14" s="61"/>
      <c r="E14" s="60"/>
      <c r="F14" s="61"/>
      <c r="G14" s="62"/>
      <c r="H14" s="63"/>
      <c r="I14" s="62"/>
      <c r="J14" s="64"/>
      <c r="K14" s="64"/>
      <c r="L14" s="64"/>
      <c r="M14" s="64"/>
      <c r="N14" s="64"/>
      <c r="O14" s="64"/>
      <c r="P14" s="64"/>
      <c r="Q14" s="40" t="str">
        <f>IF(OR(IF(L14="",IF(K14="",IF(J14="","",J14),K14),L14)="Fail",IF(O14="",IF(N14="",IF(M14="","",M14),N14),O14)="Fail")=TRUE,"Fail",
IF(OR(IF(L14="",IF(K14="",IF(J14="","",J14),K14),L14)="N/A",IF(O14="",IF(N14="",IF(M14="","",M14),N14),O14)="N/A")=TRUE,"N/A",
IF(OR(IF(L14="",IF(K14="",IF(J14="","",J14),K14),L14)="Untested",IF(O14="",IF(N14="",IF(M14="","",M14),N14),O14)="Untested")=TRUE,"Untested",
IF(AND(IF(L14="",IF(K14="",IF(J14="","",J14),K14),L14)="",IF(O14="",IF(N14="",IF(M14="","",M14),N14),O14)="")=TRUE,"","Pass"))))</f>
        <v/>
      </c>
      <c r="R14" s="60"/>
      <c r="S14" s="65"/>
      <c r="T14" s="65"/>
      <c r="U14" s="62"/>
      <c r="V14" s="66"/>
    </row>
    <row r="15" spans="1:27" s="43" customFormat="1" ht="132.6" customHeight="1" outlineLevel="1">
      <c r="A15" s="35" t="str">
        <f>IF(F15="","",($F$2&amp;"-"&amp;ROW()-11-COUNTBLANK($F15:F$33)))</f>
        <v/>
      </c>
      <c r="B15" s="36" t="s">
        <v>46</v>
      </c>
      <c r="C15" s="268" t="s">
        <v>309</v>
      </c>
      <c r="D15" s="269"/>
      <c r="F15" s="38"/>
      <c r="G15" s="37"/>
      <c r="I15" s="37"/>
      <c r="Q15" s="81"/>
      <c r="R15" s="35"/>
      <c r="S15" s="35"/>
      <c r="T15" s="41"/>
    </row>
    <row r="16" spans="1:27" s="43" customFormat="1" outlineLevel="1">
      <c r="A16" s="35" t="str">
        <f>IF(F16="","",($F$2&amp;"-"&amp;ROW()-13-COUNTBLANK($F16:$F16)))</f>
        <v/>
      </c>
      <c r="B16" s="68" t="s">
        <v>48</v>
      </c>
      <c r="C16" s="68"/>
      <c r="D16" s="68"/>
      <c r="E16" s="68"/>
      <c r="F16" s="68"/>
      <c r="G16" s="37"/>
      <c r="I16" s="37"/>
      <c r="J16" s="39"/>
      <c r="Q16" s="40" t="str">
        <f t="shared" ref="Q16:Q45" si="0">IF(OR(IF(L16="",IF(K16="",IF(J16="","",J16),K16),L16)="Fail",IF(O16="",IF(N16="",IF(M16="","",M16),N16),O16)="Fail")=TRUE,"Fail",
IF(OR(IF(L16="",IF(K16="",IF(J16="","",J16),K16),L16)="N/A",IF(O16="",IF(N16="",IF(M16="","",M16),N16),O16)="N/A")=TRUE,"N/A",
IF(OR(IF(L16="",IF(K16="",IF(J16="","",J16),K16),L16)="Untested",IF(O16="",IF(N16="",IF(M16="","",M16),N16),O16)="Untested")=TRUE,"Untested",
IF(AND(IF(L16="",IF(K16="",IF(J16="","",J16),K16),L16)="",IF(O16="",IF(N16="",IF(M16="","",M16),N16),O16)="")=TRUE,"","Pass"))))</f>
        <v/>
      </c>
      <c r="R16" s="37"/>
      <c r="S16" s="41"/>
      <c r="T16" s="41"/>
    </row>
    <row r="17" spans="1:22" s="43" customFormat="1" ht="92.4" customHeight="1" outlineLevel="1">
      <c r="A17" s="35" t="str">
        <f>IF(F17="","",($F$2&amp;"-"&amp;ROW()-11-COUNTBLANK($F$14:F17)))</f>
        <v>GUI-3</v>
      </c>
      <c r="B17" s="35" t="s">
        <v>48</v>
      </c>
      <c r="C17" s="35"/>
      <c r="D17" s="35" t="s">
        <v>49</v>
      </c>
      <c r="F17" s="69" t="s">
        <v>50</v>
      </c>
      <c r="G17" s="37"/>
      <c r="I17" s="37" t="s">
        <v>6</v>
      </c>
      <c r="J17" s="39" t="s">
        <v>13</v>
      </c>
      <c r="Q17" s="40" t="str">
        <f t="shared" si="0"/>
        <v>Pass</v>
      </c>
      <c r="R17" s="35"/>
      <c r="S17" s="41" t="s">
        <v>51</v>
      </c>
      <c r="T17" s="70" t="s">
        <v>308</v>
      </c>
    </row>
    <row r="18" spans="1:22" s="43" customFormat="1" ht="49.8" customHeight="1" outlineLevel="1">
      <c r="A18" s="35" t="str">
        <f>IF(F18="","",($F$2&amp;"-"&amp;ROW()-11-COUNTBLANK($F$14:F18)))</f>
        <v>GUI-4</v>
      </c>
      <c r="B18" s="35" t="s">
        <v>52</v>
      </c>
      <c r="C18" s="35"/>
      <c r="D18" s="35" t="s">
        <v>53</v>
      </c>
      <c r="F18" s="69" t="s">
        <v>54</v>
      </c>
      <c r="G18" s="37"/>
      <c r="I18" s="37" t="s">
        <v>6</v>
      </c>
      <c r="J18" s="39" t="s">
        <v>13</v>
      </c>
      <c r="K18" s="39"/>
      <c r="Q18" s="40" t="str">
        <f t="shared" si="0"/>
        <v>Pass</v>
      </c>
      <c r="R18" s="35"/>
      <c r="S18" s="41" t="s">
        <v>51</v>
      </c>
      <c r="T18" s="70" t="s">
        <v>308</v>
      </c>
    </row>
    <row r="19" spans="1:22" s="43" customFormat="1" ht="70.8" customHeight="1" outlineLevel="1">
      <c r="A19" s="35" t="str">
        <f>IF(F19="","",($F$2&amp;"-"&amp;ROW()-11-COUNTBLANK($F19:F$33)))</f>
        <v>GUI-3</v>
      </c>
      <c r="B19" s="35" t="s">
        <v>55</v>
      </c>
      <c r="C19" s="35"/>
      <c r="D19" s="35" t="s">
        <v>56</v>
      </c>
      <c r="F19" s="69" t="s">
        <v>65</v>
      </c>
      <c r="G19" s="37"/>
      <c r="I19" s="37" t="s">
        <v>6</v>
      </c>
      <c r="J19" s="39" t="s">
        <v>13</v>
      </c>
      <c r="Q19" s="40" t="str">
        <f t="shared" ref="Q19" si="1">IF(OR(IF(L19="",IF(K19="",IF(J19="","",J19),K19),L19)="Fail",IF(O19="",IF(N19="",IF(M19="","",M19),N19),O19)="Fail")=TRUE,"Fail",
IF(OR(IF(L19="",IF(K19="",IF(J19="","",J19),K19),L19)="N/A",IF(O19="",IF(N19="",IF(M19="","",M19),N19),O19)="N/A")=TRUE,"N/A",
IF(OR(IF(L19="",IF(K19="",IF(J19="","",J19),K19),L19)="Untested",IF(O19="",IF(N19="",IF(M19="","",M19),N19),O19)="Untested")=TRUE,"Untested",
IF(AND(IF(L19="",IF(K19="",IF(J19="","",J19),K19),L19)="",IF(O19="",IF(N19="",IF(M19="","",M19),N19),O19)="")=TRUE,"","Pass"))))</f>
        <v>Pass</v>
      </c>
      <c r="R19" s="37"/>
      <c r="S19" s="41" t="s">
        <v>51</v>
      </c>
      <c r="T19" s="70" t="s">
        <v>308</v>
      </c>
    </row>
    <row r="20" spans="1:22" s="43" customFormat="1" outlineLevel="1">
      <c r="A20" s="35" t="str">
        <f>IF(F20="","",($F$2&amp;"-"&amp;ROW()-11-COUNTBLANK($F$14:F20)))</f>
        <v/>
      </c>
      <c r="B20" s="71" t="s">
        <v>57</v>
      </c>
      <c r="C20" s="71"/>
      <c r="D20" s="71"/>
      <c r="E20" s="72"/>
      <c r="F20" s="71"/>
      <c r="G20" s="37"/>
      <c r="I20" s="37"/>
      <c r="J20" s="39"/>
      <c r="Q20" s="40" t="str">
        <f t="shared" si="0"/>
        <v/>
      </c>
      <c r="R20" s="37"/>
      <c r="S20" s="41"/>
      <c r="T20" s="70"/>
    </row>
    <row r="21" spans="1:22" s="43" customFormat="1" ht="69.599999999999994" customHeight="1" outlineLevel="1">
      <c r="A21" s="35" t="str">
        <f>IF(F21="","",($F$2&amp;"-"&amp;ROW()-11-COUNTBLANK($F$14:F21)))</f>
        <v>GUI-6</v>
      </c>
      <c r="B21" s="35" t="s">
        <v>61</v>
      </c>
      <c r="C21" s="35"/>
      <c r="D21" s="35" t="s">
        <v>292</v>
      </c>
      <c r="F21" s="73" t="s">
        <v>293</v>
      </c>
      <c r="G21" s="37"/>
      <c r="I21" s="37" t="s">
        <v>5</v>
      </c>
      <c r="J21" s="39" t="s">
        <v>13</v>
      </c>
      <c r="K21" s="39"/>
      <c r="Q21" s="40" t="str">
        <f t="shared" si="0"/>
        <v>Pass</v>
      </c>
      <c r="R21" s="35"/>
      <c r="S21" s="41" t="s">
        <v>51</v>
      </c>
      <c r="T21" s="70" t="s">
        <v>308</v>
      </c>
    </row>
    <row r="22" spans="1:22" s="43" customFormat="1" ht="60" customHeight="1" outlineLevel="1">
      <c r="A22" s="35" t="str">
        <f>IF(F22="","",($F$2&amp;"-"&amp;ROW()-11-COUNTBLANK($F$14:F22)))</f>
        <v>GUI-7</v>
      </c>
      <c r="B22" s="35" t="s">
        <v>159</v>
      </c>
      <c r="C22" s="35"/>
      <c r="D22" s="35" t="s">
        <v>291</v>
      </c>
      <c r="F22" s="73" t="s">
        <v>294</v>
      </c>
      <c r="G22" s="37"/>
      <c r="I22" s="37" t="s">
        <v>5</v>
      </c>
      <c r="J22" s="39" t="s">
        <v>13</v>
      </c>
      <c r="K22" s="39"/>
      <c r="Q22" s="40" t="str">
        <f t="shared" si="0"/>
        <v>Pass</v>
      </c>
      <c r="R22" s="35"/>
      <c r="S22" s="41" t="s">
        <v>51</v>
      </c>
      <c r="T22" s="70" t="s">
        <v>308</v>
      </c>
    </row>
    <row r="23" spans="1:22" s="43" customFormat="1" outlineLevel="1">
      <c r="A23" s="35" t="str">
        <f>IF(F23="","",($F$2&amp;"-"&amp;ROW()-11-COUNTBLANK($F23:F$33)))</f>
        <v/>
      </c>
      <c r="B23" s="68" t="s">
        <v>295</v>
      </c>
      <c r="C23" s="68"/>
      <c r="D23" s="68"/>
      <c r="E23" s="68"/>
      <c r="F23" s="68"/>
      <c r="G23" s="37"/>
      <c r="I23" s="37"/>
      <c r="J23" s="39"/>
      <c r="Q23" s="40" t="str">
        <f t="shared" si="0"/>
        <v/>
      </c>
      <c r="R23" s="37"/>
      <c r="S23" s="41"/>
      <c r="T23" s="70"/>
    </row>
    <row r="24" spans="1:22" s="75" customFormat="1" ht="102" customHeight="1" outlineLevel="1">
      <c r="A24" s="35" t="str">
        <f>IF(F24="","",($F$2&amp;"-"&amp;ROW()-11-COUNTBLANK($F24:F$33)))</f>
        <v>GUI-10</v>
      </c>
      <c r="B24" s="77" t="s">
        <v>296</v>
      </c>
      <c r="C24" s="35"/>
      <c r="D24" s="73" t="s">
        <v>317</v>
      </c>
      <c r="E24" s="43"/>
      <c r="F24" s="74" t="s">
        <v>318</v>
      </c>
      <c r="I24" s="37" t="s">
        <v>5</v>
      </c>
      <c r="J24" s="39" t="s">
        <v>13</v>
      </c>
      <c r="K24" s="39"/>
      <c r="L24" s="43"/>
      <c r="M24" s="43"/>
      <c r="N24" s="43"/>
      <c r="O24" s="43"/>
      <c r="P24" s="43"/>
      <c r="Q24" s="40" t="str">
        <f t="shared" si="0"/>
        <v>Pass</v>
      </c>
      <c r="S24" s="41" t="s">
        <v>51</v>
      </c>
      <c r="T24" s="70" t="s">
        <v>308</v>
      </c>
    </row>
    <row r="25" spans="1:22" s="75" customFormat="1" ht="147" customHeight="1" outlineLevel="1">
      <c r="A25" s="35" t="str">
        <f>IF(F25="","",($F$2&amp;"-"&amp;ROW()-11-COUNTBLANK($F25:F$33)))</f>
        <v>GUI-11</v>
      </c>
      <c r="B25" s="35" t="s">
        <v>297</v>
      </c>
      <c r="C25" s="35"/>
      <c r="D25" s="73" t="s">
        <v>319</v>
      </c>
      <c r="E25" s="43"/>
      <c r="F25" s="74" t="s">
        <v>320</v>
      </c>
      <c r="I25" s="37" t="s">
        <v>5</v>
      </c>
      <c r="J25" s="39" t="s">
        <v>13</v>
      </c>
      <c r="K25" s="43"/>
      <c r="L25" s="43"/>
      <c r="M25" s="43"/>
      <c r="N25" s="43"/>
      <c r="O25" s="43"/>
      <c r="P25" s="43"/>
      <c r="Q25" s="40" t="str">
        <f t="shared" si="0"/>
        <v>Pass</v>
      </c>
      <c r="R25" s="76"/>
      <c r="S25" s="41" t="s">
        <v>51</v>
      </c>
      <c r="T25" s="70" t="s">
        <v>308</v>
      </c>
    </row>
    <row r="26" spans="1:22" s="75" customFormat="1" ht="119.4" customHeight="1" outlineLevel="1">
      <c r="A26" s="35" t="str">
        <f>IF(F26="","",($F$2&amp;"-"&amp;ROW()-11-COUNTBLANK($F26:F$33)))</f>
        <v>GUI-12</v>
      </c>
      <c r="B26" s="77" t="s">
        <v>298</v>
      </c>
      <c r="C26" s="35"/>
      <c r="D26" s="73" t="s">
        <v>321</v>
      </c>
      <c r="E26" s="43"/>
      <c r="F26" s="74" t="s">
        <v>322</v>
      </c>
      <c r="I26" s="37" t="s">
        <v>5</v>
      </c>
      <c r="J26" s="39" t="s">
        <v>13</v>
      </c>
      <c r="K26" s="39"/>
      <c r="L26" s="43"/>
      <c r="M26" s="43"/>
      <c r="N26" s="43"/>
      <c r="O26" s="43"/>
      <c r="P26" s="43"/>
      <c r="Q26" s="40" t="str">
        <f t="shared" si="0"/>
        <v>Pass</v>
      </c>
      <c r="S26" s="41" t="s">
        <v>51</v>
      </c>
      <c r="T26" s="70" t="s">
        <v>308</v>
      </c>
    </row>
    <row r="27" spans="1:22" s="75" customFormat="1" ht="162" customHeight="1" outlineLevel="1">
      <c r="A27" s="35" t="str">
        <f>IF(F27="","",($F$2&amp;"-"&amp;ROW()-11-COUNTBLANK($F27:F$33)))</f>
        <v>GUI-13</v>
      </c>
      <c r="B27" s="77" t="s">
        <v>299</v>
      </c>
      <c r="C27" s="35"/>
      <c r="D27" s="73" t="s">
        <v>300</v>
      </c>
      <c r="E27" s="43"/>
      <c r="F27" s="74" t="s">
        <v>301</v>
      </c>
      <c r="I27" s="37" t="s">
        <v>5</v>
      </c>
      <c r="J27" s="39" t="s">
        <v>13</v>
      </c>
      <c r="K27" s="39"/>
      <c r="L27" s="43"/>
      <c r="M27" s="43"/>
      <c r="N27" s="43"/>
      <c r="O27" s="43"/>
      <c r="P27" s="43"/>
      <c r="Q27" s="40" t="str">
        <f t="shared" si="0"/>
        <v>Pass</v>
      </c>
      <c r="S27" s="41" t="s">
        <v>51</v>
      </c>
      <c r="T27" s="70" t="s">
        <v>308</v>
      </c>
    </row>
    <row r="28" spans="1:22" s="43" customFormat="1" outlineLevel="1">
      <c r="A28" s="35" t="str">
        <f>IF(F28="","",($F$2&amp;"-"&amp;ROW()-11-COUNTBLANK($F28:F$33)))</f>
        <v/>
      </c>
      <c r="B28" s="78" t="s">
        <v>58</v>
      </c>
      <c r="C28" s="79"/>
      <c r="D28" s="79"/>
      <c r="E28" s="79"/>
      <c r="F28" s="80"/>
      <c r="G28" s="38"/>
      <c r="H28" s="38"/>
      <c r="I28" s="39"/>
      <c r="J28" s="39"/>
      <c r="K28" s="39"/>
      <c r="L28" s="39"/>
      <c r="M28" s="39"/>
      <c r="N28" s="39"/>
      <c r="O28" s="39"/>
      <c r="P28" s="35"/>
      <c r="Q28" s="81"/>
      <c r="R28" s="35"/>
      <c r="S28" s="35"/>
      <c r="T28" s="41"/>
      <c r="U28" s="37"/>
      <c r="V28" s="42"/>
    </row>
    <row r="29" spans="1:22" s="43" customFormat="1" ht="61.2" customHeight="1" outlineLevel="1">
      <c r="A29" s="35" t="str">
        <f>IF(F29="","",($F$2&amp;"-"&amp;ROW()-11-COUNTBLANK($F29:F$33)))</f>
        <v/>
      </c>
      <c r="B29" s="36" t="s">
        <v>46</v>
      </c>
      <c r="C29" s="268" t="s">
        <v>307</v>
      </c>
      <c r="D29" s="269"/>
      <c r="F29" s="38"/>
      <c r="G29" s="37"/>
      <c r="I29" s="37"/>
      <c r="Q29" s="81"/>
      <c r="R29" s="35"/>
      <c r="S29" s="35"/>
      <c r="T29" s="41"/>
    </row>
    <row r="30" spans="1:22" s="43" customFormat="1" ht="122.4" customHeight="1" outlineLevel="1">
      <c r="A30" s="35" t="str">
        <f>IF(F30="","",($F$2&amp;"-"&amp;ROW()-11-COUNTBLANK($F30:F$33)))</f>
        <v>GUI-18</v>
      </c>
      <c r="B30" s="35" t="s">
        <v>302</v>
      </c>
      <c r="C30" s="35"/>
      <c r="D30" s="35" t="s">
        <v>305</v>
      </c>
      <c r="E30" s="35"/>
      <c r="F30" s="74" t="s">
        <v>303</v>
      </c>
      <c r="G30" s="38"/>
      <c r="H30" s="38"/>
      <c r="I30" s="39" t="s">
        <v>6</v>
      </c>
      <c r="J30" s="39" t="s">
        <v>13</v>
      </c>
      <c r="K30" s="39"/>
      <c r="L30" s="39"/>
      <c r="M30" s="39"/>
      <c r="N30" s="39"/>
      <c r="O30" s="39"/>
      <c r="P30" s="39"/>
      <c r="Q30" s="40" t="str">
        <f>IF(OR(IF(L30="",IF(K30="",IF(J30="","",J30),K30),L30)="Fail",IF(O30="",IF(N30="",IF(M30="","",M30),N30),O30)="Fail")=TRUE,"Fail",
IF(OR(IF(L30="",IF(K30="",IF(J30="","",J30),K30),L30)="N/A",IF(O30="",IF(N30="",IF(M30="","",M30),N30),O30)="N/A")=TRUE,"N/A",
IF(OR(IF(L30="",IF(K30="",IF(J30="","",J30),K30),L30)="Untested",IF(O30="",IF(N30="",IF(M30="","",M30),N30),O30)="Untested")=TRUE,"Untested",
IF(AND(IF(L30="",IF(K30="",IF(J30="","",J30),K30),L30)="",IF(O30="",IF(N30="",IF(M30="","",M30),N30),O30)="")=TRUE,"","Pass"))))</f>
        <v>Pass</v>
      </c>
      <c r="R30" s="75"/>
      <c r="S30" s="41" t="s">
        <v>51</v>
      </c>
      <c r="T30" s="70" t="s">
        <v>308</v>
      </c>
      <c r="U30" s="37"/>
      <c r="V30" s="42"/>
    </row>
    <row r="31" spans="1:22" s="43" customFormat="1" ht="276.60000000000002" customHeight="1" outlineLevel="1">
      <c r="A31" s="35" t="str">
        <f>IF(F31="","",($F$2&amp;"-"&amp;ROW()-11-COUNTBLANK($F31:F$33)))</f>
        <v>GUI-19</v>
      </c>
      <c r="B31" s="35" t="s">
        <v>304</v>
      </c>
      <c r="C31" s="35"/>
      <c r="D31" s="35" t="s">
        <v>337</v>
      </c>
      <c r="E31" s="35"/>
      <c r="F31" s="74" t="s">
        <v>336</v>
      </c>
      <c r="G31" s="38"/>
      <c r="H31" s="38"/>
      <c r="I31" s="39" t="s">
        <v>6</v>
      </c>
      <c r="J31" s="39" t="s">
        <v>13</v>
      </c>
      <c r="K31" s="39"/>
      <c r="L31" s="39"/>
      <c r="M31" s="39"/>
      <c r="N31" s="39"/>
      <c r="O31" s="39"/>
      <c r="P31" s="39"/>
      <c r="Q31" s="40" t="str">
        <f>IF(OR(IF(L31="",IF(K31="",IF(J31="","",J31),K31),L31)="Fail",IF(O31="",IF(N31="",IF(M31="","",M31),N31),O31)="Fail")=TRUE,"Fail",
IF(OR(IF(L31="",IF(K31="",IF(J31="","",J31),K31),L31)="N/A",IF(O31="",IF(N31="",IF(M31="","",M31),N31),O31)="N/A")=TRUE,"N/A",
IF(OR(IF(L31="",IF(K31="",IF(J31="","",J31),K31),L31)="Untested",IF(O31="",IF(N31="",IF(M31="","",M31),N31),O31)="Untested")=TRUE,"Untested",
IF(AND(IF(L31="",IF(K31="",IF(J31="","",J31),K31),L31)="",IF(O31="",IF(N31="",IF(M31="","",M31),N31),O31)="")=TRUE,"","Pass"))))</f>
        <v>Pass</v>
      </c>
      <c r="R31" s="75"/>
      <c r="S31" s="41" t="s">
        <v>51</v>
      </c>
      <c r="T31" s="70" t="s">
        <v>308</v>
      </c>
      <c r="U31" s="37"/>
      <c r="V31" s="42"/>
    </row>
    <row r="32" spans="1:22" s="204" customFormat="1" ht="163.80000000000001" customHeight="1" outlineLevel="1">
      <c r="A32" s="202" t="str">
        <f>IF(F32="","",($F$2&amp;"-"&amp;ROW()-11-COUNTBLANK($F32:F$33)))</f>
        <v>GUI-20</v>
      </c>
      <c r="B32" s="202" t="s">
        <v>153</v>
      </c>
      <c r="C32" s="202"/>
      <c r="D32" s="202" t="s">
        <v>59</v>
      </c>
      <c r="E32" s="202"/>
      <c r="F32" s="215" t="s">
        <v>306</v>
      </c>
      <c r="G32" s="216"/>
      <c r="H32" s="216"/>
      <c r="I32" s="205" t="s">
        <v>6</v>
      </c>
      <c r="J32" s="205" t="s">
        <v>19</v>
      </c>
      <c r="K32" s="205"/>
      <c r="L32" s="205"/>
      <c r="M32" s="205"/>
      <c r="N32" s="205"/>
      <c r="O32" s="205"/>
      <c r="P32" s="205"/>
      <c r="Q32" s="82" t="str">
        <f>IF(OR(IF(L32="",IF(K32="",IF(J32="","",J32),K32),L32)="Fail",IF(O32="",IF(N32="",IF(M32="","",M32),N32),O32)="Fail")=TRUE,"Fail",
IF(OR(IF(L32="",IF(K32="",IF(J32="","",J32),K32),L32)="N/A",IF(O32="",IF(N32="",IF(M32="","",M32),N32),O32)="N/A")=TRUE,"N/A",
IF(OR(IF(L32="",IF(K32="",IF(J32="","",J32),K32),L32)="Untested",IF(O32="",IF(N32="",IF(M32="","",M32),N32),O32)="Untested")=TRUE,"Untested",
IF(AND(IF(L32="",IF(K32="",IF(J32="","",J32),K32),L32)="",IF(O32="",IF(N32="",IF(M32="","",M32),N32),O32)="")=TRUE,"","Pass"))))</f>
        <v>Fail</v>
      </c>
      <c r="R32" s="75"/>
      <c r="S32" s="206" t="s">
        <v>51</v>
      </c>
      <c r="T32" s="207" t="s">
        <v>308</v>
      </c>
      <c r="U32" s="203" t="s">
        <v>60</v>
      </c>
      <c r="V32" s="217"/>
    </row>
    <row r="33" spans="1:22" s="67" customFormat="1">
      <c r="A33" s="60" t="str">
        <f>IF(F33="","",($F$2&amp;"-"&amp;ROW()-13-COUNTBLANK($F33:$F33)))</f>
        <v/>
      </c>
      <c r="B33" s="61" t="s">
        <v>310</v>
      </c>
      <c r="C33" s="61"/>
      <c r="D33" s="61"/>
      <c r="E33" s="60"/>
      <c r="F33" s="61"/>
      <c r="G33" s="62"/>
      <c r="H33" s="63"/>
      <c r="I33" s="62"/>
      <c r="J33" s="64"/>
      <c r="K33" s="64"/>
      <c r="L33" s="64"/>
      <c r="M33" s="64"/>
      <c r="N33" s="64"/>
      <c r="O33" s="64"/>
      <c r="P33" s="64"/>
      <c r="Q33" s="40" t="str">
        <f t="shared" si="0"/>
        <v/>
      </c>
      <c r="R33" s="60"/>
      <c r="S33" s="65"/>
      <c r="T33" s="65"/>
      <c r="U33" s="62"/>
      <c r="V33" s="66"/>
    </row>
    <row r="34" spans="1:22" s="204" customFormat="1" ht="96" customHeight="1" outlineLevel="1">
      <c r="A34" s="202" t="str">
        <f>IF(F34="","",($F$2&amp;"-"&amp;ROW()-11-COUNTBLANK($F$33:F34)))</f>
        <v/>
      </c>
      <c r="B34" s="218" t="s">
        <v>46</v>
      </c>
      <c r="C34" s="270" t="s">
        <v>311</v>
      </c>
      <c r="D34" s="271"/>
      <c r="F34" s="216"/>
      <c r="G34" s="203"/>
      <c r="I34" s="203"/>
      <c r="Q34" s="202"/>
      <c r="R34" s="202"/>
      <c r="S34" s="202"/>
      <c r="T34" s="206"/>
    </row>
    <row r="35" spans="1:22" s="43" customFormat="1" outlineLevel="1">
      <c r="A35" s="35" t="str">
        <f>IF(F35="","",($F$2&amp;"-"&amp;ROW()-13-COUNTBLANK($F35:$F35)))</f>
        <v/>
      </c>
      <c r="B35" s="68" t="s">
        <v>48</v>
      </c>
      <c r="C35" s="68"/>
      <c r="D35" s="68"/>
      <c r="E35" s="68"/>
      <c r="F35" s="68"/>
      <c r="G35" s="37"/>
      <c r="I35" s="37"/>
      <c r="J35" s="39"/>
      <c r="Q35" s="40" t="str">
        <f t="shared" si="0"/>
        <v/>
      </c>
      <c r="R35" s="37"/>
      <c r="S35" s="41"/>
      <c r="T35" s="41"/>
    </row>
    <row r="36" spans="1:22" s="43" customFormat="1" ht="116.4" customHeight="1" outlineLevel="1">
      <c r="A36" s="35" t="str">
        <f>IF(F36="","",($F$2&amp;"-"&amp;ROW()-11-COUNTBLANK($F$33:F36)))</f>
        <v>GUI-22</v>
      </c>
      <c r="B36" s="35" t="s">
        <v>48</v>
      </c>
      <c r="C36" s="35"/>
      <c r="D36" s="35" t="s">
        <v>49</v>
      </c>
      <c r="F36" s="69" t="s">
        <v>50</v>
      </c>
      <c r="G36" s="37"/>
      <c r="I36" s="37" t="s">
        <v>6</v>
      </c>
      <c r="J36" s="39" t="s">
        <v>13</v>
      </c>
      <c r="Q36" s="40" t="str">
        <f t="shared" si="0"/>
        <v>Pass</v>
      </c>
      <c r="R36" s="35"/>
      <c r="S36" s="41" t="s">
        <v>51</v>
      </c>
      <c r="T36" s="70" t="s">
        <v>341</v>
      </c>
    </row>
    <row r="37" spans="1:22" s="43" customFormat="1" ht="55.8" customHeight="1" outlineLevel="1">
      <c r="A37" s="35" t="str">
        <f>IF(F37="","",($F$2&amp;"-"&amp;ROW()-11-COUNTBLANK($F$33:F37)))</f>
        <v>GUI-23</v>
      </c>
      <c r="B37" s="35" t="s">
        <v>52</v>
      </c>
      <c r="C37" s="35"/>
      <c r="D37" s="35" t="s">
        <v>53</v>
      </c>
      <c r="F37" s="69" t="s">
        <v>64</v>
      </c>
      <c r="G37" s="37"/>
      <c r="I37" s="37" t="s">
        <v>6</v>
      </c>
      <c r="J37" s="39" t="s">
        <v>13</v>
      </c>
      <c r="K37" s="39"/>
      <c r="Q37" s="40" t="str">
        <f t="shared" si="0"/>
        <v>Pass</v>
      </c>
      <c r="R37" s="35"/>
      <c r="S37" s="41" t="s">
        <v>51</v>
      </c>
      <c r="T37" s="70" t="s">
        <v>341</v>
      </c>
    </row>
    <row r="38" spans="1:22" s="43" customFormat="1" ht="70.8" customHeight="1" outlineLevel="1">
      <c r="A38" s="35" t="str">
        <f>IF(F38="","",($F$2&amp;"-"&amp;ROW()-11-COUNTBLANK($F$33:F38)))</f>
        <v>GUI-24</v>
      </c>
      <c r="B38" s="35" t="s">
        <v>55</v>
      </c>
      <c r="C38" s="35"/>
      <c r="D38" s="35" t="s">
        <v>56</v>
      </c>
      <c r="F38" s="69" t="s">
        <v>65</v>
      </c>
      <c r="G38" s="37"/>
      <c r="I38" s="37" t="s">
        <v>6</v>
      </c>
      <c r="J38" s="39" t="s">
        <v>13</v>
      </c>
      <c r="Q38" s="40" t="str">
        <f t="shared" si="0"/>
        <v>Pass</v>
      </c>
      <c r="R38" s="37"/>
      <c r="S38" s="41" t="s">
        <v>51</v>
      </c>
      <c r="T38" s="70" t="s">
        <v>341</v>
      </c>
    </row>
    <row r="39" spans="1:22" s="43" customFormat="1" outlineLevel="1">
      <c r="A39" s="35" t="str">
        <f>IF(F39="","",($F$2&amp;"-"&amp;ROW()-11-COUNTBLANK($F$33:F39)))</f>
        <v/>
      </c>
      <c r="B39" s="71" t="s">
        <v>57</v>
      </c>
      <c r="C39" s="71"/>
      <c r="D39" s="71"/>
      <c r="E39" s="72"/>
      <c r="F39" s="71"/>
      <c r="G39" s="37"/>
      <c r="I39" s="37"/>
      <c r="J39" s="39"/>
      <c r="Q39" s="40" t="str">
        <f t="shared" si="0"/>
        <v/>
      </c>
      <c r="R39" s="37"/>
      <c r="S39" s="41"/>
      <c r="T39" s="70"/>
    </row>
    <row r="40" spans="1:22" s="43" customFormat="1" ht="100.2" customHeight="1" outlineLevel="1">
      <c r="A40" s="35" t="str">
        <f>IF(F40="","",($F$2&amp;"-"&amp;ROW()-11-COUNTBLANK($F$33:F40)))</f>
        <v>GUI-25</v>
      </c>
      <c r="B40" s="35" t="s">
        <v>61</v>
      </c>
      <c r="C40" s="35"/>
      <c r="D40" s="35" t="s">
        <v>151</v>
      </c>
      <c r="F40" s="73" t="s">
        <v>312</v>
      </c>
      <c r="G40" s="37"/>
      <c r="I40" s="37" t="s">
        <v>5</v>
      </c>
      <c r="J40" s="39" t="s">
        <v>13</v>
      </c>
      <c r="K40" s="39"/>
      <c r="Q40" s="40" t="str">
        <f t="shared" si="0"/>
        <v>Pass</v>
      </c>
      <c r="R40" s="35"/>
      <c r="S40" s="41" t="s">
        <v>51</v>
      </c>
      <c r="T40" s="70" t="s">
        <v>341</v>
      </c>
    </row>
    <row r="41" spans="1:22" s="43" customFormat="1" ht="44.4" customHeight="1" outlineLevel="1">
      <c r="A41" s="35" t="str">
        <f>IF(F41="","",($F$2&amp;"-"&amp;ROW()-11-COUNTBLANK($F$33:F41)))</f>
        <v>GUI-26</v>
      </c>
      <c r="B41" s="35" t="s">
        <v>61</v>
      </c>
      <c r="C41" s="35"/>
      <c r="D41" s="35" t="s">
        <v>62</v>
      </c>
      <c r="F41" s="73" t="s">
        <v>63</v>
      </c>
      <c r="G41" s="37"/>
      <c r="I41" s="37" t="s">
        <v>5</v>
      </c>
      <c r="J41" s="39" t="s">
        <v>13</v>
      </c>
      <c r="K41" s="39"/>
      <c r="Q41" s="40" t="str">
        <f t="shared" si="0"/>
        <v>Pass</v>
      </c>
      <c r="R41" s="35"/>
      <c r="S41" s="41" t="s">
        <v>51</v>
      </c>
      <c r="T41" s="70" t="s">
        <v>341</v>
      </c>
    </row>
    <row r="42" spans="1:22" s="43" customFormat="1" outlineLevel="1">
      <c r="A42" s="35" t="str">
        <f>IF(F42="","",($F$2&amp;"-"&amp;ROW()-11-COUNTBLANK($F$33:F42)))</f>
        <v/>
      </c>
      <c r="B42" s="68" t="s">
        <v>313</v>
      </c>
      <c r="C42" s="68"/>
      <c r="D42" s="68"/>
      <c r="E42" s="68"/>
      <c r="F42" s="68"/>
      <c r="G42" s="37"/>
      <c r="I42" s="37"/>
      <c r="J42" s="39"/>
      <c r="Q42" s="40" t="str">
        <f t="shared" ref="Q42:Q43" si="2">IF(OR(IF(L42="",IF(K42="",IF(J42="","",J42),K42),L42)="Fail",IF(O42="",IF(N42="",IF(M42="","",M42),N42),O42)="Fail")=TRUE,"Fail",
IF(OR(IF(L42="",IF(K42="",IF(J42="","",J42),K42),L42)="N/A",IF(O42="",IF(N42="",IF(M42="","",M42),N42),O42)="N/A")=TRUE,"N/A",
IF(OR(IF(L42="",IF(K42="",IF(J42="","",J42),K42),L42)="Untested",IF(O42="",IF(N42="",IF(M42="","",M42),N42),O42)="Untested")=TRUE,"Untested",
IF(AND(IF(L42="",IF(K42="",IF(J42="","",J42),K42),L42)="",IF(O42="",IF(N42="",IF(M42="","",M42),N42),O42)="")=TRUE,"","Pass"))))</f>
        <v/>
      </c>
      <c r="R42" s="37"/>
      <c r="S42" s="41"/>
      <c r="T42" s="70"/>
    </row>
    <row r="43" spans="1:22" s="75" customFormat="1" ht="150.6" customHeight="1" outlineLevel="1">
      <c r="A43" s="202" t="str">
        <f>IF(F43="","",($F$2&amp;"-"&amp;ROW()-11-COUNTBLANK($F$33:F43)))</f>
        <v>GUI-27</v>
      </c>
      <c r="B43" s="219" t="s">
        <v>314</v>
      </c>
      <c r="C43" s="202"/>
      <c r="D43" s="220" t="s">
        <v>315</v>
      </c>
      <c r="E43" s="204"/>
      <c r="F43" s="215" t="s">
        <v>316</v>
      </c>
      <c r="I43" s="203" t="s">
        <v>5</v>
      </c>
      <c r="J43" s="205" t="s">
        <v>13</v>
      </c>
      <c r="K43" s="205"/>
      <c r="L43" s="204"/>
      <c r="M43" s="204"/>
      <c r="N43" s="204"/>
      <c r="O43" s="204"/>
      <c r="P43" s="204"/>
      <c r="Q43" s="40" t="str">
        <f t="shared" si="2"/>
        <v>Pass</v>
      </c>
      <c r="S43" s="206" t="s">
        <v>51</v>
      </c>
      <c r="T43" s="207" t="s">
        <v>341</v>
      </c>
    </row>
    <row r="44" spans="1:22" s="75" customFormat="1" ht="70.8" customHeight="1" outlineLevel="1">
      <c r="A44" s="35" t="str">
        <f>IF(F44="","",($F$2&amp;"-"&amp;ROW()-11-COUNTBLANK($F$33:F44)))</f>
        <v>GUI-28</v>
      </c>
      <c r="B44" s="35" t="s">
        <v>152</v>
      </c>
      <c r="C44" s="35"/>
      <c r="D44" s="73" t="s">
        <v>323</v>
      </c>
      <c r="E44" s="43"/>
      <c r="F44" s="74" t="s">
        <v>318</v>
      </c>
      <c r="I44" s="37" t="s">
        <v>5</v>
      </c>
      <c r="J44" s="39" t="s">
        <v>13</v>
      </c>
      <c r="K44" s="43"/>
      <c r="L44" s="43"/>
      <c r="M44" s="43"/>
      <c r="N44" s="43"/>
      <c r="O44" s="43"/>
      <c r="P44" s="43"/>
      <c r="Q44" s="40" t="str">
        <f t="shared" si="0"/>
        <v>Pass</v>
      </c>
      <c r="R44" s="76"/>
      <c r="S44" s="41" t="s">
        <v>51</v>
      </c>
      <c r="T44" s="70" t="s">
        <v>341</v>
      </c>
    </row>
    <row r="45" spans="1:22" s="75" customFormat="1" ht="162" customHeight="1" outlineLevel="1">
      <c r="A45" s="35" t="str">
        <f>IF(F45="","",($F$2&amp;"-"&amp;ROW()-11-COUNTBLANK($F$33:F45)))</f>
        <v>GUI-29</v>
      </c>
      <c r="B45" s="77" t="s">
        <v>324</v>
      </c>
      <c r="C45" s="35"/>
      <c r="D45" s="73" t="s">
        <v>325</v>
      </c>
      <c r="E45" s="43"/>
      <c r="F45" s="74" t="s">
        <v>326</v>
      </c>
      <c r="I45" s="37" t="s">
        <v>5</v>
      </c>
      <c r="J45" s="39" t="s">
        <v>13</v>
      </c>
      <c r="K45" s="39"/>
      <c r="L45" s="43"/>
      <c r="M45" s="43"/>
      <c r="N45" s="43"/>
      <c r="O45" s="43"/>
      <c r="P45" s="43"/>
      <c r="Q45" s="40" t="str">
        <f t="shared" si="0"/>
        <v>Pass</v>
      </c>
      <c r="S45" s="41" t="s">
        <v>51</v>
      </c>
      <c r="T45" s="70" t="s">
        <v>341</v>
      </c>
    </row>
    <row r="46" spans="1:22" s="75" customFormat="1" ht="162" customHeight="1" outlineLevel="1">
      <c r="A46" s="35" t="str">
        <f>IF(F46="","",($F$2&amp;"-"&amp;ROW()-11-COUNTBLANK($F$33:F46)))</f>
        <v>GUI-30</v>
      </c>
      <c r="B46" s="77" t="s">
        <v>327</v>
      </c>
      <c r="C46" s="35"/>
      <c r="D46" s="73" t="s">
        <v>328</v>
      </c>
      <c r="E46" s="43"/>
      <c r="F46" s="74" t="s">
        <v>329</v>
      </c>
      <c r="I46" s="37" t="s">
        <v>5</v>
      </c>
      <c r="J46" s="39" t="s">
        <v>13</v>
      </c>
      <c r="K46" s="39"/>
      <c r="L46" s="43"/>
      <c r="M46" s="43"/>
      <c r="N46" s="43"/>
      <c r="O46" s="43"/>
      <c r="P46" s="43"/>
      <c r="Q46" s="40" t="str">
        <f t="shared" ref="Q46" si="3">IF(OR(IF(L46="",IF(K46="",IF(J46="","",J46),K46),L46)="Fail",IF(O46="",IF(N46="",IF(M46="","",M46),N46),O46)="Fail")=TRUE,"Fail",
IF(OR(IF(L46="",IF(K46="",IF(J46="","",J46),K46),L46)="N/A",IF(O46="",IF(N46="",IF(M46="","",M46),N46),O46)="N/A")=TRUE,"N/A",
IF(OR(IF(L46="",IF(K46="",IF(J46="","",J46),K46),L46)="Untested",IF(O46="",IF(N46="",IF(M46="","",M46),N46),O46)="Untested")=TRUE,"Untested",
IF(AND(IF(L46="",IF(K46="",IF(J46="","",J46),K46),L46)="",IF(O46="",IF(N46="",IF(M46="","",M46),N46),O46)="")=TRUE,"","Pass"))))</f>
        <v>Pass</v>
      </c>
      <c r="S46" s="41" t="s">
        <v>51</v>
      </c>
      <c r="T46" s="70" t="s">
        <v>341</v>
      </c>
    </row>
    <row r="47" spans="1:22" s="75" customFormat="1" ht="210" customHeight="1" outlineLevel="1">
      <c r="A47" s="35" t="str">
        <f>IF(F47="","",($F$2&amp;"-"&amp;ROW()-11-COUNTBLANK($F$33:F47)))</f>
        <v>GUI-31</v>
      </c>
      <c r="B47" s="77" t="s">
        <v>330</v>
      </c>
      <c r="C47" s="35"/>
      <c r="D47" s="73" t="s">
        <v>331</v>
      </c>
      <c r="E47" s="43"/>
      <c r="F47" s="74" t="s">
        <v>301</v>
      </c>
      <c r="I47" s="37" t="s">
        <v>5</v>
      </c>
      <c r="J47" s="39" t="s">
        <v>13</v>
      </c>
      <c r="K47" s="39"/>
      <c r="L47" s="43"/>
      <c r="M47" s="43"/>
      <c r="N47" s="43"/>
      <c r="O47" s="43"/>
      <c r="P47" s="43"/>
      <c r="Q47" s="40" t="str">
        <f t="shared" ref="Q47" si="4">IF(OR(IF(L47="",IF(K47="",IF(J47="","",J47),K47),L47)="Fail",IF(O47="",IF(N47="",IF(M47="","",M47),N47),O47)="Fail")=TRUE,"Fail",
IF(OR(IF(L47="",IF(K47="",IF(J47="","",J47),K47),L47)="N/A",IF(O47="",IF(N47="",IF(M47="","",M47),N47),O47)="N/A")=TRUE,"N/A",
IF(OR(IF(L47="",IF(K47="",IF(J47="","",J47),K47),L47)="Untested",IF(O47="",IF(N47="",IF(M47="","",M47),N47),O47)="Untested")=TRUE,"Untested",
IF(AND(IF(L47="",IF(K47="",IF(J47="","",J47),K47),L47)="",IF(O47="",IF(N47="",IF(M47="","",M47),N47),O47)="")=TRUE,"","Pass"))))</f>
        <v>Pass</v>
      </c>
      <c r="S47" s="41" t="s">
        <v>51</v>
      </c>
      <c r="T47" s="70" t="s">
        <v>341</v>
      </c>
    </row>
    <row r="48" spans="1:22" s="43" customFormat="1" outlineLevel="1">
      <c r="A48" s="35" t="str">
        <f>IF(F48="","",($F$2&amp;"-"&amp;ROW()-11-COUNTBLANK($F$33:F48)))</f>
        <v/>
      </c>
      <c r="B48" s="78" t="s">
        <v>58</v>
      </c>
      <c r="C48" s="79"/>
      <c r="D48" s="79"/>
      <c r="E48" s="79"/>
      <c r="F48" s="80"/>
      <c r="G48" s="38"/>
      <c r="H48" s="38"/>
      <c r="I48" s="39"/>
      <c r="J48" s="39"/>
      <c r="K48" s="39"/>
      <c r="L48" s="39"/>
      <c r="M48" s="39"/>
      <c r="N48" s="39"/>
      <c r="O48" s="39"/>
      <c r="P48" s="35"/>
      <c r="Q48" s="81"/>
      <c r="R48" s="35"/>
      <c r="S48" s="35"/>
      <c r="T48" s="41"/>
      <c r="U48" s="37"/>
      <c r="V48" s="42"/>
    </row>
    <row r="49" spans="1:22" s="43" customFormat="1" ht="61.2" customHeight="1" outlineLevel="1">
      <c r="A49" s="35" t="str">
        <f>IF(F49="","",($F$2&amp;"-"&amp;ROW()-11-COUNTBLANK($F$33:F49)))</f>
        <v/>
      </c>
      <c r="B49" s="36" t="s">
        <v>46</v>
      </c>
      <c r="C49" s="268" t="s">
        <v>333</v>
      </c>
      <c r="D49" s="269"/>
      <c r="F49" s="38"/>
      <c r="G49" s="37"/>
      <c r="I49" s="37"/>
      <c r="Q49" s="81"/>
      <c r="R49" s="35"/>
      <c r="S49" s="35"/>
      <c r="T49" s="41"/>
    </row>
    <row r="50" spans="1:22" s="43" customFormat="1" ht="77.400000000000006" customHeight="1" outlineLevel="1">
      <c r="A50" s="35" t="str">
        <f>IF(F50="","",($F$2&amp;"-"&amp;ROW()-11-COUNTBLANK($F$33:F50)))</f>
        <v>GUI-32</v>
      </c>
      <c r="B50" s="35" t="s">
        <v>155</v>
      </c>
      <c r="C50" s="35"/>
      <c r="D50" s="35" t="s">
        <v>334</v>
      </c>
      <c r="E50" s="35"/>
      <c r="F50" s="74" t="s">
        <v>332</v>
      </c>
      <c r="G50" s="38"/>
      <c r="H50" s="38"/>
      <c r="I50" s="39" t="s">
        <v>6</v>
      </c>
      <c r="J50" s="39" t="s">
        <v>13</v>
      </c>
      <c r="K50" s="39"/>
      <c r="L50" s="39"/>
      <c r="M50" s="39"/>
      <c r="N50" s="39"/>
      <c r="O50" s="39"/>
      <c r="P50" s="39"/>
      <c r="Q50" s="40" t="str">
        <f t="shared" ref="Q50:Q53" si="5">IF(OR(IF(L50="",IF(K50="",IF(J50="","",J50),K50),L50)="Fail",IF(O50="",IF(N50="",IF(M50="","",M50),N50),O50)="Fail")=TRUE,"Fail",
IF(OR(IF(L50="",IF(K50="",IF(J50="","",J50),K50),L50)="N/A",IF(O50="",IF(N50="",IF(M50="","",M50),N50),O50)="N/A")=TRUE,"N/A",
IF(OR(IF(L50="",IF(K50="",IF(J50="","",J50),K50),L50)="Untested",IF(O50="",IF(N50="",IF(M50="","",M50),N50),O50)="Untested")=TRUE,"Untested",
IF(AND(IF(L50="",IF(K50="",IF(J50="","",J50),K50),L50)="",IF(O50="",IF(N50="",IF(M50="","",M50),N50),O50)="")=TRUE,"","Pass"))))</f>
        <v>Pass</v>
      </c>
      <c r="R50" s="75"/>
      <c r="S50" s="41" t="s">
        <v>51</v>
      </c>
      <c r="T50" s="70" t="s">
        <v>341</v>
      </c>
      <c r="U50" s="37"/>
      <c r="V50" s="42"/>
    </row>
    <row r="51" spans="1:22" s="204" customFormat="1" ht="158.4" customHeight="1" outlineLevel="1">
      <c r="A51" s="202" t="str">
        <f>IF(F51="","",($F$2&amp;"-"&amp;ROW()-11-COUNTBLANK($F$33:F51)))</f>
        <v>GUI-33</v>
      </c>
      <c r="B51" s="202" t="s">
        <v>156</v>
      </c>
      <c r="C51" s="202"/>
      <c r="D51" s="202" t="s">
        <v>335</v>
      </c>
      <c r="E51" s="202"/>
      <c r="F51" s="215" t="s">
        <v>338</v>
      </c>
      <c r="G51" s="216"/>
      <c r="H51" s="216"/>
      <c r="I51" s="205" t="s">
        <v>6</v>
      </c>
      <c r="J51" s="205" t="s">
        <v>13</v>
      </c>
      <c r="K51" s="205"/>
      <c r="L51" s="205"/>
      <c r="M51" s="205"/>
      <c r="N51" s="205"/>
      <c r="O51" s="205"/>
      <c r="P51" s="205"/>
      <c r="Q51" s="40" t="str">
        <f t="shared" si="5"/>
        <v>Pass</v>
      </c>
      <c r="R51" s="75"/>
      <c r="S51" s="206" t="s">
        <v>51</v>
      </c>
      <c r="T51" s="207" t="s">
        <v>341</v>
      </c>
      <c r="U51" s="203"/>
      <c r="V51" s="217"/>
    </row>
    <row r="52" spans="1:22" s="231" customFormat="1" ht="158.4" customHeight="1" outlineLevel="1">
      <c r="A52" s="221" t="str">
        <f>IF(F52="","",($F$2&amp;"-"&amp;ROW()-11-COUNTBLANK($F$33:F52)))</f>
        <v>GUI-34</v>
      </c>
      <c r="B52" s="221" t="s">
        <v>156</v>
      </c>
      <c r="C52" s="221"/>
      <c r="D52" s="221" t="s">
        <v>340</v>
      </c>
      <c r="E52" s="221"/>
      <c r="F52" s="222" t="s">
        <v>339</v>
      </c>
      <c r="G52" s="223"/>
      <c r="H52" s="223"/>
      <c r="I52" s="224" t="s">
        <v>6</v>
      </c>
      <c r="J52" s="224" t="s">
        <v>19</v>
      </c>
      <c r="K52" s="224"/>
      <c r="L52" s="224"/>
      <c r="M52" s="224"/>
      <c r="N52" s="224"/>
      <c r="O52" s="224"/>
      <c r="P52" s="224"/>
      <c r="Q52" s="225" t="str">
        <f>IF(OR(IF(L52="",IF(K52="",IF(J52="","",J52),K52),L52)="Fail",IF(O52="",IF(N52="",IF(M52="","",M52),N52),O52)="Fail")=TRUE,"Fail",
IF(OR(IF(L52="",IF(K52="",IF(J52="","",J52),K52),L52)="N/A",IF(O52="",IF(N52="",IF(M52="","",M52),N52),O52)="N/A")=TRUE,"N/A",
IF(OR(IF(L52="",IF(K52="",IF(J52="","",J52),K52),L52)="Untested",IF(O52="",IF(N52="",IF(M52="","",M52),N52),O52)="Untested")=TRUE,"Untested",
IF(AND(IF(L52="",IF(K52="",IF(J52="","",J52),K52),L52)="",IF(O52="",IF(N52="",IF(M52="","",M52),N52),O52)="")=TRUE,"","Pass"))))</f>
        <v>Fail</v>
      </c>
      <c r="R52" s="226"/>
      <c r="S52" s="227" t="s">
        <v>51</v>
      </c>
      <c r="T52" s="228" t="s">
        <v>341</v>
      </c>
      <c r="U52" s="229"/>
      <c r="V52" s="230"/>
    </row>
    <row r="53" spans="1:22" s="43" customFormat="1" ht="157.80000000000001" customHeight="1" outlineLevel="1">
      <c r="A53" s="35" t="str">
        <f>IF(F53="","",($F$2&amp;"-"&amp;ROW()-11-COUNTBLANK($F$33:F53)))</f>
        <v>GUI-35</v>
      </c>
      <c r="B53" s="35" t="s">
        <v>157</v>
      </c>
      <c r="C53" s="35"/>
      <c r="D53" s="35" t="s">
        <v>59</v>
      </c>
      <c r="E53" s="35"/>
      <c r="F53" s="74" t="s">
        <v>342</v>
      </c>
      <c r="G53" s="38"/>
      <c r="H53" s="38"/>
      <c r="I53" s="39" t="s">
        <v>6</v>
      </c>
      <c r="J53" s="39" t="s">
        <v>19</v>
      </c>
      <c r="K53" s="39"/>
      <c r="L53" s="39"/>
      <c r="M53" s="39"/>
      <c r="N53" s="39"/>
      <c r="O53" s="39"/>
      <c r="P53" s="39"/>
      <c r="Q53" s="82" t="str">
        <f t="shared" si="5"/>
        <v>Fail</v>
      </c>
      <c r="R53" s="75"/>
      <c r="S53" s="41" t="s">
        <v>51</v>
      </c>
      <c r="T53" s="70" t="s">
        <v>341</v>
      </c>
      <c r="U53" s="37" t="s">
        <v>60</v>
      </c>
      <c r="V53" s="42"/>
    </row>
    <row r="54" spans="1:22" s="67" customFormat="1">
      <c r="A54" s="60" t="str">
        <f>IF(F54="","",($F$2&amp;"-"&amp;ROW()-13-COUNTBLANK($F54:$F54)))</f>
        <v/>
      </c>
      <c r="B54" s="61" t="s">
        <v>343</v>
      </c>
      <c r="C54" s="61"/>
      <c r="D54" s="61"/>
      <c r="E54" s="60"/>
      <c r="F54" s="61"/>
      <c r="G54" s="62"/>
      <c r="H54" s="63"/>
      <c r="I54" s="62"/>
      <c r="J54" s="64"/>
      <c r="K54" s="64"/>
      <c r="L54" s="64"/>
      <c r="M54" s="64"/>
      <c r="N54" s="64"/>
      <c r="O54" s="64"/>
      <c r="P54" s="64"/>
      <c r="Q54" s="40" t="str">
        <f>IF(OR(IF(L54="",IF(K54="",IF(J54="","",J54),K54),L54)="Fail",IF(O54="",IF(N54="",IF(M54="","",M54),N54),O54)="Fail")=TRUE,"Fail",
IF(OR(IF(L54="",IF(K54="",IF(J54="","",J54),K54),L54)="N/A",IF(O54="",IF(N54="",IF(M54="","",M54),N54),O54)="N/A")=TRUE,"N/A",
IF(OR(IF(L54="",IF(K54="",IF(J54="","",J54),K54),L54)="Untested",IF(O54="",IF(N54="",IF(M54="","",M54),N54),O54)="Untested")=TRUE,"Untested",
IF(AND(IF(L54="",IF(K54="",IF(J54="","",J54),K54),L54)="",IF(O54="",IF(N54="",IF(M54="","",M54),N54),O54)="")=TRUE,"","Pass"))))</f>
        <v/>
      </c>
      <c r="R54" s="60"/>
      <c r="S54" s="65"/>
      <c r="T54" s="65"/>
      <c r="U54" s="62"/>
      <c r="V54" s="66"/>
    </row>
    <row r="55" spans="1:22" s="43" customFormat="1" ht="132.6" customHeight="1" outlineLevel="1">
      <c r="A55" s="35" t="str">
        <f>IF(F55="","",($F$2&amp;"-"&amp;ROW()-11-COUNTBLANK($F$33:F55)))</f>
        <v/>
      </c>
      <c r="B55" s="36" t="s">
        <v>46</v>
      </c>
      <c r="C55" s="268" t="s">
        <v>344</v>
      </c>
      <c r="D55" s="269"/>
      <c r="F55" s="38"/>
      <c r="G55" s="37"/>
      <c r="I55" s="37"/>
      <c r="Q55" s="81"/>
      <c r="R55" s="35"/>
      <c r="S55" s="35"/>
      <c r="T55" s="41"/>
    </row>
    <row r="56" spans="1:22" s="43" customFormat="1" outlineLevel="1">
      <c r="A56" s="35" t="str">
        <f>IF(F56="","",($F$2&amp;"-"&amp;ROW()-13-COUNTBLANK($F56:$F56)))</f>
        <v/>
      </c>
      <c r="B56" s="68" t="s">
        <v>48</v>
      </c>
      <c r="C56" s="68"/>
      <c r="D56" s="68"/>
      <c r="E56" s="68"/>
      <c r="F56" s="68"/>
      <c r="G56" s="37"/>
      <c r="I56" s="37"/>
      <c r="J56" s="39"/>
      <c r="Q56" s="40" t="str">
        <f t="shared" ref="Q56:Q72" si="6">IF(OR(IF(L56="",IF(K56="",IF(J56="","",J56),K56),L56)="Fail",IF(O56="",IF(N56="",IF(M56="","",M56),N56),O56)="Fail")=TRUE,"Fail",
IF(OR(IF(L56="",IF(K56="",IF(J56="","",J56),K56),L56)="N/A",IF(O56="",IF(N56="",IF(M56="","",M56),N56),O56)="N/A")=TRUE,"N/A",
IF(OR(IF(L56="",IF(K56="",IF(J56="","",J56),K56),L56)="Untested",IF(O56="",IF(N56="",IF(M56="","",M56),N56),O56)="Untested")=TRUE,"Untested",
IF(AND(IF(L56="",IF(K56="",IF(J56="","",J56),K56),L56)="",IF(O56="",IF(N56="",IF(M56="","",M56),N56),O56)="")=TRUE,"","Pass"))))</f>
        <v/>
      </c>
      <c r="R56" s="37"/>
      <c r="S56" s="41"/>
      <c r="T56" s="41"/>
    </row>
    <row r="57" spans="1:22" s="43" customFormat="1" ht="92.4" customHeight="1" outlineLevel="1">
      <c r="A57" s="35" t="str">
        <f>IF(F57="","",($F$2&amp;"-"&amp;ROW()-11-COUNTBLANK($F$14:F57)))</f>
        <v>GUI-29</v>
      </c>
      <c r="B57" s="35" t="s">
        <v>48</v>
      </c>
      <c r="C57" s="35"/>
      <c r="D57" s="35" t="s">
        <v>49</v>
      </c>
      <c r="F57" s="69" t="s">
        <v>50</v>
      </c>
      <c r="G57" s="37"/>
      <c r="I57" s="37" t="s">
        <v>6</v>
      </c>
      <c r="J57" s="39" t="s">
        <v>13</v>
      </c>
      <c r="Q57" s="40" t="str">
        <f t="shared" si="6"/>
        <v>Pass</v>
      </c>
      <c r="R57" s="35"/>
      <c r="S57" s="41" t="s">
        <v>51</v>
      </c>
      <c r="T57" s="70" t="s">
        <v>308</v>
      </c>
    </row>
    <row r="58" spans="1:22" s="43" customFormat="1" ht="49.8" customHeight="1" outlineLevel="1">
      <c r="A58" s="35" t="str">
        <f>IF(F58="","",($F$2&amp;"-"&amp;ROW()-11-COUNTBLANK($F$14:F58)))</f>
        <v>GUI-30</v>
      </c>
      <c r="B58" s="35" t="s">
        <v>52</v>
      </c>
      <c r="C58" s="35"/>
      <c r="D58" s="35" t="s">
        <v>53</v>
      </c>
      <c r="F58" s="69" t="s">
        <v>54</v>
      </c>
      <c r="G58" s="37"/>
      <c r="I58" s="37" t="s">
        <v>6</v>
      </c>
      <c r="J58" s="39" t="s">
        <v>13</v>
      </c>
      <c r="K58" s="39"/>
      <c r="Q58" s="40" t="str">
        <f t="shared" si="6"/>
        <v>Pass</v>
      </c>
      <c r="R58" s="35"/>
      <c r="S58" s="41" t="s">
        <v>51</v>
      </c>
      <c r="T58" s="70" t="s">
        <v>308</v>
      </c>
    </row>
    <row r="59" spans="1:22" s="43" customFormat="1" ht="70.8" customHeight="1" outlineLevel="1">
      <c r="A59" s="35" t="str">
        <f>IF(F59="","",($F$2&amp;"-"&amp;ROW()-11-COUNTBLANK($F$33:F59)))</f>
        <v>GUI-38</v>
      </c>
      <c r="B59" s="35" t="s">
        <v>55</v>
      </c>
      <c r="C59" s="35"/>
      <c r="D59" s="35" t="s">
        <v>56</v>
      </c>
      <c r="F59" s="69" t="s">
        <v>65</v>
      </c>
      <c r="G59" s="37"/>
      <c r="I59" s="37" t="s">
        <v>6</v>
      </c>
      <c r="J59" s="39" t="s">
        <v>13</v>
      </c>
      <c r="Q59" s="40" t="str">
        <f t="shared" si="6"/>
        <v>Pass</v>
      </c>
      <c r="R59" s="37"/>
      <c r="S59" s="41" t="s">
        <v>51</v>
      </c>
      <c r="T59" s="70" t="s">
        <v>308</v>
      </c>
    </row>
    <row r="60" spans="1:22" s="43" customFormat="1" outlineLevel="1">
      <c r="A60" s="35" t="str">
        <f>IF(F60="","",($F$2&amp;"-"&amp;ROW()-11-COUNTBLANK($F$14:F60)))</f>
        <v/>
      </c>
      <c r="B60" s="71" t="s">
        <v>57</v>
      </c>
      <c r="C60" s="71"/>
      <c r="D60" s="71"/>
      <c r="E60" s="72"/>
      <c r="F60" s="71"/>
      <c r="G60" s="37"/>
      <c r="I60" s="37"/>
      <c r="J60" s="39"/>
      <c r="Q60" s="40" t="str">
        <f t="shared" si="6"/>
        <v/>
      </c>
      <c r="R60" s="37"/>
      <c r="S60" s="41"/>
      <c r="T60" s="70"/>
    </row>
    <row r="61" spans="1:22" s="43" customFormat="1" ht="69.599999999999994" customHeight="1" outlineLevel="1">
      <c r="A61" s="35" t="str">
        <f>IF(F61="","",($F$2&amp;"-"&amp;ROW()-11-COUNTBLANK($F$14:F61)))</f>
        <v>GUI-32</v>
      </c>
      <c r="B61" s="35" t="s">
        <v>61</v>
      </c>
      <c r="C61" s="35"/>
      <c r="D61" s="35" t="s">
        <v>292</v>
      </c>
      <c r="F61" s="73" t="s">
        <v>293</v>
      </c>
      <c r="G61" s="37"/>
      <c r="I61" s="37" t="s">
        <v>5</v>
      </c>
      <c r="J61" s="39" t="s">
        <v>13</v>
      </c>
      <c r="K61" s="39"/>
      <c r="Q61" s="40" t="str">
        <f t="shared" si="6"/>
        <v>Pass</v>
      </c>
      <c r="R61" s="35"/>
      <c r="S61" s="41" t="s">
        <v>51</v>
      </c>
      <c r="T61" s="70" t="s">
        <v>308</v>
      </c>
    </row>
    <row r="62" spans="1:22" s="43" customFormat="1" ht="60" customHeight="1" outlineLevel="1">
      <c r="A62" s="35" t="str">
        <f>IF(F62="","",($F$2&amp;"-"&amp;ROW()-11-COUNTBLANK($F$14:F62)))</f>
        <v>GUI-33</v>
      </c>
      <c r="B62" s="35" t="s">
        <v>159</v>
      </c>
      <c r="C62" s="35"/>
      <c r="D62" s="35" t="s">
        <v>291</v>
      </c>
      <c r="F62" s="73" t="s">
        <v>294</v>
      </c>
      <c r="G62" s="37"/>
      <c r="I62" s="37" t="s">
        <v>5</v>
      </c>
      <c r="J62" s="39" t="s">
        <v>13</v>
      </c>
      <c r="K62" s="39"/>
      <c r="Q62" s="40" t="str">
        <f t="shared" si="6"/>
        <v>Pass</v>
      </c>
      <c r="R62" s="35"/>
      <c r="S62" s="41" t="s">
        <v>51</v>
      </c>
      <c r="T62" s="70" t="s">
        <v>308</v>
      </c>
    </row>
    <row r="63" spans="1:22" s="43" customFormat="1" outlineLevel="1">
      <c r="A63" s="35" t="str">
        <f>IF(F63="","",($F$2&amp;"-"&amp;ROW()-11-COUNTBLANK($F$33:F63)))</f>
        <v/>
      </c>
      <c r="B63" s="68" t="s">
        <v>295</v>
      </c>
      <c r="C63" s="68"/>
      <c r="D63" s="68"/>
      <c r="E63" s="68"/>
      <c r="F63" s="68"/>
      <c r="G63" s="37"/>
      <c r="I63" s="37"/>
      <c r="J63" s="39"/>
      <c r="Q63" s="40" t="str">
        <f t="shared" si="6"/>
        <v/>
      </c>
      <c r="R63" s="37"/>
      <c r="S63" s="41"/>
      <c r="T63" s="70"/>
    </row>
    <row r="64" spans="1:22" s="75" customFormat="1" ht="102" customHeight="1" outlineLevel="1">
      <c r="A64" s="35" t="str">
        <f>IF(F64="","",($F$2&amp;"-"&amp;ROW()-11-COUNTBLANK($F$33:F64)))</f>
        <v>GUI-41</v>
      </c>
      <c r="B64" s="77" t="s">
        <v>296</v>
      </c>
      <c r="C64" s="35"/>
      <c r="D64" s="73" t="s">
        <v>317</v>
      </c>
      <c r="E64" s="43"/>
      <c r="F64" s="74" t="s">
        <v>318</v>
      </c>
      <c r="I64" s="37" t="s">
        <v>5</v>
      </c>
      <c r="J64" s="39" t="s">
        <v>13</v>
      </c>
      <c r="K64" s="39"/>
      <c r="L64" s="43"/>
      <c r="M64" s="43"/>
      <c r="N64" s="43"/>
      <c r="O64" s="43"/>
      <c r="P64" s="43"/>
      <c r="Q64" s="40" t="str">
        <f t="shared" si="6"/>
        <v>Pass</v>
      </c>
      <c r="S64" s="41" t="s">
        <v>51</v>
      </c>
      <c r="T64" s="70" t="s">
        <v>308</v>
      </c>
    </row>
    <row r="65" spans="1:22" s="75" customFormat="1" ht="147" customHeight="1" outlineLevel="1">
      <c r="A65" s="35" t="str">
        <f>IF(F65="","",($F$2&amp;"-"&amp;ROW()-11-COUNTBLANK($F$33:F65)))</f>
        <v>GUI-42</v>
      </c>
      <c r="B65" s="35" t="s">
        <v>297</v>
      </c>
      <c r="C65" s="35"/>
      <c r="D65" s="73" t="s">
        <v>319</v>
      </c>
      <c r="E65" s="43"/>
      <c r="F65" s="74" t="s">
        <v>320</v>
      </c>
      <c r="I65" s="37" t="s">
        <v>5</v>
      </c>
      <c r="J65" s="39" t="s">
        <v>13</v>
      </c>
      <c r="K65" s="43"/>
      <c r="L65" s="43"/>
      <c r="M65" s="43"/>
      <c r="N65" s="43"/>
      <c r="O65" s="43"/>
      <c r="P65" s="43"/>
      <c r="Q65" s="40" t="str">
        <f t="shared" si="6"/>
        <v>Pass</v>
      </c>
      <c r="R65" s="76"/>
      <c r="S65" s="41" t="s">
        <v>51</v>
      </c>
      <c r="T65" s="70" t="s">
        <v>308</v>
      </c>
    </row>
    <row r="66" spans="1:22" s="75" customFormat="1" ht="119.4" customHeight="1" outlineLevel="1">
      <c r="A66" s="35" t="str">
        <f>IF(F66="","",($F$2&amp;"-"&amp;ROW()-11-COUNTBLANK($F$33:F66)))</f>
        <v>GUI-43</v>
      </c>
      <c r="B66" s="77" t="s">
        <v>298</v>
      </c>
      <c r="C66" s="35"/>
      <c r="D66" s="73" t="s">
        <v>321</v>
      </c>
      <c r="E66" s="43"/>
      <c r="F66" s="74" t="s">
        <v>322</v>
      </c>
      <c r="I66" s="37" t="s">
        <v>5</v>
      </c>
      <c r="J66" s="39" t="s">
        <v>13</v>
      </c>
      <c r="K66" s="39"/>
      <c r="L66" s="43"/>
      <c r="M66" s="43"/>
      <c r="N66" s="43"/>
      <c r="O66" s="43"/>
      <c r="P66" s="43"/>
      <c r="Q66" s="40" t="str">
        <f t="shared" si="6"/>
        <v>Pass</v>
      </c>
      <c r="S66" s="41" t="s">
        <v>51</v>
      </c>
      <c r="T66" s="70" t="s">
        <v>308</v>
      </c>
    </row>
    <row r="67" spans="1:22" s="75" customFormat="1" ht="162" customHeight="1" outlineLevel="1">
      <c r="A67" s="35" t="str">
        <f>IF(F67="","",($F$2&amp;"-"&amp;ROW()-11-COUNTBLANK($F$33:F67)))</f>
        <v>GUI-44</v>
      </c>
      <c r="B67" s="77" t="s">
        <v>299</v>
      </c>
      <c r="C67" s="35"/>
      <c r="D67" s="73" t="s">
        <v>300</v>
      </c>
      <c r="E67" s="43"/>
      <c r="F67" s="74" t="s">
        <v>301</v>
      </c>
      <c r="I67" s="37" t="s">
        <v>5</v>
      </c>
      <c r="J67" s="39" t="s">
        <v>13</v>
      </c>
      <c r="K67" s="39"/>
      <c r="L67" s="43"/>
      <c r="M67" s="43"/>
      <c r="N67" s="43"/>
      <c r="O67" s="43"/>
      <c r="P67" s="43"/>
      <c r="Q67" s="40" t="str">
        <f t="shared" si="6"/>
        <v>Pass</v>
      </c>
      <c r="S67" s="41" t="s">
        <v>51</v>
      </c>
      <c r="T67" s="70" t="s">
        <v>308</v>
      </c>
    </row>
    <row r="68" spans="1:22" s="43" customFormat="1" outlineLevel="1">
      <c r="A68" s="35" t="str">
        <f>IF(F68="","",($F$2&amp;"-"&amp;ROW()-11-COUNTBLANK($F$33:F68)))</f>
        <v/>
      </c>
      <c r="B68" s="78" t="s">
        <v>58</v>
      </c>
      <c r="C68" s="79"/>
      <c r="D68" s="79"/>
      <c r="E68" s="79"/>
      <c r="F68" s="80"/>
      <c r="G68" s="38"/>
      <c r="H68" s="38"/>
      <c r="I68" s="39"/>
      <c r="J68" s="39"/>
      <c r="K68" s="39"/>
      <c r="L68" s="39"/>
      <c r="M68" s="39"/>
      <c r="N68" s="39"/>
      <c r="O68" s="39"/>
      <c r="P68" s="35"/>
      <c r="Q68" s="81"/>
      <c r="R68" s="35"/>
      <c r="S68" s="35"/>
      <c r="T68" s="41"/>
      <c r="U68" s="37"/>
      <c r="V68" s="42"/>
    </row>
    <row r="69" spans="1:22" s="43" customFormat="1" ht="61.2" customHeight="1" outlineLevel="1">
      <c r="A69" s="35" t="str">
        <f>IF(F69="","",($F$2&amp;"-"&amp;ROW()-11-COUNTBLANK($F$33:F69)))</f>
        <v/>
      </c>
      <c r="B69" s="36" t="s">
        <v>46</v>
      </c>
      <c r="C69" s="268" t="s">
        <v>307</v>
      </c>
      <c r="D69" s="269"/>
      <c r="F69" s="38"/>
      <c r="G69" s="37"/>
      <c r="I69" s="37"/>
      <c r="Q69" s="81"/>
      <c r="R69" s="35"/>
      <c r="S69" s="35"/>
      <c r="T69" s="41"/>
    </row>
    <row r="70" spans="1:22" s="43" customFormat="1" ht="122.4" customHeight="1" outlineLevel="1">
      <c r="A70" s="35" t="str">
        <f>IF(F70="","",($F$2&amp;"-"&amp;ROW()-11-COUNTBLANK($F$33:F70)))</f>
        <v>GUI-45</v>
      </c>
      <c r="B70" s="35" t="s">
        <v>302</v>
      </c>
      <c r="C70" s="35"/>
      <c r="D70" s="35" t="s">
        <v>305</v>
      </c>
      <c r="E70" s="35"/>
      <c r="F70" s="74" t="s">
        <v>303</v>
      </c>
      <c r="G70" s="38"/>
      <c r="H70" s="38"/>
      <c r="I70" s="39" t="s">
        <v>6</v>
      </c>
      <c r="J70" s="39" t="s">
        <v>13</v>
      </c>
      <c r="K70" s="39"/>
      <c r="L70" s="39"/>
      <c r="M70" s="39"/>
      <c r="N70" s="39"/>
      <c r="O70" s="39"/>
      <c r="P70" s="39"/>
      <c r="Q70" s="40" t="str">
        <f>IF(OR(IF(L70="",IF(K70="",IF(J70="","",J70),K70),L70)="Fail",IF(O70="",IF(N70="",IF(M70="","",M70),N70),O70)="Fail")=TRUE,"Fail",
IF(OR(IF(L70="",IF(K70="",IF(J70="","",J70),K70),L70)="N/A",IF(O70="",IF(N70="",IF(M70="","",M70),N70),O70)="N/A")=TRUE,"N/A",
IF(OR(IF(L70="",IF(K70="",IF(J70="","",J70),K70),L70)="Untested",IF(O70="",IF(N70="",IF(M70="","",M70),N70),O70)="Untested")=TRUE,"Untested",
IF(AND(IF(L70="",IF(K70="",IF(J70="","",J70),K70),L70)="",IF(O70="",IF(N70="",IF(M70="","",M70),N70),O70)="")=TRUE,"","Pass"))))</f>
        <v>Pass</v>
      </c>
      <c r="R70" s="75"/>
      <c r="S70" s="41" t="s">
        <v>51</v>
      </c>
      <c r="T70" s="70" t="s">
        <v>308</v>
      </c>
      <c r="U70" s="37"/>
      <c r="V70" s="42"/>
    </row>
    <row r="71" spans="1:22" s="43" customFormat="1" ht="276.60000000000002" customHeight="1" outlineLevel="1">
      <c r="A71" s="35" t="str">
        <f>IF(F71="","",($F$2&amp;"-"&amp;ROW()-11-COUNTBLANK($F$33:F71)))</f>
        <v>GUI-46</v>
      </c>
      <c r="B71" s="35" t="s">
        <v>304</v>
      </c>
      <c r="C71" s="35"/>
      <c r="D71" s="35" t="s">
        <v>337</v>
      </c>
      <c r="E71" s="35"/>
      <c r="F71" s="74" t="s">
        <v>336</v>
      </c>
      <c r="G71" s="38"/>
      <c r="H71" s="38"/>
      <c r="I71" s="39" t="s">
        <v>6</v>
      </c>
      <c r="J71" s="39" t="s">
        <v>13</v>
      </c>
      <c r="K71" s="39"/>
      <c r="L71" s="39"/>
      <c r="M71" s="39"/>
      <c r="N71" s="39"/>
      <c r="O71" s="39"/>
      <c r="P71" s="39"/>
      <c r="Q71" s="40" t="str">
        <f>IF(OR(IF(L71="",IF(K71="",IF(J71="","",J71),K71),L71)="Fail",IF(O71="",IF(N71="",IF(M71="","",M71),N71),O71)="Fail")=TRUE,"Fail",
IF(OR(IF(L71="",IF(K71="",IF(J71="","",J71),K71),L71)="N/A",IF(O71="",IF(N71="",IF(M71="","",M71),N71),O71)="N/A")=TRUE,"N/A",
IF(OR(IF(L71="",IF(K71="",IF(J71="","",J71),K71),L71)="Untested",IF(O71="",IF(N71="",IF(M71="","",M71),N71),O71)="Untested")=TRUE,"Untested",
IF(AND(IF(L71="",IF(K71="",IF(J71="","",J71),K71),L71)="",IF(O71="",IF(N71="",IF(M71="","",M71),N71),O71)="")=TRUE,"","Pass"))))</f>
        <v>Pass</v>
      </c>
      <c r="R71" s="75"/>
      <c r="S71" s="41" t="s">
        <v>51</v>
      </c>
      <c r="T71" s="70" t="s">
        <v>308</v>
      </c>
      <c r="U71" s="37"/>
      <c r="V71" s="42"/>
    </row>
    <row r="72" spans="1:22" s="204" customFormat="1" ht="163.80000000000001" customHeight="1" outlineLevel="1">
      <c r="A72" s="202" t="str">
        <f>IF(F72="","",($F$2&amp;"-"&amp;ROW()-11-COUNTBLANK($F$33:F72)))</f>
        <v>GUI-47</v>
      </c>
      <c r="B72" s="202" t="s">
        <v>153</v>
      </c>
      <c r="C72" s="202"/>
      <c r="D72" s="202" t="s">
        <v>59</v>
      </c>
      <c r="E72" s="202"/>
      <c r="F72" s="215" t="s">
        <v>306</v>
      </c>
      <c r="G72" s="216"/>
      <c r="H72" s="216"/>
      <c r="I72" s="205" t="s">
        <v>6</v>
      </c>
      <c r="J72" s="205" t="s">
        <v>19</v>
      </c>
      <c r="K72" s="205"/>
      <c r="L72" s="205"/>
      <c r="M72" s="205"/>
      <c r="N72" s="205"/>
      <c r="O72" s="205"/>
      <c r="P72" s="205"/>
      <c r="Q72" s="82" t="str">
        <f>IF(OR(IF(L72="",IF(K72="",IF(J72="","",J72),K72),L72)="Fail",IF(O72="",IF(N72="",IF(M72="","",M72),N72),O72)="Fail")=TRUE,"Fail",
IF(OR(IF(L72="",IF(K72="",IF(J72="","",J72),K72),L72)="N/A",IF(O72="",IF(N72="",IF(M72="","",M72),N72),O72)="N/A")=TRUE,"N/A",
IF(OR(IF(L72="",IF(K72="",IF(J72="","",J72),K72),L72)="Untested",IF(O72="",IF(N72="",IF(M72="","",M72),N72),O72)="Untested")=TRUE,"Untested",
IF(AND(IF(L72="",IF(K72="",IF(J72="","",J72),K72),L72)="",IF(O72="",IF(N72="",IF(M72="","",M72),N72),O72)="")=TRUE,"","Pass"))))</f>
        <v>Fail</v>
      </c>
      <c r="R72" s="75"/>
      <c r="S72" s="206" t="s">
        <v>51</v>
      </c>
      <c r="T72" s="207" t="s">
        <v>308</v>
      </c>
      <c r="U72" s="203" t="s">
        <v>60</v>
      </c>
      <c r="V72" s="217"/>
    </row>
  </sheetData>
  <mergeCells count="37">
    <mergeCell ref="C29:D29"/>
    <mergeCell ref="V2:Z2"/>
    <mergeCell ref="C3:D3"/>
    <mergeCell ref="V3:V4"/>
    <mergeCell ref="C4:D4"/>
    <mergeCell ref="E4:E7"/>
    <mergeCell ref="F4:F7"/>
    <mergeCell ref="C5:D5"/>
    <mergeCell ref="C6:D6"/>
    <mergeCell ref="C7:D7"/>
    <mergeCell ref="F9:F10"/>
    <mergeCell ref="C15:D15"/>
    <mergeCell ref="G9:G10"/>
    <mergeCell ref="H9:H10"/>
    <mergeCell ref="I9:I10"/>
    <mergeCell ref="C11:F11"/>
    <mergeCell ref="B1:F1"/>
    <mergeCell ref="H1:K1"/>
    <mergeCell ref="C2:D2"/>
    <mergeCell ref="E2:E3"/>
    <mergeCell ref="F2:F3"/>
    <mergeCell ref="A9:A10"/>
    <mergeCell ref="B9:B10"/>
    <mergeCell ref="C9:C10"/>
    <mergeCell ref="D9:D10"/>
    <mergeCell ref="E9:E10"/>
    <mergeCell ref="J9:L9"/>
    <mergeCell ref="R9:R10"/>
    <mergeCell ref="S9:S10"/>
    <mergeCell ref="T9:T10"/>
    <mergeCell ref="U9:U10"/>
    <mergeCell ref="M9:O9"/>
    <mergeCell ref="Q9:Q10"/>
    <mergeCell ref="C34:D34"/>
    <mergeCell ref="C49:D49"/>
    <mergeCell ref="C55:D55"/>
    <mergeCell ref="C69:D69"/>
  </mergeCells>
  <phoneticPr fontId="26" type="noConversion"/>
  <conditionalFormatting sqref="J15:M15">
    <cfRule type="cellIs" dxfId="65" priority="91" stopIfTrue="1" operator="equal">
      <formula>"Fail"</formula>
    </cfRule>
  </conditionalFormatting>
  <conditionalFormatting sqref="J29:M29">
    <cfRule type="cellIs" dxfId="64" priority="19" stopIfTrue="1" operator="equal">
      <formula>"Fail"</formula>
    </cfRule>
  </conditionalFormatting>
  <conditionalFormatting sqref="J34:M34">
    <cfRule type="cellIs" dxfId="63" priority="40" stopIfTrue="1" operator="equal">
      <formula>"Fail"</formula>
    </cfRule>
  </conditionalFormatting>
  <conditionalFormatting sqref="J49:M49">
    <cfRule type="cellIs" dxfId="62" priority="106" stopIfTrue="1" operator="equal">
      <formula>"Fail"</formula>
    </cfRule>
  </conditionalFormatting>
  <conditionalFormatting sqref="K19:M20">
    <cfRule type="cellIs" dxfId="57" priority="24" stopIfTrue="1" operator="equal">
      <formula>"Fail"</formula>
    </cfRule>
  </conditionalFormatting>
  <conditionalFormatting sqref="K23:M23">
    <cfRule type="cellIs" dxfId="56" priority="23" stopIfTrue="1" operator="equal">
      <formula>"Fail"</formula>
    </cfRule>
  </conditionalFormatting>
  <conditionalFormatting sqref="K25:M25">
    <cfRule type="cellIs" dxfId="55" priority="17" stopIfTrue="1" operator="equal">
      <formula>"Fail"</formula>
    </cfRule>
  </conditionalFormatting>
  <conditionalFormatting sqref="K38:M39">
    <cfRule type="cellIs" dxfId="54" priority="110" stopIfTrue="1" operator="equal">
      <formula>"Fail"</formula>
    </cfRule>
  </conditionalFormatting>
  <conditionalFormatting sqref="K42:M42">
    <cfRule type="cellIs" dxfId="53" priority="37" stopIfTrue="1" operator="equal">
      <formula>"Fail"</formula>
    </cfRule>
  </conditionalFormatting>
  <conditionalFormatting sqref="K44:M44">
    <cfRule type="cellIs" dxfId="52" priority="113" stopIfTrue="1" operator="equal">
      <formula>"Fail"</formula>
    </cfRule>
  </conditionalFormatting>
  <conditionalFormatting sqref="L21:M22">
    <cfRule type="cellIs" dxfId="48" priority="92" stopIfTrue="1" operator="equal">
      <formula>"Fail"</formula>
    </cfRule>
  </conditionalFormatting>
  <conditionalFormatting sqref="L24:M24">
    <cfRule type="cellIs" dxfId="47" priority="15" stopIfTrue="1" operator="equal">
      <formula>"Fail"</formula>
    </cfRule>
  </conditionalFormatting>
  <conditionalFormatting sqref="L26:M27">
    <cfRule type="cellIs" dxfId="46" priority="16" stopIfTrue="1" operator="equal">
      <formula>"Fail"</formula>
    </cfRule>
  </conditionalFormatting>
  <conditionalFormatting sqref="L40:M41">
    <cfRule type="cellIs" dxfId="45" priority="38" stopIfTrue="1" operator="equal">
      <formula>"Fail"</formula>
    </cfRule>
  </conditionalFormatting>
  <conditionalFormatting sqref="L43:M43">
    <cfRule type="cellIs" dxfId="44" priority="36" stopIfTrue="1" operator="equal">
      <formula>"Fail"</formula>
    </cfRule>
  </conditionalFormatting>
  <conditionalFormatting sqref="L45:M47">
    <cfRule type="cellIs" dxfId="43" priority="112" stopIfTrue="1" operator="equal">
      <formula>"Fail"</formula>
    </cfRule>
  </conditionalFormatting>
  <conditionalFormatting sqref="M28">
    <cfRule type="cellIs" dxfId="37" priority="21" stopIfTrue="1" operator="equal">
      <formula>"Fail"</formula>
    </cfRule>
  </conditionalFormatting>
  <conditionalFormatting sqref="M30:M32">
    <cfRule type="cellIs" dxfId="36" priority="14" stopIfTrue="1" operator="equal">
      <formula>"Fail"</formula>
    </cfRule>
  </conditionalFormatting>
  <conditionalFormatting sqref="M48">
    <cfRule type="cellIs" dxfId="35" priority="108" stopIfTrue="1" operator="equal">
      <formula>"Fail"</formula>
    </cfRule>
  </conditionalFormatting>
  <conditionalFormatting sqref="M50:M53">
    <cfRule type="cellIs" dxfId="34" priority="109" stopIfTrue="1" operator="equal">
      <formula>"Fail"</formula>
    </cfRule>
  </conditionalFormatting>
  <conditionalFormatting sqref="P28:Q28">
    <cfRule type="cellIs" dxfId="29" priority="20" stopIfTrue="1" operator="equal">
      <formula>"Fail"</formula>
    </cfRule>
  </conditionalFormatting>
  <conditionalFormatting sqref="P48:Q48">
    <cfRule type="cellIs" dxfId="28" priority="107" stopIfTrue="1" operator="equal">
      <formula>"Fail"</formula>
    </cfRule>
  </conditionalFormatting>
  <conditionalFormatting sqref="Q15">
    <cfRule type="cellIs" dxfId="25" priority="90" stopIfTrue="1" operator="equal">
      <formula>"Fail"</formula>
    </cfRule>
  </conditionalFormatting>
  <conditionalFormatting sqref="Q29">
    <cfRule type="cellIs" dxfId="24" priority="18" stopIfTrue="1" operator="equal">
      <formula>"Fail"</formula>
    </cfRule>
  </conditionalFormatting>
  <conditionalFormatting sqref="Q34">
    <cfRule type="cellIs" dxfId="23" priority="39" stopIfTrue="1" operator="equal">
      <formula>"Fail"</formula>
    </cfRule>
  </conditionalFormatting>
  <conditionalFormatting sqref="Q49">
    <cfRule type="cellIs" dxfId="22" priority="105" stopIfTrue="1" operator="equal">
      <formula>"Fail"</formula>
    </cfRule>
  </conditionalFormatting>
  <conditionalFormatting sqref="J55:M55">
    <cfRule type="cellIs" dxfId="12" priority="12" stopIfTrue="1" operator="equal">
      <formula>"Fail"</formula>
    </cfRule>
  </conditionalFormatting>
  <conditionalFormatting sqref="J69:M69">
    <cfRule type="cellIs" dxfId="11" priority="6" stopIfTrue="1" operator="equal">
      <formula>"Fail"</formula>
    </cfRule>
  </conditionalFormatting>
  <conditionalFormatting sqref="K59:M60">
    <cfRule type="cellIs" dxfId="10" priority="10" stopIfTrue="1" operator="equal">
      <formula>"Fail"</formula>
    </cfRule>
  </conditionalFormatting>
  <conditionalFormatting sqref="K63:M63">
    <cfRule type="cellIs" dxfId="9" priority="9" stopIfTrue="1" operator="equal">
      <formula>"Fail"</formula>
    </cfRule>
  </conditionalFormatting>
  <conditionalFormatting sqref="K65:M65">
    <cfRule type="cellIs" dxfId="8" priority="4" stopIfTrue="1" operator="equal">
      <formula>"Fail"</formula>
    </cfRule>
  </conditionalFormatting>
  <conditionalFormatting sqref="L61:M62">
    <cfRule type="cellIs" dxfId="7" priority="13" stopIfTrue="1" operator="equal">
      <formula>"Fail"</formula>
    </cfRule>
  </conditionalFormatting>
  <conditionalFormatting sqref="L64:M64">
    <cfRule type="cellIs" dxfId="6" priority="2" stopIfTrue="1" operator="equal">
      <formula>"Fail"</formula>
    </cfRule>
  </conditionalFormatting>
  <conditionalFormatting sqref="L66:M67">
    <cfRule type="cellIs" dxfId="5" priority="3" stopIfTrue="1" operator="equal">
      <formula>"Fail"</formula>
    </cfRule>
  </conditionalFormatting>
  <conditionalFormatting sqref="M68">
    <cfRule type="cellIs" dxfId="4" priority="8" stopIfTrue="1" operator="equal">
      <formula>"Fail"</formula>
    </cfRule>
  </conditionalFormatting>
  <conditionalFormatting sqref="M70:M72">
    <cfRule type="cellIs" dxfId="3" priority="1" stopIfTrue="1" operator="equal">
      <formula>"Fail"</formula>
    </cfRule>
  </conditionalFormatting>
  <conditionalFormatting sqref="P68:Q68">
    <cfRule type="cellIs" dxfId="2" priority="7" stopIfTrue="1" operator="equal">
      <formula>"Fail"</formula>
    </cfRule>
  </conditionalFormatting>
  <conditionalFormatting sqref="Q55">
    <cfRule type="cellIs" dxfId="1" priority="11" stopIfTrue="1" operator="equal">
      <formula>"Fail"</formula>
    </cfRule>
  </conditionalFormatting>
  <conditionalFormatting sqref="Q69">
    <cfRule type="cellIs" dxfId="0" priority="5" stopIfTrue="1" operator="equal">
      <formula>"Fail"</formula>
    </cfRule>
  </conditionalFormatting>
  <dataValidations count="6">
    <dataValidation type="list" allowBlank="1" showInputMessage="1" showErrorMessage="1" sqref="AWV48 AMZ48 BGR48 BQN48 CAJ48 CKF48 CUB48 DDX48 DNT48 DXP48 EHL48 ERH48 FBD48 FKZ48 FUV48 GER48 GON48 GYJ48 HIF48 HSB48 IBX48 ILT48 IVP48 JFL48 JPH48 JZD48 KIZ48 KSV48 LCR48 LMN48 LWJ48 MGF48 MQB48 MZX48 NJT48 NTP48 ODL48 ONH48 OXD48 PGZ48 PQV48 QAR48 QKN48 QUJ48 REF48 ROB48 RXX48 SHT48 SRP48 TBL48 TLH48 TVD48 UEZ48 UOV48 UYR48 VIN48 VSJ48 WCF48 WMB48 WVX48 JL48 TH48 ADD48 AWV28 AMZ28 BGR28 BQN28 CAJ28 CKF28 CUB28 DDX28 DNT28 DXP28 EHL28 ERH28 FBD28 FKZ28 FUV28 GER28 GON28 GYJ28 HIF28 HSB28 IBX28 ILT28 IVP28 JFL28 JPH28 JZD28 KIZ28 KSV28 LCR28 LMN28 LWJ28 MGF28 MQB28 MZX28 NJT28 NTP28 ODL28 ONH28 OXD28 PGZ28 PQV28 QAR28 QKN28 QUJ28 REF28 ROB28 RXX28 SHT28 SRP28 TBL28 TLH28 TVD28 UEZ28 UOV28 UYR28 VIN28 VSJ28 WCF28 WMB28 WVX28 JL28 TH28 ADD28 AWV68 AMZ68 BGR68 BQN68 CAJ68 CKF68 CUB68 DDX68 DNT68 DXP68 EHL68 ERH68 FBD68 FKZ68 FUV68 GER68 GON68 GYJ68 HIF68 HSB68 IBX68 ILT68 IVP68 JFL68 JPH68 JZD68 KIZ68 KSV68 LCR68 LMN68 LWJ68 MGF68 MQB68 MZX68 NJT68 NTP68 ODL68 ONH68 OXD68 PGZ68 PQV68 QAR68 QKN68 QUJ68 REF68 ROB68 RXX68 SHT68 SRP68 TBL68 TLH68 TVD68 UEZ68 UOV68 UYR68 VIN68 VSJ68 WCF68 WMB68 WVX68 JL68 TH68 ADD68" xr:uid="{FC5B645F-8B2B-484D-98E4-8CEF568A9AA1}">
      <formula1>#REF!</formula1>
    </dataValidation>
    <dataValidation type="list" allowBlank="1" showInputMessage="1" showErrorMessage="1" sqref="J48:O48 J28:O28 J68:O68" xr:uid="{CCD740BC-752E-4E5E-83E6-F77A89DDC207}">
      <formula1>"P,F,N/A"</formula1>
    </dataValidation>
    <dataValidation type="list" allowBlank="1" showInputMessage="1" showErrorMessage="1" sqref="J35:J36 J37:K37 K49 J48:L48 K34 K45:K47 M15:P15 K21:K22 J16:J17 J18:K18 J11:P14 K15 J33:P33 M34:P34 K43 K40:K41 J19:J27 K29 J28:L28 J30:L32 K24 M29:P32 K26:K27 J38:J47 M49:P53 J50:L53 M55:P55 K61:K62 J56:J57 J58:K58 J54:P54 K55 J59:J67 K69 J68:L68 J70:L72 K64 M69:P72 K66:K67" xr:uid="{A0570D60-66CB-4185-A363-EBA30A9C7077}">
      <formula1>"Pass,Fail,Untested,N/A"</formula1>
    </dataValidation>
    <dataValidation type="list" allowBlank="1" showErrorMessage="1" sqref="AWW48 BGS48 BQO48 CAK48 CKG48 CUC48 DDY48 DNU48 DXQ48 EHM48 ERI48 FBE48 FLA48 FUW48 GES48 GOO48 GYK48 HIG48 HSC48 IBY48 ILU48 IVQ48 JFM48 JPI48 JZE48 KJA48 KSW48 LCS48 LMO48 LWK48 MGG48 MQC48 MZY48 NJU48 NTQ48 ODM48 ONI48 OXE48 PHA48 PQW48 QAS48 QKO48 QUK48 REG48 ROC48 RXY48 SHU48 SRQ48 TBM48 TLI48 TVE48 UFA48 UOW48 UYS48 VIO48 VSK48 WCG48 WMC48 WVY48 JM48 TI48 ADE48 ANA48 P48 UOW11:UOW14 UFA11:UFA14 TVE11:TVE14 TLI11:TLI14 TBM11:TBM14 SRQ11:SRQ14 SHU11:SHU14 RXY11:RXY14 ROC11:ROC14 REG11:REG14 QUK11:QUK14 QKO11:QKO14 QAS11:QAS14 PQW11:PQW14 PHA11:PHA14 OXE11:OXE14 ONI11:ONI14 ODM11:ODM14 NTQ11:NTQ14 NJU11:NJU14 MZY11:MZY14 MQC11:MQC14 MGG11:MGG14 LWK11:LWK14 LMO11:LMO14 LCS11:LCS14 KSW11:KSW14 KJA11:KJA14 JZE11:JZE14 JPI11:JPI14 JFM11:JFM14 IVQ11:IVQ14 ILU11:ILU14 IBY11:IBY14 HSC11:HSC14 HIG11:HIG14 GYK11:GYK14 GOO11:GOO14 GES11:GES14 FUW11:FUW14 FLA11:FLA14 FBE11:FBE14 ERI11:ERI14 EHM11:EHM14 DXQ11:DXQ14 DNU11:DNU14 DDY11:DDY14 CUC11:CUC14 CKG11:CKG14 CAK11:CAK14 BQO11:BQO14 BGS11:BGS14 AWW11:AWW14 ANA11:ANA14 ADE11:ADE14 TI11:TI14 JM11:JM14 WVY11:WVY14 WMC11:WMC14 WCG11:WCG14 VSK11:VSK14 VIO11:VIO14 UYS11:UYS14 WCG30:WCG33 AWW28 BGS28 BQO28 CAK28 CKG28 CUC28 DDY28 DNU28 DXQ28 EHM28 ERI28 FBE28 FLA28 FUW28 GES28 GOO28 GYK28 HIG28 HSC28 IBY28 ILU28 IVQ28 JFM28 JPI28 JZE28 KJA28 KSW28 LCS28 LMO28 LWK28 MGG28 MQC28 MZY28 NJU28 NTQ28 ODM28 ONI28 OXE28 PHA28 PQW28 QAS28 QKO28 QUK28 REG28 ROC28 RXY28 SHU28 SRQ28 TBM28 TLI28 TVE28 UFA28 UOW28 UYS28 VIO28 VSK28 WCG28 WMC28 WVY28 JM28 TI28 ADE28 ANA28 P28 WMC30:WMC33 WVY30:WVY33 JM30:JM33 TI30:TI33 ADE30:ADE33 ANA30:ANA33 AWW30:AWW33 BGS30:BGS33 BQO30:BQO33 CAK30:CAK33 CKG30:CKG33 CUC30:CUC33 DDY30:DDY33 DNU30:DNU33 DXQ30:DXQ33 EHM30:EHM33 ERI30:ERI33 FBE30:FBE33 FLA30:FLA33 FUW30:FUW33 GES30:GES33 GOO30:GOO33 GYK30:GYK33 HIG30:HIG33 HSC30:HSC33 IBY30:IBY33 ILU30:ILU33 IVQ30:IVQ33 JFM30:JFM33 JPI30:JPI33 JZE30:JZE33 KJA30:KJA33 KSW30:KSW33 LCS30:LCS33 LMO30:LMO33 LWK30:LWK33 MGG30:MGG33 MQC30:MQC33 MZY30:MZY33 NJU30:NJU33 NTQ30:NTQ33 ODM30:ODM33 ONI30:ONI33 OXE30:OXE33 PHA30:PHA33 PQW30:PQW33 QAS30:QAS33 QKO30:QKO33 QUK30:QUK33 REG30:REG33 ROC30:ROC33 RXY30:RXY33 SHU30:SHU33 SRQ30:SRQ33 TBM30:TBM33 TLI30:TLI33 TVE30:TVE33 UFA30:UFA33 UOW30:UOW33 UYS30:UYS33 VIO30:VIO33 VSK30:VSK33 TI50:TI54 JM50:JM54 WVY50:WVY54 WMC50:WMC54 WCG50:WCG54 VSK50:VSK54 VIO50:VIO54 UYS50:UYS54 UOW50:UOW54 UFA50:UFA54 TVE50:TVE54 TLI50:TLI54 TBM50:TBM54 SRQ50:SRQ54 SHU50:SHU54 RXY50:RXY54 ROC50:ROC54 REG50:REG54 QUK50:QUK54 QKO50:QKO54 QAS50:QAS54 PQW50:PQW54 PHA50:PHA54 OXE50:OXE54 ONI50:ONI54 ODM50:ODM54 NTQ50:NTQ54 NJU50:NJU54 MZY50:MZY54 MQC50:MQC54 MGG50:MGG54 LWK50:LWK54 LMO50:LMO54 LCS50:LCS54 KSW50:KSW54 KJA50:KJA54 JZE50:JZE54 JPI50:JPI54 JFM50:JFM54 IVQ50:IVQ54 ILU50:ILU54 IBY50:IBY54 HSC50:HSC54 HIG50:HIG54 GYK50:GYK54 GOO50:GOO54 GES50:GES54 FUW50:FUW54 FLA50:FLA54 FBE50:FBE54 ERI50:ERI54 EHM50:EHM54 DXQ50:DXQ54 DNU50:DNU54 DDY50:DDY54 CUC50:CUC54 CKG50:CKG54 CAK50:CAK54 BQO50:BQO54 BGS50:BGS54 AWW50:AWW54 ANA50:ANA54 ADE50:ADE54 WCG70:WCG72 AWW68 BGS68 BQO68 CAK68 CKG68 CUC68 DDY68 DNU68 DXQ68 EHM68 ERI68 FBE68 FLA68 FUW68 GES68 GOO68 GYK68 HIG68 HSC68 IBY68 ILU68 IVQ68 JFM68 JPI68 JZE68 KJA68 KSW68 LCS68 LMO68 LWK68 MGG68 MQC68 MZY68 NJU68 NTQ68 ODM68 ONI68 OXE68 PHA68 PQW68 QAS68 QKO68 QUK68 REG68 ROC68 RXY68 SHU68 SRQ68 TBM68 TLI68 TVE68 UFA68 UOW68 UYS68 VIO68 VSK68 WCG68 WMC68 WVY68 JM68 TI68 ADE68 ANA68 P68 WMC70:WMC72 WVY70:WVY72 JM70:JM72 TI70:TI72 ADE70:ADE72 ANA70:ANA72 AWW70:AWW72 BGS70:BGS72 BQO70:BQO72 CAK70:CAK72 CKG70:CKG72 CUC70:CUC72 DDY70:DDY72 DNU70:DNU72 DXQ70:DXQ72 EHM70:EHM72 ERI70:ERI72 FBE70:FBE72 FLA70:FLA72 FUW70:FUW72 GES70:GES72 GOO70:GOO72 GYK70:GYK72 HIG70:HIG72 HSC70:HSC72 IBY70:IBY72 ILU70:ILU72 IVQ70:IVQ72 JFM70:JFM72 JPI70:JPI72 JZE70:JZE72 KJA70:KJA72 KSW70:KSW72 LCS70:LCS72 LMO70:LMO72 LWK70:LWK72 MGG70:MGG72 MQC70:MQC72 MZY70:MZY72 NJU70:NJU72 NTQ70:NTQ72 ODM70:ODM72 ONI70:ONI72 OXE70:OXE72 PHA70:PHA72 PQW70:PQW72 QAS70:QAS72 QKO70:QKO72 QUK70:QUK72 REG70:REG72 ROC70:ROC72 RXY70:RXY72 SHU70:SHU72 SRQ70:SRQ72 TBM70:TBM72 TLI70:TLI72 TVE70:TVE72 UFA70:UFA72 UOW70:UOW72 UYS70:UYS72 VIO70:VIO72 VSK70:VSK72" xr:uid="{2C133E99-3253-4565-A6A6-427079339C62}">
      <formula1>#REF!</formula1>
      <formula2>0</formula2>
    </dataValidation>
    <dataValidation type="list" allowBlank="1" showInputMessage="1" showErrorMessage="1" sqref="G11:G23 G28:G42 G48:G63 I11:I72 G68:G72" xr:uid="{5CAC8528-4B0D-41A3-BC2C-11C2D0651590}">
      <formula1>"High,Medium,Low"</formula1>
    </dataValidation>
    <dataValidation allowBlank="1" showErrorMessage="1" sqref="E2 WWD2:WWD5 WMH2:WMH5 WCL2:WCL5 VSP2:VSP5 VIT2:VIT5 UYX2:UYX5 UPB2:UPB5 UFF2:UFF5 TVJ2:TVJ5 TLN2:TLN5 TBR2:TBR5 SRV2:SRV5 SHZ2:SHZ5 RYD2:RYD5 ROH2:ROH5 REL2:REL5 QUP2:QUP5 QKT2:QKT5 QAX2:QAX5 PRB2:PRB5 PHF2:PHF5 OXJ2:OXJ5 ONN2:ONN5 ODR2:ODR5 NTV2:NTV5 NJZ2:NJZ5 NAD2:NAD5 MQH2:MQH5 MGL2:MGL5 LWP2:LWP5 LMT2:LMT5 LCX2:LCX5 KTB2:KTB5 KJF2:KJF5 JZJ2:JZJ5 JPN2:JPN5 JFR2:JFR5 IVV2:IVV5 ILZ2:ILZ5 ICD2:ICD5 HSH2:HSH5 HIL2:HIL5 GYP2:GYP5 GOT2:GOT5 GEX2:GEX5 FVB2:FVB5 FLF2:FLF5 FBJ2:FBJ5 ERN2:ERN5 EHR2:EHR5 DXV2:DXV5 DNZ2:DNZ5 DED2:DED5 CUH2:CUH5 CKL2:CKL5 CAP2:CAP5 BQT2:BQT5 BGX2:BGX5 AXB2:AXB5 ANF2:ANF5 ADJ2:ADJ5 TN2:TN5 JR2:JR5 JM9:JO10 TI9:TK10 ADE9:ADG10 ANA9:ANC10 AWW9:AWY10 BGS9:BGU10 BQO9:BQQ10 CAK9:CAM10 CKG9:CKI10 CUC9:CUE10 DDY9:DEA10 DNU9:DNW10 DXQ9:DXS10 EHM9:EHO10 ERI9:ERK10 FBE9:FBG10 FLA9:FLC10 FUW9:FUY10 GES9:GEU10 GOO9:GOQ10 GYK9:GYM10 HIG9:HII10 HSC9:HSE10 IBY9:ICA10 ILU9:ILW10 IVQ9:IVS10 JFM9:JFO10 JPI9:JPK10 JZE9:JZG10 KJA9:KJC10 KSW9:KSY10 LCS9:LCU10 LMO9:LMQ10 LWK9:LWM10 MGG9:MGI10 MQC9:MQE10 MZY9:NAA10 NJU9:NJW10 NTQ9:NTS10 ODM9:ODO10 ONI9:ONK10 OXE9:OXG10 PHA9:PHC10 PQW9:PQY10 QAS9:QAU10 QKO9:QKQ10 QUK9:QUM10 REG9:REI10 ROC9:ROE10 RXY9:RYA10 SHU9:SHW10 SRQ9:SRS10 TBM9:TBO10 TLI9:TLK10 TVE9:TVG10 UFA9:UFC10 UOW9:UOY10 UYS9:UYU10 VIO9:VIQ10 VSK9:VSM10 WCG9:WCI10 WMC9:WME10 WVY9:WWA10 R9:S9 R36:R37 Q34:S34 VIP48:VIQ48 WCH48:WCI48 UYT48:UYU48 UOX48:UOY48 UFB48:UFC48 TVF48:TVG48 TLJ48:TLK48 TBN48:TBO48 SRR48:SRS48 SHV48:SHW48 RXZ48:RYA48 ROD48:ROE48 REH48:REI48 QUL48:QUM48 QKP48:QKQ48 QAT48:QAU48 PQX48:PQY48 PHB48:PHC48 OXF48:OXG48 ONJ48:ONK48 ODN48:ODO48 NTR48:NTS48 NJV48:NJW48 MZZ48:NAA48 MQD48:MQE48 MGH48:MGI48 LWL48:LWM48 LMP48:LMQ48 LCT48:LCU48 KSX48:KSY48 KJB48:KJC48 JZF48:JZG48 JPJ48:JPK48 JFN48:JFO48 IVR48:IVS48 ILV48:ILW48 IBZ48:ICA48 HSD48:HSE48 HIH48:HII48 GYL48:GYM48 GOP48:GOQ48 GET48:GEU48 FUX48:FUY48 FLB48:FLC48 FBF48:FBG48 ERJ48:ERK48 EHN48:EHO48 DXR48:DXS48 DNV48:DNW48 DDZ48:DEA48 CUD48:CUE48 CKH48:CKI48 CAL48:CAM48 BQP48:BQQ48 BGT48:BGU48 AWX48:AWY48 ANB48:ANC48 ADF48:ADG48 TJ48:TK48 JN48:JO48 VSL48:VSM48 WVZ48:WWA48 WMD48:WME48 Q48:S49 R40:R41 R17:R18 Q15:S15 R21:R22 VIP28:VIQ28 WCH28:WCI28 UYT28:UYU28 UOX28:UOY28 UFB28:UFC28 TVF28:TVG28 TLJ28:TLK28 TBN28:TBO28 SRR28:SRS28 SHV28:SHW28 RXZ28:RYA28 ROD28:ROE28 REH28:REI28 QUL28:QUM28 QKP28:QKQ28 QAT28:QAU28 PQX28:PQY28 PHB28:PHC28 OXF28:OXG28 ONJ28:ONK28 ODN28:ODO28 NTR28:NTS28 NJV28:NJW28 MZZ28:NAA28 MQD28:MQE28 MGH28:MGI28 LWL28:LWM28 LMP28:LMQ28 LCT28:LCU28 KSX28:KSY28 KJB28:KJC28 JZF28:JZG28 JPJ28:JPK28 JFN28:JFO28 IVR28:IVS28 ILV28:ILW28 IBZ28:ICA28 HSD28:HSE28 HIH28:HII28 GYL28:GYM28 GOP28:GOQ28 GET28:GEU28 FUX28:FUY28 FLB28:FLC28 FBF28:FBG28 ERJ28:ERK28 EHN28:EHO28 DXR28:DXS28 DNV28:DNW28 DDZ28:DEA28 CUD28:CUE28 CKH28:CKI28 CAL28:CAM28 BQP28:BQQ28 BGT28:BGU28 AWX28:AWY28 ANB28:ANC28 ADF28:ADG28 TJ28:TK28 JN28:JO28 VSL28:VSM28 WVZ28:WWA28 WMD28:WME28 Q28:S29 R57:R58 Q55:S55 R61:R62 VIP68:VIQ68 WCH68:WCI68 UYT68:UYU68 UOX68:UOY68 UFB68:UFC68 TVF68:TVG68 TLJ68:TLK68 TBN68:TBO68 SRR68:SRS68 SHV68:SHW68 RXZ68:RYA68 ROD68:ROE68 REH68:REI68 QUL68:QUM68 QKP68:QKQ68 QAT68:QAU68 PQX68:PQY68 PHB68:PHC68 OXF68:OXG68 ONJ68:ONK68 ODN68:ODO68 NTR68:NTS68 NJV68:NJW68 MZZ68:NAA68 MQD68:MQE68 MGH68:MGI68 LWL68:LWM68 LMP68:LMQ68 LCT68:LCU68 KSX68:KSY68 KJB68:KJC68 JZF68:JZG68 JPJ68:JPK68 JFN68:JFO68 IVR68:IVS68 ILV68:ILW68 IBZ68:ICA68 HSD68:HSE68 HIH68:HII68 GYL68:GYM68 GOP68:GOQ68 GET68:GEU68 FUX68:FUY68 FLB68:FLC68 FBF68:FBG68 ERJ68:ERK68 EHN68:EHO68 DXR68:DXS68 DNV68:DNW68 DDZ68:DEA68 CUD68:CUE68 CKH68:CKI68 CAL68:CAM68 BQP68:BQQ68 BGT68:BGU68 AWX68:AWY68 ANB68:ANC68 ADF68:ADG68 TJ68:TK68 JN68:JO68 VSL68:VSM68 WVZ68:WWA68 WMD68:WME68 Q68:S69" xr:uid="{FBF169A0-1609-4FA9-8C19-7B95C776D4E4}"/>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B491-BBD7-45EA-A075-FBD38FA0B212}">
  <dimension ref="A1:AA57"/>
  <sheetViews>
    <sheetView topLeftCell="A4" zoomScale="95" zoomScaleNormal="95" workbookViewId="0">
      <selection activeCell="E20" sqref="E20"/>
    </sheetView>
  </sheetViews>
  <sheetFormatPr defaultRowHeight="13.8" outlineLevelRow="1"/>
  <cols>
    <col min="1" max="1" width="12.6640625" style="192" customWidth="1"/>
    <col min="2" max="2" width="20" style="192" customWidth="1"/>
    <col min="3" max="3" width="28.5546875" style="192" customWidth="1"/>
    <col min="4" max="4" width="38.77734375" style="192" customWidth="1"/>
    <col min="5" max="5" width="30.109375" style="192" customWidth="1"/>
    <col min="6" max="6" width="42.44140625" style="192" customWidth="1"/>
    <col min="7" max="7" width="12.88671875" style="192" customWidth="1"/>
    <col min="8" max="8" width="20.88671875" style="192" customWidth="1"/>
    <col min="9" max="9" width="14.21875" style="192" customWidth="1"/>
    <col min="10" max="10" width="12.6640625" style="148" customWidth="1"/>
    <col min="11" max="11" width="12.88671875" style="192" customWidth="1"/>
    <col min="12" max="12" width="12.44140625" style="192" customWidth="1"/>
    <col min="13" max="16" width="0" style="192" hidden="1" customWidth="1"/>
    <col min="17" max="17" width="17.6640625" style="148" customWidth="1"/>
    <col min="18" max="18" width="8.88671875" style="192"/>
    <col min="19" max="19" width="14.5546875" style="192" customWidth="1"/>
    <col min="20" max="20" width="16" style="192" customWidth="1"/>
    <col min="21" max="21" width="8.88671875" style="192"/>
    <col min="22" max="22" width="11.88671875" style="192" customWidth="1"/>
    <col min="23" max="23" width="8.88671875" style="192"/>
    <col min="24" max="24" width="14.33203125" style="192" customWidth="1"/>
    <col min="25" max="25" width="12.44140625" style="192" customWidth="1"/>
    <col min="26" max="26" width="14.44140625" style="192" customWidth="1"/>
    <col min="27" max="16384" width="8.88671875" style="192"/>
  </cols>
  <sheetData>
    <row r="1" spans="1:27" s="149" customFormat="1" ht="26.25" customHeight="1" thickBot="1">
      <c r="A1" s="146"/>
      <c r="B1" s="303" t="s">
        <v>0</v>
      </c>
      <c r="C1" s="303"/>
      <c r="D1" s="303"/>
      <c r="E1" s="303"/>
      <c r="F1" s="303"/>
      <c r="G1" s="147"/>
      <c r="H1" s="303" t="s">
        <v>1</v>
      </c>
      <c r="I1" s="303"/>
      <c r="J1" s="303"/>
      <c r="K1" s="303"/>
      <c r="L1" s="147"/>
      <c r="M1" s="147"/>
      <c r="N1" s="147"/>
      <c r="O1" s="147"/>
      <c r="P1" s="147"/>
      <c r="Q1" s="148"/>
      <c r="R1" s="147"/>
      <c r="S1" s="147"/>
      <c r="V1" s="150"/>
      <c r="W1" s="150"/>
      <c r="X1" s="150"/>
      <c r="Y1" s="150"/>
      <c r="Z1" s="150"/>
    </row>
    <row r="2" spans="1:27" s="158" customFormat="1" ht="27.75" customHeight="1" thickBot="1">
      <c r="A2" s="151"/>
      <c r="B2" s="152" t="s">
        <v>2</v>
      </c>
      <c r="C2" s="304" t="s">
        <v>265</v>
      </c>
      <c r="D2" s="304"/>
      <c r="E2" s="305" t="s">
        <v>4</v>
      </c>
      <c r="F2" s="306" t="s">
        <v>129</v>
      </c>
      <c r="G2" s="149"/>
      <c r="H2" s="153" t="s">
        <v>5</v>
      </c>
      <c r="I2" s="154" t="s">
        <v>6</v>
      </c>
      <c r="J2" s="155" t="s">
        <v>7</v>
      </c>
      <c r="K2" s="156" t="s">
        <v>8</v>
      </c>
      <c r="L2" s="157" t="s">
        <v>9</v>
      </c>
      <c r="Q2" s="159"/>
      <c r="R2" s="160"/>
      <c r="S2" s="160"/>
      <c r="U2" s="161"/>
      <c r="V2" s="308" t="s">
        <v>10</v>
      </c>
      <c r="W2" s="308"/>
      <c r="X2" s="308"/>
      <c r="Y2" s="308"/>
      <c r="Z2" s="308"/>
      <c r="AA2" s="162"/>
    </row>
    <row r="3" spans="1:27" s="158" customFormat="1" ht="24.75" customHeight="1" thickBot="1">
      <c r="A3" s="151"/>
      <c r="B3" s="152" t="s">
        <v>11</v>
      </c>
      <c r="C3" s="304" t="s">
        <v>12</v>
      </c>
      <c r="D3" s="304"/>
      <c r="E3" s="305"/>
      <c r="F3" s="307"/>
      <c r="G3" s="163" t="s">
        <v>13</v>
      </c>
      <c r="H3" s="164">
        <f>COUNTIFS($I$11:$I$57,H2,$Q$11:$Q$57,$G3)</f>
        <v>34</v>
      </c>
      <c r="I3" s="164">
        <f>COUNTIFS($I$11:$I$57,I2,$Q$11:$Q$57,$G3)</f>
        <v>0</v>
      </c>
      <c r="J3" s="164">
        <f>COUNTIFS($I$11:$I$57,J2,$Q$11:$Q$57,$G3)</f>
        <v>0</v>
      </c>
      <c r="K3" s="165">
        <f>SUM(H3:J3)</f>
        <v>34</v>
      </c>
      <c r="L3" s="166">
        <f>K3/C7</f>
        <v>0.91891891891891897</v>
      </c>
      <c r="Q3" s="159"/>
      <c r="R3" s="160"/>
      <c r="S3" s="160"/>
      <c r="U3" s="161"/>
      <c r="V3" s="309" t="s">
        <v>14</v>
      </c>
      <c r="W3" s="167" t="s">
        <v>5</v>
      </c>
      <c r="X3" s="168" t="s">
        <v>6</v>
      </c>
      <c r="Y3" s="168" t="s">
        <v>7</v>
      </c>
      <c r="Z3" s="169" t="s">
        <v>15</v>
      </c>
      <c r="AA3" s="162"/>
    </row>
    <row r="4" spans="1:27" s="158" customFormat="1" ht="21.75" customHeight="1" thickBot="1">
      <c r="A4" s="163"/>
      <c r="B4" s="170" t="s">
        <v>16</v>
      </c>
      <c r="C4" s="310" t="s">
        <v>266</v>
      </c>
      <c r="D4" s="304"/>
      <c r="E4" s="311" t="s">
        <v>17</v>
      </c>
      <c r="F4" s="306" t="s">
        <v>130</v>
      </c>
      <c r="G4" s="163" t="s">
        <v>19</v>
      </c>
      <c r="H4" s="164">
        <f>COUNTIFS($I$11:$I$57,H2,$Q$11:$Q$57,$G4)</f>
        <v>0</v>
      </c>
      <c r="I4" s="164">
        <f>COUNTIFS($I$11:$I$57,I2,$Q$11:$Q$57,$G4)</f>
        <v>3</v>
      </c>
      <c r="J4" s="164">
        <f>COUNTIFS($I$11:$I$57,J2,$Q$11:$Q$57,$G4)</f>
        <v>0</v>
      </c>
      <c r="K4" s="165">
        <f>SUM(H4:J4)</f>
        <v>3</v>
      </c>
      <c r="L4" s="166">
        <f>K4/C7</f>
        <v>8.1081081081081086E-2</v>
      </c>
      <c r="Q4" s="159"/>
      <c r="R4" s="160"/>
      <c r="S4" s="160"/>
      <c r="T4" s="160"/>
      <c r="U4" s="171"/>
      <c r="V4" s="309"/>
      <c r="W4" s="172">
        <f>COUNTIF($I$11:$I$57,W3)</f>
        <v>34</v>
      </c>
      <c r="X4" s="172">
        <f>COUNTIF($I$11:$I$57,X3)</f>
        <v>3</v>
      </c>
      <c r="Y4" s="172">
        <f>COUNTIF($I$11:$I$57,Y3)</f>
        <v>0</v>
      </c>
      <c r="Z4" s="173">
        <f>SUM(W4:Y4)</f>
        <v>37</v>
      </c>
      <c r="AA4" s="162"/>
    </row>
    <row r="5" spans="1:27" s="158" customFormat="1" ht="31.2" customHeight="1">
      <c r="A5" s="174"/>
      <c r="B5" s="175" t="s">
        <v>20</v>
      </c>
      <c r="C5" s="304" t="s">
        <v>21</v>
      </c>
      <c r="D5" s="304"/>
      <c r="E5" s="311"/>
      <c r="F5" s="307"/>
      <c r="G5" s="163" t="s">
        <v>22</v>
      </c>
      <c r="H5" s="164">
        <f>H7-H3-H4-H6</f>
        <v>0</v>
      </c>
      <c r="I5" s="164">
        <f>I7-I3-I4-I6</f>
        <v>0</v>
      </c>
      <c r="J5" s="164">
        <f t="shared" ref="J5" si="0">J7-J3-J4-J6</f>
        <v>0</v>
      </c>
      <c r="K5" s="165">
        <f>SUM(H5:J5)</f>
        <v>0</v>
      </c>
      <c r="L5" s="166">
        <f>K5/C7</f>
        <v>0</v>
      </c>
      <c r="Q5" s="159"/>
      <c r="R5" s="160"/>
      <c r="S5" s="160"/>
      <c r="T5" s="160"/>
      <c r="U5" s="176"/>
      <c r="V5" s="177"/>
      <c r="W5" s="177"/>
      <c r="X5" s="177"/>
      <c r="Y5" s="177"/>
      <c r="Z5" s="177"/>
    </row>
    <row r="6" spans="1:27" s="158" customFormat="1" ht="18" customHeight="1">
      <c r="A6" s="174"/>
      <c r="B6" s="175" t="s">
        <v>23</v>
      </c>
      <c r="C6" s="310" t="s">
        <v>266</v>
      </c>
      <c r="D6" s="304"/>
      <c r="E6" s="311"/>
      <c r="F6" s="307"/>
      <c r="G6" s="163" t="s">
        <v>24</v>
      </c>
      <c r="H6" s="164">
        <f>COUNTIFS($I$11:$I$57,H2,$Q$11:$Q$57,$G6)</f>
        <v>0</v>
      </c>
      <c r="I6" s="164">
        <f>COUNTIFS($I$11:$I$57,I2,$Q$11:$Q$57,$G6)</f>
        <v>0</v>
      </c>
      <c r="J6" s="164">
        <f>COUNTIFS($I$11:$I$57,J2,$Q$11:$Q$57,$G6)</f>
        <v>0</v>
      </c>
      <c r="K6" s="178">
        <f>SUM(H6:J6)</f>
        <v>0</v>
      </c>
      <c r="L6" s="166">
        <f>K6/C7</f>
        <v>0</v>
      </c>
      <c r="Q6" s="159"/>
      <c r="R6" s="176"/>
      <c r="S6" s="176"/>
      <c r="T6" s="176"/>
      <c r="U6" s="176"/>
    </row>
    <row r="7" spans="1:27" s="158" customFormat="1" ht="16.8" customHeight="1">
      <c r="A7" s="151"/>
      <c r="B7" s="152" t="s">
        <v>25</v>
      </c>
      <c r="C7" s="312">
        <f>K7</f>
        <v>37</v>
      </c>
      <c r="D7" s="312"/>
      <c r="E7" s="311"/>
      <c r="F7" s="307"/>
      <c r="G7" s="179" t="s">
        <v>8</v>
      </c>
      <c r="H7" s="180">
        <f>COUNTIFS($F$11:$F$57, "&lt;&gt;" &amp; "",$I$11:$I$57,H2)</f>
        <v>34</v>
      </c>
      <c r="I7" s="180">
        <f>COUNTIFS($F$11:$F$57, "&lt;&gt;" &amp; "",$I$11:$I$57,I2)</f>
        <v>3</v>
      </c>
      <c r="J7" s="180">
        <f>COUNTIFS($F$11:$F$57, "&lt;&gt;" &amp; "",$I$11:$I$57,J2)</f>
        <v>0</v>
      </c>
      <c r="K7" s="180">
        <f>SUM(K3:K6)</f>
        <v>37</v>
      </c>
      <c r="L7" s="166">
        <f>SUM(L3:L6)</f>
        <v>1</v>
      </c>
      <c r="Q7" s="159"/>
      <c r="R7" s="176"/>
      <c r="S7" s="176"/>
      <c r="T7" s="176"/>
      <c r="U7" s="176"/>
    </row>
    <row r="8" spans="1:27" s="181" customFormat="1">
      <c r="J8" s="182"/>
      <c r="Q8" s="183"/>
    </row>
    <row r="9" spans="1:27" s="187" customFormat="1">
      <c r="A9" s="299" t="s">
        <v>26</v>
      </c>
      <c r="B9" s="299" t="s">
        <v>27</v>
      </c>
      <c r="C9" s="299" t="s">
        <v>28</v>
      </c>
      <c r="D9" s="299" t="s">
        <v>29</v>
      </c>
      <c r="E9" s="299" t="s">
        <v>30</v>
      </c>
      <c r="F9" s="299" t="s">
        <v>31</v>
      </c>
      <c r="G9" s="299" t="s">
        <v>32</v>
      </c>
      <c r="H9" s="299" t="s">
        <v>33</v>
      </c>
      <c r="I9" s="299" t="s">
        <v>34</v>
      </c>
      <c r="J9" s="300" t="s">
        <v>35</v>
      </c>
      <c r="K9" s="300"/>
      <c r="L9" s="300"/>
      <c r="M9" s="301" t="s">
        <v>131</v>
      </c>
      <c r="N9" s="301"/>
      <c r="O9" s="301"/>
      <c r="P9" s="184"/>
      <c r="Q9" s="302" t="s">
        <v>37</v>
      </c>
      <c r="R9" s="299" t="s">
        <v>38</v>
      </c>
      <c r="S9" s="299" t="s">
        <v>39</v>
      </c>
      <c r="T9" s="299" t="s">
        <v>40</v>
      </c>
      <c r="U9" s="299" t="s">
        <v>41</v>
      </c>
      <c r="V9" s="186"/>
    </row>
    <row r="10" spans="1:27" s="187" customFormat="1">
      <c r="A10" s="299"/>
      <c r="B10" s="299"/>
      <c r="C10" s="299"/>
      <c r="D10" s="299"/>
      <c r="E10" s="299"/>
      <c r="F10" s="299"/>
      <c r="G10" s="299"/>
      <c r="H10" s="299"/>
      <c r="I10" s="299"/>
      <c r="J10" s="188" t="s">
        <v>42</v>
      </c>
      <c r="K10" s="184" t="s">
        <v>43</v>
      </c>
      <c r="L10" s="184" t="s">
        <v>44</v>
      </c>
      <c r="M10" s="184" t="s">
        <v>42</v>
      </c>
      <c r="N10" s="184" t="s">
        <v>43</v>
      </c>
      <c r="O10" s="184" t="s">
        <v>44</v>
      </c>
      <c r="P10" s="185" t="s">
        <v>45</v>
      </c>
      <c r="Q10" s="302"/>
      <c r="R10" s="299"/>
      <c r="S10" s="299"/>
      <c r="T10" s="299"/>
      <c r="U10" s="299"/>
      <c r="V10" s="186"/>
    </row>
    <row r="11" spans="1:27" s="51" customFormat="1">
      <c r="A11" s="44" t="str">
        <f>IF(F11="","",($F$2&amp;"-"&amp;ROW()-13-COUNTBLANK($F11:$F11)))</f>
        <v/>
      </c>
      <c r="B11" s="45" t="s">
        <v>265</v>
      </c>
      <c r="C11" s="45"/>
      <c r="D11" s="45"/>
      <c r="E11" s="44"/>
      <c r="F11" s="45"/>
      <c r="G11" s="46"/>
      <c r="H11" s="47"/>
      <c r="I11" s="46"/>
      <c r="J11" s="48"/>
      <c r="K11" s="48"/>
      <c r="L11" s="48"/>
      <c r="M11" s="48"/>
      <c r="N11" s="48"/>
      <c r="O11" s="48"/>
      <c r="P11" s="48"/>
      <c r="Q11" s="40" t="str">
        <f t="shared" ref="Q11:Q13" si="1">IF(OR(IF(L11="",IF(K11="",IF(J11="","",J11),K11),L11)="Fail",IF(O11="",IF(N11="",IF(M11="","",M11),N11),O11)="Fail")=TRUE,"Fail",
IF(OR(IF(L11="",IF(K11="",IF(J11="","",J11),K11),L11)="N/A",IF(O11="",IF(N11="",IF(M11="","",M11),N11),O11)="N/A")=TRUE,"N/A",
IF(OR(IF(L11="",IF(K11="",IF(J11="","",J11),K11),L11)="Untested",IF(O11="",IF(N11="",IF(M11="","",M11),N11),O11)="Untested")=TRUE,"Untested",
IF(AND(IF(L11="",IF(K11="",IF(J11="","",J11),K11),L11)="",IF(O11="",IF(N11="",IF(M11="","",M11),N11),O11)="")=TRUE,"","Pass"))))</f>
        <v/>
      </c>
      <c r="R11" s="44"/>
      <c r="S11" s="49"/>
      <c r="T11" s="49"/>
      <c r="U11" s="46"/>
      <c r="V11" s="50"/>
    </row>
    <row r="12" spans="1:27" s="43" customFormat="1" ht="28.8" customHeight="1">
      <c r="A12" s="35" t="str">
        <f>IF(F12="","",($F$2&amp;"-"&amp;ROW()-13-COUNTBLANK($F12:$F12)))</f>
        <v/>
      </c>
      <c r="B12" s="36" t="s">
        <v>46</v>
      </c>
      <c r="C12" s="268" t="s">
        <v>47</v>
      </c>
      <c r="D12" s="268"/>
      <c r="E12" s="268"/>
      <c r="F12" s="268"/>
      <c r="G12" s="37"/>
      <c r="H12" s="38"/>
      <c r="I12" s="37"/>
      <c r="J12" s="39"/>
      <c r="K12" s="39"/>
      <c r="L12" s="39"/>
      <c r="M12" s="39"/>
      <c r="N12" s="39"/>
      <c r="O12" s="39"/>
      <c r="P12" s="39"/>
      <c r="Q12" s="40" t="str">
        <f t="shared" si="1"/>
        <v/>
      </c>
      <c r="R12" s="35"/>
      <c r="S12" s="41"/>
      <c r="T12" s="41"/>
      <c r="U12" s="37"/>
      <c r="V12" s="42"/>
    </row>
    <row r="13" spans="1:27" s="59" customFormat="1">
      <c r="A13" s="52" t="str">
        <f>IF(F13="","",($F$2&amp;"-"&amp;ROW()-13-COUNTBLANK($F13:$F13)))</f>
        <v/>
      </c>
      <c r="B13" s="53" t="s">
        <v>267</v>
      </c>
      <c r="C13" s="53"/>
      <c r="D13" s="53"/>
      <c r="E13" s="52"/>
      <c r="F13" s="53"/>
      <c r="G13" s="54"/>
      <c r="H13" s="55"/>
      <c r="I13" s="54"/>
      <c r="J13" s="56"/>
      <c r="K13" s="56"/>
      <c r="L13" s="56"/>
      <c r="M13" s="56"/>
      <c r="N13" s="56"/>
      <c r="O13" s="56"/>
      <c r="P13" s="56"/>
      <c r="Q13" s="40" t="str">
        <f t="shared" si="1"/>
        <v/>
      </c>
      <c r="R13" s="52"/>
      <c r="S13" s="57"/>
      <c r="T13" s="57"/>
      <c r="U13" s="54"/>
      <c r="V13" s="58"/>
    </row>
    <row r="14" spans="1:27" s="43" customFormat="1" ht="64.2" customHeight="1" outlineLevel="1">
      <c r="A14" s="35" t="str">
        <f>IF(F14="","",($F$2&amp;"-"&amp;ROW()-11-COUNTBLANK($F14:F$23)))</f>
        <v/>
      </c>
      <c r="B14" s="36" t="s">
        <v>46</v>
      </c>
      <c r="C14" s="268" t="s">
        <v>160</v>
      </c>
      <c r="D14" s="269"/>
      <c r="F14" s="38"/>
      <c r="G14" s="37"/>
      <c r="I14" s="37"/>
      <c r="Q14" s="81"/>
      <c r="R14" s="35"/>
      <c r="S14" s="35"/>
      <c r="T14" s="41"/>
    </row>
    <row r="15" spans="1:27">
      <c r="A15" s="193"/>
      <c r="B15" s="296" t="s">
        <v>163</v>
      </c>
      <c r="C15" s="296"/>
      <c r="D15" s="296"/>
      <c r="E15" s="193"/>
      <c r="F15" s="193"/>
      <c r="G15" s="193"/>
      <c r="H15" s="193"/>
      <c r="I15" s="193"/>
      <c r="J15" s="189"/>
      <c r="K15" s="193"/>
      <c r="L15" s="193"/>
      <c r="M15" s="193"/>
      <c r="N15" s="193"/>
      <c r="O15" s="193"/>
      <c r="P15" s="193"/>
      <c r="Q15" s="189"/>
      <c r="R15" s="193"/>
      <c r="S15" s="193"/>
      <c r="T15" s="193"/>
      <c r="U15" s="193"/>
      <c r="V15" s="193"/>
      <c r="W15" s="193"/>
      <c r="X15" s="193"/>
      <c r="Y15" s="193"/>
      <c r="Z15" s="193"/>
    </row>
    <row r="16" spans="1:27" s="43" customFormat="1" ht="64.2" customHeight="1" outlineLevel="1">
      <c r="A16" s="35" t="str">
        <f>IF(F16="","",($F$2&amp;"-"&amp;ROW()-11-COUNTBLANK($F16:F$23)))</f>
        <v/>
      </c>
      <c r="B16" s="36" t="s">
        <v>46</v>
      </c>
      <c r="C16" s="268" t="s">
        <v>268</v>
      </c>
      <c r="D16" s="269"/>
      <c r="F16" s="38"/>
      <c r="G16" s="37"/>
      <c r="I16" s="37"/>
      <c r="Q16" s="81"/>
      <c r="R16" s="35"/>
      <c r="S16" s="35"/>
      <c r="T16" s="41"/>
    </row>
    <row r="17" spans="1:26" ht="36.6" customHeight="1">
      <c r="A17" s="191" t="s">
        <v>132</v>
      </c>
      <c r="B17" s="292" t="s">
        <v>136</v>
      </c>
      <c r="C17" s="191" t="s">
        <v>141</v>
      </c>
      <c r="D17" s="191"/>
      <c r="E17" s="191"/>
      <c r="F17" s="196" t="s">
        <v>143</v>
      </c>
      <c r="G17" s="191"/>
      <c r="H17" s="191" t="s">
        <v>111</v>
      </c>
      <c r="I17" s="191" t="s">
        <v>5</v>
      </c>
      <c r="J17" s="189" t="s">
        <v>13</v>
      </c>
      <c r="K17" s="191"/>
      <c r="L17" s="191"/>
      <c r="M17" s="191"/>
      <c r="N17" s="191"/>
      <c r="O17" s="191"/>
      <c r="P17" s="191"/>
      <c r="Q17" s="189" t="s">
        <v>13</v>
      </c>
      <c r="R17" s="191"/>
      <c r="S17" s="191" t="s">
        <v>51</v>
      </c>
      <c r="T17" s="195" t="s">
        <v>287</v>
      </c>
      <c r="U17" s="191"/>
      <c r="V17" s="191"/>
      <c r="W17" s="191"/>
      <c r="X17" s="191"/>
      <c r="Y17" s="191"/>
      <c r="Z17" s="191"/>
    </row>
    <row r="18" spans="1:26" ht="34.799999999999997" customHeight="1">
      <c r="A18" s="191" t="s">
        <v>164</v>
      </c>
      <c r="B18" s="293"/>
      <c r="C18" s="191" t="s">
        <v>269</v>
      </c>
      <c r="D18" s="191"/>
      <c r="E18" s="191"/>
      <c r="F18" s="196" t="s">
        <v>270</v>
      </c>
      <c r="G18" s="191"/>
      <c r="H18" s="191" t="s">
        <v>111</v>
      </c>
      <c r="I18" s="191" t="s">
        <v>5</v>
      </c>
      <c r="J18" s="189" t="s">
        <v>13</v>
      </c>
      <c r="K18" s="191"/>
      <c r="L18" s="191"/>
      <c r="M18" s="191"/>
      <c r="N18" s="191"/>
      <c r="O18" s="191"/>
      <c r="P18" s="191"/>
      <c r="Q18" s="189" t="s">
        <v>13</v>
      </c>
      <c r="R18" s="191"/>
      <c r="S18" s="191" t="s">
        <v>51</v>
      </c>
      <c r="T18" s="195" t="s">
        <v>287</v>
      </c>
      <c r="U18" s="191"/>
      <c r="V18" s="191"/>
      <c r="W18" s="191"/>
      <c r="X18" s="191"/>
      <c r="Y18" s="191"/>
      <c r="Z18" s="191"/>
    </row>
    <row r="19" spans="1:26" ht="40.799999999999997" customHeight="1">
      <c r="A19" s="191" t="s">
        <v>165</v>
      </c>
      <c r="B19" s="293"/>
      <c r="C19" s="191" t="s">
        <v>271</v>
      </c>
      <c r="D19" s="191"/>
      <c r="E19" s="191"/>
      <c r="F19" s="196" t="s">
        <v>272</v>
      </c>
      <c r="G19" s="191"/>
      <c r="H19" s="191" t="s">
        <v>111</v>
      </c>
      <c r="I19" s="191" t="s">
        <v>5</v>
      </c>
      <c r="J19" s="189" t="s">
        <v>13</v>
      </c>
      <c r="K19" s="191"/>
      <c r="L19" s="191"/>
      <c r="M19" s="191"/>
      <c r="N19" s="191"/>
      <c r="O19" s="191"/>
      <c r="P19" s="191"/>
      <c r="Q19" s="189" t="s">
        <v>13</v>
      </c>
      <c r="R19" s="191"/>
      <c r="S19" s="191" t="s">
        <v>51</v>
      </c>
      <c r="T19" s="195" t="s">
        <v>287</v>
      </c>
      <c r="U19" s="191"/>
      <c r="V19" s="191"/>
      <c r="W19" s="191"/>
      <c r="X19" s="191"/>
      <c r="Y19" s="191"/>
      <c r="Z19" s="191"/>
    </row>
    <row r="20" spans="1:26" ht="40.799999999999997" customHeight="1">
      <c r="A20" s="191" t="s">
        <v>166</v>
      </c>
      <c r="B20" s="293"/>
      <c r="C20" s="191" t="s">
        <v>273</v>
      </c>
      <c r="D20" s="191"/>
      <c r="E20" s="191"/>
      <c r="F20" s="196" t="s">
        <v>274</v>
      </c>
      <c r="G20" s="191"/>
      <c r="H20" s="191" t="s">
        <v>111</v>
      </c>
      <c r="I20" s="191" t="s">
        <v>5</v>
      </c>
      <c r="J20" s="189" t="s">
        <v>13</v>
      </c>
      <c r="K20" s="191"/>
      <c r="L20" s="191"/>
      <c r="M20" s="191"/>
      <c r="N20" s="191"/>
      <c r="O20" s="191"/>
      <c r="P20" s="191"/>
      <c r="Q20" s="189" t="s">
        <v>13</v>
      </c>
      <c r="R20" s="191"/>
      <c r="S20" s="191" t="s">
        <v>51</v>
      </c>
      <c r="T20" s="195" t="s">
        <v>287</v>
      </c>
      <c r="U20" s="191"/>
      <c r="V20" s="191"/>
      <c r="W20" s="191"/>
      <c r="X20" s="191"/>
      <c r="Y20" s="191"/>
      <c r="Z20" s="191"/>
    </row>
    <row r="21" spans="1:26" ht="32.4" customHeight="1">
      <c r="A21" s="191" t="s">
        <v>167</v>
      </c>
      <c r="B21" s="293"/>
      <c r="C21" s="297" t="s">
        <v>275</v>
      </c>
      <c r="D21" s="191" t="s">
        <v>276</v>
      </c>
      <c r="E21" s="191"/>
      <c r="F21" s="196" t="s">
        <v>277</v>
      </c>
      <c r="G21" s="191"/>
      <c r="H21" s="191" t="s">
        <v>111</v>
      </c>
      <c r="I21" s="191" t="s">
        <v>5</v>
      </c>
      <c r="J21" s="189" t="s">
        <v>13</v>
      </c>
      <c r="K21" s="191"/>
      <c r="L21" s="191"/>
      <c r="M21" s="191"/>
      <c r="N21" s="191"/>
      <c r="O21" s="191"/>
      <c r="P21" s="191"/>
      <c r="Q21" s="189" t="s">
        <v>13</v>
      </c>
      <c r="R21" s="191"/>
      <c r="S21" s="191" t="s">
        <v>51</v>
      </c>
      <c r="T21" s="197" t="s">
        <v>287</v>
      </c>
      <c r="U21" s="191"/>
      <c r="V21" s="191"/>
      <c r="W21" s="191"/>
      <c r="X21" s="191"/>
      <c r="Y21" s="191"/>
      <c r="Z21" s="191"/>
    </row>
    <row r="22" spans="1:26" ht="33.6" customHeight="1">
      <c r="A22" s="191" t="s">
        <v>168</v>
      </c>
      <c r="B22" s="293"/>
      <c r="C22" s="297"/>
      <c r="D22" s="191" t="s">
        <v>278</v>
      </c>
      <c r="E22" s="191"/>
      <c r="F22" s="196" t="s">
        <v>283</v>
      </c>
      <c r="G22" s="191"/>
      <c r="H22" s="191" t="s">
        <v>111</v>
      </c>
      <c r="I22" s="191" t="s">
        <v>5</v>
      </c>
      <c r="J22" s="189" t="s">
        <v>13</v>
      </c>
      <c r="K22" s="191"/>
      <c r="L22" s="191"/>
      <c r="M22" s="191"/>
      <c r="N22" s="191"/>
      <c r="O22" s="191"/>
      <c r="P22" s="191"/>
      <c r="Q22" s="189" t="s">
        <v>13</v>
      </c>
      <c r="R22" s="191"/>
      <c r="S22" s="191" t="s">
        <v>51</v>
      </c>
      <c r="T22" s="197" t="s">
        <v>287</v>
      </c>
      <c r="U22" s="191"/>
      <c r="V22" s="191"/>
      <c r="W22" s="191"/>
      <c r="X22" s="191"/>
      <c r="Y22" s="191"/>
      <c r="Z22" s="191"/>
    </row>
    <row r="23" spans="1:26" ht="31.2" customHeight="1">
      <c r="A23" s="191" t="s">
        <v>133</v>
      </c>
      <c r="B23" s="293"/>
      <c r="C23" s="297"/>
      <c r="D23" s="191" t="s">
        <v>281</v>
      </c>
      <c r="E23" s="191"/>
      <c r="F23" s="196" t="s">
        <v>282</v>
      </c>
      <c r="G23" s="191"/>
      <c r="H23" s="191" t="s">
        <v>111</v>
      </c>
      <c r="I23" s="191" t="s">
        <v>5</v>
      </c>
      <c r="J23" s="189" t="s">
        <v>13</v>
      </c>
      <c r="K23" s="191"/>
      <c r="L23" s="191"/>
      <c r="M23" s="191"/>
      <c r="N23" s="191"/>
      <c r="O23" s="191"/>
      <c r="P23" s="191"/>
      <c r="Q23" s="189" t="s">
        <v>13</v>
      </c>
      <c r="R23" s="191"/>
      <c r="S23" s="191" t="s">
        <v>51</v>
      </c>
      <c r="T23" s="197" t="s">
        <v>287</v>
      </c>
      <c r="U23" s="191"/>
      <c r="V23" s="191"/>
      <c r="W23" s="191"/>
      <c r="X23" s="191"/>
      <c r="Y23" s="191"/>
      <c r="Z23" s="191"/>
    </row>
    <row r="24" spans="1:26" ht="30.6" customHeight="1">
      <c r="A24" s="191" t="s">
        <v>134</v>
      </c>
      <c r="B24" s="293"/>
      <c r="C24" s="297"/>
      <c r="D24" s="191" t="s">
        <v>279</v>
      </c>
      <c r="E24" s="191"/>
      <c r="F24" s="196" t="s">
        <v>280</v>
      </c>
      <c r="G24" s="191"/>
      <c r="H24" s="191" t="s">
        <v>111</v>
      </c>
      <c r="I24" s="191" t="s">
        <v>5</v>
      </c>
      <c r="J24" s="189" t="s">
        <v>13</v>
      </c>
      <c r="K24" s="191"/>
      <c r="L24" s="191"/>
      <c r="M24" s="191"/>
      <c r="N24" s="191"/>
      <c r="O24" s="191"/>
      <c r="P24" s="191"/>
      <c r="Q24" s="189" t="s">
        <v>13</v>
      </c>
      <c r="R24" s="191"/>
      <c r="S24" s="191" t="s">
        <v>51</v>
      </c>
      <c r="T24" s="197" t="s">
        <v>287</v>
      </c>
      <c r="U24" s="191"/>
      <c r="V24" s="191"/>
      <c r="W24" s="191"/>
      <c r="X24" s="191"/>
      <c r="Y24" s="191"/>
      <c r="Z24" s="191"/>
    </row>
    <row r="25" spans="1:26" ht="56.4" customHeight="1">
      <c r="A25" s="191" t="s">
        <v>169</v>
      </c>
      <c r="B25" s="293"/>
      <c r="C25" s="191" t="s">
        <v>284</v>
      </c>
      <c r="D25" s="191"/>
      <c r="E25" s="191"/>
      <c r="F25" s="197" t="s">
        <v>285</v>
      </c>
      <c r="G25" s="191"/>
      <c r="H25" s="191" t="s">
        <v>111</v>
      </c>
      <c r="I25" s="191" t="s">
        <v>5</v>
      </c>
      <c r="J25" s="189" t="s">
        <v>13</v>
      </c>
      <c r="K25" s="191"/>
      <c r="L25" s="191"/>
      <c r="M25" s="191"/>
      <c r="N25" s="191"/>
      <c r="O25" s="191"/>
      <c r="P25" s="191"/>
      <c r="Q25" s="189" t="s">
        <v>13</v>
      </c>
      <c r="R25" s="191"/>
      <c r="S25" s="191" t="s">
        <v>51</v>
      </c>
      <c r="T25" s="197" t="s">
        <v>287</v>
      </c>
      <c r="U25" s="191"/>
      <c r="V25" s="191"/>
      <c r="W25" s="191"/>
      <c r="X25" s="191"/>
      <c r="Y25" s="191"/>
      <c r="Z25" s="191"/>
    </row>
    <row r="26" spans="1:26" ht="64.8" customHeight="1">
      <c r="A26" s="191" t="s">
        <v>170</v>
      </c>
      <c r="B26" s="294"/>
      <c r="C26" s="191" t="s">
        <v>140</v>
      </c>
      <c r="D26" s="191"/>
      <c r="E26" s="191"/>
      <c r="F26" s="199" t="s">
        <v>286</v>
      </c>
      <c r="G26" s="191"/>
      <c r="H26" s="191" t="s">
        <v>113</v>
      </c>
      <c r="I26" s="191" t="s">
        <v>6</v>
      </c>
      <c r="J26" s="194" t="s">
        <v>19</v>
      </c>
      <c r="K26" s="191"/>
      <c r="L26" s="191"/>
      <c r="M26" s="191"/>
      <c r="N26" s="191"/>
      <c r="O26" s="191"/>
      <c r="P26" s="191"/>
      <c r="Q26" s="194" t="s">
        <v>19</v>
      </c>
      <c r="R26" s="191"/>
      <c r="S26" s="191" t="s">
        <v>51</v>
      </c>
      <c r="T26" s="197" t="s">
        <v>287</v>
      </c>
      <c r="U26" s="191"/>
      <c r="V26" s="191"/>
      <c r="W26" s="191"/>
      <c r="X26" s="191"/>
      <c r="Y26" s="191"/>
      <c r="Z26" s="191"/>
    </row>
    <row r="27" spans="1:26">
      <c r="A27" s="191" t="s">
        <v>202</v>
      </c>
      <c r="B27" s="296" t="s">
        <v>171</v>
      </c>
      <c r="C27" s="296"/>
      <c r="D27" s="296"/>
      <c r="E27" s="193"/>
      <c r="F27" s="193"/>
      <c r="G27" s="193"/>
      <c r="H27" s="191"/>
      <c r="I27" s="193"/>
      <c r="J27" s="189"/>
      <c r="K27" s="193"/>
      <c r="L27" s="193"/>
      <c r="M27" s="193"/>
      <c r="N27" s="193"/>
      <c r="O27" s="193"/>
      <c r="P27" s="193"/>
      <c r="Q27" s="189"/>
      <c r="R27" s="193"/>
      <c r="S27" s="193"/>
      <c r="T27" s="193"/>
      <c r="U27" s="193"/>
      <c r="V27" s="193"/>
      <c r="W27" s="193"/>
      <c r="X27" s="193"/>
      <c r="Y27" s="193"/>
      <c r="Z27" s="193"/>
    </row>
    <row r="28" spans="1:26" ht="65.400000000000006" customHeight="1">
      <c r="A28" s="191" t="s">
        <v>203</v>
      </c>
      <c r="B28" s="190" t="s">
        <v>46</v>
      </c>
      <c r="C28" s="298" t="s">
        <v>172</v>
      </c>
      <c r="D28" s="298"/>
      <c r="E28" s="298"/>
      <c r="F28" s="191"/>
      <c r="G28" s="191"/>
      <c r="H28" s="191"/>
      <c r="I28" s="191"/>
      <c r="J28" s="189"/>
      <c r="K28" s="191"/>
      <c r="L28" s="191"/>
      <c r="M28" s="191"/>
      <c r="N28" s="191"/>
      <c r="O28" s="191"/>
      <c r="P28" s="191"/>
      <c r="Q28" s="189"/>
      <c r="R28" s="191"/>
      <c r="S28" s="191"/>
      <c r="T28" s="191"/>
      <c r="U28" s="191"/>
      <c r="V28" s="191"/>
      <c r="W28" s="191"/>
      <c r="X28" s="191"/>
      <c r="Y28" s="191"/>
      <c r="Z28" s="191"/>
    </row>
    <row r="29" spans="1:26" ht="27.6" customHeight="1">
      <c r="A29" s="191" t="s">
        <v>204</v>
      </c>
      <c r="B29" s="292" t="s">
        <v>136</v>
      </c>
      <c r="C29" s="191" t="s">
        <v>173</v>
      </c>
      <c r="D29" s="191"/>
      <c r="E29" s="191"/>
      <c r="F29" s="196" t="s">
        <v>142</v>
      </c>
      <c r="G29" s="191"/>
      <c r="H29" s="191" t="s">
        <v>111</v>
      </c>
      <c r="I29" s="191" t="s">
        <v>5</v>
      </c>
      <c r="J29" s="189" t="s">
        <v>13</v>
      </c>
      <c r="K29" s="191"/>
      <c r="L29" s="191"/>
      <c r="M29" s="191"/>
      <c r="N29" s="191"/>
      <c r="O29" s="191"/>
      <c r="P29" s="191"/>
      <c r="Q29" s="189" t="s">
        <v>13</v>
      </c>
      <c r="R29" s="191"/>
      <c r="S29" s="191" t="s">
        <v>51</v>
      </c>
      <c r="T29" s="197" t="s">
        <v>158</v>
      </c>
      <c r="U29" s="191"/>
      <c r="V29" s="191"/>
      <c r="W29" s="191"/>
      <c r="X29" s="191"/>
      <c r="Y29" s="191"/>
      <c r="Z29" s="191"/>
    </row>
    <row r="30" spans="1:26" ht="27.6" customHeight="1">
      <c r="A30" s="191" t="s">
        <v>205</v>
      </c>
      <c r="B30" s="293"/>
      <c r="C30" s="198" t="s">
        <v>174</v>
      </c>
      <c r="D30" s="191"/>
      <c r="E30" s="191"/>
      <c r="F30" s="196" t="s">
        <v>178</v>
      </c>
      <c r="G30" s="191"/>
      <c r="H30" s="191" t="s">
        <v>111</v>
      </c>
      <c r="I30" s="191" t="s">
        <v>5</v>
      </c>
      <c r="J30" s="189" t="s">
        <v>13</v>
      </c>
      <c r="K30" s="191"/>
      <c r="L30" s="191"/>
      <c r="M30" s="191"/>
      <c r="N30" s="191"/>
      <c r="O30" s="191"/>
      <c r="P30" s="191"/>
      <c r="Q30" s="189" t="s">
        <v>13</v>
      </c>
      <c r="R30" s="191"/>
      <c r="S30" s="191" t="s">
        <v>51</v>
      </c>
      <c r="T30" s="197" t="s">
        <v>158</v>
      </c>
      <c r="U30" s="191"/>
      <c r="V30" s="191"/>
      <c r="W30" s="191"/>
      <c r="X30" s="191"/>
      <c r="Y30" s="191"/>
      <c r="Z30" s="191"/>
    </row>
    <row r="31" spans="1:26" ht="27.6" customHeight="1">
      <c r="A31" s="191" t="s">
        <v>206</v>
      </c>
      <c r="B31" s="293"/>
      <c r="C31" s="198" t="s">
        <v>175</v>
      </c>
      <c r="D31" s="191"/>
      <c r="E31" s="191"/>
      <c r="F31" s="196" t="s">
        <v>176</v>
      </c>
      <c r="G31" s="191"/>
      <c r="H31" s="191" t="s">
        <v>111</v>
      </c>
      <c r="I31" s="191" t="s">
        <v>5</v>
      </c>
      <c r="J31" s="189" t="s">
        <v>13</v>
      </c>
      <c r="K31" s="191"/>
      <c r="L31" s="191"/>
      <c r="M31" s="191"/>
      <c r="N31" s="191"/>
      <c r="O31" s="191"/>
      <c r="P31" s="191"/>
      <c r="Q31" s="189" t="s">
        <v>13</v>
      </c>
      <c r="R31" s="191"/>
      <c r="S31" s="191" t="s">
        <v>51</v>
      </c>
      <c r="T31" s="197" t="s">
        <v>158</v>
      </c>
      <c r="U31" s="191"/>
      <c r="V31" s="191"/>
      <c r="W31" s="191"/>
      <c r="X31" s="191"/>
      <c r="Y31" s="191"/>
      <c r="Z31" s="191"/>
    </row>
    <row r="32" spans="1:26" ht="40.799999999999997" customHeight="1">
      <c r="A32" s="191" t="s">
        <v>207</v>
      </c>
      <c r="B32" s="293"/>
      <c r="C32" s="198" t="s">
        <v>161</v>
      </c>
      <c r="D32" s="191"/>
      <c r="E32" s="191"/>
      <c r="F32" s="196" t="s">
        <v>177</v>
      </c>
      <c r="G32" s="191"/>
      <c r="H32" s="191" t="s">
        <v>111</v>
      </c>
      <c r="I32" s="191" t="s">
        <v>5</v>
      </c>
      <c r="J32" s="189" t="s">
        <v>13</v>
      </c>
      <c r="K32" s="191"/>
      <c r="L32" s="191"/>
      <c r="M32" s="191"/>
      <c r="N32" s="191"/>
      <c r="O32" s="191"/>
      <c r="P32" s="191"/>
      <c r="Q32" s="189" t="s">
        <v>13</v>
      </c>
      <c r="R32" s="191"/>
      <c r="S32" s="191" t="s">
        <v>51</v>
      </c>
      <c r="T32" s="197" t="s">
        <v>158</v>
      </c>
      <c r="U32" s="191"/>
      <c r="V32" s="191"/>
      <c r="W32" s="191"/>
      <c r="X32" s="191"/>
      <c r="Y32" s="191"/>
      <c r="Z32" s="191"/>
    </row>
    <row r="33" spans="1:26" ht="37.799999999999997" customHeight="1">
      <c r="A33" s="191" t="s">
        <v>208</v>
      </c>
      <c r="B33" s="293"/>
      <c r="C33" s="290" t="s">
        <v>179</v>
      </c>
      <c r="D33" s="191" t="s">
        <v>180</v>
      </c>
      <c r="E33" s="191"/>
      <c r="F33" s="196" t="s">
        <v>181</v>
      </c>
      <c r="G33" s="191"/>
      <c r="H33" s="191" t="s">
        <v>111</v>
      </c>
      <c r="I33" s="191" t="s">
        <v>5</v>
      </c>
      <c r="J33" s="189" t="s">
        <v>13</v>
      </c>
      <c r="K33" s="191"/>
      <c r="L33" s="191"/>
      <c r="M33" s="191"/>
      <c r="N33" s="191"/>
      <c r="O33" s="191"/>
      <c r="P33" s="191"/>
      <c r="Q33" s="189" t="s">
        <v>13</v>
      </c>
      <c r="R33" s="191"/>
      <c r="S33" s="191" t="s">
        <v>51</v>
      </c>
      <c r="T33" s="197" t="s">
        <v>200</v>
      </c>
      <c r="U33" s="191"/>
      <c r="V33" s="191"/>
      <c r="W33" s="191"/>
      <c r="X33" s="191"/>
      <c r="Y33" s="191"/>
      <c r="Z33" s="191"/>
    </row>
    <row r="34" spans="1:26" ht="35.4" customHeight="1">
      <c r="A34" s="191" t="s">
        <v>135</v>
      </c>
      <c r="B34" s="293"/>
      <c r="C34" s="291"/>
      <c r="D34" s="191" t="s">
        <v>182</v>
      </c>
      <c r="E34" s="191"/>
      <c r="F34" s="196" t="s">
        <v>183</v>
      </c>
      <c r="G34" s="191"/>
      <c r="H34" s="191" t="s">
        <v>111</v>
      </c>
      <c r="I34" s="191" t="s">
        <v>5</v>
      </c>
      <c r="J34" s="189" t="s">
        <v>13</v>
      </c>
      <c r="K34" s="191"/>
      <c r="L34" s="191"/>
      <c r="M34" s="191"/>
      <c r="N34" s="191"/>
      <c r="O34" s="191"/>
      <c r="P34" s="191"/>
      <c r="Q34" s="189" t="s">
        <v>13</v>
      </c>
      <c r="R34" s="191"/>
      <c r="S34" s="191" t="s">
        <v>51</v>
      </c>
      <c r="T34" s="197" t="s">
        <v>200</v>
      </c>
      <c r="U34" s="191"/>
      <c r="V34" s="191"/>
      <c r="W34" s="191"/>
      <c r="X34" s="191"/>
      <c r="Y34" s="191"/>
      <c r="Z34" s="191"/>
    </row>
    <row r="35" spans="1:26" ht="36" customHeight="1">
      <c r="A35" s="191" t="s">
        <v>209</v>
      </c>
      <c r="B35" s="293"/>
      <c r="C35" s="291"/>
      <c r="D35" s="191" t="s">
        <v>184</v>
      </c>
      <c r="E35" s="191"/>
      <c r="F35" s="196" t="s">
        <v>186</v>
      </c>
      <c r="G35" s="191"/>
      <c r="H35" s="191" t="s">
        <v>111</v>
      </c>
      <c r="I35" s="191" t="s">
        <v>5</v>
      </c>
      <c r="J35" s="189" t="s">
        <v>13</v>
      </c>
      <c r="K35" s="191"/>
      <c r="L35" s="191"/>
      <c r="M35" s="191"/>
      <c r="N35" s="191"/>
      <c r="O35" s="191"/>
      <c r="P35" s="191"/>
      <c r="Q35" s="189" t="s">
        <v>13</v>
      </c>
      <c r="R35" s="191"/>
      <c r="S35" s="191" t="s">
        <v>51</v>
      </c>
      <c r="T35" s="197" t="s">
        <v>200</v>
      </c>
      <c r="U35" s="191"/>
      <c r="V35" s="191"/>
      <c r="W35" s="191"/>
      <c r="X35" s="191"/>
      <c r="Y35" s="191"/>
      <c r="Z35" s="191"/>
    </row>
    <row r="36" spans="1:26" ht="31.8" customHeight="1">
      <c r="A36" s="191" t="s">
        <v>210</v>
      </c>
      <c r="B36" s="293"/>
      <c r="C36" s="295"/>
      <c r="D36" s="191" t="s">
        <v>185</v>
      </c>
      <c r="E36" s="191"/>
      <c r="F36" s="196" t="s">
        <v>187</v>
      </c>
      <c r="G36" s="191"/>
      <c r="H36" s="191" t="s">
        <v>111</v>
      </c>
      <c r="I36" s="191" t="s">
        <v>5</v>
      </c>
      <c r="J36" s="189" t="s">
        <v>13</v>
      </c>
      <c r="K36" s="191"/>
      <c r="L36" s="191"/>
      <c r="M36" s="191"/>
      <c r="N36" s="191"/>
      <c r="O36" s="191"/>
      <c r="P36" s="191"/>
      <c r="Q36" s="189" t="s">
        <v>13</v>
      </c>
      <c r="R36" s="191"/>
      <c r="S36" s="191" t="s">
        <v>51</v>
      </c>
      <c r="T36" s="197" t="s">
        <v>200</v>
      </c>
      <c r="U36" s="191"/>
      <c r="V36" s="191"/>
      <c r="W36" s="191"/>
      <c r="X36" s="191"/>
      <c r="Y36" s="191"/>
      <c r="Z36" s="191"/>
    </row>
    <row r="37" spans="1:26" ht="37.799999999999997" customHeight="1">
      <c r="A37" s="191" t="s">
        <v>211</v>
      </c>
      <c r="B37" s="293"/>
      <c r="C37" s="290" t="s">
        <v>188</v>
      </c>
      <c r="D37" s="191" t="s">
        <v>189</v>
      </c>
      <c r="E37" s="191"/>
      <c r="F37" s="196" t="s">
        <v>191</v>
      </c>
      <c r="G37" s="191"/>
      <c r="H37" s="191" t="s">
        <v>111</v>
      </c>
      <c r="I37" s="191" t="s">
        <v>5</v>
      </c>
      <c r="J37" s="189" t="s">
        <v>13</v>
      </c>
      <c r="K37" s="191"/>
      <c r="L37" s="191"/>
      <c r="M37" s="191"/>
      <c r="N37" s="191"/>
      <c r="O37" s="191"/>
      <c r="P37" s="191"/>
      <c r="Q37" s="189" t="s">
        <v>13</v>
      </c>
      <c r="R37" s="191"/>
      <c r="S37" s="191" t="s">
        <v>51</v>
      </c>
      <c r="T37" s="197" t="s">
        <v>200</v>
      </c>
      <c r="U37" s="191"/>
      <c r="V37" s="191"/>
      <c r="W37" s="191"/>
      <c r="X37" s="191"/>
      <c r="Y37" s="191"/>
      <c r="Z37" s="191"/>
    </row>
    <row r="38" spans="1:26" ht="35.4" customHeight="1">
      <c r="A38" s="191" t="s">
        <v>212</v>
      </c>
      <c r="B38" s="293"/>
      <c r="C38" s="291"/>
      <c r="D38" s="191" t="s">
        <v>190</v>
      </c>
      <c r="E38" s="191"/>
      <c r="F38" s="196" t="s">
        <v>192</v>
      </c>
      <c r="G38" s="191"/>
      <c r="H38" s="191" t="s">
        <v>111</v>
      </c>
      <c r="I38" s="191" t="s">
        <v>5</v>
      </c>
      <c r="J38" s="189" t="s">
        <v>13</v>
      </c>
      <c r="K38" s="191"/>
      <c r="L38" s="191"/>
      <c r="M38" s="191"/>
      <c r="N38" s="191"/>
      <c r="O38" s="191"/>
      <c r="P38" s="191"/>
      <c r="Q38" s="189" t="s">
        <v>13</v>
      </c>
      <c r="R38" s="191"/>
      <c r="S38" s="191" t="s">
        <v>51</v>
      </c>
      <c r="T38" s="197" t="s">
        <v>200</v>
      </c>
      <c r="U38" s="191"/>
      <c r="V38" s="191"/>
      <c r="W38" s="191"/>
      <c r="X38" s="191"/>
      <c r="Y38" s="191"/>
      <c r="Z38" s="191"/>
    </row>
    <row r="39" spans="1:26" ht="35.4" customHeight="1">
      <c r="A39" s="191" t="s">
        <v>213</v>
      </c>
      <c r="B39" s="293"/>
      <c r="C39" s="211" t="s">
        <v>193</v>
      </c>
      <c r="D39" s="191" t="s">
        <v>162</v>
      </c>
      <c r="E39" s="191"/>
      <c r="F39" s="196" t="s">
        <v>194</v>
      </c>
      <c r="G39" s="191"/>
      <c r="H39" s="191" t="s">
        <v>111</v>
      </c>
      <c r="I39" s="191" t="s">
        <v>5</v>
      </c>
      <c r="J39" s="189" t="s">
        <v>13</v>
      </c>
      <c r="K39" s="191"/>
      <c r="L39" s="191"/>
      <c r="M39" s="191"/>
      <c r="N39" s="191"/>
      <c r="O39" s="191"/>
      <c r="P39" s="191"/>
      <c r="Q39" s="189" t="s">
        <v>13</v>
      </c>
      <c r="R39" s="191"/>
      <c r="S39" s="191" t="s">
        <v>51</v>
      </c>
      <c r="T39" s="197" t="s">
        <v>200</v>
      </c>
      <c r="U39" s="191"/>
      <c r="V39" s="191"/>
      <c r="W39" s="191"/>
      <c r="X39" s="191"/>
      <c r="Y39" s="191"/>
      <c r="Z39" s="191"/>
    </row>
    <row r="40" spans="1:26" s="210" customFormat="1" ht="40.200000000000003" customHeight="1">
      <c r="A40" s="191" t="s">
        <v>137</v>
      </c>
      <c r="B40" s="293"/>
      <c r="C40" s="208" t="s">
        <v>195</v>
      </c>
      <c r="D40" s="208"/>
      <c r="E40" s="208"/>
      <c r="F40" s="209" t="s">
        <v>196</v>
      </c>
      <c r="G40" s="208"/>
      <c r="H40" s="191" t="s">
        <v>111</v>
      </c>
      <c r="I40" s="191" t="s">
        <v>5</v>
      </c>
      <c r="J40" s="189" t="s">
        <v>13</v>
      </c>
      <c r="K40" s="208"/>
      <c r="L40" s="208"/>
      <c r="M40" s="208"/>
      <c r="N40" s="208"/>
      <c r="O40" s="208"/>
      <c r="P40" s="208"/>
      <c r="Q40" s="189" t="s">
        <v>13</v>
      </c>
      <c r="R40" s="208"/>
      <c r="S40" s="191" t="s">
        <v>51</v>
      </c>
      <c r="T40" s="209" t="s">
        <v>200</v>
      </c>
      <c r="U40" s="208"/>
      <c r="V40" s="208"/>
      <c r="W40" s="208"/>
      <c r="X40" s="208"/>
      <c r="Y40" s="208"/>
      <c r="Z40" s="208"/>
    </row>
    <row r="41" spans="1:26" s="210" customFormat="1" ht="40.200000000000003" customHeight="1">
      <c r="A41" s="191" t="s">
        <v>214</v>
      </c>
      <c r="B41" s="293"/>
      <c r="C41" s="208" t="s">
        <v>197</v>
      </c>
      <c r="D41" s="208"/>
      <c r="E41" s="208"/>
      <c r="F41" s="209" t="s">
        <v>196</v>
      </c>
      <c r="G41" s="208"/>
      <c r="H41" s="191" t="s">
        <v>111</v>
      </c>
      <c r="I41" s="191" t="s">
        <v>5</v>
      </c>
      <c r="J41" s="189" t="s">
        <v>13</v>
      </c>
      <c r="K41" s="208"/>
      <c r="L41" s="208"/>
      <c r="M41" s="208"/>
      <c r="N41" s="208"/>
      <c r="O41" s="208"/>
      <c r="P41" s="208"/>
      <c r="Q41" s="189" t="s">
        <v>13</v>
      </c>
      <c r="R41" s="208"/>
      <c r="S41" s="191" t="s">
        <v>51</v>
      </c>
      <c r="T41" s="209" t="s">
        <v>200</v>
      </c>
      <c r="U41" s="208"/>
      <c r="V41" s="208"/>
      <c r="W41" s="208"/>
      <c r="X41" s="208"/>
      <c r="Y41" s="208"/>
      <c r="Z41" s="208"/>
    </row>
    <row r="42" spans="1:26" s="210" customFormat="1" ht="100.8" customHeight="1">
      <c r="A42" s="191" t="s">
        <v>138</v>
      </c>
      <c r="B42" s="293"/>
      <c r="C42" s="208" t="s">
        <v>198</v>
      </c>
      <c r="D42" s="208"/>
      <c r="E42" s="208"/>
      <c r="F42" s="209" t="s">
        <v>199</v>
      </c>
      <c r="G42" s="208"/>
      <c r="H42" s="191" t="s">
        <v>111</v>
      </c>
      <c r="I42" s="191" t="s">
        <v>5</v>
      </c>
      <c r="J42" s="189" t="s">
        <v>13</v>
      </c>
      <c r="K42" s="208"/>
      <c r="L42" s="208"/>
      <c r="M42" s="208"/>
      <c r="N42" s="208"/>
      <c r="O42" s="208"/>
      <c r="P42" s="208"/>
      <c r="Q42" s="189" t="s">
        <v>13</v>
      </c>
      <c r="R42" s="208"/>
      <c r="S42" s="191" t="s">
        <v>51</v>
      </c>
      <c r="T42" s="209" t="s">
        <v>200</v>
      </c>
      <c r="U42" s="208"/>
      <c r="V42" s="208"/>
      <c r="W42" s="208"/>
      <c r="X42" s="208"/>
      <c r="Y42" s="208"/>
      <c r="Z42" s="208"/>
    </row>
    <row r="43" spans="1:26" ht="64.8" customHeight="1">
      <c r="A43" s="191" t="s">
        <v>139</v>
      </c>
      <c r="B43" s="294"/>
      <c r="C43" s="191" t="s">
        <v>140</v>
      </c>
      <c r="D43" s="191"/>
      <c r="E43" s="191"/>
      <c r="F43" s="199" t="s">
        <v>201</v>
      </c>
      <c r="G43" s="191"/>
      <c r="H43" s="191" t="s">
        <v>113</v>
      </c>
      <c r="I43" s="191" t="s">
        <v>6</v>
      </c>
      <c r="J43" s="194" t="s">
        <v>19</v>
      </c>
      <c r="K43" s="191"/>
      <c r="L43" s="191"/>
      <c r="M43" s="191"/>
      <c r="N43" s="191"/>
      <c r="O43" s="191"/>
      <c r="P43" s="191"/>
      <c r="Q43" s="194" t="s">
        <v>19</v>
      </c>
      <c r="R43" s="191"/>
      <c r="S43" s="191" t="s">
        <v>51</v>
      </c>
      <c r="T43" s="197" t="s">
        <v>200</v>
      </c>
      <c r="U43" s="191"/>
      <c r="V43" s="191"/>
      <c r="W43" s="191"/>
      <c r="X43" s="191"/>
      <c r="Y43" s="191"/>
      <c r="Z43" s="191"/>
    </row>
    <row r="44" spans="1:26">
      <c r="A44" s="191" t="s">
        <v>245</v>
      </c>
      <c r="B44" s="296" t="s">
        <v>222</v>
      </c>
      <c r="C44" s="296"/>
      <c r="D44" s="296"/>
      <c r="E44" s="193"/>
      <c r="F44" s="193"/>
      <c r="G44" s="193"/>
      <c r="H44" s="191"/>
      <c r="I44" s="193"/>
      <c r="J44" s="189"/>
      <c r="K44" s="193"/>
      <c r="L44" s="193"/>
      <c r="M44" s="193"/>
      <c r="N44" s="193"/>
      <c r="O44" s="193"/>
      <c r="P44" s="193"/>
      <c r="Q44" s="189"/>
      <c r="R44" s="193"/>
      <c r="S44" s="193"/>
      <c r="T44" s="193"/>
      <c r="U44" s="193"/>
      <c r="V44" s="193"/>
      <c r="W44" s="193"/>
      <c r="X44" s="193"/>
      <c r="Y44" s="193"/>
      <c r="Z44" s="193"/>
    </row>
    <row r="45" spans="1:26" ht="65.400000000000006" customHeight="1">
      <c r="A45" s="191" t="s">
        <v>246</v>
      </c>
      <c r="B45" s="190" t="s">
        <v>46</v>
      </c>
      <c r="C45" s="298" t="s">
        <v>223</v>
      </c>
      <c r="D45" s="298"/>
      <c r="E45" s="298"/>
      <c r="F45" s="191"/>
      <c r="G45" s="191"/>
      <c r="H45" s="191"/>
      <c r="I45" s="191"/>
      <c r="J45" s="189"/>
      <c r="K45" s="191"/>
      <c r="L45" s="191"/>
      <c r="M45" s="191"/>
      <c r="N45" s="191"/>
      <c r="O45" s="191"/>
      <c r="P45" s="191"/>
      <c r="Q45" s="189"/>
      <c r="R45" s="191"/>
      <c r="S45" s="191"/>
      <c r="T45" s="191"/>
      <c r="U45" s="191"/>
      <c r="V45" s="191"/>
      <c r="W45" s="191"/>
      <c r="X45" s="191"/>
      <c r="Y45" s="191"/>
      <c r="Z45" s="191"/>
    </row>
    <row r="46" spans="1:26" ht="27.6" customHeight="1">
      <c r="A46" s="191" t="s">
        <v>247</v>
      </c>
      <c r="B46" s="191"/>
      <c r="C46" s="191" t="s">
        <v>152</v>
      </c>
      <c r="D46" s="191"/>
      <c r="E46" s="191"/>
      <c r="F46" s="196" t="s">
        <v>224</v>
      </c>
      <c r="G46" s="191"/>
      <c r="H46" s="191" t="s">
        <v>111</v>
      </c>
      <c r="I46" s="191" t="s">
        <v>5</v>
      </c>
      <c r="J46" s="189" t="s">
        <v>13</v>
      </c>
      <c r="K46" s="191"/>
      <c r="L46" s="191"/>
      <c r="M46" s="191"/>
      <c r="N46" s="191"/>
      <c r="O46" s="191"/>
      <c r="P46" s="191"/>
      <c r="Q46" s="189" t="s">
        <v>13</v>
      </c>
      <c r="R46" s="191"/>
      <c r="S46" s="191" t="s">
        <v>51</v>
      </c>
      <c r="T46" s="197" t="s">
        <v>259</v>
      </c>
      <c r="U46" s="191"/>
      <c r="V46" s="191"/>
      <c r="W46" s="191"/>
      <c r="X46" s="191"/>
      <c r="Y46" s="191"/>
      <c r="Z46" s="191"/>
    </row>
    <row r="47" spans="1:26" ht="27.6" customHeight="1">
      <c r="A47" s="191" t="s">
        <v>248</v>
      </c>
      <c r="B47" s="191"/>
      <c r="C47" s="191" t="s">
        <v>154</v>
      </c>
      <c r="D47" s="191"/>
      <c r="E47" s="191"/>
      <c r="F47" s="196" t="s">
        <v>225</v>
      </c>
      <c r="G47" s="191"/>
      <c r="H47" s="191" t="s">
        <v>111</v>
      </c>
      <c r="I47" s="191" t="s">
        <v>5</v>
      </c>
      <c r="J47" s="189" t="s">
        <v>13</v>
      </c>
      <c r="K47" s="191"/>
      <c r="L47" s="191"/>
      <c r="M47" s="191"/>
      <c r="N47" s="191"/>
      <c r="O47" s="191"/>
      <c r="P47" s="191"/>
      <c r="Q47" s="189" t="s">
        <v>13</v>
      </c>
      <c r="R47" s="191"/>
      <c r="S47" s="191" t="s">
        <v>51</v>
      </c>
      <c r="T47" s="197" t="s">
        <v>259</v>
      </c>
      <c r="U47" s="191"/>
      <c r="V47" s="191"/>
      <c r="W47" s="191"/>
      <c r="X47" s="191"/>
      <c r="Y47" s="191"/>
      <c r="Z47" s="191"/>
    </row>
    <row r="48" spans="1:26" s="210" customFormat="1" ht="27.6" customHeight="1">
      <c r="A48" s="191" t="s">
        <v>249</v>
      </c>
      <c r="B48" s="292" t="s">
        <v>227</v>
      </c>
      <c r="C48" s="191" t="s">
        <v>93</v>
      </c>
      <c r="D48" s="208"/>
      <c r="E48" s="208"/>
      <c r="F48" s="213" t="s">
        <v>232</v>
      </c>
      <c r="G48" s="208"/>
      <c r="H48" s="191" t="s">
        <v>111</v>
      </c>
      <c r="I48" s="191" t="s">
        <v>5</v>
      </c>
      <c r="J48" s="189" t="s">
        <v>13</v>
      </c>
      <c r="K48" s="208"/>
      <c r="L48" s="208"/>
      <c r="M48" s="208"/>
      <c r="N48" s="208"/>
      <c r="O48" s="208"/>
      <c r="P48" s="208"/>
      <c r="Q48" s="189" t="s">
        <v>13</v>
      </c>
      <c r="R48" s="208"/>
      <c r="S48" s="191" t="s">
        <v>51</v>
      </c>
      <c r="T48" s="209" t="s">
        <v>259</v>
      </c>
      <c r="U48" s="208"/>
      <c r="V48" s="208"/>
      <c r="W48" s="208"/>
      <c r="X48" s="208"/>
      <c r="Y48" s="208"/>
      <c r="Z48" s="208"/>
    </row>
    <row r="49" spans="1:26" s="210" customFormat="1" ht="27.6" customHeight="1">
      <c r="A49" s="191" t="s">
        <v>250</v>
      </c>
      <c r="B49" s="293"/>
      <c r="C49" s="191" t="s">
        <v>228</v>
      </c>
      <c r="D49" s="208"/>
      <c r="E49" s="208"/>
      <c r="F49" s="209" t="s">
        <v>233</v>
      </c>
      <c r="G49" s="208"/>
      <c r="H49" s="191" t="s">
        <v>111</v>
      </c>
      <c r="I49" s="191" t="s">
        <v>5</v>
      </c>
      <c r="J49" s="189" t="s">
        <v>13</v>
      </c>
      <c r="K49" s="208"/>
      <c r="L49" s="208"/>
      <c r="M49" s="208"/>
      <c r="N49" s="208"/>
      <c r="O49" s="208"/>
      <c r="P49" s="208"/>
      <c r="Q49" s="189" t="s">
        <v>13</v>
      </c>
      <c r="R49" s="208"/>
      <c r="S49" s="191" t="s">
        <v>51</v>
      </c>
      <c r="T49" s="209" t="s">
        <v>260</v>
      </c>
      <c r="U49" s="208"/>
      <c r="V49" s="208"/>
      <c r="W49" s="208"/>
      <c r="X49" s="208"/>
      <c r="Y49" s="208"/>
      <c r="Z49" s="208"/>
    </row>
    <row r="50" spans="1:26" s="210" customFormat="1" ht="27.6" customHeight="1">
      <c r="A50" s="191" t="s">
        <v>251</v>
      </c>
      <c r="B50" s="293"/>
      <c r="C50" s="191" t="s">
        <v>229</v>
      </c>
      <c r="D50" s="208"/>
      <c r="E50" s="208"/>
      <c r="F50" s="209" t="s">
        <v>234</v>
      </c>
      <c r="G50" s="208"/>
      <c r="H50" s="191" t="s">
        <v>111</v>
      </c>
      <c r="I50" s="191" t="s">
        <v>5</v>
      </c>
      <c r="J50" s="189" t="s">
        <v>13</v>
      </c>
      <c r="K50" s="208"/>
      <c r="L50" s="208"/>
      <c r="M50" s="208"/>
      <c r="N50" s="208"/>
      <c r="O50" s="208"/>
      <c r="P50" s="208"/>
      <c r="Q50" s="189" t="s">
        <v>13</v>
      </c>
      <c r="R50" s="208"/>
      <c r="S50" s="191" t="s">
        <v>51</v>
      </c>
      <c r="T50" s="209" t="s">
        <v>260</v>
      </c>
      <c r="U50" s="208"/>
      <c r="V50" s="208"/>
      <c r="W50" s="208"/>
      <c r="X50" s="208"/>
      <c r="Y50" s="208"/>
      <c r="Z50" s="208"/>
    </row>
    <row r="51" spans="1:26" s="210" customFormat="1" ht="42.6" customHeight="1">
      <c r="A51" s="191" t="s">
        <v>252</v>
      </c>
      <c r="B51" s="293"/>
      <c r="C51" s="191" t="s">
        <v>230</v>
      </c>
      <c r="D51" s="208"/>
      <c r="E51" s="208"/>
      <c r="F51" s="209" t="s">
        <v>236</v>
      </c>
      <c r="G51" s="208"/>
      <c r="H51" s="191" t="s">
        <v>111</v>
      </c>
      <c r="I51" s="191" t="s">
        <v>5</v>
      </c>
      <c r="J51" s="189" t="s">
        <v>13</v>
      </c>
      <c r="K51" s="208"/>
      <c r="L51" s="208"/>
      <c r="M51" s="208"/>
      <c r="N51" s="208"/>
      <c r="O51" s="208"/>
      <c r="P51" s="208"/>
      <c r="Q51" s="189" t="s">
        <v>13</v>
      </c>
      <c r="R51" s="208"/>
      <c r="S51" s="191" t="s">
        <v>51</v>
      </c>
      <c r="T51" s="209" t="s">
        <v>260</v>
      </c>
      <c r="U51" s="208"/>
      <c r="V51" s="208"/>
      <c r="W51" s="208"/>
      <c r="X51" s="208"/>
      <c r="Y51" s="208"/>
      <c r="Z51" s="208"/>
    </row>
    <row r="52" spans="1:26" s="210" customFormat="1" ht="40.200000000000003" customHeight="1">
      <c r="A52" s="191" t="s">
        <v>253</v>
      </c>
      <c r="B52" s="294"/>
      <c r="C52" s="191" t="s">
        <v>231</v>
      </c>
      <c r="D52" s="208"/>
      <c r="E52" s="208"/>
      <c r="F52" s="209" t="s">
        <v>235</v>
      </c>
      <c r="G52" s="208"/>
      <c r="H52" s="191" t="s">
        <v>111</v>
      </c>
      <c r="I52" s="191" t="s">
        <v>5</v>
      </c>
      <c r="J52" s="189" t="s">
        <v>13</v>
      </c>
      <c r="K52" s="208"/>
      <c r="L52" s="208"/>
      <c r="M52" s="208"/>
      <c r="N52" s="208"/>
      <c r="O52" s="208"/>
      <c r="P52" s="208"/>
      <c r="Q52" s="189" t="s">
        <v>13</v>
      </c>
      <c r="R52" s="208"/>
      <c r="S52" s="191" t="s">
        <v>51</v>
      </c>
      <c r="T52" s="209" t="s">
        <v>260</v>
      </c>
      <c r="U52" s="208"/>
      <c r="V52" s="208"/>
      <c r="W52" s="208"/>
      <c r="X52" s="208"/>
      <c r="Y52" s="208"/>
      <c r="Z52" s="208"/>
    </row>
    <row r="53" spans="1:26" s="210" customFormat="1" ht="27.6" customHeight="1">
      <c r="A53" s="191" t="s">
        <v>254</v>
      </c>
      <c r="B53" s="292" t="s">
        <v>136</v>
      </c>
      <c r="C53" s="212" t="s">
        <v>174</v>
      </c>
      <c r="D53" s="208"/>
      <c r="E53" s="208"/>
      <c r="F53" s="213" t="s">
        <v>226</v>
      </c>
      <c r="G53" s="208"/>
      <c r="H53" s="208" t="s">
        <v>111</v>
      </c>
      <c r="I53" s="208" t="s">
        <v>5</v>
      </c>
      <c r="J53" s="214" t="s">
        <v>13</v>
      </c>
      <c r="K53" s="208"/>
      <c r="L53" s="208"/>
      <c r="M53" s="208"/>
      <c r="N53" s="208"/>
      <c r="O53" s="208"/>
      <c r="P53" s="208"/>
      <c r="Q53" s="214" t="s">
        <v>13</v>
      </c>
      <c r="R53" s="208"/>
      <c r="S53" s="208" t="s">
        <v>51</v>
      </c>
      <c r="T53" s="209" t="s">
        <v>259</v>
      </c>
      <c r="U53" s="208"/>
      <c r="V53" s="208"/>
      <c r="W53" s="208"/>
      <c r="X53" s="208"/>
      <c r="Y53" s="208"/>
      <c r="Z53" s="208"/>
    </row>
    <row r="54" spans="1:26" ht="63.6" customHeight="1">
      <c r="A54" s="191" t="s">
        <v>255</v>
      </c>
      <c r="B54" s="293"/>
      <c r="C54" s="198" t="s">
        <v>237</v>
      </c>
      <c r="D54" s="191"/>
      <c r="E54" s="191"/>
      <c r="F54" s="196" t="s">
        <v>238</v>
      </c>
      <c r="G54" s="191"/>
      <c r="H54" s="191" t="s">
        <v>111</v>
      </c>
      <c r="I54" s="191" t="s">
        <v>5</v>
      </c>
      <c r="J54" s="189" t="s">
        <v>13</v>
      </c>
      <c r="K54" s="191"/>
      <c r="L54" s="191"/>
      <c r="M54" s="191"/>
      <c r="N54" s="191"/>
      <c r="O54" s="191"/>
      <c r="P54" s="191"/>
      <c r="Q54" s="189" t="s">
        <v>13</v>
      </c>
      <c r="R54" s="191"/>
      <c r="S54" s="191" t="s">
        <v>51</v>
      </c>
      <c r="T54" s="197" t="s">
        <v>259</v>
      </c>
      <c r="U54" s="191"/>
      <c r="V54" s="191"/>
      <c r="W54" s="191"/>
      <c r="X54" s="191"/>
      <c r="Y54" s="191"/>
      <c r="Z54" s="191"/>
    </row>
    <row r="55" spans="1:26" ht="37.799999999999997" customHeight="1">
      <c r="A55" s="191" t="s">
        <v>256</v>
      </c>
      <c r="B55" s="293"/>
      <c r="C55" s="290" t="s">
        <v>239</v>
      </c>
      <c r="D55" s="191" t="s">
        <v>240</v>
      </c>
      <c r="E55" s="191"/>
      <c r="F55" s="197" t="s">
        <v>242</v>
      </c>
      <c r="G55" s="191"/>
      <c r="H55" s="191" t="s">
        <v>111</v>
      </c>
      <c r="I55" s="191" t="s">
        <v>5</v>
      </c>
      <c r="J55" s="189" t="s">
        <v>13</v>
      </c>
      <c r="K55" s="191"/>
      <c r="L55" s="191"/>
      <c r="M55" s="191"/>
      <c r="N55" s="191"/>
      <c r="O55" s="191"/>
      <c r="P55" s="191"/>
      <c r="Q55" s="189" t="s">
        <v>13</v>
      </c>
      <c r="R55" s="191"/>
      <c r="S55" s="191" t="s">
        <v>51</v>
      </c>
      <c r="T55" s="197" t="s">
        <v>259</v>
      </c>
      <c r="U55" s="191"/>
      <c r="V55" s="191"/>
      <c r="W55" s="191"/>
      <c r="X55" s="191"/>
      <c r="Y55" s="191"/>
      <c r="Z55" s="191"/>
    </row>
    <row r="56" spans="1:26" ht="35.4" customHeight="1">
      <c r="A56" s="191" t="s">
        <v>257</v>
      </c>
      <c r="B56" s="293"/>
      <c r="C56" s="291"/>
      <c r="D56" s="191" t="s">
        <v>241</v>
      </c>
      <c r="E56" s="191"/>
      <c r="F56" s="196" t="s">
        <v>243</v>
      </c>
      <c r="G56" s="191"/>
      <c r="H56" s="191" t="s">
        <v>111</v>
      </c>
      <c r="I56" s="191" t="s">
        <v>5</v>
      </c>
      <c r="J56" s="189" t="s">
        <v>13</v>
      </c>
      <c r="K56" s="191"/>
      <c r="L56" s="191"/>
      <c r="M56" s="191"/>
      <c r="N56" s="191"/>
      <c r="O56" s="191"/>
      <c r="P56" s="191"/>
      <c r="Q56" s="189" t="s">
        <v>13</v>
      </c>
      <c r="R56" s="191"/>
      <c r="S56" s="191" t="s">
        <v>51</v>
      </c>
      <c r="T56" s="197" t="s">
        <v>259</v>
      </c>
      <c r="U56" s="191"/>
      <c r="V56" s="191"/>
      <c r="W56" s="191"/>
      <c r="X56" s="191"/>
      <c r="Y56" s="191"/>
      <c r="Z56" s="191"/>
    </row>
    <row r="57" spans="1:26" ht="64.8" customHeight="1">
      <c r="A57" s="191" t="s">
        <v>258</v>
      </c>
      <c r="B57" s="294"/>
      <c r="C57" s="191" t="s">
        <v>140</v>
      </c>
      <c r="D57" s="191"/>
      <c r="E57" s="191"/>
      <c r="F57" s="199" t="s">
        <v>244</v>
      </c>
      <c r="G57" s="191"/>
      <c r="H57" s="191" t="s">
        <v>113</v>
      </c>
      <c r="I57" s="191" t="s">
        <v>6</v>
      </c>
      <c r="J57" s="194" t="s">
        <v>19</v>
      </c>
      <c r="K57" s="191"/>
      <c r="L57" s="191"/>
      <c r="M57" s="191"/>
      <c r="N57" s="191"/>
      <c r="O57" s="191"/>
      <c r="P57" s="191"/>
      <c r="Q57" s="194" t="s">
        <v>19</v>
      </c>
      <c r="R57" s="191"/>
      <c r="S57" s="191" t="s">
        <v>51</v>
      </c>
      <c r="T57" s="197" t="s">
        <v>259</v>
      </c>
      <c r="U57" s="191"/>
      <c r="V57" s="191"/>
      <c r="W57" s="191"/>
      <c r="X57" s="191"/>
      <c r="Y57" s="191"/>
      <c r="Z57" s="191"/>
    </row>
  </sheetData>
  <mergeCells count="46">
    <mergeCell ref="B44:D44"/>
    <mergeCell ref="C45:E45"/>
    <mergeCell ref="C55:C56"/>
    <mergeCell ref="B53:B57"/>
    <mergeCell ref="B48:B52"/>
    <mergeCell ref="V2:Z2"/>
    <mergeCell ref="C3:D3"/>
    <mergeCell ref="V3:V4"/>
    <mergeCell ref="C4:D4"/>
    <mergeCell ref="E4:E7"/>
    <mergeCell ref="F4:F7"/>
    <mergeCell ref="C5:D5"/>
    <mergeCell ref="C6:D6"/>
    <mergeCell ref="C7:D7"/>
    <mergeCell ref="B1:F1"/>
    <mergeCell ref="H1:K1"/>
    <mergeCell ref="C2:D2"/>
    <mergeCell ref="E2:E3"/>
    <mergeCell ref="F2:F3"/>
    <mergeCell ref="F9:F10"/>
    <mergeCell ref="R9:R10"/>
    <mergeCell ref="S9:S10"/>
    <mergeCell ref="T9:T10"/>
    <mergeCell ref="A9:A10"/>
    <mergeCell ref="B9:B10"/>
    <mergeCell ref="C9:C10"/>
    <mergeCell ref="D9:D10"/>
    <mergeCell ref="E9:E10"/>
    <mergeCell ref="U9:U10"/>
    <mergeCell ref="G9:G10"/>
    <mergeCell ref="H9:H10"/>
    <mergeCell ref="I9:I10"/>
    <mergeCell ref="J9:L9"/>
    <mergeCell ref="M9:O9"/>
    <mergeCell ref="Q9:Q10"/>
    <mergeCell ref="C37:C38"/>
    <mergeCell ref="C12:F12"/>
    <mergeCell ref="C14:D14"/>
    <mergeCell ref="B17:B26"/>
    <mergeCell ref="C16:D16"/>
    <mergeCell ref="C33:C36"/>
    <mergeCell ref="B15:D15"/>
    <mergeCell ref="C21:C24"/>
    <mergeCell ref="B27:D27"/>
    <mergeCell ref="C28:E28"/>
    <mergeCell ref="B29:B43"/>
  </mergeCells>
  <phoneticPr fontId="26" type="noConversion"/>
  <conditionalFormatting sqref="J8:M8">
    <cfRule type="cellIs" dxfId="17" priority="9" stopIfTrue="1" operator="equal">
      <formula>"Fail"</formula>
    </cfRule>
  </conditionalFormatting>
  <conditionalFormatting sqref="J14:M14">
    <cfRule type="cellIs" dxfId="16" priority="8" stopIfTrue="1" operator="equal">
      <formula>"Fail"</formula>
    </cfRule>
  </conditionalFormatting>
  <conditionalFormatting sqref="J16:M16">
    <cfRule type="cellIs" dxfId="15" priority="6" stopIfTrue="1" operator="equal">
      <formula>"Fail"</formula>
    </cfRule>
  </conditionalFormatting>
  <conditionalFormatting sqref="Q14">
    <cfRule type="cellIs" dxfId="14" priority="7" stopIfTrue="1" operator="equal">
      <formula>"Fail"</formula>
    </cfRule>
  </conditionalFormatting>
  <conditionalFormatting sqref="Q16">
    <cfRule type="cellIs" dxfId="13" priority="5" stopIfTrue="1" operator="equal">
      <formula>"Fail"</formula>
    </cfRule>
  </conditionalFormatting>
  <dataValidations count="4">
    <dataValidation type="list" allowBlank="1" showInputMessage="1" showErrorMessage="1" sqref="J11:P13 M14:P14 K14 M16:P16 K16" xr:uid="{A56DE099-A516-4C37-B407-4673C214E390}">
      <formula1>"Pass,Fail,Untested,N/A"</formula1>
    </dataValidation>
    <dataValidation type="list" allowBlank="1" showInputMessage="1" showErrorMessage="1" sqref="G11:G14 I11:I14 G16 I16" xr:uid="{2DF67B7D-A2E7-4251-A4E0-BFD980F6479B}">
      <formula1>"High,Medium,Low"</formula1>
    </dataValidation>
    <dataValidation allowBlank="1" showErrorMessage="1" sqref="JM9:JO10 TI9:TK10 ADE9:ADG10 ANA9:ANC10 AWW9:AWY10 BGS9:BGU10 BQO9:BQQ10 CAK9:CAM10 CKG9:CKI10 CUC9:CUE10 DDY9:DEA10 DNU9:DNW10 DXQ9:DXS10 EHM9:EHO10 ERI9:ERK10 FBE9:FBG10 FLA9:FLC10 FUW9:FUY10 GES9:GEU10 GOO9:GOQ10 GYK9:GYM10 HIG9:HII10 HSC9:HSE10 IBY9:ICA10 ILU9:ILW10 IVQ9:IVS10 JFM9:JFO10 JPI9:JPK10 JZE9:JZG10 KJA9:KJC10 KSW9:KSY10 LCS9:LCU10 LMO9:LMQ10 LWK9:LWM10 MGG9:MGI10 MQC9:MQE10 MZY9:NAA10 NJU9:NJW10 NTQ9:NTS10 ODM9:ODO10 ONI9:ONK10 OXE9:OXG10 PHA9:PHC10 PQW9:PQY10 QAS9:QAU10 QKO9:QKQ10 QUK9:QUM10 REG9:REI10 ROC9:ROE10 RXY9:RYA10 SHU9:SHW10 SRQ9:SRS10 TBM9:TBO10 TLI9:TLK10 TVE9:TVG10 UFA9:UFC10 UOW9:UOY10 UYS9:UYU10 VIO9:VIQ10 VSK9:VSM10 WCG9:WCI10 WMC9:WME10 WVY9:WWA10 R9:S9 E2 WWD2:WWD5 WMH2:WMH5 WCL2:WCL5 VSP2:VSP5 VIT2:VIT5 UYX2:UYX5 UPB2:UPB5 UFF2:UFF5 TVJ2:TVJ5 TLN2:TLN5 TBR2:TBR5 SRV2:SRV5 SHZ2:SHZ5 RYD2:RYD5 ROH2:ROH5 REL2:REL5 QUP2:QUP5 QKT2:QKT5 QAX2:QAX5 PRB2:PRB5 PHF2:PHF5 OXJ2:OXJ5 ONN2:ONN5 ODR2:ODR5 NTV2:NTV5 NJZ2:NJZ5 NAD2:NAD5 MQH2:MQH5 MGL2:MGL5 LWP2:LWP5 LMT2:LMT5 LCX2:LCX5 KTB2:KTB5 KJF2:KJF5 JZJ2:JZJ5 JPN2:JPN5 JFR2:JFR5 IVV2:IVV5 ILZ2:ILZ5 ICD2:ICD5 HSH2:HSH5 HIL2:HIL5 GYP2:GYP5 GOT2:GOT5 GEX2:GEX5 FVB2:FVB5 FLF2:FLF5 FBJ2:FBJ5 ERN2:ERN5 EHR2:EHR5 DXV2:DXV5 DNZ2:DNZ5 DED2:DED5 CUH2:CUH5 CKL2:CKL5 CAP2:CAP5 BQT2:BQT5 BGX2:BGX5 AXB2:AXB5 ANF2:ANF5 ADJ2:ADJ5 TN2:TN5 JR2:JR5 Q14:S14 Q16:S16" xr:uid="{0CC49BAA-AFF6-48B8-927A-3E9D7E412AF7}"/>
    <dataValidation type="list" allowBlank="1" showErrorMessage="1" sqref="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N8 UOW11:UOW13 UFA11:UFA13 TVE11:TVE13 TLI11:TLI13 TBM11:TBM13 SRQ11:SRQ13 SHU11:SHU13 RXY11:RXY13 ROC11:ROC13 REG11:REG13 QUK11:QUK13 QKO11:QKO13 QAS11:QAS13 PQW11:PQW13 PHA11:PHA13 OXE11:OXE13 ONI11:ONI13 ODM11:ODM13 NTQ11:NTQ13 NJU11:NJU13 MZY11:MZY13 MQC11:MQC13 MGG11:MGG13 LWK11:LWK13 LMO11:LMO13 LCS11:LCS13 KSW11:KSW13 KJA11:KJA13 JZE11:JZE13 JPI11:JPI13 JFM11:JFM13 IVQ11:IVQ13 ILU11:ILU13 IBY11:IBY13 HSC11:HSC13 HIG11:HIG13 GYK11:GYK13 GOO11:GOO13 GES11:GES13 FUW11:FUW13 FLA11:FLA13 FBE11:FBE13 ERI11:ERI13 EHM11:EHM13 DXQ11:DXQ13 DNU11:DNU13 DDY11:DDY13 CUC11:CUC13 CKG11:CKG13 CAK11:CAK13 BQO11:BQO13 BGS11:BGS13 AWW11:AWW13 ANA11:ANA13 ADE11:ADE13 TI11:TI13 JM11:JM13 WVY11:WVY13 WMC11:WMC13 WCG11:WCG13 VSK11:VSK13 VIO11:VIO13 UYS11:UYS13" xr:uid="{8B422527-5E9E-45FF-8DEF-971F9AA09BA4}">
      <formula1>#REF!</formula1>
      <formula2>0</formula2>
    </dataValidation>
  </dataValidations>
  <pageMargins left="0.7" right="0.7" top="0.75" bottom="0.75" header="0.3" footer="0.3"/>
  <pageSetup paperSize="0" orientation="portrait"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1624-F0F6-4ADC-96B0-D7333301473E}">
  <dimension ref="A1"/>
  <sheetViews>
    <sheetView zoomScale="68" zoomScaleNormal="68" workbookViewId="0">
      <selection activeCell="B86" sqref="B86:Y112"/>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Tổng quan</vt:lpstr>
      <vt:lpstr>Báo cáo kiểm thử</vt:lpstr>
      <vt:lpstr>GUI</vt:lpstr>
      <vt:lpstr>FUNCT</vt:lpstr>
      <vt:lpstr>Thiết kế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2023-06-05T00:55:19Z</dcterms:created>
  <dcterms:modified xsi:type="dcterms:W3CDTF">2023-06-20T06:21:37Z</dcterms:modified>
</cp:coreProperties>
</file>