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5" i="1"/>
  <c r="I24" i="1"/>
  <c r="H24" i="1"/>
  <c r="G24" i="1"/>
  <c r="F24" i="1"/>
  <c r="J24" i="1" s="1"/>
  <c r="J23" i="1"/>
  <c r="I23" i="1"/>
  <c r="F23" i="1"/>
  <c r="H23" i="1" s="1"/>
  <c r="I22" i="1"/>
  <c r="G22" i="1"/>
  <c r="F22" i="1"/>
  <c r="H22" i="1" s="1"/>
  <c r="J21" i="1"/>
  <c r="I21" i="1"/>
  <c r="F21" i="1"/>
  <c r="H21" i="1" s="1"/>
  <c r="G20" i="1"/>
  <c r="I20" i="1" s="1"/>
  <c r="F20" i="1"/>
  <c r="H20" i="1" s="1"/>
  <c r="I19" i="1"/>
  <c r="F19" i="1"/>
  <c r="J19" i="1" s="1"/>
  <c r="G18" i="1"/>
  <c r="F18" i="1" s="1"/>
  <c r="J17" i="1"/>
  <c r="I17" i="1"/>
  <c r="H17" i="1"/>
  <c r="F17" i="1"/>
  <c r="I16" i="1"/>
  <c r="H16" i="1"/>
  <c r="G16" i="1"/>
  <c r="F16" i="1"/>
  <c r="J16" i="1" s="1"/>
  <c r="J15" i="1"/>
  <c r="I15" i="1"/>
  <c r="F15" i="1"/>
  <c r="H15" i="1" s="1"/>
  <c r="I14" i="1"/>
  <c r="G14" i="1"/>
  <c r="F14" i="1"/>
  <c r="H14" i="1" s="1"/>
  <c r="J13" i="1"/>
  <c r="I13" i="1"/>
  <c r="F13" i="1"/>
  <c r="H13" i="1" s="1"/>
  <c r="G12" i="1"/>
  <c r="I12" i="1" s="1"/>
  <c r="F12" i="1"/>
  <c r="H12" i="1" s="1"/>
  <c r="I11" i="1"/>
  <c r="F11" i="1"/>
  <c r="J11" i="1" s="1"/>
  <c r="G10" i="1"/>
  <c r="F10" i="1" s="1"/>
  <c r="J9" i="1"/>
  <c r="I9" i="1"/>
  <c r="H9" i="1"/>
  <c r="F9" i="1"/>
  <c r="I8" i="1"/>
  <c r="H8" i="1"/>
  <c r="G8" i="1"/>
  <c r="F8" i="1"/>
  <c r="J8" i="1" s="1"/>
  <c r="J7" i="1"/>
  <c r="I7" i="1"/>
  <c r="F7" i="1"/>
  <c r="H7" i="1" s="1"/>
  <c r="J4" i="1"/>
  <c r="B30" i="1" s="1"/>
  <c r="J18" i="1" l="1"/>
  <c r="H18" i="1"/>
  <c r="J10" i="1"/>
  <c r="H10" i="1"/>
  <c r="J12" i="1"/>
  <c r="J20" i="1"/>
  <c r="H11" i="1"/>
  <c r="J14" i="1"/>
  <c r="H19" i="1"/>
  <c r="J22" i="1"/>
  <c r="I10" i="1"/>
  <c r="I18" i="1"/>
</calcChain>
</file>

<file path=xl/sharedStrings.xml><?xml version="1.0" encoding="utf-8"?>
<sst xmlns="http://schemas.openxmlformats.org/spreadsheetml/2006/main" count="75" uniqueCount="42">
  <si>
    <t>VIETNAM QUARTZ JSC.</t>
  </si>
  <si>
    <t>Factory: Lot B10, Thuy Van Industrial Zone, Viet Tri, Phi Tho, Vietnam</t>
  </si>
  <si>
    <t>Issued by James - Sales Manager Cell: (+84) 986 119 249  Email: sales8.stone@nhathuygroup.com.vn   www.vinaquartz.com.vn</t>
  </si>
  <si>
    <t>Quotation</t>
  </si>
  <si>
    <t>No. Euro Quartz</t>
  </si>
  <si>
    <t>Date:</t>
  </si>
  <si>
    <t>To: Dear Customer</t>
  </si>
  <si>
    <t>Country:</t>
  </si>
  <si>
    <t>USA</t>
  </si>
  <si>
    <t>Color name &amp; code</t>
  </si>
  <si>
    <t>Series</t>
  </si>
  <si>
    <t>Photo</t>
  </si>
  <si>
    <t>Slab size (cm/inch)</t>
  </si>
  <si>
    <t>Thickness (cm/inch)</t>
  </si>
  <si>
    <t>FOB price
USD/sqm</t>
  </si>
  <si>
    <t>FOB price
USD/sqft</t>
  </si>
  <si>
    <t>FOB price
USD/slab</t>
  </si>
  <si>
    <t xml:space="preserve">
VQ2031
Diamond White</t>
  </si>
  <si>
    <t>Grain Series</t>
  </si>
  <si>
    <t>320x160cm/
126x63"</t>
  </si>
  <si>
    <t>2cm/ 3/4"</t>
  </si>
  <si>
    <t>3cm/ 1 1/4"</t>
  </si>
  <si>
    <t xml:space="preserve">
VQ2040
Ocean White
</t>
  </si>
  <si>
    <t xml:space="preserve">
VQ2050
Iced White
</t>
  </si>
  <si>
    <t xml:space="preserve"> VQ2033
Nougat White</t>
  </si>
  <si>
    <t xml:space="preserve"> VQ2047
Crystal White</t>
  </si>
  <si>
    <t xml:space="preserve"> VQ2036
Platinum White</t>
  </si>
  <si>
    <t xml:space="preserve"> VQ2151
Caligo Grey</t>
  </si>
  <si>
    <t xml:space="preserve"> VQ1003
Pure White</t>
  </si>
  <si>
    <t>Pure series</t>
  </si>
  <si>
    <t xml:space="preserve"> VQ1000W
Pure White</t>
  </si>
  <si>
    <t>Loading:</t>
  </si>
  <si>
    <t>Loading G.Weight 21.50 tons. Loading less than 21.50 MTs, prices are subject to change</t>
  </si>
  <si>
    <t>MOQ:</t>
  </si>
  <si>
    <t xml:space="preserve">1 container 20': 1 color per container </t>
  </si>
  <si>
    <t xml:space="preserve">Packing: </t>
  </si>
  <si>
    <t>Paper or nylon between polished faces and put in strong A iron frame or Wooden bundle.</t>
  </si>
  <si>
    <t xml:space="preserve">Payment term: </t>
  </si>
  <si>
    <t>T/T 30% advance and the balance against Copy BL</t>
  </si>
  <si>
    <t xml:space="preserve">Delivery time:  </t>
  </si>
  <si>
    <t>4 weeks after order confirmation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</si>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</sst>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-409]d/mmm/yy;@"/>
    <numFmt numFmtId="165" formatCode="_(&quot;$&quot;* #,##0_);_(&quot;$&quot;* \(#,##0\);_(&quot;$&quot;* &quot;-&quot;??_);_(@_)"/>
    <numFmt numFmtId="166" formatCode="0;[Red]0"/>
    <numFmt numFmtId="167" formatCode="\$#,##0.00;\-\$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5"/>
      <name val="Abadi"/>
      <family val="2"/>
    </font>
    <font>
      <sz val="12"/>
      <name val="Abadi"/>
      <family val="2"/>
    </font>
    <font>
      <b/>
      <sz val="11"/>
      <name val="Abadi"/>
      <family val="2"/>
    </font>
    <font>
      <sz val="10"/>
      <color rgb="FF221A00"/>
      <name val="Abadi"/>
      <family val="2"/>
    </font>
    <font>
      <sz val="10"/>
      <name val="Abadi"/>
      <family val="2"/>
    </font>
    <font>
      <b/>
      <sz val="22"/>
      <color theme="5"/>
      <name val="Abadi"/>
      <family val="2"/>
    </font>
    <font>
      <b/>
      <sz val="12"/>
      <name val="Abadi"/>
      <family val="2"/>
    </font>
    <font>
      <b/>
      <sz val="12"/>
      <color rgb="FFFF0000"/>
      <name val="Abadi"/>
      <family val="2"/>
    </font>
    <font>
      <b/>
      <sz val="8"/>
      <name val="Abadi"/>
      <family val="2"/>
    </font>
    <font>
      <sz val="8"/>
      <name val="Abadi"/>
      <family val="2"/>
    </font>
    <font>
      <sz val="10"/>
      <color rgb="FFFF0000"/>
      <name val="Abadi"/>
      <family val="2"/>
    </font>
    <font>
      <sz val="12"/>
      <color rgb="FFFF0000"/>
      <name val="Abad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164" fontId="9" fillId="0" borderId="3" xfId="0" applyNumberFormat="1" applyFont="1" applyBorder="1" applyAlignment="1">
      <alignment horizontal="center" vertical="center"/>
    </xf>
    <xf numFmtId="3" fontId="3" fillId="0" borderId="0" xfId="0" quotePrefix="1" applyNumberFormat="1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5" fontId="8" fillId="0" borderId="2" xfId="1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left" vertical="center"/>
    </xf>
    <xf numFmtId="44" fontId="3" fillId="0" borderId="7" xfId="1" applyFont="1" applyBorder="1" applyAlignment="1">
      <alignment horizontal="left" vertical="center"/>
    </xf>
    <xf numFmtId="167" fontId="3" fillId="0" borderId="7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left" vertical="center"/>
    </xf>
    <xf numFmtId="44" fontId="3" fillId="0" borderId="9" xfId="1" applyFont="1" applyBorder="1" applyAlignment="1">
      <alignment horizontal="left" vertical="center"/>
    </xf>
    <xf numFmtId="167" fontId="3" fillId="0" borderId="9" xfId="0" applyNumberFormat="1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3" fillId="0" borderId="11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164" fontId="9" fillId="0" borderId="5" xfId="0" applyNumberFormat="1" applyFont="1" applyBorder="1" applyAlignment="1">
      <alignment horizontal="left" vertical="center"/>
    </xf>
    <xf numFmtId="164" fontId="9" fillId="0" borderId="15" xfId="0" applyNumberFormat="1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microsoft.com/office/2007/relationships/hdphoto" Target="../media/hdphoto1.wdp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76199</xdr:rowOff>
    </xdr:from>
    <xdr:to>
      <xdr:col>1</xdr:col>
      <xdr:colOff>291466</xdr:colOff>
      <xdr:row>2</xdr:row>
      <xdr:rowOff>5714</xdr:rowOff>
    </xdr:to>
    <xdr:pic>
      <xdr:nvPicPr>
        <xdr:cNvPr id="2" name="Picture 1" descr="Vinaquartz Logo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7391" b="8261"/>
        <a:stretch>
          <a:fillRect/>
        </a:stretch>
      </xdr:blipFill>
      <xdr:spPr>
        <a:xfrm>
          <a:off x="38101" y="76199"/>
          <a:ext cx="1571625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107576</xdr:colOff>
      <xdr:row>6</xdr:row>
      <xdr:rowOff>119133</xdr:rowOff>
    </xdr:from>
    <xdr:to>
      <xdr:col>2</xdr:col>
      <xdr:colOff>1532963</xdr:colOff>
      <xdr:row>7</xdr:row>
      <xdr:rowOff>772542</xdr:rowOff>
    </xdr:to>
    <xdr:pic>
      <xdr:nvPicPr>
        <xdr:cNvPr id="3" name="Picture 2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10629575-9688-4C0E-A4A5-7AC14BD284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453" b="43383"/>
        <a:stretch/>
      </xdr:blipFill>
      <xdr:spPr>
        <a:xfrm>
          <a:off x="2850776" y="2024133"/>
          <a:ext cx="1425387" cy="805809"/>
        </a:xfrm>
        <a:prstGeom prst="rect">
          <a:avLst/>
        </a:prstGeom>
      </xdr:spPr>
    </xdr:pic>
    <xdr:clientData/>
  </xdr:twoCellAnchor>
  <xdr:twoCellAnchor editAs="oneCell">
    <xdr:from>
      <xdr:col>2</xdr:col>
      <xdr:colOff>125506</xdr:colOff>
      <xdr:row>8</xdr:row>
      <xdr:rowOff>105590</xdr:rowOff>
    </xdr:from>
    <xdr:to>
      <xdr:col>2</xdr:col>
      <xdr:colOff>1532965</xdr:colOff>
      <xdr:row>9</xdr:row>
      <xdr:rowOff>753931</xdr:rowOff>
    </xdr:to>
    <xdr:pic>
      <xdr:nvPicPr>
        <xdr:cNvPr id="4" name="Picture 3" descr="A close up of a beach&#10;&#10;Description automatically generated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8D69B046-9A82-4F6B-98FB-8DFF92ED4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8706" y="3031670"/>
          <a:ext cx="1407459" cy="808361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134472</xdr:colOff>
      <xdr:row>10</xdr:row>
      <xdr:rowOff>107577</xdr:rowOff>
    </xdr:from>
    <xdr:to>
      <xdr:col>2</xdr:col>
      <xdr:colOff>1532966</xdr:colOff>
      <xdr:row>11</xdr:row>
      <xdr:rowOff>770516</xdr:rowOff>
    </xdr:to>
    <xdr:pic>
      <xdr:nvPicPr>
        <xdr:cNvPr id="5" name="Picture 4" descr="A close up of a beach&#10;&#10;Description automatically generated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5B869CAE-B428-4DD7-80FB-48C031C80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7672" y="4054737"/>
          <a:ext cx="1398494" cy="815339"/>
        </a:xfrm>
        <a:prstGeom prst="rect">
          <a:avLst/>
        </a:prstGeom>
      </xdr:spPr>
    </xdr:pic>
    <xdr:clientData/>
  </xdr:twoCellAnchor>
  <xdr:twoCellAnchor editAs="oneCell">
    <xdr:from>
      <xdr:col>2</xdr:col>
      <xdr:colOff>125507</xdr:colOff>
      <xdr:row>12</xdr:row>
      <xdr:rowOff>120503</xdr:rowOff>
    </xdr:from>
    <xdr:to>
      <xdr:col>2</xdr:col>
      <xdr:colOff>1524001</xdr:colOff>
      <xdr:row>13</xdr:row>
      <xdr:rowOff>817003</xdr:rowOff>
    </xdr:to>
    <xdr:pic>
      <xdr:nvPicPr>
        <xdr:cNvPr id="6" name="Picture 5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F8AB141C-C74D-469D-8B4D-F4338D5C3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407" y="4844903"/>
          <a:ext cx="1398494" cy="887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16</xdr:row>
      <xdr:rowOff>100471</xdr:rowOff>
    </xdr:from>
    <xdr:to>
      <xdr:col>2</xdr:col>
      <xdr:colOff>1532965</xdr:colOff>
      <xdr:row>17</xdr:row>
      <xdr:rowOff>779480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7671" y="7110871"/>
          <a:ext cx="1398494" cy="831409"/>
        </a:xfrm>
        <a:prstGeom prst="rect">
          <a:avLst/>
        </a:prstGeom>
      </xdr:spPr>
    </xdr:pic>
    <xdr:clientData/>
  </xdr:twoCellAnchor>
  <xdr:twoCellAnchor editAs="oneCell">
    <xdr:from>
      <xdr:col>2</xdr:col>
      <xdr:colOff>125506</xdr:colOff>
      <xdr:row>14</xdr:row>
      <xdr:rowOff>114654</xdr:rowOff>
    </xdr:from>
    <xdr:to>
      <xdr:col>2</xdr:col>
      <xdr:colOff>1541929</xdr:colOff>
      <xdr:row>15</xdr:row>
      <xdr:rowOff>702508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8706" y="6103974"/>
          <a:ext cx="1416423" cy="747874"/>
        </a:xfrm>
        <a:prstGeom prst="rect">
          <a:avLst/>
        </a:prstGeom>
      </xdr:spPr>
    </xdr:pic>
    <xdr:clientData/>
  </xdr:twoCellAnchor>
  <xdr:twoCellAnchor editAs="oneCell">
    <xdr:from>
      <xdr:col>2</xdr:col>
      <xdr:colOff>129539</xdr:colOff>
      <xdr:row>20</xdr:row>
      <xdr:rowOff>130436</xdr:rowOff>
    </xdr:from>
    <xdr:to>
      <xdr:col>2</xdr:col>
      <xdr:colOff>1536998</xdr:colOff>
      <xdr:row>21</xdr:row>
      <xdr:rowOff>767828</xdr:rowOff>
    </xdr:to>
    <xdr:pic>
      <xdr:nvPicPr>
        <xdr:cNvPr id="9" name="Picture 8" descr="A picture containing white, standing, man, beach&#10;&#10;Description automatically generated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CE5248B3-9937-4439-A1A8-C2D283E94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439" y="9015356"/>
          <a:ext cx="1407459" cy="827892"/>
        </a:xfrm>
        <a:prstGeom prst="rect">
          <a:avLst/>
        </a:prstGeom>
      </xdr:spPr>
    </xdr:pic>
    <xdr:clientData/>
  </xdr:twoCellAnchor>
  <xdr:twoCellAnchor editAs="oneCell">
    <xdr:from>
      <xdr:col>2</xdr:col>
      <xdr:colOff>117886</xdr:colOff>
      <xdr:row>18</xdr:row>
      <xdr:rowOff>98612</xdr:rowOff>
    </xdr:from>
    <xdr:to>
      <xdr:col>2</xdr:col>
      <xdr:colOff>1543274</xdr:colOff>
      <xdr:row>19</xdr:row>
      <xdr:rowOff>727038</xdr:rowOff>
    </xdr:to>
    <xdr:pic>
      <xdr:nvPicPr>
        <xdr:cNvPr id="10" name="Picture 9">
          <a:extLst>
            <a:ext uri="{FF2B5EF4-FFF2-40B4-BE49-F238E27FC236}">
              <a16:creationId xmlns="" xmlns:r="http://schemas.openxmlformats.org/officeDocument/2006/relationships" xmlns:p="http://schemas.openxmlformats.org/presentationml/2006/main" xmlns:a16="http://schemas.microsoft.com/office/drawing/2014/main" xmlns:lc="http://schemas.openxmlformats.org/drawingml/2006/lockedCanvas" id="{EB507584-6CE7-4157-9133-06982E363C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244"/>
        <a:stretch/>
      </xdr:blipFill>
      <xdr:spPr>
        <a:xfrm>
          <a:off x="2365786" y="8008172"/>
          <a:ext cx="1425388" cy="818926"/>
        </a:xfrm>
        <a:prstGeom prst="rect">
          <a:avLst/>
        </a:prstGeom>
      </xdr:spPr>
    </xdr:pic>
    <xdr:clientData/>
  </xdr:twoCellAnchor>
  <xdr:twoCellAnchor editAs="oneCell">
    <xdr:from>
      <xdr:col>2</xdr:col>
      <xdr:colOff>112954</xdr:colOff>
      <xdr:row>22</xdr:row>
      <xdr:rowOff>148369</xdr:rowOff>
    </xdr:from>
    <xdr:to>
      <xdr:col>2</xdr:col>
      <xdr:colOff>1565237</xdr:colOff>
      <xdr:row>23</xdr:row>
      <xdr:rowOff>816240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8069" t="10280" r="52293" b="41433"/>
        <a:stretch/>
      </xdr:blipFill>
      <xdr:spPr>
        <a:xfrm rot="5400000">
          <a:off x="2657810" y="9795513"/>
          <a:ext cx="858371" cy="1452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4" workbookViewId="0">
      <selection activeCell="A6" sqref="A6"/>
    </sheetView>
  </sheetViews>
  <sheetFormatPr defaultRowHeight="14.4"/>
  <cols>
    <col min="1" max="1" width="19.21875" customWidth="1"/>
    <col min="2" max="2" width="13.5546875" customWidth="1"/>
    <col min="3" max="3" width="24.21875" customWidth="1"/>
    <col min="4" max="4" width="15" customWidth="1"/>
    <col min="5" max="5" width="12.88671875" customWidth="1"/>
    <col min="6" max="6" width="10.21875" customWidth="1"/>
    <col min="7" max="7" width="12.77734375" customWidth="1"/>
    <col min="8" max="8" width="10.5546875" customWidth="1"/>
    <col min="9" max="9" width="10.44140625" customWidth="1"/>
    <col min="10" max="10" width="11.33203125" customWidth="1"/>
  </cols>
  <sheetData>
    <row r="1" spans="1:13" ht="22.8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</row>
    <row r="2" spans="1:13" ht="15">
      <c r="A2" s="5" t="s">
        <v>1</v>
      </c>
      <c r="B2" s="6"/>
      <c r="C2" s="6"/>
      <c r="D2" s="6"/>
      <c r="E2" s="6"/>
      <c r="F2" s="6"/>
      <c r="G2" s="6"/>
      <c r="H2" s="6"/>
      <c r="I2" s="6"/>
      <c r="J2" s="7"/>
      <c r="K2" s="4"/>
      <c r="L2" s="4"/>
      <c r="M2" s="4"/>
    </row>
    <row r="3" spans="1:13">
      <c r="A3" s="8" t="s">
        <v>2</v>
      </c>
      <c r="B3" s="9"/>
      <c r="C3" s="9"/>
      <c r="D3" s="9"/>
      <c r="E3" s="9"/>
      <c r="F3" s="9"/>
      <c r="G3" s="9"/>
      <c r="H3" s="9"/>
      <c r="I3" s="9"/>
      <c r="J3" s="10"/>
      <c r="K3" s="11"/>
      <c r="L3" s="11"/>
      <c r="M3" s="11"/>
    </row>
    <row r="4" spans="1:13" ht="28.2">
      <c r="A4" s="12" t="s">
        <v>3</v>
      </c>
      <c r="B4" s="13"/>
      <c r="C4" s="13"/>
      <c r="D4" s="14" t="s">
        <v>4</v>
      </c>
      <c r="E4" s="14"/>
      <c r="F4" s="14"/>
      <c r="G4" s="14"/>
      <c r="H4" s="15"/>
      <c r="I4" s="16" t="s">
        <v>5</v>
      </c>
      <c r="J4" s="17">
        <f ca="1">TODAY()</f>
        <v>44450</v>
      </c>
      <c r="K4" s="18"/>
      <c r="L4" s="4"/>
      <c r="M4" s="4"/>
    </row>
    <row r="5" spans="1:13" ht="15.6">
      <c r="A5" s="19" t="s">
        <v>6</v>
      </c>
      <c r="B5" s="20"/>
      <c r="C5" s="20"/>
      <c r="D5" s="20"/>
      <c r="E5" s="20"/>
      <c r="F5" s="21"/>
      <c r="G5" s="22" t="s">
        <v>7</v>
      </c>
      <c r="H5" s="22"/>
      <c r="I5" s="23" t="s">
        <v>8</v>
      </c>
      <c r="J5" s="24"/>
      <c r="K5" s="4"/>
      <c r="L5" s="4"/>
      <c r="M5" s="4"/>
    </row>
    <row r="6" spans="1:13" ht="30.6">
      <c r="A6" s="25" t="s">
        <v>9</v>
      </c>
      <c r="B6" s="26" t="s">
        <v>10</v>
      </c>
      <c r="C6" s="27" t="s">
        <v>11</v>
      </c>
      <c r="D6" s="25" t="s">
        <v>12</v>
      </c>
      <c r="E6" s="25" t="s">
        <v>13</v>
      </c>
      <c r="F6" s="28" t="s">
        <v>14</v>
      </c>
      <c r="G6" s="25" t="s">
        <v>14</v>
      </c>
      <c r="H6" s="25" t="s">
        <v>15</v>
      </c>
      <c r="I6" s="25" t="s">
        <v>15</v>
      </c>
      <c r="J6" s="25" t="s">
        <v>16</v>
      </c>
      <c r="K6" s="29"/>
      <c r="L6" s="29"/>
      <c r="M6" s="29"/>
    </row>
    <row r="7" spans="1:13" ht="15">
      <c r="A7" s="30" t="s">
        <v>17</v>
      </c>
      <c r="B7" s="30" t="s">
        <v>18</v>
      </c>
      <c r="C7" s="31"/>
      <c r="D7" s="30" t="s">
        <v>19</v>
      </c>
      <c r="E7" s="32" t="s">
        <v>20</v>
      </c>
      <c r="F7" s="33">
        <f>G7+1</f>
        <v>47</v>
      </c>
      <c r="G7" s="34">
        <v>46</v>
      </c>
      <c r="H7" s="34">
        <f>F7/10.764</f>
        <v>4.3664065403195842</v>
      </c>
      <c r="I7" s="34">
        <f>ROUND(G7/$K$7,2)</f>
        <v>4.2699999999999996</v>
      </c>
      <c r="J7" s="34">
        <f>F7*$L$7</f>
        <v>240.64000000000001</v>
      </c>
      <c r="K7" s="4">
        <v>10.763999999999999</v>
      </c>
      <c r="L7" s="4">
        <v>5.12</v>
      </c>
      <c r="M7" s="4"/>
    </row>
    <row r="8" spans="1:13" ht="67.8" customHeight="1">
      <c r="A8" s="35"/>
      <c r="B8" s="35"/>
      <c r="C8" s="36"/>
      <c r="D8" s="35"/>
      <c r="E8" s="37" t="s">
        <v>21</v>
      </c>
      <c r="F8" s="38">
        <f t="shared" ref="F8" si="0">G8+1</f>
        <v>62</v>
      </c>
      <c r="G8" s="39">
        <f>G7+15</f>
        <v>61</v>
      </c>
      <c r="H8" s="39">
        <f t="shared" ref="H8" si="1">F8/10.764</f>
        <v>5.7599405425492387</v>
      </c>
      <c r="I8" s="39">
        <f>ROUND(G8/$K$7,2)</f>
        <v>5.67</v>
      </c>
      <c r="J8" s="39">
        <f>F8*$L$7</f>
        <v>317.44</v>
      </c>
      <c r="K8" s="4"/>
      <c r="L8" s="4"/>
      <c r="M8" s="4"/>
    </row>
    <row r="9" spans="1:13" ht="15">
      <c r="A9" s="30" t="s">
        <v>22</v>
      </c>
      <c r="B9" s="30" t="s">
        <v>18</v>
      </c>
      <c r="C9" s="31"/>
      <c r="D9" s="30" t="s">
        <v>19</v>
      </c>
      <c r="E9" s="32" t="s">
        <v>20</v>
      </c>
      <c r="F9" s="33">
        <f>G9+1</f>
        <v>47</v>
      </c>
      <c r="G9" s="34">
        <v>46</v>
      </c>
      <c r="H9" s="34">
        <f>F9/10.764</f>
        <v>4.3664065403195842</v>
      </c>
      <c r="I9" s="34">
        <f>ROUND(G9/$K$7,2)</f>
        <v>4.2699999999999996</v>
      </c>
      <c r="J9" s="34">
        <f>F9*$L$7</f>
        <v>240.64000000000001</v>
      </c>
      <c r="K9" s="4"/>
      <c r="L9" s="4"/>
      <c r="M9" s="4"/>
    </row>
    <row r="10" spans="1:13" ht="65.400000000000006" customHeight="1">
      <c r="A10" s="35"/>
      <c r="B10" s="35"/>
      <c r="C10" s="36"/>
      <c r="D10" s="35"/>
      <c r="E10" s="37" t="s">
        <v>21</v>
      </c>
      <c r="F10" s="38">
        <f t="shared" ref="F10" si="2">G10+1</f>
        <v>62</v>
      </c>
      <c r="G10" s="39">
        <f>G9+15</f>
        <v>61</v>
      </c>
      <c r="H10" s="39">
        <f t="shared" ref="H10" si="3">F10/10.764</f>
        <v>5.7599405425492387</v>
      </c>
      <c r="I10" s="39">
        <f>ROUND(G10/$K$7,2)</f>
        <v>5.67</v>
      </c>
      <c r="J10" s="39">
        <f>F10*$L$7</f>
        <v>317.44</v>
      </c>
      <c r="K10" s="4"/>
      <c r="L10" s="4"/>
      <c r="M10" s="4"/>
    </row>
    <row r="11" spans="1:13" ht="15">
      <c r="A11" s="30" t="s">
        <v>23</v>
      </c>
      <c r="B11" s="30" t="s">
        <v>18</v>
      </c>
      <c r="C11" s="31"/>
      <c r="D11" s="30" t="s">
        <v>19</v>
      </c>
      <c r="E11" s="32" t="s">
        <v>20</v>
      </c>
      <c r="F11" s="33">
        <f>G11+1</f>
        <v>47</v>
      </c>
      <c r="G11" s="34">
        <v>46</v>
      </c>
      <c r="H11" s="34">
        <f>F11/10.764</f>
        <v>4.3664065403195842</v>
      </c>
      <c r="I11" s="34">
        <f>ROUND(G11/$K$7,2)</f>
        <v>4.2699999999999996</v>
      </c>
      <c r="J11" s="34">
        <f>F11*$L$7</f>
        <v>240.64000000000001</v>
      </c>
      <c r="K11" s="4"/>
      <c r="L11" s="4"/>
      <c r="M11" s="4"/>
    </row>
    <row r="12" spans="1:13" ht="67.2" customHeight="1">
      <c r="A12" s="35"/>
      <c r="B12" s="35"/>
      <c r="C12" s="36"/>
      <c r="D12" s="35"/>
      <c r="E12" s="37" t="s">
        <v>21</v>
      </c>
      <c r="F12" s="38">
        <f t="shared" ref="F12" si="4">G12+1</f>
        <v>62</v>
      </c>
      <c r="G12" s="39">
        <f>G11+15</f>
        <v>61</v>
      </c>
      <c r="H12" s="39">
        <f t="shared" ref="H12" si="5">F12/10.764</f>
        <v>5.7599405425492387</v>
      </c>
      <c r="I12" s="39">
        <f>ROUND(G12/$K$7,2)</f>
        <v>5.67</v>
      </c>
      <c r="J12" s="39">
        <f>F12*$L$7</f>
        <v>317.44</v>
      </c>
      <c r="K12" s="4"/>
      <c r="L12" s="4"/>
      <c r="M12" s="4"/>
    </row>
    <row r="13" spans="1:13" ht="15">
      <c r="A13" s="30" t="s">
        <v>24</v>
      </c>
      <c r="B13" s="30" t="s">
        <v>18</v>
      </c>
      <c r="C13" s="31"/>
      <c r="D13" s="30" t="s">
        <v>19</v>
      </c>
      <c r="E13" s="32" t="s">
        <v>20</v>
      </c>
      <c r="F13" s="33">
        <f>G13+1</f>
        <v>48</v>
      </c>
      <c r="G13" s="34">
        <v>47</v>
      </c>
      <c r="H13" s="34">
        <f>F13/10.764</f>
        <v>4.4593088071348941</v>
      </c>
      <c r="I13" s="34">
        <f>ROUND(G13/$K$7,2)</f>
        <v>4.37</v>
      </c>
      <c r="J13" s="34">
        <f>F13*$L$7</f>
        <v>245.76</v>
      </c>
      <c r="K13" s="4"/>
      <c r="L13" s="4"/>
      <c r="M13" s="4"/>
    </row>
    <row r="14" spans="1:13" ht="69" customHeight="1">
      <c r="A14" s="35"/>
      <c r="B14" s="35"/>
      <c r="C14" s="36"/>
      <c r="D14" s="35"/>
      <c r="E14" s="37" t="s">
        <v>21</v>
      </c>
      <c r="F14" s="38">
        <f t="shared" ref="F14" si="6">G14+1</f>
        <v>63</v>
      </c>
      <c r="G14" s="39">
        <f>G13+15</f>
        <v>62</v>
      </c>
      <c r="H14" s="39">
        <f t="shared" ref="H14" si="7">F14/10.764</f>
        <v>5.8528428093645486</v>
      </c>
      <c r="I14" s="39">
        <f>ROUND(G14/$K$7,2)</f>
        <v>5.76</v>
      </c>
      <c r="J14" s="39">
        <f>F14*$L$7</f>
        <v>322.56</v>
      </c>
      <c r="K14" s="4"/>
      <c r="L14" s="4"/>
      <c r="M14" s="4"/>
    </row>
    <row r="15" spans="1:13" ht="15">
      <c r="A15" s="30" t="s">
        <v>25</v>
      </c>
      <c r="B15" s="30" t="s">
        <v>18</v>
      </c>
      <c r="C15" s="31"/>
      <c r="D15" s="30" t="s">
        <v>19</v>
      </c>
      <c r="E15" s="32" t="s">
        <v>20</v>
      </c>
      <c r="F15" s="33">
        <f>G15+1</f>
        <v>48</v>
      </c>
      <c r="G15" s="34">
        <v>47</v>
      </c>
      <c r="H15" s="34">
        <f>F15/10.764</f>
        <v>4.4593088071348941</v>
      </c>
      <c r="I15" s="34">
        <f>ROUND(G15/$K$7,2)</f>
        <v>4.37</v>
      </c>
      <c r="J15" s="34">
        <f>F15*$L$7</f>
        <v>245.76</v>
      </c>
      <c r="K15" s="4"/>
      <c r="L15" s="4"/>
      <c r="M15" s="4"/>
    </row>
    <row r="16" spans="1:13" ht="61.2" customHeight="1">
      <c r="A16" s="35"/>
      <c r="B16" s="35"/>
      <c r="C16" s="36"/>
      <c r="D16" s="35"/>
      <c r="E16" s="37" t="s">
        <v>21</v>
      </c>
      <c r="F16" s="38">
        <f t="shared" ref="F16" si="8">G16+1</f>
        <v>63</v>
      </c>
      <c r="G16" s="39">
        <f>G15+15</f>
        <v>62</v>
      </c>
      <c r="H16" s="39">
        <f t="shared" ref="H16" si="9">F16/10.764</f>
        <v>5.8528428093645486</v>
      </c>
      <c r="I16" s="39">
        <f>ROUND(G16/$K$7,2)</f>
        <v>5.76</v>
      </c>
      <c r="J16" s="39">
        <f>F16*$L$7</f>
        <v>322.56</v>
      </c>
      <c r="K16" s="4"/>
      <c r="L16" s="4"/>
      <c r="M16" s="4"/>
    </row>
    <row r="17" spans="1:13" ht="15">
      <c r="A17" s="30" t="s">
        <v>26</v>
      </c>
      <c r="B17" s="30" t="s">
        <v>18</v>
      </c>
      <c r="C17" s="31"/>
      <c r="D17" s="30" t="s">
        <v>19</v>
      </c>
      <c r="E17" s="32" t="s">
        <v>20</v>
      </c>
      <c r="F17" s="33">
        <f>G17+1</f>
        <v>48</v>
      </c>
      <c r="G17" s="34">
        <v>47</v>
      </c>
      <c r="H17" s="34">
        <f>F17/10.764</f>
        <v>4.4593088071348941</v>
      </c>
      <c r="I17" s="34">
        <f>ROUND(G17/$K$7,2)</f>
        <v>4.37</v>
      </c>
      <c r="J17" s="34">
        <f>F17*$L$7</f>
        <v>245.76</v>
      </c>
      <c r="K17" s="4"/>
      <c r="L17" s="4"/>
      <c r="M17" s="4"/>
    </row>
    <row r="18" spans="1:13" ht="69.599999999999994" customHeight="1">
      <c r="A18" s="35"/>
      <c r="B18" s="35"/>
      <c r="C18" s="36"/>
      <c r="D18" s="35"/>
      <c r="E18" s="37" t="s">
        <v>21</v>
      </c>
      <c r="F18" s="38">
        <f t="shared" ref="F18" si="10">G18+1</f>
        <v>63</v>
      </c>
      <c r="G18" s="39">
        <f>G17+15</f>
        <v>62</v>
      </c>
      <c r="H18" s="39">
        <f t="shared" ref="H18" si="11">F18/10.764</f>
        <v>5.8528428093645486</v>
      </c>
      <c r="I18" s="39">
        <f>ROUND(G18/$K$7,2)</f>
        <v>5.76</v>
      </c>
      <c r="J18" s="39">
        <f>F18*$L$7</f>
        <v>322.56</v>
      </c>
      <c r="K18" s="4"/>
      <c r="L18" s="4"/>
      <c r="M18" s="4"/>
    </row>
    <row r="19" spans="1:13" ht="15">
      <c r="A19" s="30" t="s">
        <v>27</v>
      </c>
      <c r="B19" s="30" t="s">
        <v>18</v>
      </c>
      <c r="C19" s="31"/>
      <c r="D19" s="30" t="s">
        <v>19</v>
      </c>
      <c r="E19" s="32" t="s">
        <v>20</v>
      </c>
      <c r="F19" s="33">
        <f>G19+1</f>
        <v>48</v>
      </c>
      <c r="G19" s="34">
        <v>47</v>
      </c>
      <c r="H19" s="34">
        <f>F19/10.764</f>
        <v>4.4593088071348941</v>
      </c>
      <c r="I19" s="34">
        <f>ROUND(G19/$K$7,2)</f>
        <v>4.37</v>
      </c>
      <c r="J19" s="34">
        <f>F19*$L$7</f>
        <v>245.76</v>
      </c>
      <c r="K19" s="4"/>
      <c r="L19" s="4"/>
      <c r="M19" s="4"/>
    </row>
    <row r="20" spans="1:13" ht="66" customHeight="1">
      <c r="A20" s="35"/>
      <c r="B20" s="35"/>
      <c r="C20" s="36"/>
      <c r="D20" s="35"/>
      <c r="E20" s="37" t="s">
        <v>21</v>
      </c>
      <c r="F20" s="38">
        <f t="shared" ref="F20" si="12">G20+1</f>
        <v>63</v>
      </c>
      <c r="G20" s="39">
        <f>G19+15</f>
        <v>62</v>
      </c>
      <c r="H20" s="39">
        <f t="shared" ref="H20" si="13">F20/10.764</f>
        <v>5.8528428093645486</v>
      </c>
      <c r="I20" s="39">
        <f>ROUND(G20/$K$7,2)</f>
        <v>5.76</v>
      </c>
      <c r="J20" s="39">
        <f>F20*$L$7</f>
        <v>322.56</v>
      </c>
      <c r="K20" s="4"/>
      <c r="L20" s="4"/>
      <c r="M20" s="4"/>
    </row>
    <row r="21" spans="1:13" ht="15">
      <c r="A21" s="30" t="s">
        <v>28</v>
      </c>
      <c r="B21" s="30" t="s">
        <v>29</v>
      </c>
      <c r="C21" s="31"/>
      <c r="D21" s="30" t="s">
        <v>19</v>
      </c>
      <c r="E21" s="32" t="s">
        <v>20</v>
      </c>
      <c r="F21" s="33">
        <f>G21+1</f>
        <v>48</v>
      </c>
      <c r="G21" s="34">
        <v>47</v>
      </c>
      <c r="H21" s="34">
        <f>F21/10.764</f>
        <v>4.4593088071348941</v>
      </c>
      <c r="I21" s="34">
        <f>ROUND(G21/$K$7,2)</f>
        <v>4.37</v>
      </c>
      <c r="J21" s="34">
        <f>F21*$L$7</f>
        <v>245.76</v>
      </c>
      <c r="K21" s="4"/>
      <c r="L21" s="4"/>
      <c r="M21" s="4"/>
    </row>
    <row r="22" spans="1:13" ht="68.400000000000006" customHeight="1">
      <c r="A22" s="35"/>
      <c r="B22" s="35"/>
      <c r="C22" s="36"/>
      <c r="D22" s="35"/>
      <c r="E22" s="37" t="s">
        <v>21</v>
      </c>
      <c r="F22" s="38">
        <f t="shared" ref="F22" si="14">G22+1</f>
        <v>63</v>
      </c>
      <c r="G22" s="39">
        <f>G21+15</f>
        <v>62</v>
      </c>
      <c r="H22" s="39">
        <f t="shared" ref="H22" si="15">F22/10.764</f>
        <v>5.8528428093645486</v>
      </c>
      <c r="I22" s="39">
        <f>ROUND(G22/$K$7,2)</f>
        <v>5.76</v>
      </c>
      <c r="J22" s="39">
        <f>F22*$L$7</f>
        <v>322.56</v>
      </c>
      <c r="K22" s="4"/>
      <c r="L22" s="4"/>
      <c r="M22" s="4"/>
    </row>
    <row r="23" spans="1:13" ht="15">
      <c r="A23" s="30" t="s">
        <v>30</v>
      </c>
      <c r="B23" s="30" t="s">
        <v>29</v>
      </c>
      <c r="C23" s="31"/>
      <c r="D23" s="30" t="s">
        <v>19</v>
      </c>
      <c r="E23" s="32" t="s">
        <v>20</v>
      </c>
      <c r="F23" s="33">
        <f>G23+1</f>
        <v>48</v>
      </c>
      <c r="G23" s="34">
        <v>47</v>
      </c>
      <c r="H23" s="34">
        <f>F23/10.764</f>
        <v>4.4593088071348941</v>
      </c>
      <c r="I23" s="34">
        <f>ROUND(G23/$K$7,2)</f>
        <v>4.37</v>
      </c>
      <c r="J23" s="34">
        <f>F23*$L$7</f>
        <v>245.76</v>
      </c>
      <c r="K23" s="4"/>
      <c r="L23" s="4"/>
      <c r="M23" s="4"/>
    </row>
    <row r="24" spans="1:13" ht="72.599999999999994" customHeight="1">
      <c r="A24" s="35"/>
      <c r="B24" s="35"/>
      <c r="C24" s="36"/>
      <c r="D24" s="35"/>
      <c r="E24" s="37" t="s">
        <v>21</v>
      </c>
      <c r="F24" s="38">
        <f t="shared" ref="F24" si="16">G24+1</f>
        <v>63</v>
      </c>
      <c r="G24" s="39">
        <f>G23+15</f>
        <v>62</v>
      </c>
      <c r="H24" s="39">
        <f t="shared" ref="H24" si="17">F24/10.764</f>
        <v>5.8528428093645486</v>
      </c>
      <c r="I24" s="39">
        <f>ROUND(G24/$K$7,2)</f>
        <v>5.76</v>
      </c>
      <c r="J24" s="39">
        <f>F24*$L$7</f>
        <v>322.56</v>
      </c>
      <c r="K24" s="4"/>
      <c r="L24" s="4"/>
      <c r="M24" s="4"/>
    </row>
    <row r="25" spans="1:13" ht="15.6">
      <c r="A25" s="40" t="s">
        <v>31</v>
      </c>
      <c r="B25" s="41" t="s">
        <v>32</v>
      </c>
      <c r="C25" s="41"/>
      <c r="D25" s="41"/>
      <c r="E25" s="41"/>
      <c r="F25" s="41"/>
      <c r="G25" s="41"/>
      <c r="H25" s="41"/>
      <c r="I25" s="41"/>
      <c r="J25" s="42"/>
      <c r="K25" s="43"/>
      <c r="L25" s="4">
        <f>17000/250</f>
        <v>68</v>
      </c>
      <c r="M25" s="44">
        <f>17000/370</f>
        <v>45.945945945945944</v>
      </c>
    </row>
    <row r="26" spans="1:13" ht="15.6">
      <c r="A26" s="45" t="s">
        <v>33</v>
      </c>
      <c r="B26" s="46" t="s">
        <v>34</v>
      </c>
      <c r="C26" s="46"/>
      <c r="D26" s="46"/>
      <c r="E26" s="46"/>
      <c r="F26" s="46"/>
      <c r="G26" s="46"/>
      <c r="H26" s="46"/>
      <c r="I26" s="46"/>
      <c r="J26" s="47"/>
      <c r="K26" s="4"/>
      <c r="L26" s="4"/>
      <c r="M26" s="4"/>
    </row>
    <row r="27" spans="1:13" ht="15.6">
      <c r="A27" s="45" t="s">
        <v>35</v>
      </c>
      <c r="B27" s="48" t="s">
        <v>36</v>
      </c>
      <c r="C27" s="48"/>
      <c r="D27" s="48"/>
      <c r="E27" s="48"/>
      <c r="F27" s="48"/>
      <c r="G27" s="48"/>
      <c r="H27" s="48"/>
      <c r="I27" s="48"/>
      <c r="J27" s="49"/>
      <c r="K27" s="4"/>
      <c r="L27" s="4"/>
      <c r="M27" s="4"/>
    </row>
    <row r="28" spans="1:13" ht="15.6">
      <c r="A28" s="45" t="s">
        <v>37</v>
      </c>
      <c r="B28" s="48" t="s">
        <v>38</v>
      </c>
      <c r="C28" s="48"/>
      <c r="D28" s="48"/>
      <c r="E28" s="48"/>
      <c r="F28" s="48"/>
      <c r="G28" s="48"/>
      <c r="H28" s="48"/>
      <c r="I28" s="48"/>
      <c r="J28" s="49"/>
      <c r="K28" s="4"/>
      <c r="L28" s="4"/>
      <c r="M28" s="4"/>
    </row>
    <row r="29" spans="1:13" ht="15.6">
      <c r="A29" s="45" t="s">
        <v>39</v>
      </c>
      <c r="B29" s="48" t="s">
        <v>40</v>
      </c>
      <c r="C29" s="48"/>
      <c r="D29" s="48"/>
      <c r="E29" s="48"/>
      <c r="F29" s="48"/>
      <c r="G29" s="48"/>
      <c r="H29" s="48"/>
      <c r="I29" s="48"/>
      <c r="J29" s="49"/>
      <c r="K29" s="4"/>
      <c r="L29" s="4"/>
      <c r="M29" s="4"/>
    </row>
    <row r="30" spans="1:13" ht="15.6">
      <c r="A30" s="50" t="s">
        <v>41</v>
      </c>
      <c r="B30" s="51">
        <f ca="1">J4+60</f>
        <v>44510</v>
      </c>
      <c r="C30" s="51"/>
      <c r="D30" s="51"/>
      <c r="E30" s="51"/>
      <c r="F30" s="51"/>
      <c r="G30" s="51"/>
      <c r="H30" s="51"/>
      <c r="I30" s="51"/>
      <c r="J30" s="52"/>
      <c r="K30" s="4"/>
      <c r="L30" s="4"/>
      <c r="M30" s="4"/>
    </row>
  </sheetData>
  <mergeCells count="48">
    <mergeCell ref="B27:J27"/>
    <mergeCell ref="B28:J28"/>
    <mergeCell ref="B29:J29"/>
    <mergeCell ref="B30:J30"/>
    <mergeCell ref="A23:A24"/>
    <mergeCell ref="B23:B24"/>
    <mergeCell ref="C23:C24"/>
    <mergeCell ref="D23:D24"/>
    <mergeCell ref="B25:J25"/>
    <mergeCell ref="B26:J26"/>
    <mergeCell ref="A19:A20"/>
    <mergeCell ref="B19:B20"/>
    <mergeCell ref="C19:C20"/>
    <mergeCell ref="D19:D20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11:A12"/>
    <mergeCell ref="B11:B12"/>
    <mergeCell ref="C11:C12"/>
    <mergeCell ref="D11:D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  <mergeCell ref="A1:J1"/>
    <mergeCell ref="A2:J2"/>
    <mergeCell ref="A3:J3"/>
    <mergeCell ref="A4:C4"/>
    <mergeCell ref="D4:G4"/>
    <mergeCell ref="A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tuan2.tran</dc:creator>
  <cp:lastModifiedBy>tuan2.tran</cp:lastModifiedBy>
  <dcterms:created xsi:type="dcterms:W3CDTF">2021-09-11T11:27:12Z</dcterms:created>
  <dcterms:modified xsi:type="dcterms:W3CDTF">2021-09-11T11:31:29Z</dcterms:modified>
</cp:coreProperties>
</file>