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9"/>
  </bookViews>
  <sheets>
    <sheet name="D 1.8" sheetId="1" r:id="rId1"/>
    <sheet name="D 1.5" sheetId="2" r:id="rId2"/>
    <sheet name="D 1.6" sheetId="3" r:id="rId3"/>
    <sheet name="V 40-30" sheetId="4" r:id="rId4"/>
    <sheet name="V 70-40" sheetId="5" r:id="rId5"/>
    <sheet name="V 85-50" sheetId="6" r:id="rId6"/>
    <sheet name="V 50-50" sheetId="7" r:id="rId7"/>
    <sheet name="V 40-40" sheetId="8" r:id="rId8"/>
    <sheet name="V 30-30" sheetId="9" r:id="rId9"/>
    <sheet name="T 40-40" sheetId="10" r:id="rId10"/>
    <sheet name="T 30-30" sheetId="11" r:id="rId11"/>
  </sheets>
  <calcPr calcId="144525"/>
</workbook>
</file>

<file path=xl/calcChain.xml><?xml version="1.0" encoding="utf-8"?>
<calcChain xmlns="http://schemas.openxmlformats.org/spreadsheetml/2006/main">
  <c r="N48" i="10" l="1"/>
  <c r="N49" i="10"/>
  <c r="N50" i="10"/>
  <c r="N51" i="10"/>
  <c r="N52" i="10"/>
  <c r="N53" i="10"/>
  <c r="N54" i="10"/>
  <c r="N55" i="10"/>
  <c r="N56" i="10"/>
  <c r="N57" i="10"/>
  <c r="N58" i="10"/>
  <c r="N59" i="10"/>
  <c r="N47" i="10"/>
  <c r="N60" i="10" s="1"/>
  <c r="O48" i="10"/>
  <c r="O49" i="10"/>
  <c r="O50" i="10"/>
  <c r="O51" i="10"/>
  <c r="O52" i="10"/>
  <c r="O53" i="10"/>
  <c r="O54" i="10"/>
  <c r="O55" i="10"/>
  <c r="O56" i="10"/>
  <c r="O57" i="10"/>
  <c r="O58" i="10"/>
  <c r="O59" i="10"/>
  <c r="O47" i="10"/>
  <c r="O64" i="10"/>
  <c r="G60" i="10"/>
  <c r="D60" i="10"/>
  <c r="D61" i="10" s="1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O38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25" i="10"/>
  <c r="D39" i="10"/>
  <c r="D58" i="11"/>
  <c r="D37" i="11"/>
  <c r="G38" i="10"/>
  <c r="O42" i="10"/>
  <c r="D38" i="10"/>
  <c r="D40" i="10" s="1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N46" i="11"/>
  <c r="N47" i="11"/>
  <c r="N48" i="11"/>
  <c r="N49" i="11"/>
  <c r="N50" i="11"/>
  <c r="N51" i="11"/>
  <c r="N52" i="11"/>
  <c r="N53" i="11"/>
  <c r="N54" i="11"/>
  <c r="N55" i="11"/>
  <c r="N56" i="11"/>
  <c r="N45" i="11"/>
  <c r="O46" i="11"/>
  <c r="O47" i="11"/>
  <c r="O48" i="11"/>
  <c r="O49" i="11"/>
  <c r="O50" i="11"/>
  <c r="O51" i="11"/>
  <c r="O52" i="11"/>
  <c r="O53" i="11"/>
  <c r="O54" i="11"/>
  <c r="O55" i="11"/>
  <c r="O56" i="11"/>
  <c r="O45" i="11"/>
  <c r="D57" i="11"/>
  <c r="D59" i="11" s="1"/>
  <c r="O61" i="11"/>
  <c r="G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N45" i="9"/>
  <c r="N46" i="9"/>
  <c r="N47" i="9"/>
  <c r="N48" i="9"/>
  <c r="N49" i="9"/>
  <c r="N50" i="9"/>
  <c r="N51" i="9"/>
  <c r="N52" i="9"/>
  <c r="N53" i="9"/>
  <c r="N54" i="9"/>
  <c r="N55" i="9"/>
  <c r="N56" i="9"/>
  <c r="N44" i="9"/>
  <c r="O25" i="11"/>
  <c r="O26" i="11"/>
  <c r="O27" i="11"/>
  <c r="O28" i="11"/>
  <c r="O29" i="11"/>
  <c r="O30" i="11"/>
  <c r="O31" i="11"/>
  <c r="O32" i="11"/>
  <c r="O33" i="11"/>
  <c r="O34" i="11"/>
  <c r="O35" i="11"/>
  <c r="O24" i="11"/>
  <c r="G36" i="11"/>
  <c r="D36" i="11"/>
  <c r="D38" i="11" s="1"/>
  <c r="O40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O20" i="10"/>
  <c r="O19" i="11"/>
  <c r="O4" i="10"/>
  <c r="O5" i="10"/>
  <c r="O6" i="10"/>
  <c r="O7" i="10"/>
  <c r="O8" i="10"/>
  <c r="O9" i="10"/>
  <c r="O10" i="10"/>
  <c r="O11" i="10"/>
  <c r="O12" i="10"/>
  <c r="O13" i="10"/>
  <c r="O14" i="10"/>
  <c r="O15" i="10"/>
  <c r="O4" i="11"/>
  <c r="O5" i="11"/>
  <c r="O6" i="11"/>
  <c r="O7" i="11"/>
  <c r="O8" i="11"/>
  <c r="O9" i="11"/>
  <c r="O10" i="11"/>
  <c r="O11" i="11"/>
  <c r="O12" i="11"/>
  <c r="O13" i="11"/>
  <c r="O14" i="11"/>
  <c r="O3" i="11"/>
  <c r="O16" i="10"/>
  <c r="O3" i="10"/>
  <c r="N15" i="11"/>
  <c r="D15" i="11"/>
  <c r="D17" i="11" s="1"/>
  <c r="L14" i="11"/>
  <c r="L13" i="11"/>
  <c r="L12" i="11"/>
  <c r="L11" i="11"/>
  <c r="L10" i="11"/>
  <c r="L9" i="11"/>
  <c r="L8" i="11"/>
  <c r="L7" i="11"/>
  <c r="L6" i="11"/>
  <c r="L5" i="11"/>
  <c r="L4" i="11"/>
  <c r="L3" i="11"/>
  <c r="N16" i="10"/>
  <c r="D16" i="10"/>
  <c r="D18" i="10" s="1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O60" i="10" l="1"/>
  <c r="D62" i="10"/>
  <c r="J40" i="10"/>
  <c r="N57" i="11"/>
  <c r="O57" i="11"/>
  <c r="J59" i="11" s="1"/>
  <c r="J60" i="11" s="1"/>
  <c r="O36" i="11"/>
  <c r="J38" i="11" s="1"/>
  <c r="J18" i="10"/>
  <c r="J19" i="10"/>
  <c r="O15" i="11"/>
  <c r="J17" i="11" s="1"/>
  <c r="J18" i="11" s="1"/>
  <c r="O58" i="9"/>
  <c r="O58" i="8"/>
  <c r="N58" i="8"/>
  <c r="O37" i="8"/>
  <c r="N37" i="8"/>
  <c r="N55" i="7"/>
  <c r="O55" i="7"/>
  <c r="N35" i="7"/>
  <c r="O35" i="7"/>
  <c r="O61" i="9"/>
  <c r="G57" i="9"/>
  <c r="D57" i="9"/>
  <c r="D58" i="9" s="1"/>
  <c r="O56" i="9"/>
  <c r="L56" i="9"/>
  <c r="O55" i="9"/>
  <c r="L55" i="9"/>
  <c r="O54" i="9"/>
  <c r="L54" i="9"/>
  <c r="O53" i="9"/>
  <c r="L53" i="9"/>
  <c r="O52" i="9"/>
  <c r="L52" i="9"/>
  <c r="O51" i="9"/>
  <c r="L51" i="9"/>
  <c r="O50" i="9"/>
  <c r="L50" i="9"/>
  <c r="O49" i="9"/>
  <c r="L49" i="9"/>
  <c r="O48" i="9"/>
  <c r="L48" i="9"/>
  <c r="O47" i="9"/>
  <c r="L47" i="9"/>
  <c r="O46" i="9"/>
  <c r="L46" i="9"/>
  <c r="O45" i="9"/>
  <c r="L45" i="9"/>
  <c r="O44" i="9"/>
  <c r="O57" i="9" s="1"/>
  <c r="L44" i="9"/>
  <c r="O24" i="9"/>
  <c r="O25" i="9"/>
  <c r="O26" i="9"/>
  <c r="O27" i="9"/>
  <c r="O28" i="9"/>
  <c r="O29" i="9"/>
  <c r="O30" i="9"/>
  <c r="O31" i="9"/>
  <c r="O32" i="9"/>
  <c r="O33" i="9"/>
  <c r="O34" i="9"/>
  <c r="O35" i="9"/>
  <c r="O23" i="9"/>
  <c r="O40" i="9"/>
  <c r="G36" i="9"/>
  <c r="D36" i="9"/>
  <c r="D37" i="9" s="1"/>
  <c r="L35" i="9"/>
  <c r="L34" i="9"/>
  <c r="L33" i="9"/>
  <c r="L32" i="9"/>
  <c r="L31" i="9"/>
  <c r="L30" i="9"/>
  <c r="L29" i="9"/>
  <c r="L28" i="9"/>
  <c r="L27" i="9"/>
  <c r="L26" i="9"/>
  <c r="L25" i="9"/>
  <c r="L24" i="9"/>
  <c r="O36" i="9"/>
  <c r="O37" i="9" s="1"/>
  <c r="L23" i="9"/>
  <c r="O45" i="8"/>
  <c r="O46" i="8"/>
  <c r="O47" i="8"/>
  <c r="O48" i="8"/>
  <c r="O49" i="8"/>
  <c r="O50" i="8"/>
  <c r="O51" i="8"/>
  <c r="O52" i="8"/>
  <c r="O53" i="8"/>
  <c r="O54" i="8"/>
  <c r="O55" i="8"/>
  <c r="O56" i="8"/>
  <c r="O44" i="8"/>
  <c r="O61" i="8"/>
  <c r="G57" i="8"/>
  <c r="D57" i="8"/>
  <c r="D58" i="8" s="1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O24" i="8"/>
  <c r="O25" i="8"/>
  <c r="O26" i="8"/>
  <c r="O27" i="8"/>
  <c r="O28" i="8"/>
  <c r="O29" i="8"/>
  <c r="O30" i="8"/>
  <c r="O31" i="8"/>
  <c r="O32" i="8"/>
  <c r="O33" i="8"/>
  <c r="O34" i="8"/>
  <c r="O35" i="8"/>
  <c r="O23" i="8"/>
  <c r="O43" i="7"/>
  <c r="O44" i="7"/>
  <c r="O45" i="7"/>
  <c r="O46" i="7"/>
  <c r="O47" i="7"/>
  <c r="O48" i="7"/>
  <c r="O49" i="7"/>
  <c r="O50" i="7"/>
  <c r="O51" i="7"/>
  <c r="O52" i="7"/>
  <c r="O53" i="7"/>
  <c r="O42" i="7"/>
  <c r="O23" i="7"/>
  <c r="O24" i="7"/>
  <c r="O25" i="7"/>
  <c r="O26" i="7"/>
  <c r="O27" i="7"/>
  <c r="O28" i="7"/>
  <c r="O29" i="7"/>
  <c r="O30" i="7"/>
  <c r="O31" i="7"/>
  <c r="O32" i="7"/>
  <c r="O33" i="7"/>
  <c r="O22" i="7"/>
  <c r="D37" i="8"/>
  <c r="G36" i="8"/>
  <c r="O40" i="8"/>
  <c r="D36" i="8"/>
  <c r="D38" i="8" s="1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O58" i="7"/>
  <c r="D56" i="7"/>
  <c r="G54" i="7"/>
  <c r="D54" i="7"/>
  <c r="D55" i="7" s="1"/>
  <c r="L53" i="7"/>
  <c r="L52" i="7"/>
  <c r="L51" i="7"/>
  <c r="L50" i="7"/>
  <c r="L49" i="7"/>
  <c r="L48" i="7"/>
  <c r="L47" i="7"/>
  <c r="L46" i="7"/>
  <c r="L45" i="7"/>
  <c r="L44" i="7"/>
  <c r="L43" i="7"/>
  <c r="L42" i="7"/>
  <c r="D35" i="7"/>
  <c r="G34" i="7"/>
  <c r="O38" i="7"/>
  <c r="D36" i="7"/>
  <c r="D34" i="7"/>
  <c r="L33" i="7"/>
  <c r="L32" i="7"/>
  <c r="L31" i="7"/>
  <c r="L30" i="7"/>
  <c r="L29" i="7"/>
  <c r="L28" i="7"/>
  <c r="L27" i="7"/>
  <c r="L26" i="7"/>
  <c r="L25" i="7"/>
  <c r="L24" i="7"/>
  <c r="L23" i="7"/>
  <c r="L22" i="7"/>
  <c r="O19" i="9"/>
  <c r="O19" i="8"/>
  <c r="D17" i="8"/>
  <c r="D15" i="9"/>
  <c r="D17" i="9" s="1"/>
  <c r="O3" i="8"/>
  <c r="O4" i="8"/>
  <c r="O5" i="8"/>
  <c r="O6" i="8"/>
  <c r="O7" i="8"/>
  <c r="O8" i="8"/>
  <c r="O9" i="8"/>
  <c r="O10" i="8"/>
  <c r="O11" i="8"/>
  <c r="O12" i="8"/>
  <c r="O13" i="8"/>
  <c r="O14" i="8"/>
  <c r="O2" i="8"/>
  <c r="D15" i="8"/>
  <c r="O18" i="7"/>
  <c r="N15" i="9"/>
  <c r="O14" i="9"/>
  <c r="L14" i="9"/>
  <c r="O13" i="9"/>
  <c r="L13" i="9"/>
  <c r="O12" i="9"/>
  <c r="L12" i="9"/>
  <c r="O11" i="9"/>
  <c r="L11" i="9"/>
  <c r="O10" i="9"/>
  <c r="L10" i="9"/>
  <c r="O9" i="9"/>
  <c r="L9" i="9"/>
  <c r="O8" i="9"/>
  <c r="L8" i="9"/>
  <c r="O7" i="9"/>
  <c r="L7" i="9"/>
  <c r="O6" i="9"/>
  <c r="L6" i="9"/>
  <c r="O5" i="9"/>
  <c r="L5" i="9"/>
  <c r="O4" i="9"/>
  <c r="L4" i="9"/>
  <c r="O3" i="9"/>
  <c r="L3" i="9"/>
  <c r="O2" i="9"/>
  <c r="O15" i="9" s="1"/>
  <c r="J17" i="9" s="1"/>
  <c r="J18" i="9" s="1"/>
  <c r="L2" i="9"/>
  <c r="N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N14" i="7"/>
  <c r="D14" i="7"/>
  <c r="D16" i="7" s="1"/>
  <c r="O13" i="7"/>
  <c r="L13" i="7"/>
  <c r="O12" i="7"/>
  <c r="L12" i="7"/>
  <c r="O11" i="7"/>
  <c r="L11" i="7"/>
  <c r="O10" i="7"/>
  <c r="L10" i="7"/>
  <c r="O9" i="7"/>
  <c r="L9" i="7"/>
  <c r="O8" i="7"/>
  <c r="L8" i="7"/>
  <c r="O7" i="7"/>
  <c r="L7" i="7"/>
  <c r="O6" i="7"/>
  <c r="L6" i="7"/>
  <c r="O5" i="7"/>
  <c r="L5" i="7"/>
  <c r="O4" i="7"/>
  <c r="L4" i="7"/>
  <c r="O3" i="7"/>
  <c r="L3" i="7"/>
  <c r="O2" i="7"/>
  <c r="O14" i="7" s="1"/>
  <c r="L2" i="7"/>
  <c r="J62" i="10" l="1"/>
  <c r="J63" i="10" s="1"/>
  <c r="J41" i="10"/>
  <c r="N28" i="10"/>
  <c r="N32" i="10"/>
  <c r="N36" i="10"/>
  <c r="N27" i="10"/>
  <c r="N29" i="10"/>
  <c r="N33" i="10"/>
  <c r="N37" i="10"/>
  <c r="N31" i="10"/>
  <c r="N26" i="10"/>
  <c r="N30" i="10"/>
  <c r="N34" i="10"/>
  <c r="N25" i="10"/>
  <c r="N35" i="10"/>
  <c r="J39" i="11"/>
  <c r="N25" i="11"/>
  <c r="N29" i="11"/>
  <c r="N33" i="11"/>
  <c r="N26" i="11"/>
  <c r="N30" i="11"/>
  <c r="N34" i="11"/>
  <c r="N27" i="11"/>
  <c r="N31" i="11"/>
  <c r="N35" i="11"/>
  <c r="N28" i="11"/>
  <c r="N32" i="11"/>
  <c r="N24" i="11"/>
  <c r="N36" i="11" s="1"/>
  <c r="J59" i="9"/>
  <c r="J60" i="9" s="1"/>
  <c r="D59" i="9"/>
  <c r="D38" i="9"/>
  <c r="J38" i="9" s="1"/>
  <c r="D59" i="8"/>
  <c r="O57" i="8"/>
  <c r="J59" i="8" s="1"/>
  <c r="O54" i="7"/>
  <c r="J56" i="7" s="1"/>
  <c r="J57" i="7" s="1"/>
  <c r="N51" i="7"/>
  <c r="N52" i="7"/>
  <c r="N46" i="7"/>
  <c r="O34" i="7"/>
  <c r="J36" i="7" s="1"/>
  <c r="O36" i="8"/>
  <c r="J38" i="8" s="1"/>
  <c r="J16" i="7"/>
  <c r="J17" i="7" s="1"/>
  <c r="O15" i="8"/>
  <c r="J17" i="8" s="1"/>
  <c r="J18" i="8" s="1"/>
  <c r="D35" i="6"/>
  <c r="D55" i="6"/>
  <c r="N55" i="6"/>
  <c r="O55" i="6"/>
  <c r="N35" i="6"/>
  <c r="O35" i="6"/>
  <c r="N46" i="5"/>
  <c r="O46" i="5"/>
  <c r="N29" i="5"/>
  <c r="O29" i="5"/>
  <c r="N58" i="3"/>
  <c r="N37" i="3"/>
  <c r="N58" i="2"/>
  <c r="N37" i="2"/>
  <c r="N16" i="3"/>
  <c r="N43" i="6"/>
  <c r="N44" i="6"/>
  <c r="N45" i="6"/>
  <c r="N46" i="6"/>
  <c r="N47" i="6"/>
  <c r="N48" i="6"/>
  <c r="N49" i="6"/>
  <c r="N50" i="6"/>
  <c r="N51" i="6"/>
  <c r="N52" i="6"/>
  <c r="N53" i="6"/>
  <c r="N42" i="6"/>
  <c r="O54" i="6"/>
  <c r="O43" i="6"/>
  <c r="O44" i="6"/>
  <c r="O45" i="6"/>
  <c r="O46" i="6"/>
  <c r="O47" i="6"/>
  <c r="O48" i="6"/>
  <c r="O49" i="6"/>
  <c r="O50" i="6"/>
  <c r="O51" i="6"/>
  <c r="O52" i="6"/>
  <c r="O53" i="6"/>
  <c r="O42" i="6"/>
  <c r="O58" i="6"/>
  <c r="G54" i="6"/>
  <c r="D54" i="6"/>
  <c r="D56" i="6" s="1"/>
  <c r="N23" i="6"/>
  <c r="N24" i="6"/>
  <c r="N25" i="6"/>
  <c r="N26" i="6"/>
  <c r="N27" i="6"/>
  <c r="N28" i="6"/>
  <c r="N29" i="6"/>
  <c r="N30" i="6"/>
  <c r="N31" i="6"/>
  <c r="N32" i="6"/>
  <c r="N33" i="6"/>
  <c r="N22" i="6"/>
  <c r="N34" i="6"/>
  <c r="O23" i="6"/>
  <c r="O24" i="6"/>
  <c r="O25" i="6"/>
  <c r="O26" i="6"/>
  <c r="O27" i="6"/>
  <c r="O28" i="6"/>
  <c r="O29" i="6"/>
  <c r="O30" i="6"/>
  <c r="O31" i="6"/>
  <c r="O32" i="6"/>
  <c r="O33" i="6"/>
  <c r="O22" i="6"/>
  <c r="G34" i="6"/>
  <c r="O38" i="6"/>
  <c r="D34" i="6"/>
  <c r="D36" i="6" s="1"/>
  <c r="O18" i="6"/>
  <c r="D14" i="6"/>
  <c r="D16" i="6" s="1"/>
  <c r="O4" i="6"/>
  <c r="O5" i="6"/>
  <c r="O6" i="6"/>
  <c r="O7" i="6"/>
  <c r="O8" i="6"/>
  <c r="O9" i="6"/>
  <c r="O10" i="6"/>
  <c r="O11" i="6"/>
  <c r="O12" i="6"/>
  <c r="O13" i="6"/>
  <c r="O2" i="6"/>
  <c r="O3" i="6"/>
  <c r="N14" i="6"/>
  <c r="O37" i="5"/>
  <c r="O38" i="5"/>
  <c r="O39" i="5"/>
  <c r="O40" i="5"/>
  <c r="O41" i="5"/>
  <c r="O42" i="5"/>
  <c r="O43" i="5"/>
  <c r="O44" i="5"/>
  <c r="O15" i="5"/>
  <c r="D13" i="5"/>
  <c r="O36" i="5"/>
  <c r="O49" i="5"/>
  <c r="G45" i="5"/>
  <c r="D45" i="5"/>
  <c r="D46" i="5" s="1"/>
  <c r="L44" i="5"/>
  <c r="L43" i="5"/>
  <c r="L42" i="5"/>
  <c r="L41" i="5"/>
  <c r="L40" i="5"/>
  <c r="L39" i="5"/>
  <c r="L38" i="5"/>
  <c r="L37" i="5"/>
  <c r="L36" i="5"/>
  <c r="O32" i="5"/>
  <c r="D30" i="5"/>
  <c r="D28" i="5"/>
  <c r="D29" i="5" s="1"/>
  <c r="G28" i="5"/>
  <c r="O27" i="5"/>
  <c r="L27" i="5"/>
  <c r="O26" i="5"/>
  <c r="L26" i="5"/>
  <c r="O25" i="5"/>
  <c r="L25" i="5"/>
  <c r="O24" i="5"/>
  <c r="L24" i="5"/>
  <c r="O23" i="5"/>
  <c r="L23" i="5"/>
  <c r="O22" i="5"/>
  <c r="L22" i="5"/>
  <c r="O21" i="5"/>
  <c r="L21" i="5"/>
  <c r="O20" i="5"/>
  <c r="L20" i="5"/>
  <c r="O19" i="5"/>
  <c r="L19" i="5"/>
  <c r="G11" i="5"/>
  <c r="O3" i="5"/>
  <c r="O4" i="5"/>
  <c r="O5" i="5"/>
  <c r="O6" i="5"/>
  <c r="O7" i="5"/>
  <c r="O8" i="5"/>
  <c r="O9" i="5"/>
  <c r="O10" i="5"/>
  <c r="O2" i="5"/>
  <c r="O11" i="5" s="1"/>
  <c r="N11" i="5"/>
  <c r="D11" i="5"/>
  <c r="L10" i="5"/>
  <c r="L9" i="5"/>
  <c r="L8" i="5"/>
  <c r="L7" i="5"/>
  <c r="L6" i="5"/>
  <c r="L5" i="5"/>
  <c r="L4" i="5"/>
  <c r="L3" i="5"/>
  <c r="L2" i="5"/>
  <c r="O67" i="4"/>
  <c r="N67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50" i="4"/>
  <c r="O66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50" i="4"/>
  <c r="O70" i="4"/>
  <c r="G66" i="4"/>
  <c r="D66" i="4"/>
  <c r="D67" i="4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2" i="4"/>
  <c r="O46" i="4"/>
  <c r="O19" i="1"/>
  <c r="O39" i="1"/>
  <c r="O59" i="1"/>
  <c r="D57" i="1"/>
  <c r="O61" i="3"/>
  <c r="O18" i="3"/>
  <c r="O40" i="3"/>
  <c r="O19" i="2"/>
  <c r="O40" i="2"/>
  <c r="O61" i="2"/>
  <c r="G42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26" i="4"/>
  <c r="D42" i="4"/>
  <c r="D44" i="4" s="1"/>
  <c r="D15" i="1"/>
  <c r="D17" i="1" s="1"/>
  <c r="D55" i="1"/>
  <c r="D35" i="1"/>
  <c r="D37" i="1" s="1"/>
  <c r="O2" i="4"/>
  <c r="N18" i="4"/>
  <c r="D18" i="4"/>
  <c r="D20" i="4" s="1"/>
  <c r="N38" i="10" l="1"/>
  <c r="J39" i="9"/>
  <c r="N34" i="9"/>
  <c r="N25" i="9"/>
  <c r="N30" i="9"/>
  <c r="N27" i="9"/>
  <c r="N31" i="9"/>
  <c r="N35" i="9"/>
  <c r="N24" i="9"/>
  <c r="N28" i="9"/>
  <c r="N32" i="9"/>
  <c r="N23" i="9"/>
  <c r="N29" i="9"/>
  <c r="N33" i="9"/>
  <c r="N26" i="9"/>
  <c r="J60" i="8"/>
  <c r="N48" i="8"/>
  <c r="N52" i="8"/>
  <c r="N56" i="8"/>
  <c r="N45" i="8"/>
  <c r="N49" i="8"/>
  <c r="N53" i="8"/>
  <c r="N44" i="8"/>
  <c r="N46" i="8"/>
  <c r="N50" i="8"/>
  <c r="N54" i="8"/>
  <c r="N47" i="8"/>
  <c r="N51" i="8"/>
  <c r="N55" i="8"/>
  <c r="J39" i="8"/>
  <c r="N24" i="8"/>
  <c r="N28" i="8"/>
  <c r="N32" i="8"/>
  <c r="N23" i="8"/>
  <c r="N27" i="8"/>
  <c r="N25" i="8"/>
  <c r="N29" i="8"/>
  <c r="N33" i="8"/>
  <c r="N35" i="8"/>
  <c r="N26" i="8"/>
  <c r="N30" i="8"/>
  <c r="N34" i="8"/>
  <c r="N31" i="8"/>
  <c r="N53" i="7"/>
  <c r="N48" i="7"/>
  <c r="N47" i="7"/>
  <c r="N49" i="7"/>
  <c r="N44" i="7"/>
  <c r="N43" i="7"/>
  <c r="N42" i="7"/>
  <c r="N54" i="7" s="1"/>
  <c r="N45" i="7"/>
  <c r="N50" i="7"/>
  <c r="J37" i="7"/>
  <c r="N23" i="7"/>
  <c r="N27" i="7"/>
  <c r="N31" i="7"/>
  <c r="N25" i="7"/>
  <c r="N29" i="7"/>
  <c r="N33" i="7"/>
  <c r="N30" i="7"/>
  <c r="N24" i="7"/>
  <c r="N28" i="7"/>
  <c r="N32" i="7"/>
  <c r="N26" i="7"/>
  <c r="N22" i="7"/>
  <c r="N54" i="6"/>
  <c r="J56" i="6"/>
  <c r="J57" i="6" s="1"/>
  <c r="O34" i="6"/>
  <c r="J36" i="6" s="1"/>
  <c r="J37" i="6" s="1"/>
  <c r="O14" i="6"/>
  <c r="J16" i="6" s="1"/>
  <c r="J17" i="6" s="1"/>
  <c r="O45" i="5"/>
  <c r="D47" i="5"/>
  <c r="J47" i="5" s="1"/>
  <c r="J13" i="5"/>
  <c r="J14" i="5" s="1"/>
  <c r="O28" i="5"/>
  <c r="J30" i="5" s="1"/>
  <c r="D68" i="4"/>
  <c r="J68" i="4" s="1"/>
  <c r="J69" i="4" s="1"/>
  <c r="N66" i="4"/>
  <c r="D43" i="4"/>
  <c r="O42" i="4"/>
  <c r="O18" i="4"/>
  <c r="J20" i="4" s="1"/>
  <c r="J21" i="4" s="1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43" i="3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43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N57" i="9" l="1"/>
  <c r="N58" i="9" s="1"/>
  <c r="N36" i="9"/>
  <c r="N37" i="9" s="1"/>
  <c r="N57" i="8"/>
  <c r="N36" i="8"/>
  <c r="N34" i="7"/>
  <c r="J31" i="5"/>
  <c r="N25" i="5"/>
  <c r="N21" i="5"/>
  <c r="N22" i="5"/>
  <c r="N26" i="5"/>
  <c r="N20" i="5"/>
  <c r="N19" i="5"/>
  <c r="N23" i="5"/>
  <c r="N27" i="5"/>
  <c r="N24" i="5"/>
  <c r="J48" i="5"/>
  <c r="N38" i="5"/>
  <c r="N42" i="5"/>
  <c r="N39" i="5"/>
  <c r="N43" i="5"/>
  <c r="N40" i="5"/>
  <c r="N44" i="5"/>
  <c r="N37" i="5"/>
  <c r="N41" i="5"/>
  <c r="N36" i="5"/>
  <c r="O43" i="4"/>
  <c r="J44" i="4"/>
  <c r="O57" i="3"/>
  <c r="O57" i="2"/>
  <c r="G57" i="3"/>
  <c r="G36" i="3"/>
  <c r="G15" i="3"/>
  <c r="G57" i="2"/>
  <c r="G36" i="2"/>
  <c r="G15" i="2"/>
  <c r="D57" i="3"/>
  <c r="D59" i="3" s="1"/>
  <c r="D36" i="3"/>
  <c r="D38" i="3" s="1"/>
  <c r="D15" i="3"/>
  <c r="D17" i="3" s="1"/>
  <c r="D57" i="2"/>
  <c r="D59" i="2" s="1"/>
  <c r="D36" i="2"/>
  <c r="D38" i="2" s="1"/>
  <c r="D15" i="2"/>
  <c r="D17" i="2" s="1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O22" i="3"/>
  <c r="O36" i="3" s="1"/>
  <c r="L22" i="3"/>
  <c r="O14" i="3"/>
  <c r="L14" i="3"/>
  <c r="O13" i="3"/>
  <c r="L13" i="3"/>
  <c r="O12" i="3"/>
  <c r="L12" i="3"/>
  <c r="O11" i="3"/>
  <c r="L11" i="3"/>
  <c r="O10" i="3"/>
  <c r="L10" i="3"/>
  <c r="O9" i="3"/>
  <c r="L9" i="3"/>
  <c r="O8" i="3"/>
  <c r="L8" i="3"/>
  <c r="O7" i="3"/>
  <c r="L7" i="3"/>
  <c r="O6" i="3"/>
  <c r="L6" i="3"/>
  <c r="O5" i="3"/>
  <c r="L5" i="3"/>
  <c r="O4" i="3"/>
  <c r="L4" i="3"/>
  <c r="O3" i="3"/>
  <c r="L3" i="3"/>
  <c r="O2" i="3"/>
  <c r="L2" i="3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O22" i="2"/>
  <c r="O36" i="2" s="1"/>
  <c r="L22" i="2"/>
  <c r="O14" i="2"/>
  <c r="L14" i="2"/>
  <c r="O13" i="2"/>
  <c r="L13" i="2"/>
  <c r="O12" i="2"/>
  <c r="L12" i="2"/>
  <c r="O11" i="2"/>
  <c r="L11" i="2"/>
  <c r="O10" i="2"/>
  <c r="L10" i="2"/>
  <c r="O9" i="2"/>
  <c r="L9" i="2"/>
  <c r="O8" i="2"/>
  <c r="L8" i="2"/>
  <c r="O7" i="2"/>
  <c r="L7" i="2"/>
  <c r="O6" i="2"/>
  <c r="L6" i="2"/>
  <c r="O5" i="2"/>
  <c r="L5" i="2"/>
  <c r="O4" i="2"/>
  <c r="L4" i="2"/>
  <c r="O3" i="2"/>
  <c r="L3" i="2"/>
  <c r="O2" i="2"/>
  <c r="L2" i="2"/>
  <c r="N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1" i="1"/>
  <c r="N35" i="1"/>
  <c r="N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45" i="5" l="1"/>
  <c r="N28" i="5"/>
  <c r="N35" i="4"/>
  <c r="N28" i="4"/>
  <c r="N32" i="4"/>
  <c r="N36" i="4"/>
  <c r="N40" i="4"/>
  <c r="N29" i="4"/>
  <c r="N33" i="4"/>
  <c r="N37" i="4"/>
  <c r="N41" i="4"/>
  <c r="J45" i="4"/>
  <c r="N30" i="4"/>
  <c r="N34" i="4"/>
  <c r="N38" i="4"/>
  <c r="N26" i="4"/>
  <c r="N27" i="4"/>
  <c r="N31" i="4"/>
  <c r="N39" i="4"/>
  <c r="O15" i="1"/>
  <c r="J17" i="1" s="1"/>
  <c r="J18" i="1" s="1"/>
  <c r="O55" i="1"/>
  <c r="J57" i="1" s="1"/>
  <c r="J58" i="1" s="1"/>
  <c r="O35" i="1"/>
  <c r="J37" i="1" s="1"/>
  <c r="J38" i="1" s="1"/>
  <c r="D16" i="3"/>
  <c r="D58" i="3"/>
  <c r="D37" i="3"/>
  <c r="D16" i="2"/>
  <c r="D58" i="2"/>
  <c r="D37" i="2"/>
  <c r="O15" i="3"/>
  <c r="O15" i="2"/>
  <c r="N42" i="4" l="1"/>
  <c r="N43" i="4" s="1"/>
  <c r="O16" i="3"/>
  <c r="J17" i="3"/>
  <c r="O37" i="3"/>
  <c r="J38" i="3"/>
  <c r="J39" i="3" s="1"/>
  <c r="O58" i="3"/>
  <c r="J59" i="3"/>
  <c r="J60" i="3" s="1"/>
  <c r="O58" i="2"/>
  <c r="J59" i="2"/>
  <c r="J60" i="2" s="1"/>
  <c r="O37" i="2"/>
  <c r="J38" i="2"/>
  <c r="O16" i="2"/>
  <c r="J17" i="2"/>
  <c r="J18" i="2" s="1"/>
  <c r="N24" i="2" l="1"/>
  <c r="N28" i="2"/>
  <c r="N32" i="2"/>
  <c r="N22" i="2"/>
  <c r="N35" i="2"/>
  <c r="N25" i="2"/>
  <c r="N29" i="2"/>
  <c r="N33" i="2"/>
  <c r="N30" i="2"/>
  <c r="J39" i="2"/>
  <c r="N26" i="2"/>
  <c r="N34" i="2"/>
  <c r="N23" i="2"/>
  <c r="N27" i="2"/>
  <c r="N31" i="2"/>
  <c r="N3" i="3"/>
  <c r="N7" i="3"/>
  <c r="N11" i="3"/>
  <c r="N2" i="3"/>
  <c r="N4" i="3"/>
  <c r="N8" i="3"/>
  <c r="N12" i="3"/>
  <c r="N13" i="3"/>
  <c r="N10" i="3"/>
  <c r="N5" i="3"/>
  <c r="N9" i="3"/>
  <c r="N6" i="3"/>
  <c r="N14" i="3"/>
  <c r="N5" i="2"/>
  <c r="N9" i="2"/>
  <c r="N13" i="2"/>
  <c r="N3" i="2"/>
  <c r="N11" i="2"/>
  <c r="N4" i="2"/>
  <c r="N8" i="2"/>
  <c r="N6" i="2"/>
  <c r="N10" i="2"/>
  <c r="N14" i="2"/>
  <c r="N7" i="2"/>
  <c r="N2" i="2"/>
  <c r="N12" i="2"/>
  <c r="N23" i="3"/>
  <c r="N27" i="3"/>
  <c r="N31" i="3"/>
  <c r="N35" i="3"/>
  <c r="N24" i="3"/>
  <c r="N28" i="3"/>
  <c r="N32" i="3"/>
  <c r="N22" i="3"/>
  <c r="N25" i="3"/>
  <c r="N29" i="3"/>
  <c r="N33" i="3"/>
  <c r="N26" i="3"/>
  <c r="N30" i="3"/>
  <c r="N34" i="3"/>
  <c r="N47" i="3"/>
  <c r="N51" i="3"/>
  <c r="N55" i="3"/>
  <c r="N44" i="3"/>
  <c r="N48" i="3"/>
  <c r="N52" i="3"/>
  <c r="N56" i="3"/>
  <c r="N45" i="3"/>
  <c r="N49" i="3"/>
  <c r="N53" i="3"/>
  <c r="N43" i="3"/>
  <c r="N46" i="3"/>
  <c r="N50" i="3"/>
  <c r="N54" i="3"/>
  <c r="N47" i="2"/>
  <c r="N51" i="2"/>
  <c r="N55" i="2"/>
  <c r="N44" i="2"/>
  <c r="N48" i="2"/>
  <c r="N52" i="2"/>
  <c r="N56" i="2"/>
  <c r="N45" i="2"/>
  <c r="N49" i="2"/>
  <c r="N53" i="2"/>
  <c r="N43" i="2"/>
  <c r="N46" i="2"/>
  <c r="N50" i="2"/>
  <c r="N54" i="2"/>
  <c r="N15" i="2" l="1"/>
  <c r="N16" i="2" s="1"/>
  <c r="N15" i="3"/>
  <c r="N36" i="3"/>
  <c r="N57" i="3"/>
  <c r="N57" i="2"/>
  <c r="N36" i="2"/>
</calcChain>
</file>

<file path=xl/sharedStrings.xml><?xml version="1.0" encoding="utf-8"?>
<sst xmlns="http://schemas.openxmlformats.org/spreadsheetml/2006/main" count="2189" uniqueCount="195">
  <si>
    <t>2023.11.14 15:49:13</t>
  </si>
  <si>
    <t>buy</t>
  </si>
  <si>
    <t>usoil</t>
  </si>
  <si>
    <t>2023.11.17 11:21:32</t>
  </si>
  <si>
    <t>buy-0[tp]</t>
  </si>
  <si>
    <t>2023.11.14 16:36:00</t>
  </si>
  <si>
    <t>buy-1[tp]</t>
  </si>
  <si>
    <t>2023.11.14 17:51:03</t>
  </si>
  <si>
    <t>buy-2[tp]</t>
  </si>
  <si>
    <t>2023.11.14 19:19:00</t>
  </si>
  <si>
    <t>buy-3[tp]</t>
  </si>
  <si>
    <t>2023.11.15 14:05:08</t>
  </si>
  <si>
    <t>buy-4[tp]</t>
  </si>
  <si>
    <t>2023.11.15 18:44:03</t>
  </si>
  <si>
    <t>buy-5[tp]</t>
  </si>
  <si>
    <t>2023.11.16 01:43:01</t>
  </si>
  <si>
    <t>buy-6[tp]</t>
  </si>
  <si>
    <t>2023.11.16 14:10:02</t>
  </si>
  <si>
    <t>buy-7[tp]</t>
  </si>
  <si>
    <t>2023.11.16 14:24:03</t>
  </si>
  <si>
    <t>buy-8[tp]</t>
  </si>
  <si>
    <t>2023.11.16 14:33:04</t>
  </si>
  <si>
    <t>buy-9[tp]</t>
  </si>
  <si>
    <t>2023.11.16 15:03:01</t>
  </si>
  <si>
    <t>buy-10[tp]</t>
  </si>
  <si>
    <t>2023.11.16 16:51:03</t>
  </si>
  <si>
    <t>buy-11[tp]</t>
  </si>
  <si>
    <t>2023.11.16 17:56:01</t>
  </si>
  <si>
    <t>buy-12[tp]</t>
  </si>
  <si>
    <t>2023.11.15 06:28:05</t>
  </si>
  <si>
    <t>2023.11.17 08:57:38</t>
  </si>
  <si>
    <t>2023.11.15 08:55:26</t>
  </si>
  <si>
    <t>2023.11.15 09:27:01</t>
  </si>
  <si>
    <t>2023.11.15 14:25:08</t>
  </si>
  <si>
    <t>2023.11.15 18:45:02</t>
  </si>
  <si>
    <t>2023.11.16 01:25:07</t>
  </si>
  <si>
    <t>2023.11.16 14:05:00</t>
  </si>
  <si>
    <t>2023.11.16 14:15:05</t>
  </si>
  <si>
    <t>2023.11.16 14:25:02</t>
  </si>
  <si>
    <t>2023.11.16 14:33:05</t>
  </si>
  <si>
    <t>2023.11.16 15:01:04</t>
  </si>
  <si>
    <t>2023.11.16 16:29:00</t>
  </si>
  <si>
    <t>2023.11.16 17:38:01</t>
  </si>
  <si>
    <t>2023.11.16 17:57:01</t>
  </si>
  <si>
    <t>buy-13[tp]</t>
  </si>
  <si>
    <t>2023.11.15 15:35:09</t>
  </si>
  <si>
    <t>2023.11.17 11:26:14</t>
  </si>
  <si>
    <t>2023.11.15 15:55:06</t>
  </si>
  <si>
    <t>2023.11.15 18:40:01</t>
  </si>
  <si>
    <t>2023.11.15 20:02:01</t>
  </si>
  <si>
    <t>2023.11.16 01:42:00</t>
  </si>
  <si>
    <t>2023.11.16 14:03:02</t>
  </si>
  <si>
    <t>2023.11.16 14:13:01</t>
  </si>
  <si>
    <t>2023.11.16 14:18:06</t>
  </si>
  <si>
    <t>2023.11.16 14:25:00</t>
  </si>
  <si>
    <t>2023.11.16 14:32:03</t>
  </si>
  <si>
    <t>2023.11.16 14:34:00</t>
  </si>
  <si>
    <t>2023.11.16 15:01:03</t>
  </si>
  <si>
    <t>2023.11.16 16:11:00</t>
  </si>
  <si>
    <t>2023.11.16 16:51:02</t>
  </si>
  <si>
    <t>Số pip hồi</t>
  </si>
  <si>
    <t>2023.09.22 07:16:01</t>
  </si>
  <si>
    <t>xauusdm</t>
  </si>
  <si>
    <t>2023.09.29 06:43:08</t>
  </si>
  <si>
    <t>2023.09.25 00:11:01</t>
  </si>
  <si>
    <t>2023.09.25 14:20:29</t>
  </si>
  <si>
    <t>2023.09.26 02:32:03</t>
  </si>
  <si>
    <t>2023.09.26 12:38:01</t>
  </si>
  <si>
    <t>2023.09.26 15:06:00</t>
  </si>
  <si>
    <t>2023.09.26 18:12:00</t>
  </si>
  <si>
    <t>2023.09.27 05:12:00</t>
  </si>
  <si>
    <t>2023.09.27 12:04:01</t>
  </si>
  <si>
    <t>2023.09.27 13:41:01</t>
  </si>
  <si>
    <t>2023.09.27 15:11:00</t>
  </si>
  <si>
    <t>2023.09.27 16:13:01</t>
  </si>
  <si>
    <t>2023.09.27 17:26:00</t>
  </si>
  <si>
    <t>2023.09.28 14:37:00</t>
  </si>
  <si>
    <t>2023.09.28 15:00:02</t>
  </si>
  <si>
    <t>2023.09.28 15:11:00</t>
  </si>
  <si>
    <t>Xlot 1.5</t>
  </si>
  <si>
    <t>Xlot 1.8</t>
  </si>
  <si>
    <t>TP tại giá</t>
  </si>
  <si>
    <t>Gồng âm</t>
  </si>
  <si>
    <t>Xlot 1.6</t>
  </si>
  <si>
    <t>2023.09.29 13:18:00</t>
  </si>
  <si>
    <t>xauusdz</t>
  </si>
  <si>
    <t>2023.10.06 14:23:41</t>
  </si>
  <si>
    <t>2023.09.29 13:50:00</t>
  </si>
  <si>
    <t>2023.09.29 14:10:12</t>
  </si>
  <si>
    <t>2023.09.29 15:18:01</t>
  </si>
  <si>
    <t>2023.09.29 18:18:00</t>
  </si>
  <si>
    <t>2023.10.02 05:43:01</t>
  </si>
  <si>
    <t>2023.10.03 08:07:00</t>
  </si>
  <si>
    <t>2023.10.03 14:08:00</t>
  </si>
  <si>
    <t>2023.10.06 12:31:01</t>
  </si>
  <si>
    <t>Xlot.18</t>
  </si>
  <si>
    <t>sell</t>
  </si>
  <si>
    <t>2023.10.16 07:00:55</t>
  </si>
  <si>
    <t>sell-0[tp]</t>
  </si>
  <si>
    <t>2023.10.06 13:24:01</t>
  </si>
  <si>
    <t>sell-1[tp]</t>
  </si>
  <si>
    <t>2023.10.06 15:27:00</t>
  </si>
  <si>
    <t>sell-2[tp]</t>
  </si>
  <si>
    <t>2023.10.08 22:05:04</t>
  </si>
  <si>
    <t>sell-3[tp]</t>
  </si>
  <si>
    <t>2023.10.09 19:27:01</t>
  </si>
  <si>
    <t>sell-4[tp]</t>
  </si>
  <si>
    <t>2023.10.11 09:08:00</t>
  </si>
  <si>
    <t>sell-5[tp]</t>
  </si>
  <si>
    <t>2023.10.12 05:27:00</t>
  </si>
  <si>
    <t>sell-6[tp]</t>
  </si>
  <si>
    <t>2023.10.13 10:02:01</t>
  </si>
  <si>
    <t>sell-7[tp]</t>
  </si>
  <si>
    <t>2023.10.13 11:55:01</t>
  </si>
  <si>
    <t>sell-8[tp]</t>
  </si>
  <si>
    <t>2023.10.13 12:28:03</t>
  </si>
  <si>
    <t>sell-9[tp]</t>
  </si>
  <si>
    <t>2023.10.13 12:35:01</t>
  </si>
  <si>
    <t>sell-10[tp]</t>
  </si>
  <si>
    <t>2023.10.13 16:06:01</t>
  </si>
  <si>
    <t>sell-11[tp]</t>
  </si>
  <si>
    <t>Xlot  1.5</t>
  </si>
  <si>
    <t>Xlot  1.6</t>
  </si>
  <si>
    <t>2023.10.12 17:09:01</t>
  </si>
  <si>
    <t>xauusd</t>
  </si>
  <si>
    <t>2023.10.16 05:51:34</t>
  </si>
  <si>
    <t>2023.10.13 03:07:01</t>
  </si>
  <si>
    <t>2023.10.13 07:17:00</t>
  </si>
  <si>
    <t>2023.10.13 08:24:01</t>
  </si>
  <si>
    <t>2023.10.13 11:07:01</t>
  </si>
  <si>
    <t>2023.10.13 11:44:01</t>
  </si>
  <si>
    <t>2023.10.13 12:24:01</t>
  </si>
  <si>
    <t>2023.10.13 12:28:01</t>
  </si>
  <si>
    <t>2023.10.13 12:32:01</t>
  </si>
  <si>
    <t>2023.10.13 14:57:00</t>
  </si>
  <si>
    <t>2023.10.13 16:03:00</t>
  </si>
  <si>
    <t>2023.10.13 17:24:01</t>
  </si>
  <si>
    <t>2023.10.18 15:11:03</t>
  </si>
  <si>
    <t>2023.10.20 16:48:45</t>
  </si>
  <si>
    <t>2023.10.18 15:18:00</t>
  </si>
  <si>
    <t>2023.10.18 16:29:00</t>
  </si>
  <si>
    <t>2023.10.18 17:03:01</t>
  </si>
  <si>
    <t>2023.10.19 12:40:01</t>
  </si>
  <si>
    <t>2023.10.19 16:03:08</t>
  </si>
  <si>
    <t>2023.10.19 17:20:02</t>
  </si>
  <si>
    <t>2023.10.19 17:31:00</t>
  </si>
  <si>
    <t>2023.10.19 18:03:00</t>
  </si>
  <si>
    <t>2023.10.19 23:32:03</t>
  </si>
  <si>
    <t>2023.10.20 13:58:00</t>
  </si>
  <si>
    <t>2023.10.20 15:03:01</t>
  </si>
  <si>
    <t>2023.10.20 15:24:00</t>
  </si>
  <si>
    <t>sell-12[tp]</t>
  </si>
  <si>
    <t>2023.10.17 18:03:00</t>
  </si>
  <si>
    <t>2023.10.18 14:26:22</t>
  </si>
  <si>
    <t>2023.10.17 19:07:01</t>
  </si>
  <si>
    <t>2023.10.17 22:56:01</t>
  </si>
  <si>
    <t>2023.10.18 01:12:03</t>
  </si>
  <si>
    <t>2023.10.18 01:28:01</t>
  </si>
  <si>
    <t>2023.10.18 01:29:03</t>
  </si>
  <si>
    <t>2023.10.18 01:47:00</t>
  </si>
  <si>
    <t>2023.10.18 09:33:00</t>
  </si>
  <si>
    <t>2023.10.18 11:33:00</t>
  </si>
  <si>
    <t>2023.10.18 12:26:01</t>
  </si>
  <si>
    <t>2023.10.18 13:32:03</t>
  </si>
  <si>
    <t>2023.10.18 13:39:04</t>
  </si>
  <si>
    <t>2023.10.18 13:47:05</t>
  </si>
  <si>
    <t>2023.11.01 12:59:05</t>
  </si>
  <si>
    <t>eurjpy</t>
  </si>
  <si>
    <t>2023.11.16 16:27:01</t>
  </si>
  <si>
    <t>2023.11.02 10:11:01</t>
  </si>
  <si>
    <t>2023.11.03 14:16:02</t>
  </si>
  <si>
    <t>2023.11.06 02:38:01</t>
  </si>
  <si>
    <t>2023.11.06 12:34:06</t>
  </si>
  <si>
    <t>2023.11.08 15:31:02</t>
  </si>
  <si>
    <t>2023.11.09 14:58:01</t>
  </si>
  <si>
    <t>2023.11.13 05:23:03</t>
  </si>
  <si>
    <t>2023.11.14 10:01:01</t>
  </si>
  <si>
    <t>2023.11.14 13:33:19</t>
  </si>
  <si>
    <t>2023.11.14 16:04:02</t>
  </si>
  <si>
    <t>2023.11.15 02:53:03</t>
  </si>
  <si>
    <t>2023.11.16 08:35:08</t>
  </si>
  <si>
    <t>2023.11.10 15:00:12</t>
  </si>
  <si>
    <t>gbpjpy</t>
  </si>
  <si>
    <t>2023.11.15 09:00:33</t>
  </si>
  <si>
    <t>2023.11.10 17:03:02</t>
  </si>
  <si>
    <t>2023.11.13 00:55:02</t>
  </si>
  <si>
    <t>2023.11.13 06:20:02</t>
  </si>
  <si>
    <t>2023.11.13 17:23:03</t>
  </si>
  <si>
    <t>2023.11.13 21:35:00</t>
  </si>
  <si>
    <t>2023.11.14 09:59:00</t>
  </si>
  <si>
    <t>2023.11.14 13:33:03</t>
  </si>
  <si>
    <t>2023.11.14 13:35:17</t>
  </si>
  <si>
    <t>2023.11.14 14:27:04</t>
  </si>
  <si>
    <t>2023.11.14 14:53:01</t>
  </si>
  <si>
    <t>2023.11.14 16:35:01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</si>
</sst>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/>
    </xf>
    <xf numFmtId="0" fontId="3" fillId="3" borderId="0" xfId="0" applyFont="1" applyFill="1" applyAlignment="1">
      <alignment horizontal="right" vertical="center" wrapText="1"/>
    </xf>
    <xf numFmtId="0" fontId="0" fillId="3" borderId="0" xfId="0" applyFill="1"/>
    <xf numFmtId="0" fontId="0" fillId="4" borderId="0" xfId="0" applyFill="1"/>
    <xf numFmtId="9" fontId="0" fillId="0" borderId="0" xfId="1" applyFont="1"/>
    <xf numFmtId="0" fontId="0" fillId="5" borderId="0" xfId="0" applyFill="1"/>
    <xf numFmtId="0" fontId="2" fillId="5" borderId="0" xfId="0" applyFont="1" applyFill="1"/>
    <xf numFmtId="0" fontId="3" fillId="6" borderId="0" xfId="0" applyFont="1" applyFill="1" applyAlignment="1">
      <alignment horizontal="right" vertical="center" wrapText="1"/>
    </xf>
    <xf numFmtId="2" fontId="0" fillId="0" borderId="0" xfId="0" applyNumberFormat="1"/>
    <xf numFmtId="2" fontId="3" fillId="2" borderId="0" xfId="0" applyNumberFormat="1" applyFont="1" applyFill="1" applyAlignment="1">
      <alignment horizontal="right" vertical="center" wrapText="1"/>
    </xf>
    <xf numFmtId="9" fontId="3" fillId="2" borderId="0" xfId="1" applyFont="1" applyFill="1" applyAlignment="1">
      <alignment horizontal="right" vertical="center" wrapText="1"/>
    </xf>
    <xf numFmtId="2" fontId="0" fillId="7" borderId="0" xfId="0" applyNumberFormat="1" applyFill="1"/>
    <xf numFmtId="0" fontId="2" fillId="4" borderId="0" xfId="0" applyFont="1" applyFill="1"/>
    <xf numFmtId="0" fontId="0" fillId="6" borderId="0" xfId="0" applyFill="1"/>
    <xf numFmtId="0" fontId="0" fillId="7" borderId="0" xfId="0" applyFill="1"/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0" xfId="0" applyFont="1" applyFill="1"/>
    <xf numFmtId="2" fontId="0" fillId="4" borderId="0" xfId="0" applyNumberFormat="1" applyFill="1"/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/>
    <xf numFmtId="0" fontId="5" fillId="3" borderId="0" xfId="0" applyFont="1" applyFill="1"/>
    <xf numFmtId="0" fontId="2" fillId="6" borderId="0" xfId="0" applyFont="1" applyFill="1"/>
    <xf numFmtId="2" fontId="0" fillId="3" borderId="0" xfId="0" applyNumberFormat="1" applyFill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topLeftCell="A22" zoomScale="85" zoomScaleNormal="85" workbookViewId="0">
      <selection activeCell="R23" sqref="R23:R24"/>
    </sheetView>
  </sheetViews>
  <sheetFormatPr defaultRowHeight="15" x14ac:dyDescent="0.25"/>
  <sheetData>
    <row r="2" spans="1:15" x14ac:dyDescent="0.25">
      <c r="A2" s="1">
        <v>197844049</v>
      </c>
      <c r="B2" s="2" t="s">
        <v>0</v>
      </c>
      <c r="C2" s="1" t="s">
        <v>1</v>
      </c>
      <c r="D2" s="1">
        <v>0.01</v>
      </c>
      <c r="E2" s="1" t="s">
        <v>2</v>
      </c>
      <c r="F2" s="1">
        <v>79.608999999999995</v>
      </c>
      <c r="G2" s="1">
        <v>0</v>
      </c>
      <c r="H2" s="1">
        <v>73.95</v>
      </c>
      <c r="I2" s="2" t="s">
        <v>3</v>
      </c>
      <c r="J2" s="1">
        <v>73.95</v>
      </c>
      <c r="K2" s="1" t="s">
        <v>4</v>
      </c>
      <c r="L2" s="3">
        <f t="shared" ref="L2:L14" si="0">D2*-7</f>
        <v>-7.0000000000000007E-2</v>
      </c>
      <c r="M2" s="1">
        <v>0</v>
      </c>
      <c r="N2" s="1">
        <v>-56.59</v>
      </c>
      <c r="O2">
        <f>($F$15-F2)*D2*1000</f>
        <v>-72.489999999999952</v>
      </c>
    </row>
    <row r="3" spans="1:15" x14ac:dyDescent="0.25">
      <c r="A3" s="3">
        <v>197883252</v>
      </c>
      <c r="B3" s="4" t="s">
        <v>5</v>
      </c>
      <c r="C3" s="3" t="s">
        <v>1</v>
      </c>
      <c r="D3" s="3">
        <v>0.01</v>
      </c>
      <c r="E3" s="3" t="s">
        <v>2</v>
      </c>
      <c r="F3" s="3">
        <v>79.090999999999994</v>
      </c>
      <c r="G3" s="3">
        <v>0</v>
      </c>
      <c r="H3" s="3">
        <v>73.95</v>
      </c>
      <c r="I3" s="4" t="s">
        <v>3</v>
      </c>
      <c r="J3" s="3">
        <v>73.95</v>
      </c>
      <c r="K3" s="3" t="s">
        <v>6</v>
      </c>
      <c r="L3" s="3">
        <f t="shared" si="0"/>
        <v>-7.0000000000000007E-2</v>
      </c>
      <c r="M3" s="3">
        <v>0</v>
      </c>
      <c r="N3" s="3">
        <v>-51.41</v>
      </c>
      <c r="O3">
        <f t="shared" ref="O3:O14" si="1">($F$15-F3)*D3*1000</f>
        <v>-67.30999999999996</v>
      </c>
    </row>
    <row r="4" spans="1:15" x14ac:dyDescent="0.25">
      <c r="A4" s="1">
        <v>197927479</v>
      </c>
      <c r="B4" s="2" t="s">
        <v>7</v>
      </c>
      <c r="C4" s="1" t="s">
        <v>1</v>
      </c>
      <c r="D4" s="1">
        <v>0.02</v>
      </c>
      <c r="E4" s="1" t="s">
        <v>2</v>
      </c>
      <c r="F4" s="1">
        <v>78.444000000000003</v>
      </c>
      <c r="G4" s="1">
        <v>0</v>
      </c>
      <c r="H4" s="1">
        <v>73.95</v>
      </c>
      <c r="I4" s="2" t="s">
        <v>3</v>
      </c>
      <c r="J4" s="1">
        <v>73.95</v>
      </c>
      <c r="K4" s="1" t="s">
        <v>8</v>
      </c>
      <c r="L4" s="3">
        <f t="shared" si="0"/>
        <v>-0.14000000000000001</v>
      </c>
      <c r="M4" s="1">
        <v>0</v>
      </c>
      <c r="N4" s="1">
        <v>-89.88</v>
      </c>
      <c r="O4">
        <f t="shared" si="1"/>
        <v>-121.68000000000006</v>
      </c>
    </row>
    <row r="5" spans="1:15" x14ac:dyDescent="0.25">
      <c r="A5" s="1">
        <v>197958998</v>
      </c>
      <c r="B5" s="2" t="s">
        <v>9</v>
      </c>
      <c r="C5" s="1" t="s">
        <v>1</v>
      </c>
      <c r="D5" s="1">
        <v>0.03</v>
      </c>
      <c r="E5" s="1" t="s">
        <v>2</v>
      </c>
      <c r="F5" s="1">
        <v>77.870999999999995</v>
      </c>
      <c r="G5" s="1">
        <v>0</v>
      </c>
      <c r="H5" s="1">
        <v>73.95</v>
      </c>
      <c r="I5" s="2" t="s">
        <v>3</v>
      </c>
      <c r="J5" s="1">
        <v>73.95</v>
      </c>
      <c r="K5" s="1" t="s">
        <v>10</v>
      </c>
      <c r="L5" s="3">
        <f t="shared" si="0"/>
        <v>-0.21</v>
      </c>
      <c r="M5" s="1">
        <v>0</v>
      </c>
      <c r="N5" s="1">
        <v>-117.63</v>
      </c>
      <c r="O5">
        <f t="shared" si="1"/>
        <v>-165.32999999999987</v>
      </c>
    </row>
    <row r="6" spans="1:15" x14ac:dyDescent="0.25">
      <c r="A6" s="1">
        <v>198348858</v>
      </c>
      <c r="B6" s="2" t="s">
        <v>11</v>
      </c>
      <c r="C6" s="1" t="s">
        <v>1</v>
      </c>
      <c r="D6" s="1">
        <v>0.06</v>
      </c>
      <c r="E6" s="1" t="s">
        <v>2</v>
      </c>
      <c r="F6" s="1">
        <v>77.301000000000002</v>
      </c>
      <c r="G6" s="1">
        <v>0</v>
      </c>
      <c r="H6" s="1">
        <v>73.95</v>
      </c>
      <c r="I6" s="2" t="s">
        <v>3</v>
      </c>
      <c r="J6" s="1">
        <v>73.95</v>
      </c>
      <c r="K6" s="1" t="s">
        <v>12</v>
      </c>
      <c r="L6" s="3">
        <f t="shared" si="0"/>
        <v>-0.42</v>
      </c>
      <c r="M6" s="1">
        <v>0</v>
      </c>
      <c r="N6" s="1">
        <v>-201.06</v>
      </c>
      <c r="O6">
        <f t="shared" si="1"/>
        <v>-296.46000000000009</v>
      </c>
    </row>
    <row r="7" spans="1:15" x14ac:dyDescent="0.25">
      <c r="A7" s="1">
        <v>198505563</v>
      </c>
      <c r="B7" s="2" t="s">
        <v>13</v>
      </c>
      <c r="C7" s="1" t="s">
        <v>1</v>
      </c>
      <c r="D7" s="1">
        <v>0.1</v>
      </c>
      <c r="E7" s="1" t="s">
        <v>2</v>
      </c>
      <c r="F7" s="1">
        <v>76.728999999999999</v>
      </c>
      <c r="G7" s="1">
        <v>0</v>
      </c>
      <c r="H7" s="1">
        <v>73.95</v>
      </c>
      <c r="I7" s="2" t="s">
        <v>3</v>
      </c>
      <c r="J7" s="1">
        <v>73.95</v>
      </c>
      <c r="K7" s="1" t="s">
        <v>14</v>
      </c>
      <c r="L7" s="3">
        <f t="shared" si="0"/>
        <v>-0.70000000000000007</v>
      </c>
      <c r="M7" s="1">
        <v>0</v>
      </c>
      <c r="N7" s="1">
        <v>-277.89999999999998</v>
      </c>
      <c r="O7">
        <f t="shared" si="1"/>
        <v>-436.90000000000003</v>
      </c>
    </row>
    <row r="8" spans="1:15" x14ac:dyDescent="0.25">
      <c r="A8" s="3">
        <v>198596192</v>
      </c>
      <c r="B8" s="4" t="s">
        <v>15</v>
      </c>
      <c r="C8" s="3" t="s">
        <v>1</v>
      </c>
      <c r="D8" s="3">
        <v>0.19</v>
      </c>
      <c r="E8" s="3" t="s">
        <v>2</v>
      </c>
      <c r="F8" s="3">
        <v>76.147000000000006</v>
      </c>
      <c r="G8" s="3">
        <v>0</v>
      </c>
      <c r="H8" s="3">
        <v>73.95</v>
      </c>
      <c r="I8" s="4" t="s">
        <v>3</v>
      </c>
      <c r="J8" s="3">
        <v>73.95</v>
      </c>
      <c r="K8" s="3" t="s">
        <v>16</v>
      </c>
      <c r="L8" s="3">
        <f t="shared" si="0"/>
        <v>-1.33</v>
      </c>
      <c r="M8" s="3">
        <v>0</v>
      </c>
      <c r="N8" s="3">
        <v>-417.43</v>
      </c>
      <c r="O8">
        <f t="shared" si="1"/>
        <v>-719.53000000000122</v>
      </c>
    </row>
    <row r="9" spans="1:15" x14ac:dyDescent="0.25">
      <c r="A9" s="3">
        <v>198889419</v>
      </c>
      <c r="B9" s="4" t="s">
        <v>17</v>
      </c>
      <c r="C9" s="3" t="s">
        <v>1</v>
      </c>
      <c r="D9" s="3">
        <v>0.34</v>
      </c>
      <c r="E9" s="3" t="s">
        <v>2</v>
      </c>
      <c r="F9" s="3">
        <v>75.620999999999995</v>
      </c>
      <c r="G9" s="3">
        <v>0</v>
      </c>
      <c r="H9" s="3">
        <v>73.95</v>
      </c>
      <c r="I9" s="4" t="s">
        <v>3</v>
      </c>
      <c r="J9" s="3">
        <v>73.95</v>
      </c>
      <c r="K9" s="3" t="s">
        <v>18</v>
      </c>
      <c r="L9" s="3">
        <f t="shared" si="0"/>
        <v>-2.3800000000000003</v>
      </c>
      <c r="M9" s="3">
        <v>0</v>
      </c>
      <c r="N9" s="3">
        <v>-568.14</v>
      </c>
      <c r="O9">
        <f t="shared" si="1"/>
        <v>-1108.7399999999984</v>
      </c>
    </row>
    <row r="10" spans="1:15" x14ac:dyDescent="0.25">
      <c r="A10" s="3">
        <v>198900468</v>
      </c>
      <c r="B10" s="4" t="s">
        <v>19</v>
      </c>
      <c r="C10" s="3" t="s">
        <v>1</v>
      </c>
      <c r="D10" s="3">
        <v>0.61</v>
      </c>
      <c r="E10" s="3" t="s">
        <v>2</v>
      </c>
      <c r="F10" s="3">
        <v>75.073999999999998</v>
      </c>
      <c r="G10" s="3">
        <v>0</v>
      </c>
      <c r="H10" s="3">
        <v>73.95</v>
      </c>
      <c r="I10" s="4" t="s">
        <v>3</v>
      </c>
      <c r="J10" s="3">
        <v>73.95</v>
      </c>
      <c r="K10" s="3" t="s">
        <v>20</v>
      </c>
      <c r="L10" s="3">
        <f t="shared" si="0"/>
        <v>-4.2699999999999996</v>
      </c>
      <c r="M10" s="3">
        <v>0</v>
      </c>
      <c r="N10" s="3">
        <v>-685.64</v>
      </c>
      <c r="O10">
        <f t="shared" si="1"/>
        <v>-1655.5399999999991</v>
      </c>
    </row>
    <row r="11" spans="1:15" x14ac:dyDescent="0.25">
      <c r="A11" s="3">
        <v>198907667</v>
      </c>
      <c r="B11" s="4" t="s">
        <v>21</v>
      </c>
      <c r="C11" s="3" t="s">
        <v>1</v>
      </c>
      <c r="D11" s="3">
        <v>1.1000000000000001</v>
      </c>
      <c r="E11" s="3" t="s">
        <v>2</v>
      </c>
      <c r="F11" s="3">
        <v>74.314999999999998</v>
      </c>
      <c r="G11" s="3">
        <v>0</v>
      </c>
      <c r="H11" s="3">
        <v>73.95</v>
      </c>
      <c r="I11" s="4" t="s">
        <v>3</v>
      </c>
      <c r="J11" s="3">
        <v>73.95</v>
      </c>
      <c r="K11" s="3" t="s">
        <v>22</v>
      </c>
      <c r="L11" s="3">
        <f t="shared" si="0"/>
        <v>-7.7000000000000011</v>
      </c>
      <c r="M11" s="3">
        <v>0</v>
      </c>
      <c r="N11" s="3">
        <v>-401.5</v>
      </c>
      <c r="O11">
        <f t="shared" si="1"/>
        <v>-2150.4999999999982</v>
      </c>
    </row>
    <row r="12" spans="1:15" x14ac:dyDescent="0.25">
      <c r="A12" s="3">
        <v>198936783</v>
      </c>
      <c r="B12" s="4" t="s">
        <v>23</v>
      </c>
      <c r="C12" s="3" t="s">
        <v>1</v>
      </c>
      <c r="D12" s="3">
        <v>1.98</v>
      </c>
      <c r="E12" s="3" t="s">
        <v>2</v>
      </c>
      <c r="F12" s="3">
        <v>73.807000000000002</v>
      </c>
      <c r="G12" s="3">
        <v>0</v>
      </c>
      <c r="H12" s="3">
        <v>73.95</v>
      </c>
      <c r="I12" s="4" t="s">
        <v>3</v>
      </c>
      <c r="J12" s="3">
        <v>73.95</v>
      </c>
      <c r="K12" s="3" t="s">
        <v>24</v>
      </c>
      <c r="L12" s="3">
        <f t="shared" si="0"/>
        <v>-13.86</v>
      </c>
      <c r="M12" s="3">
        <v>0</v>
      </c>
      <c r="N12" s="3">
        <v>283.14</v>
      </c>
      <c r="O12">
        <f t="shared" si="1"/>
        <v>-2865.0600000000054</v>
      </c>
    </row>
    <row r="13" spans="1:15" x14ac:dyDescent="0.25">
      <c r="A13" s="3">
        <v>199019367</v>
      </c>
      <c r="B13" s="4" t="s">
        <v>25</v>
      </c>
      <c r="C13" s="3" t="s">
        <v>1</v>
      </c>
      <c r="D13" s="3">
        <v>3.57</v>
      </c>
      <c r="E13" s="3" t="s">
        <v>2</v>
      </c>
      <c r="F13" s="3">
        <v>73.292000000000002</v>
      </c>
      <c r="G13" s="3">
        <v>0</v>
      </c>
      <c r="H13" s="3">
        <v>73.95</v>
      </c>
      <c r="I13" s="4" t="s">
        <v>3</v>
      </c>
      <c r="J13" s="3">
        <v>73.95</v>
      </c>
      <c r="K13" s="3" t="s">
        <v>26</v>
      </c>
      <c r="L13" s="3">
        <f t="shared" si="0"/>
        <v>-24.99</v>
      </c>
      <c r="M13" s="3">
        <v>0</v>
      </c>
      <c r="N13" s="3">
        <v>2349.06</v>
      </c>
      <c r="O13">
        <f t="shared" si="1"/>
        <v>-3327.240000000008</v>
      </c>
    </row>
    <row r="14" spans="1:15" x14ac:dyDescent="0.25">
      <c r="A14" s="3">
        <v>199046251</v>
      </c>
      <c r="B14" s="4" t="s">
        <v>27</v>
      </c>
      <c r="C14" s="3" t="s">
        <v>1</v>
      </c>
      <c r="D14" s="3">
        <v>6.43</v>
      </c>
      <c r="E14" s="3" t="s">
        <v>2</v>
      </c>
      <c r="F14" s="3">
        <v>72.790000000000006</v>
      </c>
      <c r="G14" s="3">
        <v>0</v>
      </c>
      <c r="H14" s="3">
        <v>73.95</v>
      </c>
      <c r="I14" s="4" t="s">
        <v>3</v>
      </c>
      <c r="J14" s="3">
        <v>73.95</v>
      </c>
      <c r="K14" s="3" t="s">
        <v>28</v>
      </c>
      <c r="L14" s="3">
        <f t="shared" si="0"/>
        <v>-45.01</v>
      </c>
      <c r="M14" s="3">
        <v>0</v>
      </c>
      <c r="N14" s="5">
        <v>7458.8</v>
      </c>
      <c r="O14">
        <f t="shared" si="1"/>
        <v>-2764.9000000000437</v>
      </c>
    </row>
    <row r="15" spans="1:15" x14ac:dyDescent="0.25">
      <c r="D15" s="10">
        <f>SUM(D2:D14)</f>
        <v>14.45</v>
      </c>
      <c r="F15" s="3">
        <v>72.36</v>
      </c>
      <c r="N15" s="7">
        <f>SUM(N2:N14)</f>
        <v>7223.82</v>
      </c>
      <c r="O15" s="6">
        <f>SUM(O2:O14)</f>
        <v>-15751.680000000053</v>
      </c>
    </row>
    <row r="17" spans="1:15" x14ac:dyDescent="0.25">
      <c r="A17" t="s">
        <v>81</v>
      </c>
      <c r="D17" s="7">
        <f>D15*500</f>
        <v>7225</v>
      </c>
      <c r="J17" s="15">
        <f>(O15/D15/1000*-1)+(D17/D15/1000)+F15</f>
        <v>73.950081660899656</v>
      </c>
      <c r="M17" s="12"/>
      <c r="N17" s="12"/>
      <c r="O17" s="12"/>
    </row>
    <row r="18" spans="1:15" x14ac:dyDescent="0.25">
      <c r="A18" t="s">
        <v>60</v>
      </c>
      <c r="J18" s="12">
        <f>(J17-F14)*100</f>
        <v>116.00816608996496</v>
      </c>
      <c r="M18" s="12"/>
      <c r="N18" s="12"/>
      <c r="O18" s="12"/>
    </row>
    <row r="19" spans="1:15" x14ac:dyDescent="0.25">
      <c r="A19" t="s">
        <v>82</v>
      </c>
      <c r="O19" s="17">
        <f>(F15-F2)*100</f>
        <v>-724.89999999999952</v>
      </c>
    </row>
    <row r="21" spans="1:15" x14ac:dyDescent="0.25">
      <c r="A21" s="3">
        <v>198131375</v>
      </c>
      <c r="B21" s="4" t="s">
        <v>29</v>
      </c>
      <c r="C21" s="3" t="s">
        <v>1</v>
      </c>
      <c r="D21" s="3">
        <v>0.01</v>
      </c>
      <c r="E21" s="3" t="s">
        <v>2</v>
      </c>
      <c r="F21" s="3">
        <v>78.576999999999998</v>
      </c>
      <c r="G21" s="3">
        <v>0</v>
      </c>
      <c r="H21" s="3">
        <v>73.566000000000003</v>
      </c>
      <c r="I21" s="4" t="s">
        <v>30</v>
      </c>
      <c r="J21" s="3">
        <v>73.566000000000003</v>
      </c>
      <c r="K21" s="3" t="s">
        <v>4</v>
      </c>
      <c r="L21" s="3">
        <f t="shared" ref="L21:L34" si="2">D21*-7</f>
        <v>-7.0000000000000007E-2</v>
      </c>
      <c r="M21" s="3">
        <v>0</v>
      </c>
      <c r="N21" s="3">
        <v>-50.11</v>
      </c>
      <c r="O21">
        <f>($F$35-F21)*D21*1000</f>
        <v>-62.169999999999987</v>
      </c>
    </row>
    <row r="22" spans="1:15" x14ac:dyDescent="0.25">
      <c r="A22" s="1">
        <v>198204027</v>
      </c>
      <c r="B22" s="2" t="s">
        <v>31</v>
      </c>
      <c r="C22" s="1" t="s">
        <v>1</v>
      </c>
      <c r="D22" s="1">
        <v>0.01</v>
      </c>
      <c r="E22" s="1" t="s">
        <v>2</v>
      </c>
      <c r="F22" s="1">
        <v>78.034000000000006</v>
      </c>
      <c r="G22" s="1">
        <v>0</v>
      </c>
      <c r="H22" s="1">
        <v>73.566000000000003</v>
      </c>
      <c r="I22" s="2" t="s">
        <v>30</v>
      </c>
      <c r="J22" s="1">
        <v>73.566000000000003</v>
      </c>
      <c r="K22" s="1" t="s">
        <v>6</v>
      </c>
      <c r="L22" s="3">
        <f t="shared" si="2"/>
        <v>-7.0000000000000007E-2</v>
      </c>
      <c r="M22" s="1">
        <v>0</v>
      </c>
      <c r="N22" s="1">
        <v>-44.68</v>
      </c>
      <c r="O22">
        <f t="shared" ref="O22:O34" si="3">($F$35-F22)*D22*1000</f>
        <v>-56.740000000000066</v>
      </c>
    </row>
    <row r="23" spans="1:15" x14ac:dyDescent="0.25">
      <c r="A23" s="1">
        <v>198217717</v>
      </c>
      <c r="B23" s="2" t="s">
        <v>32</v>
      </c>
      <c r="C23" s="1" t="s">
        <v>1</v>
      </c>
      <c r="D23" s="1">
        <v>0.02</v>
      </c>
      <c r="E23" s="1" t="s">
        <v>2</v>
      </c>
      <c r="F23" s="1">
        <v>77.617999999999995</v>
      </c>
      <c r="G23" s="1">
        <v>0</v>
      </c>
      <c r="H23" s="1">
        <v>73.566000000000003</v>
      </c>
      <c r="I23" s="2" t="s">
        <v>30</v>
      </c>
      <c r="J23" s="1">
        <v>73.566000000000003</v>
      </c>
      <c r="K23" s="1" t="s">
        <v>8</v>
      </c>
      <c r="L23" s="3">
        <f t="shared" si="2"/>
        <v>-0.14000000000000001</v>
      </c>
      <c r="M23" s="1">
        <v>0</v>
      </c>
      <c r="N23" s="1">
        <v>-81.040000000000006</v>
      </c>
      <c r="O23">
        <f t="shared" si="3"/>
        <v>-105.15999999999993</v>
      </c>
    </row>
    <row r="24" spans="1:15" x14ac:dyDescent="0.25">
      <c r="A24" s="1">
        <v>198361975</v>
      </c>
      <c r="B24" s="2" t="s">
        <v>33</v>
      </c>
      <c r="C24" s="1" t="s">
        <v>1</v>
      </c>
      <c r="D24" s="1">
        <v>0.03</v>
      </c>
      <c r="E24" s="1" t="s">
        <v>2</v>
      </c>
      <c r="F24" s="1">
        <v>77.129000000000005</v>
      </c>
      <c r="G24" s="1">
        <v>0</v>
      </c>
      <c r="H24" s="1">
        <v>73.566000000000003</v>
      </c>
      <c r="I24" s="2" t="s">
        <v>30</v>
      </c>
      <c r="J24" s="1">
        <v>73.566000000000003</v>
      </c>
      <c r="K24" s="1" t="s">
        <v>10</v>
      </c>
      <c r="L24" s="3">
        <f t="shared" si="2"/>
        <v>-0.21</v>
      </c>
      <c r="M24" s="1">
        <v>0</v>
      </c>
      <c r="N24" s="1">
        <v>-106.89</v>
      </c>
      <c r="O24">
        <f t="shared" si="3"/>
        <v>-143.07000000000016</v>
      </c>
    </row>
    <row r="25" spans="1:15" x14ac:dyDescent="0.25">
      <c r="A25" s="1">
        <v>198505978</v>
      </c>
      <c r="B25" s="2" t="s">
        <v>34</v>
      </c>
      <c r="C25" s="1" t="s">
        <v>1</v>
      </c>
      <c r="D25" s="1">
        <v>0.06</v>
      </c>
      <c r="E25" s="1" t="s">
        <v>2</v>
      </c>
      <c r="F25" s="1">
        <v>76.706999999999994</v>
      </c>
      <c r="G25" s="1">
        <v>0</v>
      </c>
      <c r="H25" s="1">
        <v>73.566000000000003</v>
      </c>
      <c r="I25" s="2" t="s">
        <v>30</v>
      </c>
      <c r="J25" s="1">
        <v>73.566000000000003</v>
      </c>
      <c r="K25" s="1" t="s">
        <v>12</v>
      </c>
      <c r="L25" s="3">
        <f t="shared" si="2"/>
        <v>-0.42</v>
      </c>
      <c r="M25" s="1">
        <v>0</v>
      </c>
      <c r="N25" s="1">
        <v>-188.46</v>
      </c>
      <c r="O25">
        <f t="shared" si="3"/>
        <v>-260.81999999999965</v>
      </c>
    </row>
    <row r="26" spans="1:15" x14ac:dyDescent="0.25">
      <c r="A26" s="1">
        <v>198589661</v>
      </c>
      <c r="B26" s="2" t="s">
        <v>35</v>
      </c>
      <c r="C26" s="1" t="s">
        <v>1</v>
      </c>
      <c r="D26" s="1">
        <v>0.1</v>
      </c>
      <c r="E26" s="1" t="s">
        <v>2</v>
      </c>
      <c r="F26" s="1">
        <v>76.287999999999997</v>
      </c>
      <c r="G26" s="1">
        <v>0</v>
      </c>
      <c r="H26" s="1">
        <v>73.566000000000003</v>
      </c>
      <c r="I26" s="2" t="s">
        <v>30</v>
      </c>
      <c r="J26" s="1">
        <v>73.566000000000003</v>
      </c>
      <c r="K26" s="1" t="s">
        <v>14</v>
      </c>
      <c r="L26" s="3">
        <f t="shared" si="2"/>
        <v>-0.70000000000000007</v>
      </c>
      <c r="M26" s="1">
        <v>0</v>
      </c>
      <c r="N26" s="1">
        <v>-272.2</v>
      </c>
      <c r="O26">
        <f t="shared" si="3"/>
        <v>-392.79999999999978</v>
      </c>
    </row>
    <row r="27" spans="1:15" x14ac:dyDescent="0.25">
      <c r="A27" s="3">
        <v>198886493</v>
      </c>
      <c r="B27" s="4" t="s">
        <v>36</v>
      </c>
      <c r="C27" s="3" t="s">
        <v>1</v>
      </c>
      <c r="D27" s="3">
        <v>0.19</v>
      </c>
      <c r="E27" s="3" t="s">
        <v>2</v>
      </c>
      <c r="F27" s="3">
        <v>75.861999999999995</v>
      </c>
      <c r="G27" s="3">
        <v>0</v>
      </c>
      <c r="H27" s="3">
        <v>73.566000000000003</v>
      </c>
      <c r="I27" s="4" t="s">
        <v>30</v>
      </c>
      <c r="J27" s="3">
        <v>73.566000000000003</v>
      </c>
      <c r="K27" s="3" t="s">
        <v>16</v>
      </c>
      <c r="L27" s="3">
        <f t="shared" si="2"/>
        <v>-1.33</v>
      </c>
      <c r="M27" s="3">
        <v>0</v>
      </c>
      <c r="N27" s="3">
        <v>-436.24</v>
      </c>
      <c r="O27">
        <f t="shared" si="3"/>
        <v>-665.37999999999909</v>
      </c>
    </row>
    <row r="28" spans="1:15" x14ac:dyDescent="0.25">
      <c r="A28" s="3">
        <v>198891980</v>
      </c>
      <c r="B28" s="4" t="s">
        <v>37</v>
      </c>
      <c r="C28" s="3" t="s">
        <v>1</v>
      </c>
      <c r="D28" s="3">
        <v>0.34</v>
      </c>
      <c r="E28" s="3" t="s">
        <v>2</v>
      </c>
      <c r="F28" s="3">
        <v>75.426000000000002</v>
      </c>
      <c r="G28" s="3">
        <v>0</v>
      </c>
      <c r="H28" s="3">
        <v>73.566000000000003</v>
      </c>
      <c r="I28" s="4" t="s">
        <v>30</v>
      </c>
      <c r="J28" s="3">
        <v>73.566000000000003</v>
      </c>
      <c r="K28" s="3" t="s">
        <v>18</v>
      </c>
      <c r="L28" s="3">
        <f t="shared" si="2"/>
        <v>-2.3800000000000003</v>
      </c>
      <c r="M28" s="3">
        <v>0</v>
      </c>
      <c r="N28" s="3">
        <v>-632.4</v>
      </c>
      <c r="O28">
        <f t="shared" si="3"/>
        <v>-1042.440000000001</v>
      </c>
    </row>
    <row r="29" spans="1:15" x14ac:dyDescent="0.25">
      <c r="A29" s="1">
        <v>198901349</v>
      </c>
      <c r="B29" s="2" t="s">
        <v>38</v>
      </c>
      <c r="C29" s="1" t="s">
        <v>1</v>
      </c>
      <c r="D29" s="1">
        <v>0.61</v>
      </c>
      <c r="E29" s="1" t="s">
        <v>2</v>
      </c>
      <c r="F29" s="1">
        <v>74.953000000000003</v>
      </c>
      <c r="G29" s="1">
        <v>0</v>
      </c>
      <c r="H29" s="1">
        <v>73.566000000000003</v>
      </c>
      <c r="I29" s="2" t="s">
        <v>30</v>
      </c>
      <c r="J29" s="1">
        <v>73.566000000000003</v>
      </c>
      <c r="K29" s="1" t="s">
        <v>20</v>
      </c>
      <c r="L29" s="3">
        <f t="shared" si="2"/>
        <v>-4.2699999999999996</v>
      </c>
      <c r="M29" s="1">
        <v>0</v>
      </c>
      <c r="N29" s="1">
        <v>-846.07</v>
      </c>
      <c r="O29">
        <f t="shared" si="3"/>
        <v>-1581.7300000000021</v>
      </c>
    </row>
    <row r="30" spans="1:15" x14ac:dyDescent="0.25">
      <c r="A30" s="3">
        <v>198907681</v>
      </c>
      <c r="B30" s="4" t="s">
        <v>39</v>
      </c>
      <c r="C30" s="3" t="s">
        <v>1</v>
      </c>
      <c r="D30" s="3">
        <v>1.1000000000000001</v>
      </c>
      <c r="E30" s="3" t="s">
        <v>2</v>
      </c>
      <c r="F30" s="3">
        <v>74.314999999999998</v>
      </c>
      <c r="G30" s="3">
        <v>0</v>
      </c>
      <c r="H30" s="3">
        <v>73.566000000000003</v>
      </c>
      <c r="I30" s="4" t="s">
        <v>30</v>
      </c>
      <c r="J30" s="3">
        <v>73.566000000000003</v>
      </c>
      <c r="K30" s="3" t="s">
        <v>22</v>
      </c>
      <c r="L30" s="3">
        <f t="shared" si="2"/>
        <v>-7.7000000000000011</v>
      </c>
      <c r="M30" s="3">
        <v>0</v>
      </c>
      <c r="N30" s="3">
        <v>-823.9</v>
      </c>
      <c r="O30">
        <f t="shared" si="3"/>
        <v>-2150.4999999999982</v>
      </c>
    </row>
    <row r="31" spans="1:15" x14ac:dyDescent="0.25">
      <c r="A31" s="3">
        <v>198935231</v>
      </c>
      <c r="B31" s="4" t="s">
        <v>40</v>
      </c>
      <c r="C31" s="3" t="s">
        <v>1</v>
      </c>
      <c r="D31" s="3">
        <v>1.98</v>
      </c>
      <c r="E31" s="3" t="s">
        <v>2</v>
      </c>
      <c r="F31" s="3">
        <v>73.915999999999997</v>
      </c>
      <c r="G31" s="3">
        <v>0</v>
      </c>
      <c r="H31" s="3">
        <v>73.566000000000003</v>
      </c>
      <c r="I31" s="4" t="s">
        <v>30</v>
      </c>
      <c r="J31" s="3">
        <v>73.566000000000003</v>
      </c>
      <c r="K31" s="3" t="s">
        <v>24</v>
      </c>
      <c r="L31" s="3">
        <f t="shared" si="2"/>
        <v>-13.86</v>
      </c>
      <c r="M31" s="3">
        <v>0</v>
      </c>
      <c r="N31" s="3">
        <v>-693</v>
      </c>
      <c r="O31">
        <f t="shared" si="3"/>
        <v>-3080.8799999999947</v>
      </c>
    </row>
    <row r="32" spans="1:15" x14ac:dyDescent="0.25">
      <c r="A32" s="1">
        <v>199005911</v>
      </c>
      <c r="B32" s="2" t="s">
        <v>41</v>
      </c>
      <c r="C32" s="1" t="s">
        <v>1</v>
      </c>
      <c r="D32" s="1">
        <v>3.57</v>
      </c>
      <c r="E32" s="1" t="s">
        <v>2</v>
      </c>
      <c r="F32" s="1">
        <v>73.466999999999999</v>
      </c>
      <c r="G32" s="1">
        <v>0</v>
      </c>
      <c r="H32" s="1">
        <v>73.566000000000003</v>
      </c>
      <c r="I32" s="2" t="s">
        <v>30</v>
      </c>
      <c r="J32" s="1">
        <v>73.566000000000003</v>
      </c>
      <c r="K32" s="1" t="s">
        <v>26</v>
      </c>
      <c r="L32" s="3">
        <f t="shared" si="2"/>
        <v>-24.99</v>
      </c>
      <c r="M32" s="1">
        <v>0</v>
      </c>
      <c r="N32" s="1">
        <v>353.43</v>
      </c>
      <c r="O32">
        <f t="shared" si="3"/>
        <v>-3951.9899999999971</v>
      </c>
    </row>
    <row r="33" spans="1:15" x14ac:dyDescent="0.25">
      <c r="A33" s="3">
        <v>199041691</v>
      </c>
      <c r="B33" s="4" t="s">
        <v>42</v>
      </c>
      <c r="C33" s="3" t="s">
        <v>1</v>
      </c>
      <c r="D33" s="3">
        <v>6.43</v>
      </c>
      <c r="E33" s="3" t="s">
        <v>2</v>
      </c>
      <c r="F33" s="3">
        <v>73.045000000000002</v>
      </c>
      <c r="G33" s="3">
        <v>0</v>
      </c>
      <c r="H33" s="3">
        <v>73.566000000000003</v>
      </c>
      <c r="I33" s="4" t="s">
        <v>30</v>
      </c>
      <c r="J33" s="3">
        <v>73.566000000000003</v>
      </c>
      <c r="K33" s="3" t="s">
        <v>28</v>
      </c>
      <c r="L33" s="3">
        <f t="shared" si="2"/>
        <v>-45.01</v>
      </c>
      <c r="M33" s="3">
        <v>0</v>
      </c>
      <c r="N33" s="3">
        <v>3350.03</v>
      </c>
      <c r="O33">
        <f t="shared" si="3"/>
        <v>-4404.5500000000147</v>
      </c>
    </row>
    <row r="34" spans="1:15" x14ac:dyDescent="0.25">
      <c r="A34" s="1">
        <v>199046422</v>
      </c>
      <c r="B34" s="2" t="s">
        <v>43</v>
      </c>
      <c r="C34" s="1" t="s">
        <v>1</v>
      </c>
      <c r="D34" s="1">
        <v>11.57</v>
      </c>
      <c r="E34" s="1" t="s">
        <v>2</v>
      </c>
      <c r="F34" s="1">
        <v>72.626000000000005</v>
      </c>
      <c r="G34" s="1">
        <v>0</v>
      </c>
      <c r="H34" s="1">
        <v>73.566000000000003</v>
      </c>
      <c r="I34" s="2" t="s">
        <v>30</v>
      </c>
      <c r="J34" s="1">
        <v>73.566000000000003</v>
      </c>
      <c r="K34" s="1" t="s">
        <v>44</v>
      </c>
      <c r="L34" s="3">
        <f t="shared" si="2"/>
        <v>-80.990000000000009</v>
      </c>
      <c r="M34" s="1">
        <v>0</v>
      </c>
      <c r="N34" s="1">
        <v>10875.8</v>
      </c>
      <c r="O34">
        <f t="shared" si="3"/>
        <v>-3077.6200000000617</v>
      </c>
    </row>
    <row r="35" spans="1:15" x14ac:dyDescent="0.25">
      <c r="D35" s="10">
        <f>SUM(D21:D34)</f>
        <v>26.02</v>
      </c>
      <c r="F35" s="3">
        <v>72.36</v>
      </c>
      <c r="N35" s="7">
        <f>SUM(N21:N34)</f>
        <v>10404.27</v>
      </c>
      <c r="O35" s="6">
        <f>SUM(O22:O34)</f>
        <v>-20913.680000000066</v>
      </c>
    </row>
    <row r="37" spans="1:15" x14ac:dyDescent="0.25">
      <c r="A37" t="s">
        <v>81</v>
      </c>
      <c r="D37" s="7">
        <f>D35*400</f>
        <v>10408</v>
      </c>
      <c r="J37" s="15">
        <f>(O35/D35/1000*-1)+(D37/D35/1000)+F35</f>
        <v>73.56375403535742</v>
      </c>
    </row>
    <row r="38" spans="1:15" x14ac:dyDescent="0.25">
      <c r="A38" t="s">
        <v>60</v>
      </c>
      <c r="J38" s="12">
        <f>(J37-F34)*100</f>
        <v>93.775403535741475</v>
      </c>
    </row>
    <row r="39" spans="1:15" x14ac:dyDescent="0.25">
      <c r="A39" t="s">
        <v>82</v>
      </c>
      <c r="O39" s="17">
        <f>(F35-F21)*100</f>
        <v>-621.69999999999982</v>
      </c>
    </row>
    <row r="41" spans="1:15" x14ac:dyDescent="0.25">
      <c r="A41" s="3">
        <v>198417429</v>
      </c>
      <c r="B41" s="4" t="s">
        <v>45</v>
      </c>
      <c r="C41" s="3" t="s">
        <v>1</v>
      </c>
      <c r="D41" s="3">
        <v>0.01</v>
      </c>
      <c r="E41" s="3" t="s">
        <v>2</v>
      </c>
      <c r="F41" s="3">
        <v>77.539000000000001</v>
      </c>
      <c r="G41" s="3">
        <v>0</v>
      </c>
      <c r="H41" s="3">
        <v>73.989000000000004</v>
      </c>
      <c r="I41" s="4" t="s">
        <v>46</v>
      </c>
      <c r="J41" s="3">
        <v>73.989000000000004</v>
      </c>
      <c r="K41" s="3" t="s">
        <v>4</v>
      </c>
      <c r="L41" s="3">
        <f t="shared" ref="L41:L54" si="4">D41*-7</f>
        <v>-7.0000000000000007E-2</v>
      </c>
      <c r="M41" s="3">
        <v>0</v>
      </c>
      <c r="N41" s="3">
        <v>-35.5</v>
      </c>
      <c r="O41">
        <f>($F$35-F41)*D41*1000</f>
        <v>-51.79000000000002</v>
      </c>
    </row>
    <row r="42" spans="1:15" x14ac:dyDescent="0.25">
      <c r="A42" s="3">
        <v>198432463</v>
      </c>
      <c r="B42" s="4" t="s">
        <v>47</v>
      </c>
      <c r="C42" s="3" t="s">
        <v>1</v>
      </c>
      <c r="D42" s="3">
        <v>0.01</v>
      </c>
      <c r="E42" s="3" t="s">
        <v>2</v>
      </c>
      <c r="F42" s="3">
        <v>77.19</v>
      </c>
      <c r="G42" s="3">
        <v>0</v>
      </c>
      <c r="H42" s="3">
        <v>73.989000000000004</v>
      </c>
      <c r="I42" s="4" t="s">
        <v>46</v>
      </c>
      <c r="J42" s="3">
        <v>73.989000000000004</v>
      </c>
      <c r="K42" s="3" t="s">
        <v>6</v>
      </c>
      <c r="L42" s="3">
        <f t="shared" si="4"/>
        <v>-7.0000000000000007E-2</v>
      </c>
      <c r="M42" s="3">
        <v>0</v>
      </c>
      <c r="N42" s="3">
        <v>-32.01</v>
      </c>
      <c r="O42">
        <f t="shared" ref="O42:O54" si="5">($F$35-F42)*D42*1000</f>
        <v>-48.299999999999983</v>
      </c>
    </row>
    <row r="43" spans="1:15" x14ac:dyDescent="0.25">
      <c r="A43" s="1">
        <v>198504742</v>
      </c>
      <c r="B43" s="2" t="s">
        <v>48</v>
      </c>
      <c r="C43" s="1" t="s">
        <v>1</v>
      </c>
      <c r="D43" s="1">
        <v>0.02</v>
      </c>
      <c r="E43" s="1" t="s">
        <v>2</v>
      </c>
      <c r="F43" s="1">
        <v>76.861000000000004</v>
      </c>
      <c r="G43" s="1">
        <v>0</v>
      </c>
      <c r="H43" s="1">
        <v>73.989000000000004</v>
      </c>
      <c r="I43" s="2" t="s">
        <v>46</v>
      </c>
      <c r="J43" s="1">
        <v>73.989000000000004</v>
      </c>
      <c r="K43" s="1" t="s">
        <v>8</v>
      </c>
      <c r="L43" s="3">
        <f t="shared" si="4"/>
        <v>-0.14000000000000001</v>
      </c>
      <c r="M43" s="1">
        <v>0</v>
      </c>
      <c r="N43" s="1">
        <v>-57.44</v>
      </c>
      <c r="O43">
        <f t="shared" si="5"/>
        <v>-90.020000000000095</v>
      </c>
    </row>
    <row r="44" spans="1:15" x14ac:dyDescent="0.25">
      <c r="A44" s="1">
        <v>198524287</v>
      </c>
      <c r="B44" s="2" t="s">
        <v>49</v>
      </c>
      <c r="C44" s="1" t="s">
        <v>1</v>
      </c>
      <c r="D44" s="1">
        <v>0.03</v>
      </c>
      <c r="E44" s="1" t="s">
        <v>2</v>
      </c>
      <c r="F44" s="1">
        <v>76.546999999999997</v>
      </c>
      <c r="G44" s="1">
        <v>0</v>
      </c>
      <c r="H44" s="1">
        <v>73.989000000000004</v>
      </c>
      <c r="I44" s="2" t="s">
        <v>46</v>
      </c>
      <c r="J44" s="1">
        <v>73.989000000000004</v>
      </c>
      <c r="K44" s="1" t="s">
        <v>10</v>
      </c>
      <c r="L44" s="3">
        <f t="shared" si="4"/>
        <v>-0.21</v>
      </c>
      <c r="M44" s="1">
        <v>0</v>
      </c>
      <c r="N44" s="1">
        <v>-76.739999999999995</v>
      </c>
      <c r="O44">
        <f t="shared" si="5"/>
        <v>-125.60999999999991</v>
      </c>
    </row>
    <row r="45" spans="1:15" x14ac:dyDescent="0.25">
      <c r="A45" s="3">
        <v>198595934</v>
      </c>
      <c r="B45" s="4" t="s">
        <v>50</v>
      </c>
      <c r="C45" s="3" t="s">
        <v>1</v>
      </c>
      <c r="D45" s="3">
        <v>0.06</v>
      </c>
      <c r="E45" s="3" t="s">
        <v>2</v>
      </c>
      <c r="F45" s="3">
        <v>76.234999999999999</v>
      </c>
      <c r="G45" s="3">
        <v>0</v>
      </c>
      <c r="H45" s="3">
        <v>73.989000000000004</v>
      </c>
      <c r="I45" s="4" t="s">
        <v>46</v>
      </c>
      <c r="J45" s="3">
        <v>73.989000000000004</v>
      </c>
      <c r="K45" s="3" t="s">
        <v>12</v>
      </c>
      <c r="L45" s="3">
        <f t="shared" si="4"/>
        <v>-0.42</v>
      </c>
      <c r="M45" s="3">
        <v>0</v>
      </c>
      <c r="N45" s="3">
        <v>-134.76</v>
      </c>
      <c r="O45">
        <f t="shared" si="5"/>
        <v>-232.49999999999997</v>
      </c>
    </row>
    <row r="46" spans="1:15" x14ac:dyDescent="0.25">
      <c r="A46" s="1">
        <v>198885080</v>
      </c>
      <c r="B46" s="2" t="s">
        <v>51</v>
      </c>
      <c r="C46" s="1" t="s">
        <v>1</v>
      </c>
      <c r="D46" s="1">
        <v>0.1</v>
      </c>
      <c r="E46" s="1" t="s">
        <v>2</v>
      </c>
      <c r="F46" s="1">
        <v>75.887</v>
      </c>
      <c r="G46" s="1">
        <v>0</v>
      </c>
      <c r="H46" s="1">
        <v>73.989000000000004</v>
      </c>
      <c r="I46" s="2" t="s">
        <v>46</v>
      </c>
      <c r="J46" s="1">
        <v>73.989000000000004</v>
      </c>
      <c r="K46" s="1" t="s">
        <v>14</v>
      </c>
      <c r="L46" s="3">
        <f t="shared" si="4"/>
        <v>-0.70000000000000007</v>
      </c>
      <c r="M46" s="1">
        <v>0</v>
      </c>
      <c r="N46" s="1">
        <v>-189.8</v>
      </c>
      <c r="O46">
        <f t="shared" si="5"/>
        <v>-352.7000000000001</v>
      </c>
    </row>
    <row r="47" spans="1:15" x14ac:dyDescent="0.25">
      <c r="A47" s="3">
        <v>198890642</v>
      </c>
      <c r="B47" s="4" t="s">
        <v>52</v>
      </c>
      <c r="C47" s="3" t="s">
        <v>1</v>
      </c>
      <c r="D47" s="3">
        <v>0.19</v>
      </c>
      <c r="E47" s="3" t="s">
        <v>2</v>
      </c>
      <c r="F47" s="3">
        <v>75.582999999999998</v>
      </c>
      <c r="G47" s="3">
        <v>0</v>
      </c>
      <c r="H47" s="3">
        <v>73.989000000000004</v>
      </c>
      <c r="I47" s="4" t="s">
        <v>46</v>
      </c>
      <c r="J47" s="3">
        <v>73.989000000000004</v>
      </c>
      <c r="K47" s="3" t="s">
        <v>16</v>
      </c>
      <c r="L47" s="3">
        <f t="shared" si="4"/>
        <v>-1.33</v>
      </c>
      <c r="M47" s="3">
        <v>0</v>
      </c>
      <c r="N47" s="3">
        <v>-302.86</v>
      </c>
      <c r="O47">
        <f t="shared" si="5"/>
        <v>-612.36999999999989</v>
      </c>
    </row>
    <row r="48" spans="1:15" x14ac:dyDescent="0.25">
      <c r="A48" s="1">
        <v>198895498</v>
      </c>
      <c r="B48" s="2" t="s">
        <v>53</v>
      </c>
      <c r="C48" s="1" t="s">
        <v>1</v>
      </c>
      <c r="D48" s="1">
        <v>0.34</v>
      </c>
      <c r="E48" s="1" t="s">
        <v>2</v>
      </c>
      <c r="F48" s="1">
        <v>75.274000000000001</v>
      </c>
      <c r="G48" s="1">
        <v>0</v>
      </c>
      <c r="H48" s="1">
        <v>73.989000000000004</v>
      </c>
      <c r="I48" s="2" t="s">
        <v>46</v>
      </c>
      <c r="J48" s="1">
        <v>73.989000000000004</v>
      </c>
      <c r="K48" s="1" t="s">
        <v>18</v>
      </c>
      <c r="L48" s="3">
        <f t="shared" si="4"/>
        <v>-2.3800000000000003</v>
      </c>
      <c r="M48" s="1">
        <v>0</v>
      </c>
      <c r="N48" s="1">
        <v>-436.9</v>
      </c>
      <c r="O48">
        <f t="shared" si="5"/>
        <v>-990.76000000000056</v>
      </c>
    </row>
    <row r="49" spans="1:15" x14ac:dyDescent="0.25">
      <c r="A49" s="1">
        <v>198901116</v>
      </c>
      <c r="B49" s="2" t="s">
        <v>54</v>
      </c>
      <c r="C49" s="1" t="s">
        <v>1</v>
      </c>
      <c r="D49" s="1">
        <v>0.61</v>
      </c>
      <c r="E49" s="1" t="s">
        <v>2</v>
      </c>
      <c r="F49" s="1">
        <v>74.951999999999998</v>
      </c>
      <c r="G49" s="1">
        <v>0</v>
      </c>
      <c r="H49" s="1">
        <v>73.989000000000004</v>
      </c>
      <c r="I49" s="2" t="s">
        <v>46</v>
      </c>
      <c r="J49" s="1">
        <v>73.989000000000004</v>
      </c>
      <c r="K49" s="1" t="s">
        <v>20</v>
      </c>
      <c r="L49" s="3">
        <f t="shared" si="4"/>
        <v>-4.2699999999999996</v>
      </c>
      <c r="M49" s="1">
        <v>0</v>
      </c>
      <c r="N49" s="1">
        <v>-587.42999999999995</v>
      </c>
      <c r="O49">
        <f t="shared" si="5"/>
        <v>-1581.1199999999992</v>
      </c>
    </row>
    <row r="50" spans="1:15" x14ac:dyDescent="0.25">
      <c r="A50" s="1">
        <v>198906978</v>
      </c>
      <c r="B50" s="2" t="s">
        <v>55</v>
      </c>
      <c r="C50" s="1" t="s">
        <v>1</v>
      </c>
      <c r="D50" s="1">
        <v>1.1000000000000001</v>
      </c>
      <c r="E50" s="1" t="s">
        <v>2</v>
      </c>
      <c r="F50" s="1">
        <v>74.585999999999999</v>
      </c>
      <c r="G50" s="1">
        <v>0</v>
      </c>
      <c r="H50" s="1">
        <v>73.989000000000004</v>
      </c>
      <c r="I50" s="2" t="s">
        <v>46</v>
      </c>
      <c r="J50" s="1">
        <v>73.989000000000004</v>
      </c>
      <c r="K50" s="1" t="s">
        <v>22</v>
      </c>
      <c r="L50" s="3">
        <f t="shared" si="4"/>
        <v>-7.7000000000000011</v>
      </c>
      <c r="M50" s="1">
        <v>0</v>
      </c>
      <c r="N50" s="1">
        <v>-656.7</v>
      </c>
      <c r="O50">
        <f t="shared" si="5"/>
        <v>-2448.599999999999</v>
      </c>
    </row>
    <row r="51" spans="1:15" x14ac:dyDescent="0.25">
      <c r="A51" s="3">
        <v>198908203</v>
      </c>
      <c r="B51" s="4" t="s">
        <v>56</v>
      </c>
      <c r="C51" s="3" t="s">
        <v>1</v>
      </c>
      <c r="D51" s="3">
        <v>1.98</v>
      </c>
      <c r="E51" s="3" t="s">
        <v>2</v>
      </c>
      <c r="F51" s="3">
        <v>74.236999999999995</v>
      </c>
      <c r="G51" s="3">
        <v>0</v>
      </c>
      <c r="H51" s="3">
        <v>73.989000000000004</v>
      </c>
      <c r="I51" s="4" t="s">
        <v>46</v>
      </c>
      <c r="J51" s="3">
        <v>73.989000000000004</v>
      </c>
      <c r="K51" s="3" t="s">
        <v>24</v>
      </c>
      <c r="L51" s="3">
        <f t="shared" si="4"/>
        <v>-13.86</v>
      </c>
      <c r="M51" s="3">
        <v>0</v>
      </c>
      <c r="N51" s="3">
        <v>-491.04</v>
      </c>
      <c r="O51">
        <f t="shared" si="5"/>
        <v>-3716.4599999999909</v>
      </c>
    </row>
    <row r="52" spans="1:15" x14ac:dyDescent="0.25">
      <c r="A52" s="1">
        <v>198935230</v>
      </c>
      <c r="B52" s="2" t="s">
        <v>57</v>
      </c>
      <c r="C52" s="1" t="s">
        <v>1</v>
      </c>
      <c r="D52" s="1">
        <v>3.57</v>
      </c>
      <c r="E52" s="1" t="s">
        <v>2</v>
      </c>
      <c r="F52" s="1">
        <v>73.915999999999997</v>
      </c>
      <c r="G52" s="1">
        <v>0</v>
      </c>
      <c r="H52" s="1">
        <v>73.989000000000004</v>
      </c>
      <c r="I52" s="2" t="s">
        <v>46</v>
      </c>
      <c r="J52" s="1">
        <v>73.989000000000004</v>
      </c>
      <c r="K52" s="1" t="s">
        <v>26</v>
      </c>
      <c r="L52" s="3">
        <f t="shared" si="4"/>
        <v>-24.99</v>
      </c>
      <c r="M52" s="1">
        <v>0</v>
      </c>
      <c r="N52" s="1">
        <v>260.61</v>
      </c>
      <c r="O52">
        <f t="shared" si="5"/>
        <v>-5554.9199999999901</v>
      </c>
    </row>
    <row r="53" spans="1:15" x14ac:dyDescent="0.25">
      <c r="A53" s="3">
        <v>198993185</v>
      </c>
      <c r="B53" s="4" t="s">
        <v>58</v>
      </c>
      <c r="C53" s="3" t="s">
        <v>1</v>
      </c>
      <c r="D53" s="3">
        <v>6.43</v>
      </c>
      <c r="E53" s="3" t="s">
        <v>2</v>
      </c>
      <c r="F53" s="3">
        <v>73.599999999999994</v>
      </c>
      <c r="G53" s="3">
        <v>0</v>
      </c>
      <c r="H53" s="3">
        <v>73.989000000000004</v>
      </c>
      <c r="I53" s="4" t="s">
        <v>46</v>
      </c>
      <c r="J53" s="3">
        <v>73.989000000000004</v>
      </c>
      <c r="K53" s="3" t="s">
        <v>28</v>
      </c>
      <c r="L53" s="3">
        <f t="shared" si="4"/>
        <v>-45.01</v>
      </c>
      <c r="M53" s="3">
        <v>0</v>
      </c>
      <c r="N53" s="3">
        <v>2501.27</v>
      </c>
      <c r="O53">
        <f t="shared" si="5"/>
        <v>-7973.1999999999662</v>
      </c>
    </row>
    <row r="54" spans="1:15" x14ac:dyDescent="0.25">
      <c r="A54" s="3">
        <v>199019351</v>
      </c>
      <c r="B54" s="4" t="s">
        <v>59</v>
      </c>
      <c r="C54" s="3" t="s">
        <v>1</v>
      </c>
      <c r="D54" s="3">
        <v>11.57</v>
      </c>
      <c r="E54" s="3" t="s">
        <v>2</v>
      </c>
      <c r="F54" s="3">
        <v>73.293999999999997</v>
      </c>
      <c r="G54" s="3">
        <v>0</v>
      </c>
      <c r="H54" s="3">
        <v>73.989000000000004</v>
      </c>
      <c r="I54" s="4" t="s">
        <v>46</v>
      </c>
      <c r="J54" s="3">
        <v>73.989000000000004</v>
      </c>
      <c r="K54" s="3" t="s">
        <v>44</v>
      </c>
      <c r="L54" s="3">
        <f t="shared" si="4"/>
        <v>-80.990000000000009</v>
      </c>
      <c r="M54" s="3">
        <v>0</v>
      </c>
      <c r="N54" s="3">
        <v>8041.15</v>
      </c>
      <c r="O54">
        <f t="shared" si="5"/>
        <v>-10806.37999999997</v>
      </c>
    </row>
    <row r="55" spans="1:15" x14ac:dyDescent="0.25">
      <c r="D55" s="10">
        <f>SUM(D41:D54)</f>
        <v>26.02</v>
      </c>
      <c r="F55" s="3">
        <v>72.36</v>
      </c>
      <c r="N55" s="7">
        <f>SUM(N41:N54)</f>
        <v>7801.8499999999995</v>
      </c>
      <c r="O55" s="6">
        <f>SUM(O42:O54)</f>
        <v>-34532.939999999915</v>
      </c>
    </row>
    <row r="57" spans="1:15" x14ac:dyDescent="0.25">
      <c r="A57" t="s">
        <v>81</v>
      </c>
      <c r="D57" s="7">
        <f>D55*300</f>
        <v>7806</v>
      </c>
      <c r="J57" s="15">
        <f>(O55/D55/1000*-1)+(D57/D55/1000)+F55</f>
        <v>73.987169100691773</v>
      </c>
    </row>
    <row r="58" spans="1:15" x14ac:dyDescent="0.25">
      <c r="A58" t="s">
        <v>60</v>
      </c>
      <c r="J58" s="12">
        <f>(J57-F54)*100</f>
        <v>69.316910069177595</v>
      </c>
    </row>
    <row r="59" spans="1:15" x14ac:dyDescent="0.25">
      <c r="A59" t="s">
        <v>82</v>
      </c>
      <c r="O59" s="17">
        <f>(F55-F41)*100</f>
        <v>-517.9000000000002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46" workbookViewId="0">
      <selection activeCell="O61" sqref="O61"/>
    </sheetView>
  </sheetViews>
  <sheetFormatPr defaultRowHeight="15" x14ac:dyDescent="0.25"/>
  <sheetData>
    <row r="1" spans="1:15" x14ac:dyDescent="0.25">
      <c r="A1" s="18" t="s">
        <v>95</v>
      </c>
    </row>
    <row r="2" spans="1:15" x14ac:dyDescent="0.25">
      <c r="O2">
        <v>0.66059999999999997</v>
      </c>
    </row>
    <row r="3" spans="1:15" x14ac:dyDescent="0.25">
      <c r="A3" s="3">
        <v>192801316</v>
      </c>
      <c r="B3" s="4" t="s">
        <v>166</v>
      </c>
      <c r="C3" s="3" t="s">
        <v>96</v>
      </c>
      <c r="D3" s="3">
        <v>0.01</v>
      </c>
      <c r="E3" s="3" t="s">
        <v>167</v>
      </c>
      <c r="F3" s="3">
        <v>159.345</v>
      </c>
      <c r="G3" s="3">
        <v>0</v>
      </c>
      <c r="H3" s="3">
        <v>163.411</v>
      </c>
      <c r="I3" s="4" t="s">
        <v>168</v>
      </c>
      <c r="J3" s="3">
        <v>163.411</v>
      </c>
      <c r="K3" s="3" t="s">
        <v>98</v>
      </c>
      <c r="L3" s="3">
        <f t="shared" ref="L3:L15" si="0">D3*-7</f>
        <v>-7.0000000000000007E-2</v>
      </c>
      <c r="M3" s="3">
        <v>0</v>
      </c>
      <c r="N3" s="3">
        <v>-27.02</v>
      </c>
      <c r="O3" s="12">
        <f>(F3-$F$16)*D3*1000*$O$2</f>
        <v>-32.798790000000018</v>
      </c>
    </row>
    <row r="4" spans="1:15" x14ac:dyDescent="0.25">
      <c r="A4" s="1">
        <v>193362165</v>
      </c>
      <c r="B4" s="2" t="s">
        <v>169</v>
      </c>
      <c r="C4" s="1" t="s">
        <v>96</v>
      </c>
      <c r="D4" s="1">
        <v>0.01</v>
      </c>
      <c r="E4" s="1" t="s">
        <v>167</v>
      </c>
      <c r="F4" s="1">
        <v>159.75</v>
      </c>
      <c r="G4" s="1">
        <v>0</v>
      </c>
      <c r="H4" s="1">
        <v>163.411</v>
      </c>
      <c r="I4" s="2" t="s">
        <v>168</v>
      </c>
      <c r="J4" s="1">
        <v>163.411</v>
      </c>
      <c r="K4" s="1" t="s">
        <v>100</v>
      </c>
      <c r="L4" s="3">
        <f t="shared" si="0"/>
        <v>-7.0000000000000007E-2</v>
      </c>
      <c r="M4" s="1">
        <v>0</v>
      </c>
      <c r="N4" s="1">
        <v>-24.33</v>
      </c>
      <c r="O4" s="12">
        <f t="shared" ref="O4:O15" si="1">(F4-$F$16)*D4*1000*$O$2</f>
        <v>-30.123360000000012</v>
      </c>
    </row>
    <row r="5" spans="1:15" x14ac:dyDescent="0.25">
      <c r="A5" s="3">
        <v>194069198</v>
      </c>
      <c r="B5" s="4" t="s">
        <v>170</v>
      </c>
      <c r="C5" s="3" t="s">
        <v>96</v>
      </c>
      <c r="D5" s="3">
        <v>0.02</v>
      </c>
      <c r="E5" s="3" t="s">
        <v>167</v>
      </c>
      <c r="F5" s="3">
        <v>160.15799999999999</v>
      </c>
      <c r="G5" s="3">
        <v>0</v>
      </c>
      <c r="H5" s="3">
        <v>163.411</v>
      </c>
      <c r="I5" s="4" t="s">
        <v>168</v>
      </c>
      <c r="J5" s="3">
        <v>163.411</v>
      </c>
      <c r="K5" s="3" t="s">
        <v>102</v>
      </c>
      <c r="L5" s="3">
        <f t="shared" si="0"/>
        <v>-0.14000000000000001</v>
      </c>
      <c r="M5" s="3">
        <v>0</v>
      </c>
      <c r="N5" s="3">
        <v>-43.23</v>
      </c>
      <c r="O5" s="12">
        <f t="shared" si="1"/>
        <v>-54.856224000000196</v>
      </c>
    </row>
    <row r="6" spans="1:15" x14ac:dyDescent="0.25">
      <c r="A6" s="1">
        <v>194359383</v>
      </c>
      <c r="B6" s="2" t="s">
        <v>171</v>
      </c>
      <c r="C6" s="1" t="s">
        <v>96</v>
      </c>
      <c r="D6" s="1">
        <v>0.03</v>
      </c>
      <c r="E6" s="1" t="s">
        <v>167</v>
      </c>
      <c r="F6" s="1">
        <v>160.571</v>
      </c>
      <c r="G6" s="1">
        <v>0</v>
      </c>
      <c r="H6" s="1">
        <v>163.411</v>
      </c>
      <c r="I6" s="2" t="s">
        <v>168</v>
      </c>
      <c r="J6" s="1">
        <v>163.411</v>
      </c>
      <c r="K6" s="1" t="s">
        <v>104</v>
      </c>
      <c r="L6" s="3">
        <f t="shared" si="0"/>
        <v>-0.21</v>
      </c>
      <c r="M6" s="1">
        <v>0</v>
      </c>
      <c r="N6" s="1">
        <v>-56.61</v>
      </c>
      <c r="O6" s="12">
        <f t="shared" si="1"/>
        <v>-74.099502000000086</v>
      </c>
    </row>
    <row r="7" spans="1:15" x14ac:dyDescent="0.25">
      <c r="A7" s="3">
        <v>194577217</v>
      </c>
      <c r="B7" s="4" t="s">
        <v>172</v>
      </c>
      <c r="C7" s="3" t="s">
        <v>96</v>
      </c>
      <c r="D7" s="3">
        <v>0.06</v>
      </c>
      <c r="E7" s="3" t="s">
        <v>167</v>
      </c>
      <c r="F7" s="3">
        <v>160.97399999999999</v>
      </c>
      <c r="G7" s="3">
        <v>0</v>
      </c>
      <c r="H7" s="3">
        <v>163.411</v>
      </c>
      <c r="I7" s="4" t="s">
        <v>168</v>
      </c>
      <c r="J7" s="3">
        <v>163.411</v>
      </c>
      <c r="K7" s="3" t="s">
        <v>106</v>
      </c>
      <c r="L7" s="3">
        <f t="shared" si="0"/>
        <v>-0.42</v>
      </c>
      <c r="M7" s="3">
        <v>0</v>
      </c>
      <c r="N7" s="3">
        <v>-97.15</v>
      </c>
      <c r="O7" s="12">
        <f t="shared" si="1"/>
        <v>-132.22569600000051</v>
      </c>
    </row>
    <row r="8" spans="1:15" x14ac:dyDescent="0.25">
      <c r="A8" s="1">
        <v>195671004</v>
      </c>
      <c r="B8" s="2" t="s">
        <v>173</v>
      </c>
      <c r="C8" s="1" t="s">
        <v>96</v>
      </c>
      <c r="D8" s="1">
        <v>0.1</v>
      </c>
      <c r="E8" s="1" t="s">
        <v>167</v>
      </c>
      <c r="F8" s="1">
        <v>161.38</v>
      </c>
      <c r="G8" s="1">
        <v>0</v>
      </c>
      <c r="H8" s="1">
        <v>163.411</v>
      </c>
      <c r="I8" s="2" t="s">
        <v>168</v>
      </c>
      <c r="J8" s="1">
        <v>163.411</v>
      </c>
      <c r="K8" s="1" t="s">
        <v>108</v>
      </c>
      <c r="L8" s="3">
        <f t="shared" si="0"/>
        <v>-0.70000000000000007</v>
      </c>
      <c r="M8" s="1">
        <v>0</v>
      </c>
      <c r="N8" s="1">
        <v>-134.94</v>
      </c>
      <c r="O8" s="12">
        <f t="shared" si="1"/>
        <v>-193.55580000000043</v>
      </c>
    </row>
    <row r="9" spans="1:15" x14ac:dyDescent="0.25">
      <c r="A9" s="3">
        <v>196143622</v>
      </c>
      <c r="B9" s="4" t="s">
        <v>174</v>
      </c>
      <c r="C9" s="3" t="s">
        <v>96</v>
      </c>
      <c r="D9" s="3">
        <v>0.19</v>
      </c>
      <c r="E9" s="3" t="s">
        <v>167</v>
      </c>
      <c r="F9" s="3">
        <v>161.78</v>
      </c>
      <c r="G9" s="3">
        <v>0</v>
      </c>
      <c r="H9" s="3">
        <v>163.411</v>
      </c>
      <c r="I9" s="4" t="s">
        <v>168</v>
      </c>
      <c r="J9" s="3">
        <v>163.411</v>
      </c>
      <c r="K9" s="3" t="s">
        <v>110</v>
      </c>
      <c r="L9" s="3">
        <f t="shared" si="0"/>
        <v>-1.33</v>
      </c>
      <c r="M9" s="3">
        <v>0</v>
      </c>
      <c r="N9" s="3">
        <v>-205.89</v>
      </c>
      <c r="O9" s="12">
        <f t="shared" si="1"/>
        <v>-317.55042000000014</v>
      </c>
    </row>
    <row r="10" spans="1:15" x14ac:dyDescent="0.25">
      <c r="A10" s="3">
        <v>196989741</v>
      </c>
      <c r="B10" s="4" t="s">
        <v>175</v>
      </c>
      <c r="C10" s="3" t="s">
        <v>96</v>
      </c>
      <c r="D10" s="11">
        <v>0.01</v>
      </c>
      <c r="E10" s="3" t="s">
        <v>167</v>
      </c>
      <c r="F10" s="3">
        <v>162.18199999999999</v>
      </c>
      <c r="G10" s="3">
        <v>0</v>
      </c>
      <c r="H10" s="3">
        <v>163.411</v>
      </c>
      <c r="I10" s="4" t="s">
        <v>168</v>
      </c>
      <c r="J10" s="3">
        <v>163.411</v>
      </c>
      <c r="K10" s="3" t="s">
        <v>112</v>
      </c>
      <c r="L10" s="3">
        <f t="shared" si="0"/>
        <v>-7.0000000000000007E-2</v>
      </c>
      <c r="M10" s="3">
        <v>0</v>
      </c>
      <c r="N10" s="3">
        <v>-8.17</v>
      </c>
      <c r="O10" s="12">
        <f t="shared" si="1"/>
        <v>-14.057568000000094</v>
      </c>
    </row>
    <row r="11" spans="1:15" x14ac:dyDescent="0.25">
      <c r="A11" s="3">
        <v>197565463</v>
      </c>
      <c r="B11" s="4" t="s">
        <v>176</v>
      </c>
      <c r="C11" s="3" t="s">
        <v>96</v>
      </c>
      <c r="D11" s="3">
        <v>0.61</v>
      </c>
      <c r="E11" s="3" t="s">
        <v>167</v>
      </c>
      <c r="F11" s="3">
        <v>162.59100000000001</v>
      </c>
      <c r="G11" s="3">
        <v>0</v>
      </c>
      <c r="H11" s="3">
        <v>163.411</v>
      </c>
      <c r="I11" s="4" t="s">
        <v>168</v>
      </c>
      <c r="J11" s="3">
        <v>163.411</v>
      </c>
      <c r="K11" s="3" t="s">
        <v>114</v>
      </c>
      <c r="L11" s="3">
        <f t="shared" si="0"/>
        <v>-4.2699999999999996</v>
      </c>
      <c r="M11" s="3">
        <v>0</v>
      </c>
      <c r="N11" s="3">
        <v>-332.34</v>
      </c>
      <c r="O11" s="12">
        <f t="shared" si="1"/>
        <v>-692.69855399999756</v>
      </c>
    </row>
    <row r="12" spans="1:15" x14ac:dyDescent="0.25">
      <c r="A12" s="3">
        <v>197668872</v>
      </c>
      <c r="B12" s="4" t="s">
        <v>177</v>
      </c>
      <c r="C12" s="3" t="s">
        <v>96</v>
      </c>
      <c r="D12" s="3">
        <v>1.1000000000000001</v>
      </c>
      <c r="E12" s="3" t="s">
        <v>167</v>
      </c>
      <c r="F12" s="3">
        <v>163.071</v>
      </c>
      <c r="G12" s="3">
        <v>0</v>
      </c>
      <c r="H12" s="3">
        <v>163.411</v>
      </c>
      <c r="I12" s="4" t="s">
        <v>168</v>
      </c>
      <c r="J12" s="3">
        <v>163.411</v>
      </c>
      <c r="K12" s="3" t="s">
        <v>116</v>
      </c>
      <c r="L12" s="3">
        <f t="shared" si="0"/>
        <v>-7.7000000000000011</v>
      </c>
      <c r="M12" s="3">
        <v>0</v>
      </c>
      <c r="N12" s="11">
        <v>-248.49</v>
      </c>
      <c r="O12" s="12">
        <f t="shared" si="1"/>
        <v>-900.33174000000315</v>
      </c>
    </row>
    <row r="13" spans="1:15" x14ac:dyDescent="0.25">
      <c r="A13" s="3">
        <v>197857439</v>
      </c>
      <c r="B13" s="4" t="s">
        <v>178</v>
      </c>
      <c r="C13" s="3" t="s">
        <v>96</v>
      </c>
      <c r="D13" s="3">
        <v>1.98</v>
      </c>
      <c r="E13" s="3" t="s">
        <v>167</v>
      </c>
      <c r="F13" s="3">
        <v>163.46899999999999</v>
      </c>
      <c r="G13" s="3">
        <v>0</v>
      </c>
      <c r="H13" s="3">
        <v>163.411</v>
      </c>
      <c r="I13" s="4" t="s">
        <v>168</v>
      </c>
      <c r="J13" s="3">
        <v>163.411</v>
      </c>
      <c r="K13" s="3" t="s">
        <v>118</v>
      </c>
      <c r="L13" s="3">
        <f t="shared" si="0"/>
        <v>-13.86</v>
      </c>
      <c r="M13" s="3">
        <v>0</v>
      </c>
      <c r="N13" s="11">
        <v>76.3</v>
      </c>
      <c r="O13" s="12">
        <f t="shared" si="1"/>
        <v>-1100.0179080000105</v>
      </c>
    </row>
    <row r="14" spans="1:15" x14ac:dyDescent="0.25">
      <c r="A14" s="3">
        <v>198071393</v>
      </c>
      <c r="B14" s="4" t="s">
        <v>179</v>
      </c>
      <c r="C14" s="3" t="s">
        <v>96</v>
      </c>
      <c r="D14" s="3">
        <v>3.57</v>
      </c>
      <c r="E14" s="3" t="s">
        <v>167</v>
      </c>
      <c r="F14" s="3">
        <v>163.87799999999999</v>
      </c>
      <c r="G14" s="3">
        <v>0</v>
      </c>
      <c r="H14" s="3">
        <v>163.411</v>
      </c>
      <c r="I14" s="4" t="s">
        <v>168</v>
      </c>
      <c r="J14" s="3">
        <v>163.411</v>
      </c>
      <c r="K14" s="3" t="s">
        <v>120</v>
      </c>
      <c r="L14" s="3">
        <f t="shared" si="0"/>
        <v>-24.99</v>
      </c>
      <c r="M14" s="3">
        <v>0</v>
      </c>
      <c r="N14" s="11">
        <v>1107.69</v>
      </c>
      <c r="O14" s="12">
        <f t="shared" si="1"/>
        <v>-1018.8037440000386</v>
      </c>
    </row>
    <row r="15" spans="1:15" x14ac:dyDescent="0.25">
      <c r="A15" s="1">
        <v>198737565</v>
      </c>
      <c r="B15" s="2" t="s">
        <v>180</v>
      </c>
      <c r="C15" s="1" t="s">
        <v>96</v>
      </c>
      <c r="D15" s="1">
        <v>6.43</v>
      </c>
      <c r="E15" s="1" t="s">
        <v>167</v>
      </c>
      <c r="F15" s="1">
        <v>164.28899999999999</v>
      </c>
      <c r="G15" s="1">
        <v>0</v>
      </c>
      <c r="H15" s="1">
        <v>163.411</v>
      </c>
      <c r="I15" s="2" t="s">
        <v>168</v>
      </c>
      <c r="J15" s="1">
        <v>163.411</v>
      </c>
      <c r="K15" s="1" t="s">
        <v>151</v>
      </c>
      <c r="L15" s="3">
        <f t="shared" si="0"/>
        <v>-45.01</v>
      </c>
      <c r="M15" s="1">
        <v>0</v>
      </c>
      <c r="N15" s="11">
        <v>3750.94</v>
      </c>
      <c r="O15" s="12">
        <f t="shared" si="1"/>
        <v>-89.200818000063734</v>
      </c>
    </row>
    <row r="16" spans="1:15" x14ac:dyDescent="0.25">
      <c r="D16" s="26">
        <f>SUM(D3:D15)</f>
        <v>14.12</v>
      </c>
      <c r="F16" s="3">
        <v>164.31</v>
      </c>
      <c r="N16" s="7">
        <f>SUM(N3:N15)</f>
        <v>3756.76</v>
      </c>
      <c r="O16" s="6">
        <f>SUM(O6:O15)</f>
        <v>-4532.5417500001149</v>
      </c>
    </row>
    <row r="18" spans="1:15" x14ac:dyDescent="0.25">
      <c r="A18" t="s">
        <v>81</v>
      </c>
      <c r="D18" s="22">
        <f>D16*400*O2</f>
        <v>3731.0688</v>
      </c>
      <c r="J18" s="15">
        <f>((O16/D16/1000/O2*-1)+(D18/D16/1000/O2)-F16)*-1</f>
        <v>163.42407577903683</v>
      </c>
    </row>
    <row r="19" spans="1:15" x14ac:dyDescent="0.25">
      <c r="A19" t="s">
        <v>60</v>
      </c>
      <c r="J19" s="12">
        <f>(F15-J18)*100</f>
        <v>86.492422096316091</v>
      </c>
    </row>
    <row r="20" spans="1:15" x14ac:dyDescent="0.25">
      <c r="A20" t="s">
        <v>82</v>
      </c>
      <c r="O20" s="17">
        <f>(F3-F16)*100</f>
        <v>-496.50000000000034</v>
      </c>
    </row>
    <row r="23" spans="1:15" x14ac:dyDescent="0.25">
      <c r="A23" s="18" t="s">
        <v>121</v>
      </c>
    </row>
    <row r="24" spans="1:15" x14ac:dyDescent="0.25">
      <c r="O24">
        <v>0.66059999999999997</v>
      </c>
    </row>
    <row r="25" spans="1:15" x14ac:dyDescent="0.25">
      <c r="A25" s="3">
        <v>192801316</v>
      </c>
      <c r="B25" s="4" t="s">
        <v>166</v>
      </c>
      <c r="C25" s="3" t="s">
        <v>96</v>
      </c>
      <c r="D25" s="1">
        <v>0.01</v>
      </c>
      <c r="E25" s="3" t="s">
        <v>167</v>
      </c>
      <c r="F25" s="3">
        <v>159.345</v>
      </c>
      <c r="G25" s="3">
        <v>0.01</v>
      </c>
      <c r="H25" s="3">
        <v>163.411</v>
      </c>
      <c r="I25" s="4" t="s">
        <v>168</v>
      </c>
      <c r="J25" s="3">
        <v>163.411</v>
      </c>
      <c r="K25" s="3" t="s">
        <v>98</v>
      </c>
      <c r="L25" s="3">
        <f t="shared" ref="L25:L37" si="2">D25*-7</f>
        <v>-7.0000000000000007E-2</v>
      </c>
      <c r="M25" s="3">
        <v>0</v>
      </c>
      <c r="N25" s="13">
        <f>(F25-$J$40)*D25*1000*$O$24</f>
        <v>-24.725336232558146</v>
      </c>
      <c r="O25" s="12">
        <f>(F25-$F$38)*D25*1000*$O$24</f>
        <v>-32.798790000000018</v>
      </c>
    </row>
    <row r="26" spans="1:15" x14ac:dyDescent="0.25">
      <c r="A26" s="1">
        <v>193362165</v>
      </c>
      <c r="B26" s="2" t="s">
        <v>169</v>
      </c>
      <c r="C26" s="1" t="s">
        <v>96</v>
      </c>
      <c r="D26" s="3">
        <v>0.02</v>
      </c>
      <c r="E26" s="1" t="s">
        <v>167</v>
      </c>
      <c r="F26" s="1">
        <v>159.75</v>
      </c>
      <c r="G26" s="1">
        <v>0.01</v>
      </c>
      <c r="H26" s="1">
        <v>163.411</v>
      </c>
      <c r="I26" s="2" t="s">
        <v>168</v>
      </c>
      <c r="J26" s="1">
        <v>163.411</v>
      </c>
      <c r="K26" s="1" t="s">
        <v>100</v>
      </c>
      <c r="L26" s="3">
        <f t="shared" si="2"/>
        <v>-0.14000000000000001</v>
      </c>
      <c r="M26" s="1">
        <v>0</v>
      </c>
      <c r="N26" s="13">
        <f t="shared" ref="N26:N37" si="3">(F26-$J$40)*D26*1000*$O$24</f>
        <v>-44.099812465116273</v>
      </c>
      <c r="O26" s="12">
        <f t="shared" ref="O26:O37" si="4">(F26-$F$38)*D26*1000*$O$24</f>
        <v>-60.246720000000025</v>
      </c>
    </row>
    <row r="27" spans="1:15" x14ac:dyDescent="0.25">
      <c r="A27" s="3">
        <v>194069198</v>
      </c>
      <c r="B27" s="4" t="s">
        <v>170</v>
      </c>
      <c r="C27" s="3" t="s">
        <v>96</v>
      </c>
      <c r="D27" s="1">
        <v>0.02</v>
      </c>
      <c r="E27" s="3" t="s">
        <v>167</v>
      </c>
      <c r="F27" s="3">
        <v>160.15799999999999</v>
      </c>
      <c r="G27" s="3">
        <v>0.02</v>
      </c>
      <c r="H27" s="3">
        <v>163.411</v>
      </c>
      <c r="I27" s="4" t="s">
        <v>168</v>
      </c>
      <c r="J27" s="3">
        <v>163.411</v>
      </c>
      <c r="K27" s="3" t="s">
        <v>102</v>
      </c>
      <c r="L27" s="3">
        <f t="shared" si="2"/>
        <v>-0.14000000000000001</v>
      </c>
      <c r="M27" s="3">
        <v>0</v>
      </c>
      <c r="N27" s="13">
        <f t="shared" si="3"/>
        <v>-38.709316465116444</v>
      </c>
      <c r="O27" s="12">
        <f t="shared" si="4"/>
        <v>-54.856224000000196</v>
      </c>
    </row>
    <row r="28" spans="1:15" x14ac:dyDescent="0.25">
      <c r="A28" s="1">
        <v>194359383</v>
      </c>
      <c r="B28" s="2" t="s">
        <v>171</v>
      </c>
      <c r="C28" s="1" t="s">
        <v>96</v>
      </c>
      <c r="D28" s="1">
        <v>0.03</v>
      </c>
      <c r="E28" s="1" t="s">
        <v>167</v>
      </c>
      <c r="F28" s="1">
        <v>160.571</v>
      </c>
      <c r="G28" s="1">
        <v>0.03</v>
      </c>
      <c r="H28" s="1">
        <v>163.411</v>
      </c>
      <c r="I28" s="2" t="s">
        <v>168</v>
      </c>
      <c r="J28" s="1">
        <v>163.411</v>
      </c>
      <c r="K28" s="1" t="s">
        <v>104</v>
      </c>
      <c r="L28" s="3">
        <f t="shared" si="2"/>
        <v>-0.21</v>
      </c>
      <c r="M28" s="1">
        <v>0</v>
      </c>
      <c r="N28" s="13">
        <f t="shared" si="3"/>
        <v>-49.879140697674444</v>
      </c>
      <c r="O28" s="12">
        <f t="shared" si="4"/>
        <v>-74.099502000000086</v>
      </c>
    </row>
    <row r="29" spans="1:15" x14ac:dyDescent="0.25">
      <c r="A29" s="3">
        <v>194577217</v>
      </c>
      <c r="B29" s="4" t="s">
        <v>172</v>
      </c>
      <c r="C29" s="3" t="s">
        <v>96</v>
      </c>
      <c r="D29" s="1">
        <v>0.05</v>
      </c>
      <c r="E29" s="3" t="s">
        <v>167</v>
      </c>
      <c r="F29" s="3">
        <v>160.97399999999999</v>
      </c>
      <c r="G29" s="3">
        <v>0.06</v>
      </c>
      <c r="H29" s="3">
        <v>163.411</v>
      </c>
      <c r="I29" s="4" t="s">
        <v>168</v>
      </c>
      <c r="J29" s="3">
        <v>163.411</v>
      </c>
      <c r="K29" s="3" t="s">
        <v>106</v>
      </c>
      <c r="L29" s="3">
        <f t="shared" si="2"/>
        <v>-0.35000000000000003</v>
      </c>
      <c r="M29" s="3">
        <v>0</v>
      </c>
      <c r="N29" s="13">
        <f t="shared" si="3"/>
        <v>-69.820811162791045</v>
      </c>
      <c r="O29" s="12">
        <f t="shared" si="4"/>
        <v>-110.18808000000041</v>
      </c>
    </row>
    <row r="30" spans="1:15" x14ac:dyDescent="0.25">
      <c r="A30" s="1">
        <v>195671004</v>
      </c>
      <c r="B30" s="2" t="s">
        <v>173</v>
      </c>
      <c r="C30" s="1" t="s">
        <v>96</v>
      </c>
      <c r="D30" s="1">
        <v>0.08</v>
      </c>
      <c r="E30" s="1" t="s">
        <v>167</v>
      </c>
      <c r="F30" s="1">
        <v>161.38</v>
      </c>
      <c r="G30" s="1">
        <v>0.1</v>
      </c>
      <c r="H30" s="1">
        <v>163.411</v>
      </c>
      <c r="I30" s="2" t="s">
        <v>168</v>
      </c>
      <c r="J30" s="1">
        <v>163.411</v>
      </c>
      <c r="K30" s="1" t="s">
        <v>108</v>
      </c>
      <c r="L30" s="3">
        <f t="shared" si="2"/>
        <v>-0.56000000000000005</v>
      </c>
      <c r="M30" s="1">
        <v>0</v>
      </c>
      <c r="N30" s="13">
        <f t="shared" si="3"/>
        <v>-90.257009860465359</v>
      </c>
      <c r="O30" s="12">
        <f t="shared" si="4"/>
        <v>-154.84464000000034</v>
      </c>
    </row>
    <row r="31" spans="1:15" x14ac:dyDescent="0.25">
      <c r="A31" s="3">
        <v>196143622</v>
      </c>
      <c r="B31" s="4" t="s">
        <v>174</v>
      </c>
      <c r="C31" s="3" t="s">
        <v>96</v>
      </c>
      <c r="D31" s="3">
        <v>0.11</v>
      </c>
      <c r="E31" s="3" t="s">
        <v>167</v>
      </c>
      <c r="F31" s="3">
        <v>161.78</v>
      </c>
      <c r="G31" s="3">
        <v>0.19</v>
      </c>
      <c r="H31" s="3">
        <v>163.411</v>
      </c>
      <c r="I31" s="4" t="s">
        <v>168</v>
      </c>
      <c r="J31" s="3">
        <v>163.411</v>
      </c>
      <c r="K31" s="3" t="s">
        <v>110</v>
      </c>
      <c r="L31" s="3">
        <f t="shared" si="2"/>
        <v>-0.77</v>
      </c>
      <c r="M31" s="3">
        <v>0</v>
      </c>
      <c r="N31" s="13">
        <f t="shared" si="3"/>
        <v>-95.036988558139427</v>
      </c>
      <c r="O31" s="12">
        <f t="shared" si="4"/>
        <v>-183.84498000000008</v>
      </c>
    </row>
    <row r="32" spans="1:15" x14ac:dyDescent="0.25">
      <c r="A32" s="3">
        <v>196989741</v>
      </c>
      <c r="B32" s="4" t="s">
        <v>175</v>
      </c>
      <c r="C32" s="3" t="s">
        <v>96</v>
      </c>
      <c r="D32" s="3">
        <v>0.17</v>
      </c>
      <c r="E32" s="3" t="s">
        <v>167</v>
      </c>
      <c r="F32" s="3">
        <v>162.18199999999999</v>
      </c>
      <c r="G32" s="11">
        <v>0.01</v>
      </c>
      <c r="H32" s="3">
        <v>163.411</v>
      </c>
      <c r="I32" s="4" t="s">
        <v>168</v>
      </c>
      <c r="J32" s="3">
        <v>163.411</v>
      </c>
      <c r="K32" s="3" t="s">
        <v>112</v>
      </c>
      <c r="L32" s="3">
        <f t="shared" si="2"/>
        <v>-1.1900000000000002</v>
      </c>
      <c r="M32" s="3">
        <v>0</v>
      </c>
      <c r="N32" s="13">
        <f t="shared" si="3"/>
        <v>-101.72994195348971</v>
      </c>
      <c r="O32" s="12">
        <f t="shared" si="4"/>
        <v>-238.97865600000162</v>
      </c>
    </row>
    <row r="33" spans="1:15" x14ac:dyDescent="0.25">
      <c r="A33" s="3">
        <v>197565463</v>
      </c>
      <c r="B33" s="4" t="s">
        <v>176</v>
      </c>
      <c r="C33" s="3" t="s">
        <v>96</v>
      </c>
      <c r="D33" s="3">
        <v>0.26</v>
      </c>
      <c r="E33" s="3" t="s">
        <v>167</v>
      </c>
      <c r="F33" s="3">
        <v>162.59100000000001</v>
      </c>
      <c r="G33" s="3">
        <v>0.61</v>
      </c>
      <c r="H33" s="3">
        <v>163.411</v>
      </c>
      <c r="I33" s="4" t="s">
        <v>168</v>
      </c>
      <c r="J33" s="3">
        <v>163.411</v>
      </c>
      <c r="K33" s="3" t="s">
        <v>114</v>
      </c>
      <c r="L33" s="3">
        <f t="shared" si="2"/>
        <v>-1.82</v>
      </c>
      <c r="M33" s="3">
        <v>0</v>
      </c>
      <c r="N33" s="13">
        <f t="shared" si="3"/>
        <v>-85.338766046510202</v>
      </c>
      <c r="O33" s="12">
        <f t="shared" si="4"/>
        <v>-295.24856399999902</v>
      </c>
    </row>
    <row r="34" spans="1:15" x14ac:dyDescent="0.25">
      <c r="A34" s="3">
        <v>197668872</v>
      </c>
      <c r="B34" s="4" t="s">
        <v>177</v>
      </c>
      <c r="C34" s="3" t="s">
        <v>96</v>
      </c>
      <c r="D34" s="3">
        <v>0.38</v>
      </c>
      <c r="E34" s="3" t="s">
        <v>167</v>
      </c>
      <c r="F34" s="3">
        <v>163.071</v>
      </c>
      <c r="G34" s="3">
        <v>1.1000000000000001</v>
      </c>
      <c r="H34" s="3">
        <v>163.411</v>
      </c>
      <c r="I34" s="4" t="s">
        <v>168</v>
      </c>
      <c r="J34" s="3">
        <v>163.411</v>
      </c>
      <c r="K34" s="3" t="s">
        <v>116</v>
      </c>
      <c r="L34" s="3">
        <f t="shared" si="2"/>
        <v>-2.66</v>
      </c>
      <c r="M34" s="3">
        <v>0</v>
      </c>
      <c r="N34" s="13">
        <f t="shared" si="3"/>
        <v>-4.2324488372097671</v>
      </c>
      <c r="O34" s="12">
        <f t="shared" si="4"/>
        <v>-311.02369200000106</v>
      </c>
    </row>
    <row r="35" spans="1:15" x14ac:dyDescent="0.25">
      <c r="A35" s="3">
        <v>197857439</v>
      </c>
      <c r="B35" s="4" t="s">
        <v>178</v>
      </c>
      <c r="C35" s="3" t="s">
        <v>96</v>
      </c>
      <c r="D35" s="3">
        <v>0.57999999999999996</v>
      </c>
      <c r="E35" s="3" t="s">
        <v>167</v>
      </c>
      <c r="F35" s="3">
        <v>163.46899999999999</v>
      </c>
      <c r="G35" s="3">
        <v>1.98</v>
      </c>
      <c r="H35" s="3">
        <v>163.411</v>
      </c>
      <c r="I35" s="4" t="s">
        <v>168</v>
      </c>
      <c r="J35" s="3">
        <v>163.411</v>
      </c>
      <c r="K35" s="3" t="s">
        <v>118</v>
      </c>
      <c r="L35" s="3">
        <f t="shared" si="2"/>
        <v>-4.0599999999999996</v>
      </c>
      <c r="M35" s="3">
        <v>0</v>
      </c>
      <c r="N35" s="13">
        <f t="shared" si="3"/>
        <v>146.0328505116257</v>
      </c>
      <c r="O35" s="12">
        <f t="shared" si="4"/>
        <v>-322.22746800000306</v>
      </c>
    </row>
    <row r="36" spans="1:15" x14ac:dyDescent="0.25">
      <c r="A36" s="3">
        <v>198071393</v>
      </c>
      <c r="B36" s="4" t="s">
        <v>179</v>
      </c>
      <c r="C36" s="3" t="s">
        <v>96</v>
      </c>
      <c r="D36" s="3">
        <v>0.86</v>
      </c>
      <c r="E36" s="3" t="s">
        <v>167</v>
      </c>
      <c r="F36" s="3">
        <v>163.87799999999999</v>
      </c>
      <c r="G36" s="3">
        <v>3.57</v>
      </c>
      <c r="H36" s="3">
        <v>163.411</v>
      </c>
      <c r="I36" s="4" t="s">
        <v>168</v>
      </c>
      <c r="J36" s="3">
        <v>163.411</v>
      </c>
      <c r="K36" s="3" t="s">
        <v>120</v>
      </c>
      <c r="L36" s="3">
        <f t="shared" si="2"/>
        <v>-6.02</v>
      </c>
      <c r="M36" s="3">
        <v>0</v>
      </c>
      <c r="N36" s="13">
        <f t="shared" si="3"/>
        <v>448.89091199999206</v>
      </c>
      <c r="O36" s="12">
        <f t="shared" si="4"/>
        <v>-245.42611200000928</v>
      </c>
    </row>
    <row r="37" spans="1:15" x14ac:dyDescent="0.25">
      <c r="A37" s="1">
        <v>198737565</v>
      </c>
      <c r="B37" s="2" t="s">
        <v>180</v>
      </c>
      <c r="C37" s="1" t="s">
        <v>96</v>
      </c>
      <c r="D37" s="3">
        <v>1.3</v>
      </c>
      <c r="E37" s="1" t="s">
        <v>167</v>
      </c>
      <c r="F37" s="1">
        <v>164.28899999999999</v>
      </c>
      <c r="G37" s="1">
        <v>6.43</v>
      </c>
      <c r="H37" s="1">
        <v>163.411</v>
      </c>
      <c r="I37" s="2" t="s">
        <v>168</v>
      </c>
      <c r="J37" s="1">
        <v>163.411</v>
      </c>
      <c r="K37" s="1" t="s">
        <v>151</v>
      </c>
      <c r="L37" s="3">
        <f t="shared" si="2"/>
        <v>-9.1</v>
      </c>
      <c r="M37" s="1">
        <v>0</v>
      </c>
      <c r="N37" s="13">
        <f t="shared" si="3"/>
        <v>1031.514609767431</v>
      </c>
      <c r="O37" s="12">
        <f t="shared" si="4"/>
        <v>-18.034380000012888</v>
      </c>
    </row>
    <row r="38" spans="1:15" x14ac:dyDescent="0.25">
      <c r="D38" s="26">
        <f>SUM(D25:D37)</f>
        <v>3.87</v>
      </c>
      <c r="F38" s="3">
        <v>164.31</v>
      </c>
      <c r="G38" s="26">
        <f>SUM(G25:G37)</f>
        <v>14.12</v>
      </c>
      <c r="N38" s="22">
        <f>SUM(N25:N37)</f>
        <v>1022.6087999999779</v>
      </c>
      <c r="O38" s="27">
        <f>SUM(O25:O37)</f>
        <v>-2101.817808000028</v>
      </c>
    </row>
    <row r="39" spans="1:15" x14ac:dyDescent="0.25">
      <c r="D39" s="8">
        <f>D38/G38</f>
        <v>0.27407932011331448</v>
      </c>
    </row>
    <row r="40" spans="1:15" x14ac:dyDescent="0.25">
      <c r="A40" t="s">
        <v>81</v>
      </c>
      <c r="D40" s="22">
        <f>D38*400*O24</f>
        <v>1022.6088</v>
      </c>
      <c r="J40" s="15">
        <f>((O38/D38/1000/O24*-1)+(D40/D38/1000/O24)-F38)*-1</f>
        <v>163.08786046511628</v>
      </c>
    </row>
    <row r="41" spans="1:15" x14ac:dyDescent="0.25">
      <c r="A41" t="s">
        <v>60</v>
      </c>
      <c r="J41" s="12">
        <f>(F37-J40)*100</f>
        <v>120.11395348837084</v>
      </c>
    </row>
    <row r="42" spans="1:15" x14ac:dyDescent="0.25">
      <c r="A42" t="s">
        <v>82</v>
      </c>
      <c r="O42" s="17">
        <f>(F25-F38)*100</f>
        <v>-496.50000000000034</v>
      </c>
    </row>
    <row r="45" spans="1:15" x14ac:dyDescent="0.25">
      <c r="A45" s="18" t="s">
        <v>122</v>
      </c>
    </row>
    <row r="46" spans="1:15" x14ac:dyDescent="0.25">
      <c r="O46">
        <v>0.66059999999999997</v>
      </c>
    </row>
    <row r="47" spans="1:15" x14ac:dyDescent="0.25">
      <c r="A47" s="3">
        <v>192801316</v>
      </c>
      <c r="B47" s="4" t="s">
        <v>166</v>
      </c>
      <c r="C47" s="3" t="s">
        <v>96</v>
      </c>
      <c r="D47" s="1">
        <v>0.01</v>
      </c>
      <c r="E47" s="3" t="s">
        <v>167</v>
      </c>
      <c r="F47" s="3">
        <v>159.345</v>
      </c>
      <c r="G47" s="3">
        <v>0.01</v>
      </c>
      <c r="H47" s="3">
        <v>163.411</v>
      </c>
      <c r="I47" s="4" t="s">
        <v>168</v>
      </c>
      <c r="J47" s="3">
        <v>163.411</v>
      </c>
      <c r="K47" s="3" t="s">
        <v>98</v>
      </c>
      <c r="L47" s="3">
        <f t="shared" ref="L47:L59" si="5">D47*-7</f>
        <v>-7.0000000000000007E-2</v>
      </c>
      <c r="M47" s="3">
        <v>0</v>
      </c>
      <c r="N47" s="13">
        <f>(F47-$J$62)*D47*1000*$O$46</f>
        <v>-25.501661471999974</v>
      </c>
      <c r="O47" s="12">
        <f>(F47-$F$60)*D47*1000*$O$46</f>
        <v>-32.798790000000018</v>
      </c>
    </row>
    <row r="48" spans="1:15" x14ac:dyDescent="0.25">
      <c r="A48" s="1">
        <v>193362165</v>
      </c>
      <c r="B48" s="2" t="s">
        <v>169</v>
      </c>
      <c r="C48" s="1" t="s">
        <v>96</v>
      </c>
      <c r="D48" s="1">
        <v>0.02</v>
      </c>
      <c r="E48" s="1" t="s">
        <v>167</v>
      </c>
      <c r="F48" s="1">
        <v>159.75</v>
      </c>
      <c r="G48" s="1">
        <v>0.01</v>
      </c>
      <c r="H48" s="1">
        <v>163.411</v>
      </c>
      <c r="I48" s="2" t="s">
        <v>168</v>
      </c>
      <c r="J48" s="1">
        <v>163.411</v>
      </c>
      <c r="K48" s="1" t="s">
        <v>100</v>
      </c>
      <c r="L48" s="3">
        <f t="shared" si="5"/>
        <v>-0.14000000000000001</v>
      </c>
      <c r="M48" s="1">
        <v>0</v>
      </c>
      <c r="N48" s="13">
        <f t="shared" ref="N48:N59" si="6">(F48-$J$62)*D48*1000*$O$46</f>
        <v>-45.652462943999922</v>
      </c>
      <c r="O48" s="12">
        <f t="shared" ref="O48:O59" si="7">(F48-$F$60)*D48*1000*$O$46</f>
        <v>-60.246720000000025</v>
      </c>
    </row>
    <row r="49" spans="1:15" x14ac:dyDescent="0.25">
      <c r="A49" s="3">
        <v>194069198</v>
      </c>
      <c r="B49" s="4" t="s">
        <v>170</v>
      </c>
      <c r="C49" s="3" t="s">
        <v>96</v>
      </c>
      <c r="D49" s="1">
        <v>0.03</v>
      </c>
      <c r="E49" s="3" t="s">
        <v>167</v>
      </c>
      <c r="F49" s="3">
        <v>160.15799999999999</v>
      </c>
      <c r="G49" s="3">
        <v>0.02</v>
      </c>
      <c r="H49" s="3">
        <v>163.411</v>
      </c>
      <c r="I49" s="4" t="s">
        <v>168</v>
      </c>
      <c r="J49" s="3">
        <v>163.411</v>
      </c>
      <c r="K49" s="3" t="s">
        <v>102</v>
      </c>
      <c r="L49" s="3">
        <f t="shared" si="5"/>
        <v>-0.21</v>
      </c>
      <c r="M49" s="3">
        <v>0</v>
      </c>
      <c r="N49" s="13">
        <f t="shared" si="6"/>
        <v>-60.39295041600014</v>
      </c>
      <c r="O49" s="12">
        <f t="shared" si="7"/>
        <v>-82.284336000000295</v>
      </c>
    </row>
    <row r="50" spans="1:15" x14ac:dyDescent="0.25">
      <c r="A50" s="1">
        <v>194359383</v>
      </c>
      <c r="B50" s="2" t="s">
        <v>171</v>
      </c>
      <c r="C50" s="1" t="s">
        <v>96</v>
      </c>
      <c r="D50" s="1">
        <v>0.04</v>
      </c>
      <c r="E50" s="1" t="s">
        <v>167</v>
      </c>
      <c r="F50" s="1">
        <v>160.571</v>
      </c>
      <c r="G50" s="1">
        <v>0.03</v>
      </c>
      <c r="H50" s="1">
        <v>163.411</v>
      </c>
      <c r="I50" s="2" t="s">
        <v>168</v>
      </c>
      <c r="J50" s="1">
        <v>163.411</v>
      </c>
      <c r="K50" s="1" t="s">
        <v>104</v>
      </c>
      <c r="L50" s="3">
        <f t="shared" si="5"/>
        <v>-0.28000000000000003</v>
      </c>
      <c r="M50" s="1">
        <v>0</v>
      </c>
      <c r="N50" s="13">
        <f t="shared" si="6"/>
        <v>-69.610821887999904</v>
      </c>
      <c r="O50" s="12">
        <f t="shared" si="7"/>
        <v>-98.79933600000011</v>
      </c>
    </row>
    <row r="51" spans="1:15" x14ac:dyDescent="0.25">
      <c r="A51" s="3">
        <v>194577217</v>
      </c>
      <c r="B51" s="4" t="s">
        <v>172</v>
      </c>
      <c r="C51" s="3" t="s">
        <v>96</v>
      </c>
      <c r="D51" s="1">
        <v>7.0000000000000007E-2</v>
      </c>
      <c r="E51" s="3" t="s">
        <v>167</v>
      </c>
      <c r="F51" s="3">
        <v>160.97399999999999</v>
      </c>
      <c r="G51" s="3">
        <v>0.06</v>
      </c>
      <c r="H51" s="3">
        <v>163.411</v>
      </c>
      <c r="I51" s="4" t="s">
        <v>168</v>
      </c>
      <c r="J51" s="3">
        <v>163.411</v>
      </c>
      <c r="K51" s="3" t="s">
        <v>106</v>
      </c>
      <c r="L51" s="3">
        <f t="shared" si="5"/>
        <v>-0.49000000000000005</v>
      </c>
      <c r="M51" s="3">
        <v>0</v>
      </c>
      <c r="N51" s="13">
        <f t="shared" si="6"/>
        <v>-103.18341230400021</v>
      </c>
      <c r="O51" s="12">
        <f t="shared" si="7"/>
        <v>-154.26331200000061</v>
      </c>
    </row>
    <row r="52" spans="1:15" x14ac:dyDescent="0.25">
      <c r="A52" s="1">
        <v>195671004</v>
      </c>
      <c r="B52" s="2" t="s">
        <v>173</v>
      </c>
      <c r="C52" s="1" t="s">
        <v>96</v>
      </c>
      <c r="D52" s="1">
        <v>0.1</v>
      </c>
      <c r="E52" s="1" t="s">
        <v>167</v>
      </c>
      <c r="F52" s="1">
        <v>161.38</v>
      </c>
      <c r="G52" s="1">
        <v>0.1</v>
      </c>
      <c r="H52" s="1">
        <v>163.411</v>
      </c>
      <c r="I52" s="2" t="s">
        <v>168</v>
      </c>
      <c r="J52" s="1">
        <v>163.411</v>
      </c>
      <c r="K52" s="1" t="s">
        <v>108</v>
      </c>
      <c r="L52" s="3">
        <f t="shared" si="5"/>
        <v>-0.70000000000000007</v>
      </c>
      <c r="M52" s="1">
        <v>0</v>
      </c>
      <c r="N52" s="13">
        <f t="shared" si="6"/>
        <v>-120.58451471999994</v>
      </c>
      <c r="O52" s="12">
        <f t="shared" si="7"/>
        <v>-193.55580000000043</v>
      </c>
    </row>
    <row r="53" spans="1:15" x14ac:dyDescent="0.25">
      <c r="A53" s="3">
        <v>196143622</v>
      </c>
      <c r="B53" s="4" t="s">
        <v>174</v>
      </c>
      <c r="C53" s="3" t="s">
        <v>96</v>
      </c>
      <c r="D53" s="3">
        <v>0.17</v>
      </c>
      <c r="E53" s="3" t="s">
        <v>167</v>
      </c>
      <c r="F53" s="3">
        <v>161.78</v>
      </c>
      <c r="G53" s="3">
        <v>0.19</v>
      </c>
      <c r="H53" s="3">
        <v>163.411</v>
      </c>
      <c r="I53" s="4" t="s">
        <v>168</v>
      </c>
      <c r="J53" s="3">
        <v>163.411</v>
      </c>
      <c r="K53" s="3" t="s">
        <v>110</v>
      </c>
      <c r="L53" s="3">
        <f t="shared" si="5"/>
        <v>-1.1900000000000002</v>
      </c>
      <c r="M53" s="3">
        <v>0</v>
      </c>
      <c r="N53" s="13">
        <f t="shared" si="6"/>
        <v>-160.07287502399925</v>
      </c>
      <c r="O53" s="12">
        <f t="shared" si="7"/>
        <v>-284.1240600000001</v>
      </c>
    </row>
    <row r="54" spans="1:15" x14ac:dyDescent="0.25">
      <c r="A54" s="3">
        <v>196989741</v>
      </c>
      <c r="B54" s="4" t="s">
        <v>175</v>
      </c>
      <c r="C54" s="3" t="s">
        <v>96</v>
      </c>
      <c r="D54" s="3">
        <v>0.27</v>
      </c>
      <c r="E54" s="3" t="s">
        <v>167</v>
      </c>
      <c r="F54" s="3">
        <v>162.18199999999999</v>
      </c>
      <c r="G54" s="11">
        <v>0.01</v>
      </c>
      <c r="H54" s="3">
        <v>163.411</v>
      </c>
      <c r="I54" s="4" t="s">
        <v>168</v>
      </c>
      <c r="J54" s="3">
        <v>163.411</v>
      </c>
      <c r="K54" s="3" t="s">
        <v>112</v>
      </c>
      <c r="L54" s="3">
        <f t="shared" si="5"/>
        <v>-1.8900000000000001</v>
      </c>
      <c r="M54" s="3">
        <v>0</v>
      </c>
      <c r="N54" s="13">
        <f t="shared" si="6"/>
        <v>-182.53186574400112</v>
      </c>
      <c r="O54" s="12">
        <f t="shared" si="7"/>
        <v>-379.55433600000259</v>
      </c>
    </row>
    <row r="55" spans="1:15" x14ac:dyDescent="0.25">
      <c r="A55" s="3">
        <v>197565463</v>
      </c>
      <c r="B55" s="4" t="s">
        <v>176</v>
      </c>
      <c r="C55" s="3" t="s">
        <v>96</v>
      </c>
      <c r="D55" s="3">
        <v>0.43</v>
      </c>
      <c r="E55" s="3" t="s">
        <v>167</v>
      </c>
      <c r="F55" s="3">
        <v>162.59100000000001</v>
      </c>
      <c r="G55" s="3">
        <v>0.61</v>
      </c>
      <c r="H55" s="3">
        <v>163.411</v>
      </c>
      <c r="I55" s="4" t="s">
        <v>168</v>
      </c>
      <c r="J55" s="3">
        <v>163.411</v>
      </c>
      <c r="K55" s="3" t="s">
        <v>114</v>
      </c>
      <c r="L55" s="3">
        <f t="shared" si="5"/>
        <v>-3.01</v>
      </c>
      <c r="M55" s="3">
        <v>0</v>
      </c>
      <c r="N55" s="13">
        <f t="shared" si="6"/>
        <v>-174.51917529599606</v>
      </c>
      <c r="O55" s="12">
        <f t="shared" si="7"/>
        <v>-488.2957019999983</v>
      </c>
    </row>
    <row r="56" spans="1:15" x14ac:dyDescent="0.25">
      <c r="A56" s="3">
        <v>197668872</v>
      </c>
      <c r="B56" s="4" t="s">
        <v>177</v>
      </c>
      <c r="C56" s="3" t="s">
        <v>96</v>
      </c>
      <c r="D56" s="3">
        <v>0.69</v>
      </c>
      <c r="E56" s="3" t="s">
        <v>167</v>
      </c>
      <c r="F56" s="3">
        <v>163.071</v>
      </c>
      <c r="G56" s="3">
        <v>1.1000000000000001</v>
      </c>
      <c r="H56" s="3">
        <v>163.411</v>
      </c>
      <c r="I56" s="4" t="s">
        <v>168</v>
      </c>
      <c r="J56" s="3">
        <v>163.411</v>
      </c>
      <c r="K56" s="3" t="s">
        <v>116</v>
      </c>
      <c r="L56" s="3">
        <f t="shared" si="5"/>
        <v>-4.83</v>
      </c>
      <c r="M56" s="3">
        <v>0</v>
      </c>
      <c r="N56" s="13">
        <f t="shared" si="6"/>
        <v>-61.251677567998371</v>
      </c>
      <c r="O56" s="12">
        <f t="shared" si="7"/>
        <v>-564.75354600000185</v>
      </c>
    </row>
    <row r="57" spans="1:15" x14ac:dyDescent="0.25">
      <c r="A57" s="3">
        <v>197857439</v>
      </c>
      <c r="B57" s="4" t="s">
        <v>178</v>
      </c>
      <c r="C57" s="3" t="s">
        <v>96</v>
      </c>
      <c r="D57" s="3">
        <v>1.1000000000000001</v>
      </c>
      <c r="E57" s="3" t="s">
        <v>167</v>
      </c>
      <c r="F57" s="3">
        <v>163.46899999999999</v>
      </c>
      <c r="G57" s="3">
        <v>1.98</v>
      </c>
      <c r="H57" s="3">
        <v>163.411</v>
      </c>
      <c r="I57" s="4" t="s">
        <v>168</v>
      </c>
      <c r="J57" s="3">
        <v>163.411</v>
      </c>
      <c r="K57" s="3" t="s">
        <v>118</v>
      </c>
      <c r="L57" s="3">
        <f t="shared" si="5"/>
        <v>-7.7000000000000011</v>
      </c>
      <c r="M57" s="3">
        <v>0</v>
      </c>
      <c r="N57" s="13">
        <f t="shared" si="6"/>
        <v>191.56307807999977</v>
      </c>
      <c r="O57" s="12">
        <f t="shared" si="7"/>
        <v>-611.12106000000597</v>
      </c>
    </row>
    <row r="58" spans="1:15" x14ac:dyDescent="0.25">
      <c r="A58" s="3">
        <v>198071393</v>
      </c>
      <c r="B58" s="4" t="s">
        <v>179</v>
      </c>
      <c r="C58" s="3" t="s">
        <v>96</v>
      </c>
      <c r="D58" s="3">
        <v>1.76</v>
      </c>
      <c r="E58" s="3" t="s">
        <v>167</v>
      </c>
      <c r="F58" s="3">
        <v>163.87799999999999</v>
      </c>
      <c r="G58" s="3">
        <v>3.57</v>
      </c>
      <c r="H58" s="3">
        <v>163.411</v>
      </c>
      <c r="I58" s="4" t="s">
        <v>168</v>
      </c>
      <c r="J58" s="3">
        <v>163.411</v>
      </c>
      <c r="K58" s="3" t="s">
        <v>120</v>
      </c>
      <c r="L58" s="3">
        <f t="shared" si="5"/>
        <v>-12.32</v>
      </c>
      <c r="M58" s="3">
        <v>0</v>
      </c>
      <c r="N58" s="13">
        <f t="shared" si="6"/>
        <v>782.02722892799011</v>
      </c>
      <c r="O58" s="12">
        <f t="shared" si="7"/>
        <v>-502.26739200001902</v>
      </c>
    </row>
    <row r="59" spans="1:15" x14ac:dyDescent="0.25">
      <c r="A59" s="1">
        <v>198737565</v>
      </c>
      <c r="B59" s="2" t="s">
        <v>180</v>
      </c>
      <c r="C59" s="1" t="s">
        <v>96</v>
      </c>
      <c r="D59" s="3">
        <v>2.81</v>
      </c>
      <c r="E59" s="1" t="s">
        <v>167</v>
      </c>
      <c r="F59" s="1">
        <v>164.28899999999999</v>
      </c>
      <c r="G59" s="1">
        <v>6.43</v>
      </c>
      <c r="H59" s="1">
        <v>163.411</v>
      </c>
      <c r="I59" s="2" t="s">
        <v>168</v>
      </c>
      <c r="J59" s="1">
        <v>163.411</v>
      </c>
      <c r="K59" s="1" t="s">
        <v>151</v>
      </c>
      <c r="L59" s="3">
        <f t="shared" si="5"/>
        <v>-19.670000000000002</v>
      </c>
      <c r="M59" s="1">
        <v>0</v>
      </c>
      <c r="N59" s="13">
        <f t="shared" si="6"/>
        <v>2011.5111103679869</v>
      </c>
      <c r="O59" s="12">
        <f t="shared" si="7"/>
        <v>-38.982006000027852</v>
      </c>
    </row>
    <row r="60" spans="1:15" x14ac:dyDescent="0.25">
      <c r="D60" s="26">
        <f>SUM(D47:D59)</f>
        <v>7.5</v>
      </c>
      <c r="F60" s="3">
        <v>164.31</v>
      </c>
      <c r="G60" s="26">
        <f>SUM(G47:G59)</f>
        <v>14.12</v>
      </c>
      <c r="N60" s="22">
        <f>SUM(N47:N59)</f>
        <v>1981.7999999999818</v>
      </c>
      <c r="O60" s="27">
        <f>SUM(O47:O59)</f>
        <v>-3491.046396000057</v>
      </c>
    </row>
    <row r="61" spans="1:15" x14ac:dyDescent="0.25">
      <c r="D61" s="8">
        <f>D60/G60</f>
        <v>0.53116147308781869</v>
      </c>
    </row>
    <row r="62" spans="1:15" x14ac:dyDescent="0.25">
      <c r="A62" t="s">
        <v>81</v>
      </c>
      <c r="D62" s="22">
        <f>D60*400*O46</f>
        <v>1981.8</v>
      </c>
      <c r="J62" s="15">
        <f>((O60/D60/1000/O46*-1)+(D62/D60/1000/O46)-F60)*-1</f>
        <v>163.20537866666666</v>
      </c>
    </row>
    <row r="63" spans="1:15" x14ac:dyDescent="0.25">
      <c r="A63" t="s">
        <v>60</v>
      </c>
      <c r="J63" s="12">
        <f>(F59-J62)*100</f>
        <v>108.36213333333262</v>
      </c>
    </row>
    <row r="64" spans="1:15" x14ac:dyDescent="0.25">
      <c r="A64" t="s">
        <v>82</v>
      </c>
      <c r="O64" s="17">
        <f>(F47-F60)*100</f>
        <v>-496.50000000000034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1"/>
  <sheetViews>
    <sheetView topLeftCell="A40" workbookViewId="0">
      <selection activeCell="N24" sqref="N24"/>
    </sheetView>
  </sheetViews>
  <sheetFormatPr defaultRowHeight="15" x14ac:dyDescent="0.25"/>
  <sheetData>
    <row r="2" spans="1:15" x14ac:dyDescent="0.25">
      <c r="O2">
        <v>0.66300000000000003</v>
      </c>
    </row>
    <row r="3" spans="1:15" x14ac:dyDescent="0.25">
      <c r="A3" s="3">
        <v>196656325</v>
      </c>
      <c r="B3" s="4" t="s">
        <v>181</v>
      </c>
      <c r="C3" s="3" t="s">
        <v>96</v>
      </c>
      <c r="D3" s="3">
        <v>0.01</v>
      </c>
      <c r="E3" s="3" t="s">
        <v>182</v>
      </c>
      <c r="F3" s="3">
        <v>184.71899999999999</v>
      </c>
      <c r="G3" s="3">
        <v>0</v>
      </c>
      <c r="H3" s="3">
        <v>187.56</v>
      </c>
      <c r="I3" s="4" t="s">
        <v>183</v>
      </c>
      <c r="J3" s="3">
        <v>187.56</v>
      </c>
      <c r="K3" s="3" t="s">
        <v>98</v>
      </c>
      <c r="L3" s="3">
        <f t="shared" ref="L3:L14" si="0">D3*-7</f>
        <v>-7.0000000000000007E-2</v>
      </c>
      <c r="M3" s="3">
        <v>0</v>
      </c>
      <c r="N3" s="3">
        <v>-18.88</v>
      </c>
      <c r="O3" s="12">
        <f>(F3-$F$15)*D3*1000*$O$2</f>
        <v>-23.742030000000117</v>
      </c>
    </row>
    <row r="4" spans="1:15" x14ac:dyDescent="0.25">
      <c r="A4" s="1">
        <v>196720590</v>
      </c>
      <c r="B4" s="2" t="s">
        <v>184</v>
      </c>
      <c r="C4" s="1" t="s">
        <v>96</v>
      </c>
      <c r="D4" s="1">
        <v>0.01</v>
      </c>
      <c r="E4" s="1" t="s">
        <v>182</v>
      </c>
      <c r="F4" s="1">
        <v>185.02500000000001</v>
      </c>
      <c r="G4" s="1">
        <v>0</v>
      </c>
      <c r="H4" s="1">
        <v>187.56</v>
      </c>
      <c r="I4" s="2" t="s">
        <v>183</v>
      </c>
      <c r="J4" s="1">
        <v>187.56</v>
      </c>
      <c r="K4" s="1" t="s">
        <v>100</v>
      </c>
      <c r="L4" s="3">
        <f t="shared" si="0"/>
        <v>-7.0000000000000007E-2</v>
      </c>
      <c r="M4" s="1">
        <v>0</v>
      </c>
      <c r="N4" s="1">
        <v>-16.850000000000001</v>
      </c>
      <c r="O4" s="12">
        <f t="shared" ref="O4:O14" si="1">(F4-$F$15)*D4*1000*$O$2</f>
        <v>-21.713250000000038</v>
      </c>
    </row>
    <row r="5" spans="1:15" x14ac:dyDescent="0.25">
      <c r="A5" s="3">
        <v>196915778</v>
      </c>
      <c r="B5" s="4" t="s">
        <v>185</v>
      </c>
      <c r="C5" s="3" t="s">
        <v>96</v>
      </c>
      <c r="D5" s="3">
        <v>0.01</v>
      </c>
      <c r="E5" s="3" t="s">
        <v>182</v>
      </c>
      <c r="F5" s="3">
        <v>185.375</v>
      </c>
      <c r="G5" s="3">
        <v>0</v>
      </c>
      <c r="H5" s="3">
        <v>187.56</v>
      </c>
      <c r="I5" s="4" t="s">
        <v>183</v>
      </c>
      <c r="J5" s="3">
        <v>187.56</v>
      </c>
      <c r="K5" s="3" t="s">
        <v>102</v>
      </c>
      <c r="L5" s="3">
        <f t="shared" si="0"/>
        <v>-7.0000000000000007E-2</v>
      </c>
      <c r="M5" s="3">
        <v>0</v>
      </c>
      <c r="N5" s="3">
        <v>-14.52</v>
      </c>
      <c r="O5" s="12">
        <f t="shared" si="1"/>
        <v>-19.392750000000078</v>
      </c>
    </row>
    <row r="6" spans="1:15" x14ac:dyDescent="0.25">
      <c r="A6" s="3">
        <v>197008867</v>
      </c>
      <c r="B6" s="4" t="s">
        <v>186</v>
      </c>
      <c r="C6" s="3" t="s">
        <v>96</v>
      </c>
      <c r="D6" s="3">
        <v>0.03</v>
      </c>
      <c r="E6" s="3" t="s">
        <v>182</v>
      </c>
      <c r="F6" s="3">
        <v>185.68100000000001</v>
      </c>
      <c r="G6" s="3">
        <v>0</v>
      </c>
      <c r="H6" s="3">
        <v>187.56</v>
      </c>
      <c r="I6" s="4" t="s">
        <v>183</v>
      </c>
      <c r="J6" s="3">
        <v>187.56</v>
      </c>
      <c r="K6" s="3" t="s">
        <v>104</v>
      </c>
      <c r="L6" s="3">
        <f t="shared" si="0"/>
        <v>-0.21</v>
      </c>
      <c r="M6" s="3">
        <v>0</v>
      </c>
      <c r="N6" s="3">
        <v>-37.450000000000003</v>
      </c>
      <c r="O6" s="12">
        <f t="shared" si="1"/>
        <v>-52.091909999999999</v>
      </c>
    </row>
    <row r="7" spans="1:15" x14ac:dyDescent="0.25">
      <c r="A7" s="3">
        <v>197310675</v>
      </c>
      <c r="B7" s="4" t="s">
        <v>187</v>
      </c>
      <c r="C7" s="3" t="s">
        <v>96</v>
      </c>
      <c r="D7" s="3">
        <v>0.06</v>
      </c>
      <c r="E7" s="3" t="s">
        <v>182</v>
      </c>
      <c r="F7" s="3">
        <v>185.982</v>
      </c>
      <c r="G7" s="3">
        <v>0</v>
      </c>
      <c r="H7" s="3">
        <v>187.56</v>
      </c>
      <c r="I7" s="4" t="s">
        <v>183</v>
      </c>
      <c r="J7" s="3">
        <v>187.56</v>
      </c>
      <c r="K7" s="3" t="s">
        <v>106</v>
      </c>
      <c r="L7" s="3">
        <f t="shared" si="0"/>
        <v>-0.42</v>
      </c>
      <c r="M7" s="3">
        <v>0</v>
      </c>
      <c r="N7" s="3">
        <v>-62.91</v>
      </c>
      <c r="O7" s="12">
        <f t="shared" si="1"/>
        <v>-92.21004000000049</v>
      </c>
    </row>
    <row r="8" spans="1:15" x14ac:dyDescent="0.25">
      <c r="A8" s="3">
        <v>197371927</v>
      </c>
      <c r="B8" s="4" t="s">
        <v>188</v>
      </c>
      <c r="C8" s="3" t="s">
        <v>96</v>
      </c>
      <c r="D8" s="3">
        <v>0.1</v>
      </c>
      <c r="E8" s="3" t="s">
        <v>182</v>
      </c>
      <c r="F8" s="3">
        <v>186.297</v>
      </c>
      <c r="G8" s="3">
        <v>0</v>
      </c>
      <c r="H8" s="3">
        <v>187.56</v>
      </c>
      <c r="I8" s="4" t="s">
        <v>183</v>
      </c>
      <c r="J8" s="3">
        <v>187.56</v>
      </c>
      <c r="K8" s="3" t="s">
        <v>108</v>
      </c>
      <c r="L8" s="3">
        <f t="shared" si="0"/>
        <v>-0.70000000000000007</v>
      </c>
      <c r="M8" s="3">
        <v>0</v>
      </c>
      <c r="N8" s="3">
        <v>-83.92</v>
      </c>
      <c r="O8" s="12">
        <f t="shared" si="1"/>
        <v>-132.79890000000097</v>
      </c>
    </row>
    <row r="9" spans="1:15" x14ac:dyDescent="0.25">
      <c r="A9" s="3">
        <v>197563110</v>
      </c>
      <c r="B9" s="4" t="s">
        <v>189</v>
      </c>
      <c r="C9" s="3" t="s">
        <v>96</v>
      </c>
      <c r="D9" s="3">
        <v>0.19</v>
      </c>
      <c r="E9" s="3" t="s">
        <v>182</v>
      </c>
      <c r="F9" s="3">
        <v>186.59800000000001</v>
      </c>
      <c r="G9" s="3">
        <v>0</v>
      </c>
      <c r="H9" s="3">
        <v>187.56</v>
      </c>
      <c r="I9" s="4" t="s">
        <v>183</v>
      </c>
      <c r="J9" s="3">
        <v>187.56</v>
      </c>
      <c r="K9" s="3" t="s">
        <v>110</v>
      </c>
      <c r="L9" s="3">
        <f t="shared" si="0"/>
        <v>-1.33</v>
      </c>
      <c r="M9" s="3">
        <v>0</v>
      </c>
      <c r="N9" s="3">
        <v>-121.45</v>
      </c>
      <c r="O9" s="12">
        <f t="shared" si="1"/>
        <v>-214.40093999999979</v>
      </c>
    </row>
    <row r="10" spans="1:15" x14ac:dyDescent="0.25">
      <c r="A10" s="3">
        <v>197667838</v>
      </c>
      <c r="B10" s="4" t="s">
        <v>190</v>
      </c>
      <c r="C10" s="3" t="s">
        <v>96</v>
      </c>
      <c r="D10" s="3">
        <v>0.34</v>
      </c>
      <c r="E10" s="3" t="s">
        <v>182</v>
      </c>
      <c r="F10" s="3">
        <v>186.965</v>
      </c>
      <c r="G10" s="3">
        <v>0</v>
      </c>
      <c r="H10" s="3">
        <v>187.56</v>
      </c>
      <c r="I10" s="4" t="s">
        <v>183</v>
      </c>
      <c r="J10" s="3">
        <v>187.56</v>
      </c>
      <c r="K10" s="3" t="s">
        <v>112</v>
      </c>
      <c r="L10" s="3">
        <f t="shared" si="0"/>
        <v>-2.3800000000000003</v>
      </c>
      <c r="M10" s="3">
        <v>0</v>
      </c>
      <c r="N10" s="3">
        <v>-134.43</v>
      </c>
      <c r="O10" s="12">
        <f t="shared" si="1"/>
        <v>-300.93570000000187</v>
      </c>
    </row>
    <row r="11" spans="1:15" x14ac:dyDescent="0.25">
      <c r="A11" s="3">
        <v>197675860</v>
      </c>
      <c r="B11" s="4" t="s">
        <v>191</v>
      </c>
      <c r="C11" s="3" t="s">
        <v>96</v>
      </c>
      <c r="D11" s="3">
        <v>0.61</v>
      </c>
      <c r="E11" s="3" t="s">
        <v>182</v>
      </c>
      <c r="F11" s="3">
        <v>187.27</v>
      </c>
      <c r="G11" s="3">
        <v>0</v>
      </c>
      <c r="H11" s="3">
        <v>187.56</v>
      </c>
      <c r="I11" s="4" t="s">
        <v>183</v>
      </c>
      <c r="J11" s="3">
        <v>187.56</v>
      </c>
      <c r="K11" s="3" t="s">
        <v>114</v>
      </c>
      <c r="L11" s="3">
        <f t="shared" si="0"/>
        <v>-4.2699999999999996</v>
      </c>
      <c r="M11" s="3">
        <v>0</v>
      </c>
      <c r="N11" s="3">
        <v>-117.54</v>
      </c>
      <c r="O11" s="12">
        <f t="shared" si="1"/>
        <v>-416.56290000000047</v>
      </c>
    </row>
    <row r="12" spans="1:15" x14ac:dyDescent="0.25">
      <c r="A12" s="3">
        <v>197750067</v>
      </c>
      <c r="B12" s="4" t="s">
        <v>192</v>
      </c>
      <c r="C12" s="3" t="s">
        <v>96</v>
      </c>
      <c r="D12" s="3">
        <v>1.1000000000000001</v>
      </c>
      <c r="E12" s="3" t="s">
        <v>182</v>
      </c>
      <c r="F12" s="3">
        <v>187.62200000000001</v>
      </c>
      <c r="G12" s="3">
        <v>0</v>
      </c>
      <c r="H12" s="3">
        <v>187.56</v>
      </c>
      <c r="I12" s="4" t="s">
        <v>183</v>
      </c>
      <c r="J12" s="3">
        <v>187.56</v>
      </c>
      <c r="K12" s="3" t="s">
        <v>116</v>
      </c>
      <c r="L12" s="3">
        <f t="shared" si="0"/>
        <v>-7.7000000000000011</v>
      </c>
      <c r="M12" s="3">
        <v>0</v>
      </c>
      <c r="N12" s="11">
        <v>45.31</v>
      </c>
      <c r="O12" s="12">
        <f t="shared" si="1"/>
        <v>-494.46539999999806</v>
      </c>
    </row>
    <row r="13" spans="1:15" x14ac:dyDescent="0.25">
      <c r="A13" s="3">
        <v>197787343</v>
      </c>
      <c r="B13" s="4" t="s">
        <v>193</v>
      </c>
      <c r="C13" s="3" t="s">
        <v>96</v>
      </c>
      <c r="D13" s="3">
        <v>1.98</v>
      </c>
      <c r="E13" s="3" t="s">
        <v>182</v>
      </c>
      <c r="F13" s="3">
        <v>187.947</v>
      </c>
      <c r="G13" s="3">
        <v>0</v>
      </c>
      <c r="H13" s="3">
        <v>187.56</v>
      </c>
      <c r="I13" s="4" t="s">
        <v>183</v>
      </c>
      <c r="J13" s="3">
        <v>187.56</v>
      </c>
      <c r="K13" s="3" t="s">
        <v>118</v>
      </c>
      <c r="L13" s="3">
        <f t="shared" si="0"/>
        <v>-13.86</v>
      </c>
      <c r="M13" s="3">
        <v>0</v>
      </c>
      <c r="N13" s="11">
        <v>509.16</v>
      </c>
      <c r="O13" s="12">
        <f t="shared" si="1"/>
        <v>-463.39722000001137</v>
      </c>
    </row>
    <row r="14" spans="1:15" x14ac:dyDescent="0.25">
      <c r="A14" s="1">
        <v>197882611</v>
      </c>
      <c r="B14" s="2" t="s">
        <v>194</v>
      </c>
      <c r="C14" s="1" t="s">
        <v>96</v>
      </c>
      <c r="D14" s="1">
        <v>3.57</v>
      </c>
      <c r="E14" s="1" t="s">
        <v>182</v>
      </c>
      <c r="F14" s="1">
        <v>188.255</v>
      </c>
      <c r="G14" s="1">
        <v>0</v>
      </c>
      <c r="H14" s="1">
        <v>187.56</v>
      </c>
      <c r="I14" s="2" t="s">
        <v>183</v>
      </c>
      <c r="J14" s="1">
        <v>187.56</v>
      </c>
      <c r="K14" s="1" t="s">
        <v>120</v>
      </c>
      <c r="L14" s="3">
        <f t="shared" si="0"/>
        <v>-24.99</v>
      </c>
      <c r="M14" s="1">
        <v>0</v>
      </c>
      <c r="N14" s="11">
        <v>1648.66</v>
      </c>
      <c r="O14" s="12">
        <f t="shared" si="1"/>
        <v>-106.51095000003765</v>
      </c>
    </row>
    <row r="15" spans="1:15" x14ac:dyDescent="0.25">
      <c r="D15" s="26">
        <f>SUM(D3:D14)</f>
        <v>8.01</v>
      </c>
      <c r="F15" s="3">
        <v>188.3</v>
      </c>
      <c r="N15" s="7">
        <f>SUM(N3:N14)</f>
        <v>1595.18</v>
      </c>
      <c r="O15" s="6">
        <f>SUM(O3:O14)</f>
        <v>-2338.2219900000509</v>
      </c>
    </row>
    <row r="17" spans="1:15" x14ac:dyDescent="0.25">
      <c r="A17" t="s">
        <v>81</v>
      </c>
      <c r="D17" s="22">
        <f>D15*300*O2</f>
        <v>1593.1890000000001</v>
      </c>
      <c r="J17" s="15">
        <f>((O15/D15/1000/O2*-1)+(D17/D15/1000/O2)-F15)*-1</f>
        <v>187.55970911360799</v>
      </c>
    </row>
    <row r="18" spans="1:15" x14ac:dyDescent="0.25">
      <c r="A18" t="s">
        <v>60</v>
      </c>
      <c r="J18" s="12">
        <f>(F14-J17)*100</f>
        <v>69.529088639200154</v>
      </c>
    </row>
    <row r="19" spans="1:15" x14ac:dyDescent="0.25">
      <c r="A19" t="s">
        <v>82</v>
      </c>
      <c r="O19" s="17">
        <f>(F3-F15)*100</f>
        <v>-358.10000000000173</v>
      </c>
    </row>
    <row r="22" spans="1:15" x14ac:dyDescent="0.25">
      <c r="A22" s="18" t="s">
        <v>121</v>
      </c>
    </row>
    <row r="23" spans="1:15" x14ac:dyDescent="0.25">
      <c r="O23">
        <v>0.66300000000000003</v>
      </c>
    </row>
    <row r="24" spans="1:15" x14ac:dyDescent="0.25">
      <c r="A24" s="3">
        <v>196656325</v>
      </c>
      <c r="B24" s="4" t="s">
        <v>181</v>
      </c>
      <c r="C24" s="3" t="s">
        <v>96</v>
      </c>
      <c r="D24" s="1">
        <v>0.01</v>
      </c>
      <c r="E24" s="3" t="s">
        <v>182</v>
      </c>
      <c r="F24" s="3">
        <v>184.71899999999999</v>
      </c>
      <c r="G24" s="3">
        <v>0.01</v>
      </c>
      <c r="H24" s="3">
        <v>187.56</v>
      </c>
      <c r="I24" s="4" t="s">
        <v>183</v>
      </c>
      <c r="J24" s="3">
        <v>187.56</v>
      </c>
      <c r="K24" s="3" t="s">
        <v>98</v>
      </c>
      <c r="L24" s="3">
        <f t="shared" ref="L24:L35" si="2">D24*-7</f>
        <v>-7.0000000000000007E-2</v>
      </c>
      <c r="M24" s="3">
        <v>0</v>
      </c>
      <c r="N24" s="13">
        <f>(F24-$J$38)*D24*1000*$O$23</f>
        <v>-17.373695719844346</v>
      </c>
      <c r="O24" s="12">
        <f>(F24-$F$36)*D24*1000*$O$23</f>
        <v>-23.742030000000117</v>
      </c>
    </row>
    <row r="25" spans="1:15" x14ac:dyDescent="0.25">
      <c r="A25" s="1">
        <v>196720590</v>
      </c>
      <c r="B25" s="2" t="s">
        <v>184</v>
      </c>
      <c r="C25" s="1" t="s">
        <v>96</v>
      </c>
      <c r="D25" s="3">
        <v>0.02</v>
      </c>
      <c r="E25" s="1" t="s">
        <v>182</v>
      </c>
      <c r="F25" s="1">
        <v>185.02500000000001</v>
      </c>
      <c r="G25" s="1">
        <v>0.01</v>
      </c>
      <c r="H25" s="1">
        <v>187.56</v>
      </c>
      <c r="I25" s="2" t="s">
        <v>183</v>
      </c>
      <c r="J25" s="1">
        <v>187.56</v>
      </c>
      <c r="K25" s="1" t="s">
        <v>100</v>
      </c>
      <c r="L25" s="3">
        <f t="shared" si="2"/>
        <v>-0.14000000000000001</v>
      </c>
      <c r="M25" s="1">
        <v>0</v>
      </c>
      <c r="N25" s="13">
        <f t="shared" ref="N25:N35" si="3">(F25-$J$38)*D25*1000*$O$23</f>
        <v>-30.68983143968854</v>
      </c>
      <c r="O25" s="12">
        <f t="shared" ref="O25:O35" si="4">(F25-$F$36)*D25*1000*$O$23</f>
        <v>-43.426500000000075</v>
      </c>
    </row>
    <row r="26" spans="1:15" x14ac:dyDescent="0.25">
      <c r="A26" s="3">
        <v>196915778</v>
      </c>
      <c r="B26" s="4" t="s">
        <v>185</v>
      </c>
      <c r="C26" s="3" t="s">
        <v>96</v>
      </c>
      <c r="D26" s="1">
        <v>0.02</v>
      </c>
      <c r="E26" s="3" t="s">
        <v>182</v>
      </c>
      <c r="F26" s="3">
        <v>185.375</v>
      </c>
      <c r="G26" s="3">
        <v>0.01</v>
      </c>
      <c r="H26" s="3">
        <v>187.56</v>
      </c>
      <c r="I26" s="4" t="s">
        <v>183</v>
      </c>
      <c r="J26" s="3">
        <v>187.56</v>
      </c>
      <c r="K26" s="3" t="s">
        <v>102</v>
      </c>
      <c r="L26" s="3">
        <f t="shared" si="2"/>
        <v>-0.14000000000000001</v>
      </c>
      <c r="M26" s="3">
        <v>0</v>
      </c>
      <c r="N26" s="13">
        <f t="shared" si="3"/>
        <v>-26.048831439688616</v>
      </c>
      <c r="O26" s="12">
        <f t="shared" si="4"/>
        <v>-38.785500000000155</v>
      </c>
    </row>
    <row r="27" spans="1:15" x14ac:dyDescent="0.25">
      <c r="A27" s="3">
        <v>197008867</v>
      </c>
      <c r="B27" s="4" t="s">
        <v>186</v>
      </c>
      <c r="C27" s="3" t="s">
        <v>96</v>
      </c>
      <c r="D27" s="1">
        <v>0.03</v>
      </c>
      <c r="E27" s="3" t="s">
        <v>182</v>
      </c>
      <c r="F27" s="3">
        <v>185.68100000000001</v>
      </c>
      <c r="G27" s="3">
        <v>0.03</v>
      </c>
      <c r="H27" s="3">
        <v>187.56</v>
      </c>
      <c r="I27" s="4" t="s">
        <v>183</v>
      </c>
      <c r="J27" s="3">
        <v>187.56</v>
      </c>
      <c r="K27" s="3" t="s">
        <v>104</v>
      </c>
      <c r="L27" s="3">
        <f t="shared" si="2"/>
        <v>-0.21</v>
      </c>
      <c r="M27" s="3">
        <v>0</v>
      </c>
      <c r="N27" s="13">
        <f t="shared" si="3"/>
        <v>-32.986907159532684</v>
      </c>
      <c r="O27" s="12">
        <f t="shared" si="4"/>
        <v>-52.091909999999999</v>
      </c>
    </row>
    <row r="28" spans="1:15" x14ac:dyDescent="0.25">
      <c r="A28" s="3">
        <v>197310675</v>
      </c>
      <c r="B28" s="4" t="s">
        <v>187</v>
      </c>
      <c r="C28" s="3" t="s">
        <v>96</v>
      </c>
      <c r="D28" s="1">
        <v>0.05</v>
      </c>
      <c r="E28" s="3" t="s">
        <v>182</v>
      </c>
      <c r="F28" s="3">
        <v>185.982</v>
      </c>
      <c r="G28" s="3">
        <v>0.06</v>
      </c>
      <c r="H28" s="3">
        <v>187.56</v>
      </c>
      <c r="I28" s="4" t="s">
        <v>183</v>
      </c>
      <c r="J28" s="3">
        <v>187.56</v>
      </c>
      <c r="K28" s="3" t="s">
        <v>106</v>
      </c>
      <c r="L28" s="3">
        <f t="shared" si="2"/>
        <v>-0.35000000000000003</v>
      </c>
      <c r="M28" s="3">
        <v>0</v>
      </c>
      <c r="N28" s="13">
        <f t="shared" si="3"/>
        <v>-45.000028599221565</v>
      </c>
      <c r="O28" s="12">
        <f t="shared" si="4"/>
        <v>-76.841700000000415</v>
      </c>
    </row>
    <row r="29" spans="1:15" x14ac:dyDescent="0.25">
      <c r="A29" s="3">
        <v>197371927</v>
      </c>
      <c r="B29" s="4" t="s">
        <v>188</v>
      </c>
      <c r="C29" s="3" t="s">
        <v>96</v>
      </c>
      <c r="D29" s="1">
        <v>0.08</v>
      </c>
      <c r="E29" s="3" t="s">
        <v>182</v>
      </c>
      <c r="F29" s="3">
        <v>186.297</v>
      </c>
      <c r="G29" s="3">
        <v>0.1</v>
      </c>
      <c r="H29" s="3">
        <v>187.56</v>
      </c>
      <c r="I29" s="4" t="s">
        <v>183</v>
      </c>
      <c r="J29" s="3">
        <v>187.56</v>
      </c>
      <c r="K29" s="3" t="s">
        <v>108</v>
      </c>
      <c r="L29" s="3">
        <f t="shared" si="2"/>
        <v>-0.56000000000000005</v>
      </c>
      <c r="M29" s="3">
        <v>0</v>
      </c>
      <c r="N29" s="13">
        <f t="shared" si="3"/>
        <v>-55.29244575875461</v>
      </c>
      <c r="O29" s="12">
        <f t="shared" si="4"/>
        <v>-106.23912000000077</v>
      </c>
    </row>
    <row r="30" spans="1:15" x14ac:dyDescent="0.25">
      <c r="A30" s="3">
        <v>197563110</v>
      </c>
      <c r="B30" s="4" t="s">
        <v>189</v>
      </c>
      <c r="C30" s="3" t="s">
        <v>96</v>
      </c>
      <c r="D30" s="3">
        <v>0.11</v>
      </c>
      <c r="E30" s="3" t="s">
        <v>182</v>
      </c>
      <c r="F30" s="3">
        <v>186.59800000000001</v>
      </c>
      <c r="G30" s="3">
        <v>0.19</v>
      </c>
      <c r="H30" s="3">
        <v>187.56</v>
      </c>
      <c r="I30" s="4" t="s">
        <v>183</v>
      </c>
      <c r="J30" s="3">
        <v>187.56</v>
      </c>
      <c r="K30" s="3" t="s">
        <v>110</v>
      </c>
      <c r="L30" s="3">
        <f t="shared" si="2"/>
        <v>-0.77</v>
      </c>
      <c r="M30" s="3">
        <v>0</v>
      </c>
      <c r="N30" s="13">
        <f t="shared" si="3"/>
        <v>-54.075182918286416</v>
      </c>
      <c r="O30" s="12">
        <f t="shared" si="4"/>
        <v>-124.12685999999988</v>
      </c>
    </row>
    <row r="31" spans="1:15" x14ac:dyDescent="0.25">
      <c r="A31" s="3">
        <v>197667838</v>
      </c>
      <c r="B31" s="4" t="s">
        <v>190</v>
      </c>
      <c r="C31" s="3" t="s">
        <v>96</v>
      </c>
      <c r="D31" s="3">
        <v>0.17</v>
      </c>
      <c r="E31" s="3" t="s">
        <v>182</v>
      </c>
      <c r="F31" s="3">
        <v>186.965</v>
      </c>
      <c r="G31" s="3">
        <v>0.34</v>
      </c>
      <c r="H31" s="3">
        <v>187.56</v>
      </c>
      <c r="I31" s="4" t="s">
        <v>183</v>
      </c>
      <c r="J31" s="3">
        <v>187.56</v>
      </c>
      <c r="K31" s="3" t="s">
        <v>112</v>
      </c>
      <c r="L31" s="3">
        <f t="shared" si="2"/>
        <v>-1.1900000000000002</v>
      </c>
      <c r="M31" s="3">
        <v>0</v>
      </c>
      <c r="N31" s="13">
        <f t="shared" si="3"/>
        <v>-42.206167237352837</v>
      </c>
      <c r="O31" s="12">
        <f t="shared" si="4"/>
        <v>-150.46785000000094</v>
      </c>
    </row>
    <row r="32" spans="1:15" x14ac:dyDescent="0.25">
      <c r="A32" s="3">
        <v>197675860</v>
      </c>
      <c r="B32" s="4" t="s">
        <v>191</v>
      </c>
      <c r="C32" s="3" t="s">
        <v>96</v>
      </c>
      <c r="D32" s="3">
        <v>0.26</v>
      </c>
      <c r="E32" s="3" t="s">
        <v>182</v>
      </c>
      <c r="F32" s="3">
        <v>187.27</v>
      </c>
      <c r="G32" s="3">
        <v>0.61</v>
      </c>
      <c r="H32" s="3">
        <v>187.56</v>
      </c>
      <c r="I32" s="4" t="s">
        <v>183</v>
      </c>
      <c r="J32" s="3">
        <v>187.56</v>
      </c>
      <c r="K32" s="3" t="s">
        <v>114</v>
      </c>
      <c r="L32" s="3">
        <f t="shared" si="2"/>
        <v>-1.82</v>
      </c>
      <c r="M32" s="3">
        <v>0</v>
      </c>
      <c r="N32" s="13">
        <f t="shared" si="3"/>
        <v>-11.974708715950207</v>
      </c>
      <c r="O32" s="12">
        <f t="shared" si="4"/>
        <v>-177.5514000000002</v>
      </c>
    </row>
    <row r="33" spans="1:15" x14ac:dyDescent="0.25">
      <c r="A33" s="3">
        <v>197750067</v>
      </c>
      <c r="B33" s="4" t="s">
        <v>192</v>
      </c>
      <c r="C33" s="3" t="s">
        <v>96</v>
      </c>
      <c r="D33" s="3">
        <v>0.38</v>
      </c>
      <c r="E33" s="3" t="s">
        <v>182</v>
      </c>
      <c r="F33" s="3">
        <v>187.62200000000001</v>
      </c>
      <c r="G33" s="3">
        <v>1.1000000000000001</v>
      </c>
      <c r="H33" s="3">
        <v>187.56</v>
      </c>
      <c r="I33" s="4" t="s">
        <v>183</v>
      </c>
      <c r="J33" s="3">
        <v>187.56</v>
      </c>
      <c r="K33" s="3" t="s">
        <v>116</v>
      </c>
      <c r="L33" s="3">
        <f t="shared" si="2"/>
        <v>-2.66</v>
      </c>
      <c r="M33" s="3">
        <v>0</v>
      </c>
      <c r="N33" s="13">
        <f t="shared" si="3"/>
        <v>71.181382645919911</v>
      </c>
      <c r="O33" s="12">
        <f t="shared" si="4"/>
        <v>-170.81531999999933</v>
      </c>
    </row>
    <row r="34" spans="1:15" x14ac:dyDescent="0.25">
      <c r="A34" s="3">
        <v>197787343</v>
      </c>
      <c r="B34" s="4" t="s">
        <v>193</v>
      </c>
      <c r="C34" s="3" t="s">
        <v>96</v>
      </c>
      <c r="D34" s="3">
        <v>0.57999999999999996</v>
      </c>
      <c r="E34" s="3" t="s">
        <v>182</v>
      </c>
      <c r="F34" s="3">
        <v>187.947</v>
      </c>
      <c r="G34" s="3">
        <v>1.98</v>
      </c>
      <c r="H34" s="3">
        <v>187.56</v>
      </c>
      <c r="I34" s="4" t="s">
        <v>183</v>
      </c>
      <c r="J34" s="3">
        <v>187.56</v>
      </c>
      <c r="K34" s="3" t="s">
        <v>118</v>
      </c>
      <c r="L34" s="3">
        <f t="shared" si="2"/>
        <v>-4.0599999999999996</v>
      </c>
      <c r="M34" s="3">
        <v>0</v>
      </c>
      <c r="N34" s="13">
        <f t="shared" si="3"/>
        <v>233.62076824903127</v>
      </c>
      <c r="O34" s="12">
        <f t="shared" si="4"/>
        <v>-135.74262000000334</v>
      </c>
    </row>
    <row r="35" spans="1:15" x14ac:dyDescent="0.25">
      <c r="A35" s="1">
        <v>197882611</v>
      </c>
      <c r="B35" s="2" t="s">
        <v>194</v>
      </c>
      <c r="C35" s="1" t="s">
        <v>96</v>
      </c>
      <c r="D35" s="3">
        <v>0.86</v>
      </c>
      <c r="E35" s="1" t="s">
        <v>182</v>
      </c>
      <c r="F35" s="1">
        <v>188.255</v>
      </c>
      <c r="G35" s="1">
        <v>3.57</v>
      </c>
      <c r="H35" s="1">
        <v>187.56</v>
      </c>
      <c r="I35" s="2" t="s">
        <v>183</v>
      </c>
      <c r="J35" s="1">
        <v>187.56</v>
      </c>
      <c r="K35" s="1" t="s">
        <v>120</v>
      </c>
      <c r="L35" s="3">
        <f t="shared" si="2"/>
        <v>-6.02</v>
      </c>
      <c r="M35" s="1">
        <v>0</v>
      </c>
      <c r="N35" s="13">
        <f t="shared" si="3"/>
        <v>522.01864809338713</v>
      </c>
      <c r="O35" s="12">
        <f t="shared" si="4"/>
        <v>-25.658100000009075</v>
      </c>
    </row>
    <row r="36" spans="1:15" x14ac:dyDescent="0.25">
      <c r="D36" s="10">
        <f>SUM(D24:D35)</f>
        <v>2.57</v>
      </c>
      <c r="F36" s="3">
        <v>188.3</v>
      </c>
      <c r="G36" s="10">
        <f>SUM(G24:G35)</f>
        <v>8.01</v>
      </c>
      <c r="N36" s="7">
        <f>SUM(N24:N35)</f>
        <v>511.17300000001853</v>
      </c>
      <c r="O36" s="6">
        <f>SUM(O24:O35)</f>
        <v>-1125.4889100000141</v>
      </c>
    </row>
    <row r="37" spans="1:15" x14ac:dyDescent="0.25">
      <c r="D37" s="8">
        <f>D36/G36</f>
        <v>0.32084893882646692</v>
      </c>
    </row>
    <row r="38" spans="1:15" x14ac:dyDescent="0.25">
      <c r="A38" t="s">
        <v>81</v>
      </c>
      <c r="D38" s="22">
        <f>D36*300*O23</f>
        <v>511.173</v>
      </c>
      <c r="J38" s="15">
        <f>((O36/D36/1000/O23*-1)+(D38/D36/1000/O23)-F36)*-1</f>
        <v>187.33946692607003</v>
      </c>
    </row>
    <row r="39" spans="1:15" x14ac:dyDescent="0.25">
      <c r="A39" t="s">
        <v>60</v>
      </c>
      <c r="J39" s="12">
        <f>(F35-J38)*100</f>
        <v>91.55330739299643</v>
      </c>
    </row>
    <row r="40" spans="1:15" x14ac:dyDescent="0.25">
      <c r="A40" t="s">
        <v>82</v>
      </c>
      <c r="O40" s="17">
        <f>(F24-F36)*100</f>
        <v>-358.10000000000173</v>
      </c>
    </row>
    <row r="43" spans="1:15" x14ac:dyDescent="0.25">
      <c r="A43" s="18" t="s">
        <v>122</v>
      </c>
    </row>
    <row r="44" spans="1:15" x14ac:dyDescent="0.25">
      <c r="O44">
        <v>0.66300000000000003</v>
      </c>
    </row>
    <row r="45" spans="1:15" x14ac:dyDescent="0.25">
      <c r="A45" s="3">
        <v>196656325</v>
      </c>
      <c r="B45" s="4" t="s">
        <v>181</v>
      </c>
      <c r="C45" s="3" t="s">
        <v>96</v>
      </c>
      <c r="D45" s="1">
        <v>0.01</v>
      </c>
      <c r="E45" s="3" t="s">
        <v>182</v>
      </c>
      <c r="F45" s="3">
        <v>184.71899999999999</v>
      </c>
      <c r="G45" s="3">
        <v>0.01</v>
      </c>
      <c r="H45" s="3">
        <v>187.56</v>
      </c>
      <c r="I45" s="4" t="s">
        <v>183</v>
      </c>
      <c r="J45" s="3">
        <v>187.56</v>
      </c>
      <c r="K45" s="3" t="s">
        <v>98</v>
      </c>
      <c r="L45" s="3">
        <f t="shared" ref="L45:L56" si="5">D45*-7</f>
        <v>-7.0000000000000007E-2</v>
      </c>
      <c r="M45" s="3">
        <v>0</v>
      </c>
      <c r="N45" s="13">
        <f>(F45-$J$59)*D45*1000*$O$44</f>
        <v>-17.958252665245325</v>
      </c>
      <c r="O45" s="12">
        <f>(F45-$F$57)*D45*1000*$O$44</f>
        <v>-23.742030000000117</v>
      </c>
    </row>
    <row r="46" spans="1:15" x14ac:dyDescent="0.25">
      <c r="A46" s="1">
        <v>196720590</v>
      </c>
      <c r="B46" s="2" t="s">
        <v>184</v>
      </c>
      <c r="C46" s="1" t="s">
        <v>96</v>
      </c>
      <c r="D46" s="1">
        <v>0.02</v>
      </c>
      <c r="E46" s="1" t="s">
        <v>182</v>
      </c>
      <c r="F46" s="1">
        <v>185.02500000000001</v>
      </c>
      <c r="G46" s="1">
        <v>0.01</v>
      </c>
      <c r="H46" s="1">
        <v>187.56</v>
      </c>
      <c r="I46" s="2" t="s">
        <v>183</v>
      </c>
      <c r="J46" s="1">
        <v>187.56</v>
      </c>
      <c r="K46" s="1" t="s">
        <v>100</v>
      </c>
      <c r="L46" s="3">
        <f t="shared" si="5"/>
        <v>-0.14000000000000001</v>
      </c>
      <c r="M46" s="1">
        <v>0</v>
      </c>
      <c r="N46" s="13">
        <f t="shared" ref="N46:N56" si="6">(F46-$J$59)*D46*1000*$O$44</f>
        <v>-31.858945330490499</v>
      </c>
      <c r="O46" s="12">
        <f t="shared" ref="O46:O56" si="7">(F46-$F$57)*D46*1000*$O$44</f>
        <v>-43.426500000000075</v>
      </c>
    </row>
    <row r="47" spans="1:15" x14ac:dyDescent="0.25">
      <c r="A47" s="3">
        <v>196915778</v>
      </c>
      <c r="B47" s="4" t="s">
        <v>185</v>
      </c>
      <c r="C47" s="3" t="s">
        <v>96</v>
      </c>
      <c r="D47" s="1">
        <v>0.03</v>
      </c>
      <c r="E47" s="3" t="s">
        <v>182</v>
      </c>
      <c r="F47" s="3">
        <v>185.375</v>
      </c>
      <c r="G47" s="3">
        <v>0.01</v>
      </c>
      <c r="H47" s="3">
        <v>187.56</v>
      </c>
      <c r="I47" s="4" t="s">
        <v>183</v>
      </c>
      <c r="J47" s="3">
        <v>187.56</v>
      </c>
      <c r="K47" s="3" t="s">
        <v>102</v>
      </c>
      <c r="L47" s="3">
        <f t="shared" si="5"/>
        <v>-0.21</v>
      </c>
      <c r="M47" s="3">
        <v>0</v>
      </c>
      <c r="N47" s="13">
        <f t="shared" si="6"/>
        <v>-40.826917995735862</v>
      </c>
      <c r="O47" s="12">
        <f t="shared" si="7"/>
        <v>-58.178250000000226</v>
      </c>
    </row>
    <row r="48" spans="1:15" x14ac:dyDescent="0.25">
      <c r="A48" s="3">
        <v>197008867</v>
      </c>
      <c r="B48" s="4" t="s">
        <v>186</v>
      </c>
      <c r="C48" s="3" t="s">
        <v>96</v>
      </c>
      <c r="D48" s="1">
        <v>0.04</v>
      </c>
      <c r="E48" s="3" t="s">
        <v>182</v>
      </c>
      <c r="F48" s="3">
        <v>185.68100000000001</v>
      </c>
      <c r="G48" s="3">
        <v>0.03</v>
      </c>
      <c r="H48" s="3">
        <v>187.56</v>
      </c>
      <c r="I48" s="4" t="s">
        <v>183</v>
      </c>
      <c r="J48" s="3">
        <v>187.56</v>
      </c>
      <c r="K48" s="3" t="s">
        <v>104</v>
      </c>
      <c r="L48" s="3">
        <f t="shared" si="5"/>
        <v>-0.28000000000000003</v>
      </c>
      <c r="M48" s="3">
        <v>0</v>
      </c>
      <c r="N48" s="13">
        <f t="shared" si="6"/>
        <v>-46.320770660980841</v>
      </c>
      <c r="O48" s="12">
        <f t="shared" si="7"/>
        <v>-69.455879999999993</v>
      </c>
    </row>
    <row r="49" spans="1:15" x14ac:dyDescent="0.25">
      <c r="A49" s="3">
        <v>197310675</v>
      </c>
      <c r="B49" s="4" t="s">
        <v>187</v>
      </c>
      <c r="C49" s="3" t="s">
        <v>96</v>
      </c>
      <c r="D49" s="1">
        <v>7.0000000000000007E-2</v>
      </c>
      <c r="E49" s="3" t="s">
        <v>182</v>
      </c>
      <c r="F49" s="3">
        <v>185.982</v>
      </c>
      <c r="G49" s="3">
        <v>0.06</v>
      </c>
      <c r="H49" s="3">
        <v>187.56</v>
      </c>
      <c r="I49" s="4" t="s">
        <v>183</v>
      </c>
      <c r="J49" s="3">
        <v>187.56</v>
      </c>
      <c r="K49" s="3" t="s">
        <v>106</v>
      </c>
      <c r="L49" s="3">
        <f t="shared" si="5"/>
        <v>-0.49000000000000005</v>
      </c>
      <c r="M49" s="3">
        <v>0</v>
      </c>
      <c r="N49" s="13">
        <f t="shared" si="6"/>
        <v>-67.091938656717048</v>
      </c>
      <c r="O49" s="12">
        <f t="shared" si="7"/>
        <v>-107.57838000000056</v>
      </c>
    </row>
    <row r="50" spans="1:15" x14ac:dyDescent="0.25">
      <c r="A50" s="3">
        <v>197371927</v>
      </c>
      <c r="B50" s="4" t="s">
        <v>188</v>
      </c>
      <c r="C50" s="3" t="s">
        <v>96</v>
      </c>
      <c r="D50" s="1">
        <v>0.1</v>
      </c>
      <c r="E50" s="3" t="s">
        <v>182</v>
      </c>
      <c r="F50" s="3">
        <v>186.297</v>
      </c>
      <c r="G50" s="3">
        <v>0.1</v>
      </c>
      <c r="H50" s="3">
        <v>187.56</v>
      </c>
      <c r="I50" s="4" t="s">
        <v>183</v>
      </c>
      <c r="J50" s="3">
        <v>187.56</v>
      </c>
      <c r="K50" s="3" t="s">
        <v>108</v>
      </c>
      <c r="L50" s="3">
        <f t="shared" si="5"/>
        <v>-0.70000000000000007</v>
      </c>
      <c r="M50" s="3">
        <v>0</v>
      </c>
      <c r="N50" s="13">
        <f t="shared" si="6"/>
        <v>-74.961126652453075</v>
      </c>
      <c r="O50" s="12">
        <f t="shared" si="7"/>
        <v>-132.79890000000097</v>
      </c>
    </row>
    <row r="51" spans="1:15" x14ac:dyDescent="0.25">
      <c r="A51" s="3">
        <v>197563110</v>
      </c>
      <c r="B51" s="4" t="s">
        <v>189</v>
      </c>
      <c r="C51" s="3" t="s">
        <v>96</v>
      </c>
      <c r="D51" s="3">
        <v>0.17</v>
      </c>
      <c r="E51" s="3" t="s">
        <v>182</v>
      </c>
      <c r="F51" s="3">
        <v>186.59800000000001</v>
      </c>
      <c r="G51" s="3">
        <v>0.19</v>
      </c>
      <c r="H51" s="3">
        <v>187.56</v>
      </c>
      <c r="I51" s="4" t="s">
        <v>183</v>
      </c>
      <c r="J51" s="3">
        <v>187.56</v>
      </c>
      <c r="K51" s="3" t="s">
        <v>110</v>
      </c>
      <c r="L51" s="3">
        <f t="shared" si="5"/>
        <v>-1.1900000000000002</v>
      </c>
      <c r="M51" s="3">
        <v>0</v>
      </c>
      <c r="N51" s="13">
        <f t="shared" si="6"/>
        <v>-93.508205309168417</v>
      </c>
      <c r="O51" s="12">
        <f t="shared" si="7"/>
        <v>-191.83241999999981</v>
      </c>
    </row>
    <row r="52" spans="1:15" x14ac:dyDescent="0.25">
      <c r="A52" s="3">
        <v>197667838</v>
      </c>
      <c r="B52" s="4" t="s">
        <v>190</v>
      </c>
      <c r="C52" s="3" t="s">
        <v>96</v>
      </c>
      <c r="D52" s="3">
        <v>0.27</v>
      </c>
      <c r="E52" s="3" t="s">
        <v>182</v>
      </c>
      <c r="F52" s="3">
        <v>186.965</v>
      </c>
      <c r="G52" s="3">
        <v>0.34</v>
      </c>
      <c r="H52" s="3">
        <v>187.56</v>
      </c>
      <c r="I52" s="4" t="s">
        <v>183</v>
      </c>
      <c r="J52" s="3">
        <v>187.56</v>
      </c>
      <c r="K52" s="3" t="s">
        <v>112</v>
      </c>
      <c r="L52" s="3">
        <f t="shared" si="5"/>
        <v>-1.8900000000000001</v>
      </c>
      <c r="M52" s="3">
        <v>0</v>
      </c>
      <c r="N52" s="13">
        <f t="shared" si="6"/>
        <v>-82.81636196162215</v>
      </c>
      <c r="O52" s="12">
        <f t="shared" si="7"/>
        <v>-238.97835000000143</v>
      </c>
    </row>
    <row r="53" spans="1:15" x14ac:dyDescent="0.25">
      <c r="A53" s="3">
        <v>197675860</v>
      </c>
      <c r="B53" s="4" t="s">
        <v>191</v>
      </c>
      <c r="C53" s="3" t="s">
        <v>96</v>
      </c>
      <c r="D53" s="3">
        <v>0.43</v>
      </c>
      <c r="E53" s="3" t="s">
        <v>182</v>
      </c>
      <c r="F53" s="3">
        <v>187.27</v>
      </c>
      <c r="G53" s="3">
        <v>0.61</v>
      </c>
      <c r="H53" s="3">
        <v>187.56</v>
      </c>
      <c r="I53" s="4" t="s">
        <v>183</v>
      </c>
      <c r="J53" s="3">
        <v>187.56</v>
      </c>
      <c r="K53" s="3" t="s">
        <v>114</v>
      </c>
      <c r="L53" s="3">
        <f t="shared" si="5"/>
        <v>-3.01</v>
      </c>
      <c r="M53" s="3">
        <v>0</v>
      </c>
      <c r="N53" s="13">
        <f t="shared" si="6"/>
        <v>-44.940274605544431</v>
      </c>
      <c r="O53" s="12">
        <f t="shared" si="7"/>
        <v>-293.64270000000027</v>
      </c>
    </row>
    <row r="54" spans="1:15" x14ac:dyDescent="0.25">
      <c r="A54" s="3">
        <v>197750067</v>
      </c>
      <c r="B54" s="4" t="s">
        <v>192</v>
      </c>
      <c r="C54" s="3" t="s">
        <v>96</v>
      </c>
      <c r="D54" s="3">
        <v>0.69</v>
      </c>
      <c r="E54" s="3" t="s">
        <v>182</v>
      </c>
      <c r="F54" s="3">
        <v>187.62200000000001</v>
      </c>
      <c r="G54" s="3">
        <v>1.1000000000000001</v>
      </c>
      <c r="H54" s="3">
        <v>187.56</v>
      </c>
      <c r="I54" s="4" t="s">
        <v>183</v>
      </c>
      <c r="J54" s="3">
        <v>187.56</v>
      </c>
      <c r="K54" s="3" t="s">
        <v>116</v>
      </c>
      <c r="L54" s="3">
        <f t="shared" si="5"/>
        <v>-4.83</v>
      </c>
      <c r="M54" s="3">
        <v>0</v>
      </c>
      <c r="N54" s="13">
        <f t="shared" si="6"/>
        <v>88.915976098081643</v>
      </c>
      <c r="O54" s="12">
        <f t="shared" si="7"/>
        <v>-310.16465999999872</v>
      </c>
    </row>
    <row r="55" spans="1:15" x14ac:dyDescent="0.25">
      <c r="A55" s="3">
        <v>197787343</v>
      </c>
      <c r="B55" s="4" t="s">
        <v>193</v>
      </c>
      <c r="C55" s="3" t="s">
        <v>96</v>
      </c>
      <c r="D55" s="3">
        <v>1.1000000000000001</v>
      </c>
      <c r="E55" s="3" t="s">
        <v>182</v>
      </c>
      <c r="F55" s="3">
        <v>187.947</v>
      </c>
      <c r="G55" s="3">
        <v>1.98</v>
      </c>
      <c r="H55" s="3">
        <v>187.56</v>
      </c>
      <c r="I55" s="4" t="s">
        <v>183</v>
      </c>
      <c r="J55" s="3">
        <v>187.56</v>
      </c>
      <c r="K55" s="3" t="s">
        <v>118</v>
      </c>
      <c r="L55" s="3">
        <f t="shared" si="5"/>
        <v>-7.7000000000000011</v>
      </c>
      <c r="M55" s="3">
        <v>0</v>
      </c>
      <c r="N55" s="13">
        <f t="shared" si="6"/>
        <v>378.77260682302051</v>
      </c>
      <c r="O55" s="12">
        <f t="shared" si="7"/>
        <v>-257.44290000000632</v>
      </c>
    </row>
    <row r="56" spans="1:15" x14ac:dyDescent="0.25">
      <c r="A56" s="1">
        <v>197882611</v>
      </c>
      <c r="B56" s="2" t="s">
        <v>194</v>
      </c>
      <c r="C56" s="1" t="s">
        <v>96</v>
      </c>
      <c r="D56" s="3">
        <v>1.76</v>
      </c>
      <c r="E56" s="1" t="s">
        <v>182</v>
      </c>
      <c r="F56" s="1">
        <v>188.255</v>
      </c>
      <c r="G56" s="1">
        <v>3.57</v>
      </c>
      <c r="H56" s="1">
        <v>187.56</v>
      </c>
      <c r="I56" s="2" t="s">
        <v>183</v>
      </c>
      <c r="J56" s="1">
        <v>187.56</v>
      </c>
      <c r="K56" s="1" t="s">
        <v>120</v>
      </c>
      <c r="L56" s="3">
        <f t="shared" si="5"/>
        <v>-12.32</v>
      </c>
      <c r="M56" s="1">
        <v>0</v>
      </c>
      <c r="N56" s="13">
        <f t="shared" si="6"/>
        <v>965.43521091682419</v>
      </c>
      <c r="O56" s="12">
        <f t="shared" si="7"/>
        <v>-52.509600000018573</v>
      </c>
    </row>
    <row r="57" spans="1:15" x14ac:dyDescent="0.25">
      <c r="D57" s="10">
        <f>SUM(D45:D56)</f>
        <v>4.6900000000000004</v>
      </c>
      <c r="F57" s="3">
        <v>188.3</v>
      </c>
      <c r="G57" s="10">
        <f>SUM(G45:G56)</f>
        <v>8.01</v>
      </c>
      <c r="N57" s="7">
        <f>SUM(N45:N56)</f>
        <v>932.84099999996863</v>
      </c>
      <c r="O57" s="6">
        <f>SUM(O45:O56)</f>
        <v>-1779.7505700000272</v>
      </c>
    </row>
    <row r="58" spans="1:15" x14ac:dyDescent="0.25">
      <c r="D58" s="8">
        <f>D57/G57</f>
        <v>0.58551810237203505</v>
      </c>
    </row>
    <row r="59" spans="1:15" x14ac:dyDescent="0.25">
      <c r="A59" t="s">
        <v>81</v>
      </c>
      <c r="D59" s="22">
        <f>D57*300*O44</f>
        <v>932.84100000000024</v>
      </c>
      <c r="J59" s="15">
        <f>((O57/D57/1000/O44*-1)+(D59/D57/1000/O44)-F57)*-1</f>
        <v>187.4276353944563</v>
      </c>
    </row>
    <row r="60" spans="1:15" x14ac:dyDescent="0.25">
      <c r="A60" t="s">
        <v>60</v>
      </c>
      <c r="J60" s="12">
        <f>(F56-J59)*100</f>
        <v>82.736460554369273</v>
      </c>
    </row>
    <row r="61" spans="1:15" x14ac:dyDescent="0.25">
      <c r="A61" t="s">
        <v>82</v>
      </c>
      <c r="O61" s="17">
        <f>(F45-F57)*100</f>
        <v>-358.10000000000173</v>
      </c>
    </row>
  </sheetData>
  <conditionalFormatting sqref="A2:A16">
    <cfRule type="duplicateValues" dxfId="3" priority="3"/>
  </conditionalFormatting>
  <conditionalFormatting sqref="A23:A37">
    <cfRule type="duplicateValues" dxfId="2" priority="2"/>
  </conditionalFormatting>
  <conditionalFormatting sqref="A44:A58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1"/>
  <sheetViews>
    <sheetView topLeftCell="A40" workbookViewId="0">
      <selection activeCell="D55" sqref="D55"/>
    </sheetView>
  </sheetViews>
  <sheetFormatPr defaultRowHeight="15" x14ac:dyDescent="0.25"/>
  <cols>
    <col min="14" max="14" width="10.7109375" bestFit="1" customWidth="1"/>
    <col min="15" max="15" width="10.28515625" bestFit="1" customWidth="1"/>
  </cols>
  <sheetData>
    <row r="2" spans="1:15" x14ac:dyDescent="0.25">
      <c r="A2" s="1">
        <v>197844049</v>
      </c>
      <c r="B2" s="2" t="s">
        <v>0</v>
      </c>
      <c r="C2" s="1" t="s">
        <v>1</v>
      </c>
      <c r="D2" s="1">
        <v>0.01</v>
      </c>
      <c r="E2" s="1" t="s">
        <v>2</v>
      </c>
      <c r="F2" s="1">
        <v>79.608999999999995</v>
      </c>
      <c r="G2" s="11">
        <v>0.01</v>
      </c>
      <c r="H2" s="1">
        <v>73.95</v>
      </c>
      <c r="I2" s="2" t="s">
        <v>3</v>
      </c>
      <c r="J2" s="1">
        <v>73.95</v>
      </c>
      <c r="K2" s="1" t="s">
        <v>4</v>
      </c>
      <c r="L2" s="3">
        <f t="shared" ref="L2:L14" si="0">D2*-7</f>
        <v>-7.0000000000000007E-2</v>
      </c>
      <c r="M2" s="1">
        <v>0</v>
      </c>
      <c r="N2" s="13">
        <f>($J$17-F2)*D2*1000</f>
        <v>-52.735607235142083</v>
      </c>
      <c r="O2">
        <f>($F$15-F2)*D2*1000</f>
        <v>-72.489999999999952</v>
      </c>
    </row>
    <row r="3" spans="1:15" x14ac:dyDescent="0.25">
      <c r="A3" s="3">
        <v>197883252</v>
      </c>
      <c r="B3" s="4" t="s">
        <v>5</v>
      </c>
      <c r="C3" s="3" t="s">
        <v>1</v>
      </c>
      <c r="D3" s="3">
        <v>0.02</v>
      </c>
      <c r="E3" s="3" t="s">
        <v>2</v>
      </c>
      <c r="F3" s="3">
        <v>79.090999999999994</v>
      </c>
      <c r="G3" s="11">
        <v>0.01</v>
      </c>
      <c r="H3" s="3">
        <v>73.95</v>
      </c>
      <c r="I3" s="4" t="s">
        <v>3</v>
      </c>
      <c r="J3" s="3">
        <v>73.95</v>
      </c>
      <c r="K3" s="3" t="s">
        <v>6</v>
      </c>
      <c r="L3" s="3">
        <f t="shared" si="0"/>
        <v>-0.14000000000000001</v>
      </c>
      <c r="M3" s="3">
        <v>0</v>
      </c>
      <c r="N3" s="13">
        <f t="shared" ref="N3:N14" si="1">($J$17-F3)*D3*1000</f>
        <v>-95.111214470284153</v>
      </c>
      <c r="O3">
        <f t="shared" ref="O3:O14" si="2">($F$15-F3)*D3*1000</f>
        <v>-134.61999999999992</v>
      </c>
    </row>
    <row r="4" spans="1:15" x14ac:dyDescent="0.25">
      <c r="A4" s="1">
        <v>197927479</v>
      </c>
      <c r="B4" s="2" t="s">
        <v>7</v>
      </c>
      <c r="C4" s="1" t="s">
        <v>1</v>
      </c>
      <c r="D4" s="1">
        <v>0.02</v>
      </c>
      <c r="E4" s="1" t="s">
        <v>2</v>
      </c>
      <c r="F4" s="1">
        <v>78.444000000000003</v>
      </c>
      <c r="G4" s="11">
        <v>0.02</v>
      </c>
      <c r="H4" s="1">
        <v>73.95</v>
      </c>
      <c r="I4" s="2" t="s">
        <v>3</v>
      </c>
      <c r="J4" s="1">
        <v>73.95</v>
      </c>
      <c r="K4" s="1" t="s">
        <v>8</v>
      </c>
      <c r="L4" s="3">
        <f t="shared" si="0"/>
        <v>-0.14000000000000001</v>
      </c>
      <c r="M4" s="1">
        <v>0</v>
      </c>
      <c r="N4" s="13">
        <f t="shared" si="1"/>
        <v>-82.171214470284326</v>
      </c>
      <c r="O4">
        <f t="shared" si="2"/>
        <v>-121.68000000000006</v>
      </c>
    </row>
    <row r="5" spans="1:15" x14ac:dyDescent="0.25">
      <c r="A5" s="1">
        <v>197958998</v>
      </c>
      <c r="B5" s="2" t="s">
        <v>9</v>
      </c>
      <c r="C5" s="1" t="s">
        <v>1</v>
      </c>
      <c r="D5" s="1">
        <v>0.03</v>
      </c>
      <c r="E5" s="1" t="s">
        <v>2</v>
      </c>
      <c r="F5" s="1">
        <v>77.870999999999995</v>
      </c>
      <c r="G5" s="11">
        <v>0.03</v>
      </c>
      <c r="H5" s="1">
        <v>73.95</v>
      </c>
      <c r="I5" s="2" t="s">
        <v>3</v>
      </c>
      <c r="J5" s="1">
        <v>73.95</v>
      </c>
      <c r="K5" s="1" t="s">
        <v>10</v>
      </c>
      <c r="L5" s="3">
        <f t="shared" si="0"/>
        <v>-0.21</v>
      </c>
      <c r="M5" s="1">
        <v>0</v>
      </c>
      <c r="N5" s="13">
        <f t="shared" si="1"/>
        <v>-106.06682170542626</v>
      </c>
      <c r="O5">
        <f t="shared" si="2"/>
        <v>-165.32999999999987</v>
      </c>
    </row>
    <row r="6" spans="1:15" x14ac:dyDescent="0.25">
      <c r="A6" s="1">
        <v>198348858</v>
      </c>
      <c r="B6" s="2" t="s">
        <v>11</v>
      </c>
      <c r="C6" s="1" t="s">
        <v>1</v>
      </c>
      <c r="D6" s="1">
        <v>0.05</v>
      </c>
      <c r="E6" s="1" t="s">
        <v>2</v>
      </c>
      <c r="F6" s="1">
        <v>77.301000000000002</v>
      </c>
      <c r="G6" s="11">
        <v>0.06</v>
      </c>
      <c r="H6" s="1">
        <v>73.95</v>
      </c>
      <c r="I6" s="2" t="s">
        <v>3</v>
      </c>
      <c r="J6" s="1">
        <v>73.95</v>
      </c>
      <c r="K6" s="1" t="s">
        <v>12</v>
      </c>
      <c r="L6" s="3">
        <f t="shared" si="0"/>
        <v>-0.35000000000000003</v>
      </c>
      <c r="M6" s="1">
        <v>0</v>
      </c>
      <c r="N6" s="13">
        <f t="shared" si="1"/>
        <v>-148.27803617571078</v>
      </c>
      <c r="O6">
        <f t="shared" si="2"/>
        <v>-247.05000000000013</v>
      </c>
    </row>
    <row r="7" spans="1:15" x14ac:dyDescent="0.25">
      <c r="A7" s="1">
        <v>198505563</v>
      </c>
      <c r="B7" s="2" t="s">
        <v>13</v>
      </c>
      <c r="C7" s="1" t="s">
        <v>1</v>
      </c>
      <c r="D7" s="1">
        <v>0.08</v>
      </c>
      <c r="E7" s="1" t="s">
        <v>2</v>
      </c>
      <c r="F7" s="1">
        <v>76.728999999999999</v>
      </c>
      <c r="G7" s="11">
        <v>0.1</v>
      </c>
      <c r="H7" s="1">
        <v>73.95</v>
      </c>
      <c r="I7" s="2" t="s">
        <v>3</v>
      </c>
      <c r="J7" s="1">
        <v>73.95</v>
      </c>
      <c r="K7" s="1" t="s">
        <v>14</v>
      </c>
      <c r="L7" s="3">
        <f t="shared" si="0"/>
        <v>-0.56000000000000005</v>
      </c>
      <c r="M7" s="1">
        <v>0</v>
      </c>
      <c r="N7" s="13">
        <f t="shared" si="1"/>
        <v>-191.48485788113703</v>
      </c>
      <c r="O7">
        <f t="shared" si="2"/>
        <v>-349.52</v>
      </c>
    </row>
    <row r="8" spans="1:15" x14ac:dyDescent="0.25">
      <c r="A8" s="3">
        <v>198596192</v>
      </c>
      <c r="B8" s="4" t="s">
        <v>15</v>
      </c>
      <c r="C8" s="3" t="s">
        <v>1</v>
      </c>
      <c r="D8" s="3">
        <v>0.11</v>
      </c>
      <c r="E8" s="3" t="s">
        <v>2</v>
      </c>
      <c r="F8" s="3">
        <v>76.147000000000006</v>
      </c>
      <c r="G8" s="11">
        <v>0.19</v>
      </c>
      <c r="H8" s="3">
        <v>73.95</v>
      </c>
      <c r="I8" s="4" t="s">
        <v>3</v>
      </c>
      <c r="J8" s="3">
        <v>73.95</v>
      </c>
      <c r="K8" s="3" t="s">
        <v>16</v>
      </c>
      <c r="L8" s="3">
        <f t="shared" si="0"/>
        <v>-0.77</v>
      </c>
      <c r="M8" s="3">
        <v>0</v>
      </c>
      <c r="N8" s="13">
        <f t="shared" si="1"/>
        <v>-199.27167958656412</v>
      </c>
      <c r="O8">
        <f t="shared" si="2"/>
        <v>-416.57000000000068</v>
      </c>
    </row>
    <row r="9" spans="1:15" x14ac:dyDescent="0.25">
      <c r="A9" s="3">
        <v>198889419</v>
      </c>
      <c r="B9" s="4" t="s">
        <v>17</v>
      </c>
      <c r="C9" s="3" t="s">
        <v>1</v>
      </c>
      <c r="D9" s="3">
        <v>0.17</v>
      </c>
      <c r="E9" s="3" t="s">
        <v>2</v>
      </c>
      <c r="F9" s="3">
        <v>75.620999999999995</v>
      </c>
      <c r="G9" s="11">
        <v>0.34</v>
      </c>
      <c r="H9" s="3">
        <v>73.95</v>
      </c>
      <c r="I9" s="4" t="s">
        <v>3</v>
      </c>
      <c r="J9" s="3">
        <v>73.95</v>
      </c>
      <c r="K9" s="3" t="s">
        <v>18</v>
      </c>
      <c r="L9" s="3">
        <f t="shared" si="0"/>
        <v>-1.1900000000000002</v>
      </c>
      <c r="M9" s="3">
        <v>0</v>
      </c>
      <c r="N9" s="13">
        <f t="shared" si="1"/>
        <v>-218.54532299741552</v>
      </c>
      <c r="O9">
        <f t="shared" si="2"/>
        <v>-554.36999999999921</v>
      </c>
    </row>
    <row r="10" spans="1:15" x14ac:dyDescent="0.25">
      <c r="A10" s="3">
        <v>198900468</v>
      </c>
      <c r="B10" s="4" t="s">
        <v>19</v>
      </c>
      <c r="C10" s="3" t="s">
        <v>1</v>
      </c>
      <c r="D10" s="3">
        <v>0.26</v>
      </c>
      <c r="E10" s="3" t="s">
        <v>2</v>
      </c>
      <c r="F10" s="3">
        <v>75.073999999999998</v>
      </c>
      <c r="G10" s="11">
        <v>0.61</v>
      </c>
      <c r="H10" s="3">
        <v>73.95</v>
      </c>
      <c r="I10" s="4" t="s">
        <v>3</v>
      </c>
      <c r="J10" s="3">
        <v>73.95</v>
      </c>
      <c r="K10" s="3" t="s">
        <v>20</v>
      </c>
      <c r="L10" s="3">
        <f t="shared" si="0"/>
        <v>-1.82</v>
      </c>
      <c r="M10" s="3">
        <v>0</v>
      </c>
      <c r="N10" s="13">
        <f t="shared" si="1"/>
        <v>-192.02578811369506</v>
      </c>
      <c r="O10">
        <f t="shared" si="2"/>
        <v>-705.63999999999976</v>
      </c>
    </row>
    <row r="11" spans="1:15" x14ac:dyDescent="0.25">
      <c r="A11" s="3">
        <v>198907667</v>
      </c>
      <c r="B11" s="4" t="s">
        <v>21</v>
      </c>
      <c r="C11" s="3" t="s">
        <v>1</v>
      </c>
      <c r="D11" s="3">
        <v>0.38</v>
      </c>
      <c r="E11" s="3" t="s">
        <v>2</v>
      </c>
      <c r="F11" s="3">
        <v>74.314999999999998</v>
      </c>
      <c r="G11" s="11">
        <v>1.1000000000000001</v>
      </c>
      <c r="H11" s="3">
        <v>73.95</v>
      </c>
      <c r="I11" s="4" t="s">
        <v>3</v>
      </c>
      <c r="J11" s="3">
        <v>73.95</v>
      </c>
      <c r="K11" s="3" t="s">
        <v>22</v>
      </c>
      <c r="L11" s="3">
        <f t="shared" si="0"/>
        <v>-2.66</v>
      </c>
      <c r="M11" s="3">
        <v>0</v>
      </c>
      <c r="N11" s="13">
        <f t="shared" si="1"/>
        <v>7.7669250645996613</v>
      </c>
      <c r="O11">
        <f t="shared" si="2"/>
        <v>-742.8999999999993</v>
      </c>
    </row>
    <row r="12" spans="1:15" x14ac:dyDescent="0.25">
      <c r="A12" s="3">
        <v>198936783</v>
      </c>
      <c r="B12" s="4" t="s">
        <v>23</v>
      </c>
      <c r="C12" s="3" t="s">
        <v>1</v>
      </c>
      <c r="D12" s="3">
        <v>0.57999999999999996</v>
      </c>
      <c r="E12" s="3" t="s">
        <v>2</v>
      </c>
      <c r="F12" s="3">
        <v>73.807000000000002</v>
      </c>
      <c r="G12" s="11">
        <v>1.98</v>
      </c>
      <c r="H12" s="3">
        <v>73.95</v>
      </c>
      <c r="I12" s="4" t="s">
        <v>3</v>
      </c>
      <c r="J12" s="3">
        <v>73.95</v>
      </c>
      <c r="K12" s="3" t="s">
        <v>24</v>
      </c>
      <c r="L12" s="3">
        <f t="shared" si="0"/>
        <v>-4.0599999999999996</v>
      </c>
      <c r="M12" s="3">
        <v>0</v>
      </c>
      <c r="N12" s="13">
        <f t="shared" si="1"/>
        <v>306.49478036175475</v>
      </c>
      <c r="O12">
        <f t="shared" si="2"/>
        <v>-839.26000000000158</v>
      </c>
    </row>
    <row r="13" spans="1:15" x14ac:dyDescent="0.25">
      <c r="A13" s="3">
        <v>199019367</v>
      </c>
      <c r="B13" s="4" t="s">
        <v>25</v>
      </c>
      <c r="C13" s="3" t="s">
        <v>1</v>
      </c>
      <c r="D13" s="3">
        <v>0.86</v>
      </c>
      <c r="E13" s="3" t="s">
        <v>2</v>
      </c>
      <c r="F13" s="3">
        <v>73.292000000000002</v>
      </c>
      <c r="G13" s="11">
        <v>3.57</v>
      </c>
      <c r="H13" s="3">
        <v>73.95</v>
      </c>
      <c r="I13" s="4" t="s">
        <v>3</v>
      </c>
      <c r="J13" s="3">
        <v>73.95</v>
      </c>
      <c r="K13" s="3" t="s">
        <v>26</v>
      </c>
      <c r="L13" s="3">
        <f t="shared" si="0"/>
        <v>-6.02</v>
      </c>
      <c r="M13" s="3">
        <v>0</v>
      </c>
      <c r="N13" s="13">
        <f t="shared" si="1"/>
        <v>897.3577777777748</v>
      </c>
      <c r="O13">
        <f t="shared" si="2"/>
        <v>-801.52000000000191</v>
      </c>
    </row>
    <row r="14" spans="1:15" x14ac:dyDescent="0.25">
      <c r="A14" s="3">
        <v>199046251</v>
      </c>
      <c r="B14" s="4" t="s">
        <v>27</v>
      </c>
      <c r="C14" s="3" t="s">
        <v>1</v>
      </c>
      <c r="D14" s="3">
        <v>1.3</v>
      </c>
      <c r="E14" s="3" t="s">
        <v>2</v>
      </c>
      <c r="F14" s="3">
        <v>72.790000000000006</v>
      </c>
      <c r="G14" s="11">
        <v>6.43</v>
      </c>
      <c r="H14" s="3">
        <v>73.95</v>
      </c>
      <c r="I14" s="4" t="s">
        <v>3</v>
      </c>
      <c r="J14" s="3">
        <v>73.95</v>
      </c>
      <c r="K14" s="3" t="s">
        <v>28</v>
      </c>
      <c r="L14" s="3">
        <f t="shared" si="0"/>
        <v>-9.1</v>
      </c>
      <c r="M14" s="3">
        <v>0</v>
      </c>
      <c r="N14" s="13">
        <f t="shared" si="1"/>
        <v>2009.071059431514</v>
      </c>
      <c r="O14">
        <f t="shared" si="2"/>
        <v>-559.00000000000898</v>
      </c>
    </row>
    <row r="15" spans="1:15" x14ac:dyDescent="0.25">
      <c r="D15" s="10">
        <f>SUM(D2:D14)</f>
        <v>3.87</v>
      </c>
      <c r="F15" s="3">
        <v>72.36</v>
      </c>
      <c r="G15" s="10">
        <f>SUM(G2:G14)</f>
        <v>14.45</v>
      </c>
      <c r="N15" s="7">
        <f>SUM(N2:N14)</f>
        <v>1934.9999999999839</v>
      </c>
      <c r="O15" s="6">
        <f>SUM(O2:O14)</f>
        <v>-5709.9500000000116</v>
      </c>
    </row>
    <row r="16" spans="1:15" x14ac:dyDescent="0.25">
      <c r="D16" s="8">
        <f>D15/G15</f>
        <v>0.26782006920415224</v>
      </c>
      <c r="N16" s="14">
        <f>N15/'D 1.8'!N15</f>
        <v>0.26786381720474539</v>
      </c>
      <c r="O16" s="8">
        <f>O15/'D 1.8'!O15</f>
        <v>0.3624978415000808</v>
      </c>
    </row>
    <row r="17" spans="1:15" x14ac:dyDescent="0.25">
      <c r="A17" t="s">
        <v>81</v>
      </c>
      <c r="D17" s="7">
        <f>D15*500</f>
        <v>1935</v>
      </c>
      <c r="J17" s="15">
        <f>(O15/D15/1000*-1)+(D17/D15/1000)+F15</f>
        <v>74.335439276485786</v>
      </c>
      <c r="M17" s="12"/>
      <c r="N17" s="12"/>
      <c r="O17" s="12"/>
    </row>
    <row r="18" spans="1:15" x14ac:dyDescent="0.25">
      <c r="A18" t="s">
        <v>60</v>
      </c>
      <c r="J18" s="12">
        <f>(J17-F14)*100</f>
        <v>154.54392764857801</v>
      </c>
      <c r="M18" s="12"/>
      <c r="N18" s="12"/>
      <c r="O18" s="12"/>
    </row>
    <row r="19" spans="1:15" x14ac:dyDescent="0.25">
      <c r="A19" t="s">
        <v>82</v>
      </c>
      <c r="O19" s="17">
        <f>(F15-F2)*100</f>
        <v>-724.89999999999952</v>
      </c>
    </row>
    <row r="22" spans="1:15" x14ac:dyDescent="0.25">
      <c r="A22" s="3">
        <v>198131375</v>
      </c>
      <c r="B22" s="4" t="s">
        <v>29</v>
      </c>
      <c r="C22" s="3" t="s">
        <v>1</v>
      </c>
      <c r="D22" s="1">
        <v>0.01</v>
      </c>
      <c r="E22" s="3" t="s">
        <v>2</v>
      </c>
      <c r="F22" s="3">
        <v>78.576999999999998</v>
      </c>
      <c r="G22" s="11">
        <v>0.01</v>
      </c>
      <c r="H22" s="3">
        <v>73.566000000000003</v>
      </c>
      <c r="I22" s="4" t="s">
        <v>30</v>
      </c>
      <c r="J22" s="3">
        <v>73.566000000000003</v>
      </c>
      <c r="K22" s="3" t="s">
        <v>4</v>
      </c>
      <c r="L22" s="3">
        <f t="shared" ref="L22:L35" si="3">D22*-7</f>
        <v>-7.0000000000000007E-2</v>
      </c>
      <c r="M22" s="3">
        <v>0</v>
      </c>
      <c r="N22" s="13">
        <f>($J$38-F22)*D22*1000</f>
        <v>-46.928264604811005</v>
      </c>
      <c r="O22">
        <f>($F$36-F22)*D22*1000</f>
        <v>-62.169999999999987</v>
      </c>
    </row>
    <row r="23" spans="1:15" x14ac:dyDescent="0.25">
      <c r="A23" s="1">
        <v>198204027</v>
      </c>
      <c r="B23" s="2" t="s">
        <v>31</v>
      </c>
      <c r="C23" s="1" t="s">
        <v>1</v>
      </c>
      <c r="D23" s="3">
        <v>0.02</v>
      </c>
      <c r="E23" s="1" t="s">
        <v>2</v>
      </c>
      <c r="F23" s="1">
        <v>78.034000000000006</v>
      </c>
      <c r="G23" s="11">
        <v>0.01</v>
      </c>
      <c r="H23" s="1">
        <v>73.566000000000003</v>
      </c>
      <c r="I23" s="2" t="s">
        <v>30</v>
      </c>
      <c r="J23" s="1">
        <v>73.566000000000003</v>
      </c>
      <c r="K23" s="1" t="s">
        <v>6</v>
      </c>
      <c r="L23" s="3">
        <f t="shared" si="3"/>
        <v>-0.14000000000000001</v>
      </c>
      <c r="M23" s="1">
        <v>0</v>
      </c>
      <c r="N23" s="13">
        <f t="shared" ref="N23:N35" si="4">($J$38-F23)*D23*1000</f>
        <v>-82.996529209622167</v>
      </c>
      <c r="O23">
        <f t="shared" ref="O23:O35" si="5">($F$36-F23)*D23*1000</f>
        <v>-113.48000000000013</v>
      </c>
    </row>
    <row r="24" spans="1:15" x14ac:dyDescent="0.25">
      <c r="A24" s="1">
        <v>198217717</v>
      </c>
      <c r="B24" s="2" t="s">
        <v>32</v>
      </c>
      <c r="C24" s="1" t="s">
        <v>1</v>
      </c>
      <c r="D24" s="1">
        <v>0.02</v>
      </c>
      <c r="E24" s="1" t="s">
        <v>2</v>
      </c>
      <c r="F24" s="1">
        <v>77.617999999999995</v>
      </c>
      <c r="G24" s="11">
        <v>0.02</v>
      </c>
      <c r="H24" s="1">
        <v>73.566000000000003</v>
      </c>
      <c r="I24" s="2" t="s">
        <v>30</v>
      </c>
      <c r="J24" s="1">
        <v>73.566000000000003</v>
      </c>
      <c r="K24" s="1" t="s">
        <v>8</v>
      </c>
      <c r="L24" s="3">
        <f t="shared" si="3"/>
        <v>-0.14000000000000001</v>
      </c>
      <c r="M24" s="1">
        <v>0</v>
      </c>
      <c r="N24" s="13">
        <f t="shared" si="4"/>
        <v>-74.676529209621947</v>
      </c>
      <c r="O24">
        <f t="shared" si="5"/>
        <v>-105.15999999999993</v>
      </c>
    </row>
    <row r="25" spans="1:15" x14ac:dyDescent="0.25">
      <c r="A25" s="1">
        <v>198361975</v>
      </c>
      <c r="B25" s="2" t="s">
        <v>33</v>
      </c>
      <c r="C25" s="1" t="s">
        <v>1</v>
      </c>
      <c r="D25" s="1">
        <v>0.03</v>
      </c>
      <c r="E25" s="1" t="s">
        <v>2</v>
      </c>
      <c r="F25" s="1">
        <v>77.129000000000005</v>
      </c>
      <c r="G25" s="11">
        <v>0.03</v>
      </c>
      <c r="H25" s="1">
        <v>73.566000000000003</v>
      </c>
      <c r="I25" s="2" t="s">
        <v>30</v>
      </c>
      <c r="J25" s="1">
        <v>73.566000000000003</v>
      </c>
      <c r="K25" s="1" t="s">
        <v>10</v>
      </c>
      <c r="L25" s="3">
        <f t="shared" si="3"/>
        <v>-0.21</v>
      </c>
      <c r="M25" s="1">
        <v>0</v>
      </c>
      <c r="N25" s="13">
        <f t="shared" si="4"/>
        <v>-97.344793814433217</v>
      </c>
      <c r="O25">
        <f t="shared" si="5"/>
        <v>-143.07000000000016</v>
      </c>
    </row>
    <row r="26" spans="1:15" x14ac:dyDescent="0.25">
      <c r="A26" s="1">
        <v>198505978</v>
      </c>
      <c r="B26" s="2" t="s">
        <v>34</v>
      </c>
      <c r="C26" s="1" t="s">
        <v>1</v>
      </c>
      <c r="D26" s="1">
        <v>0.05</v>
      </c>
      <c r="E26" s="1" t="s">
        <v>2</v>
      </c>
      <c r="F26" s="1">
        <v>76.706999999999994</v>
      </c>
      <c r="G26" s="11">
        <v>0.06</v>
      </c>
      <c r="H26" s="1">
        <v>73.566000000000003</v>
      </c>
      <c r="I26" s="2" t="s">
        <v>30</v>
      </c>
      <c r="J26" s="1">
        <v>73.566000000000003</v>
      </c>
      <c r="K26" s="1" t="s">
        <v>12</v>
      </c>
      <c r="L26" s="3">
        <f t="shared" si="3"/>
        <v>-0.35000000000000003</v>
      </c>
      <c r="M26" s="1">
        <v>0</v>
      </c>
      <c r="N26" s="13">
        <f t="shared" si="4"/>
        <v>-141.1413230240548</v>
      </c>
      <c r="O26">
        <f t="shared" si="5"/>
        <v>-217.34999999999971</v>
      </c>
    </row>
    <row r="27" spans="1:15" x14ac:dyDescent="0.25">
      <c r="A27" s="1">
        <v>198589661</v>
      </c>
      <c r="B27" s="2" t="s">
        <v>35</v>
      </c>
      <c r="C27" s="1" t="s">
        <v>1</v>
      </c>
      <c r="D27" s="1">
        <v>0.08</v>
      </c>
      <c r="E27" s="1" t="s">
        <v>2</v>
      </c>
      <c r="F27" s="1">
        <v>76.287999999999997</v>
      </c>
      <c r="G27" s="11">
        <v>0.1</v>
      </c>
      <c r="H27" s="1">
        <v>73.566000000000003</v>
      </c>
      <c r="I27" s="2" t="s">
        <v>30</v>
      </c>
      <c r="J27" s="1">
        <v>73.566000000000003</v>
      </c>
      <c r="K27" s="1" t="s">
        <v>14</v>
      </c>
      <c r="L27" s="3">
        <f t="shared" si="3"/>
        <v>-0.56000000000000005</v>
      </c>
      <c r="M27" s="1">
        <v>0</v>
      </c>
      <c r="N27" s="13">
        <f t="shared" si="4"/>
        <v>-192.30611683848792</v>
      </c>
      <c r="O27">
        <f t="shared" si="5"/>
        <v>-314.23999999999978</v>
      </c>
    </row>
    <row r="28" spans="1:15" x14ac:dyDescent="0.25">
      <c r="A28" s="3">
        <v>198886493</v>
      </c>
      <c r="B28" s="4" t="s">
        <v>36</v>
      </c>
      <c r="C28" s="3" t="s">
        <v>1</v>
      </c>
      <c r="D28" s="3">
        <v>0.11</v>
      </c>
      <c r="E28" s="3" t="s">
        <v>2</v>
      </c>
      <c r="F28" s="3">
        <v>75.861999999999995</v>
      </c>
      <c r="G28" s="11">
        <v>0.19</v>
      </c>
      <c r="H28" s="3">
        <v>73.566000000000003</v>
      </c>
      <c r="I28" s="4" t="s">
        <v>30</v>
      </c>
      <c r="J28" s="3">
        <v>73.566000000000003</v>
      </c>
      <c r="K28" s="3" t="s">
        <v>16</v>
      </c>
      <c r="L28" s="3">
        <f t="shared" si="3"/>
        <v>-0.77</v>
      </c>
      <c r="M28" s="3">
        <v>0</v>
      </c>
      <c r="N28" s="13">
        <f t="shared" si="4"/>
        <v>-217.56091065292068</v>
      </c>
      <c r="O28">
        <f t="shared" si="5"/>
        <v>-385.21999999999952</v>
      </c>
    </row>
    <row r="29" spans="1:15" x14ac:dyDescent="0.25">
      <c r="A29" s="3">
        <v>198891980</v>
      </c>
      <c r="B29" s="4" t="s">
        <v>37</v>
      </c>
      <c r="C29" s="3" t="s">
        <v>1</v>
      </c>
      <c r="D29" s="3">
        <v>0.17</v>
      </c>
      <c r="E29" s="3" t="s">
        <v>2</v>
      </c>
      <c r="F29" s="3">
        <v>75.426000000000002</v>
      </c>
      <c r="G29" s="11">
        <v>0.34</v>
      </c>
      <c r="H29" s="3">
        <v>73.566000000000003</v>
      </c>
      <c r="I29" s="4" t="s">
        <v>30</v>
      </c>
      <c r="J29" s="3">
        <v>73.566000000000003</v>
      </c>
      <c r="K29" s="3" t="s">
        <v>18</v>
      </c>
      <c r="L29" s="3">
        <f t="shared" si="3"/>
        <v>-1.1900000000000002</v>
      </c>
      <c r="M29" s="3">
        <v>0</v>
      </c>
      <c r="N29" s="13">
        <f t="shared" si="4"/>
        <v>-262.11049828178773</v>
      </c>
      <c r="O29">
        <f t="shared" si="5"/>
        <v>-521.22000000000048</v>
      </c>
    </row>
    <row r="30" spans="1:15" x14ac:dyDescent="0.25">
      <c r="A30" s="1">
        <v>198901349</v>
      </c>
      <c r="B30" s="2" t="s">
        <v>38</v>
      </c>
      <c r="C30" s="1" t="s">
        <v>1</v>
      </c>
      <c r="D30" s="3">
        <v>0.26</v>
      </c>
      <c r="E30" s="1" t="s">
        <v>2</v>
      </c>
      <c r="F30" s="1">
        <v>74.953000000000003</v>
      </c>
      <c r="G30" s="11">
        <v>0.61</v>
      </c>
      <c r="H30" s="1">
        <v>73.566000000000003</v>
      </c>
      <c r="I30" s="2" t="s">
        <v>30</v>
      </c>
      <c r="J30" s="1">
        <v>73.566000000000003</v>
      </c>
      <c r="K30" s="1" t="s">
        <v>20</v>
      </c>
      <c r="L30" s="3">
        <f t="shared" si="3"/>
        <v>-1.82</v>
      </c>
      <c r="M30" s="1">
        <v>0</v>
      </c>
      <c r="N30" s="13">
        <f t="shared" si="4"/>
        <v>-277.89487972508738</v>
      </c>
      <c r="O30">
        <f t="shared" si="5"/>
        <v>-674.18000000000086</v>
      </c>
    </row>
    <row r="31" spans="1:15" x14ac:dyDescent="0.25">
      <c r="A31" s="3">
        <v>198907681</v>
      </c>
      <c r="B31" s="4" t="s">
        <v>39</v>
      </c>
      <c r="C31" s="3" t="s">
        <v>1</v>
      </c>
      <c r="D31" s="3">
        <v>0.38</v>
      </c>
      <c r="E31" s="3" t="s">
        <v>2</v>
      </c>
      <c r="F31" s="3">
        <v>74.314999999999998</v>
      </c>
      <c r="G31" s="11">
        <v>1.1000000000000001</v>
      </c>
      <c r="H31" s="3">
        <v>73.566000000000003</v>
      </c>
      <c r="I31" s="4" t="s">
        <v>30</v>
      </c>
      <c r="J31" s="3">
        <v>73.566000000000003</v>
      </c>
      <c r="K31" s="3" t="s">
        <v>22</v>
      </c>
      <c r="L31" s="3">
        <f t="shared" si="3"/>
        <v>-2.66</v>
      </c>
      <c r="M31" s="3">
        <v>0</v>
      </c>
      <c r="N31" s="13">
        <f t="shared" si="4"/>
        <v>-163.71405498281803</v>
      </c>
      <c r="O31">
        <f t="shared" si="5"/>
        <v>-742.8999999999993</v>
      </c>
    </row>
    <row r="32" spans="1:15" x14ac:dyDescent="0.25">
      <c r="A32" s="3">
        <v>198935231</v>
      </c>
      <c r="B32" s="4" t="s">
        <v>40</v>
      </c>
      <c r="C32" s="3" t="s">
        <v>1</v>
      </c>
      <c r="D32" s="3">
        <v>0.57999999999999996</v>
      </c>
      <c r="E32" s="3" t="s">
        <v>2</v>
      </c>
      <c r="F32" s="3">
        <v>73.915999999999997</v>
      </c>
      <c r="G32" s="11">
        <v>1.98</v>
      </c>
      <c r="H32" s="3">
        <v>73.566000000000003</v>
      </c>
      <c r="I32" s="4" t="s">
        <v>30</v>
      </c>
      <c r="J32" s="3">
        <v>73.566000000000003</v>
      </c>
      <c r="K32" s="3" t="s">
        <v>24</v>
      </c>
      <c r="L32" s="3">
        <f t="shared" si="3"/>
        <v>-4.0599999999999996</v>
      </c>
      <c r="M32" s="3">
        <v>0</v>
      </c>
      <c r="N32" s="13">
        <f t="shared" si="4"/>
        <v>-18.459347079037514</v>
      </c>
      <c r="O32">
        <f t="shared" si="5"/>
        <v>-902.47999999999843</v>
      </c>
    </row>
    <row r="33" spans="1:15" x14ac:dyDescent="0.25">
      <c r="A33" s="1">
        <v>199005911</v>
      </c>
      <c r="B33" s="2" t="s">
        <v>41</v>
      </c>
      <c r="C33" s="1" t="s">
        <v>1</v>
      </c>
      <c r="D33" s="3">
        <v>0.86</v>
      </c>
      <c r="E33" s="1" t="s">
        <v>2</v>
      </c>
      <c r="F33" s="1">
        <v>73.466999999999999</v>
      </c>
      <c r="G33" s="11">
        <v>3.57</v>
      </c>
      <c r="H33" s="1">
        <v>73.566000000000003</v>
      </c>
      <c r="I33" s="2" t="s">
        <v>30</v>
      </c>
      <c r="J33" s="1">
        <v>73.566000000000003</v>
      </c>
      <c r="K33" s="1" t="s">
        <v>26</v>
      </c>
      <c r="L33" s="3">
        <f t="shared" si="3"/>
        <v>-6.02</v>
      </c>
      <c r="M33" s="1">
        <v>0</v>
      </c>
      <c r="N33" s="13">
        <f t="shared" si="4"/>
        <v>358.76924398625306</v>
      </c>
      <c r="O33">
        <f t="shared" si="5"/>
        <v>-952.01999999999941</v>
      </c>
    </row>
    <row r="34" spans="1:15" x14ac:dyDescent="0.25">
      <c r="A34" s="3">
        <v>199041691</v>
      </c>
      <c r="B34" s="4" t="s">
        <v>42</v>
      </c>
      <c r="C34" s="3" t="s">
        <v>1</v>
      </c>
      <c r="D34" s="3">
        <v>1.3</v>
      </c>
      <c r="E34" s="3" t="s">
        <v>2</v>
      </c>
      <c r="F34" s="3">
        <v>73.045000000000002</v>
      </c>
      <c r="G34" s="11">
        <v>6.43</v>
      </c>
      <c r="H34" s="3">
        <v>73.566000000000003</v>
      </c>
      <c r="I34" s="4" t="s">
        <v>30</v>
      </c>
      <c r="J34" s="3">
        <v>73.566000000000003</v>
      </c>
      <c r="K34" s="3" t="s">
        <v>28</v>
      </c>
      <c r="L34" s="3">
        <f t="shared" si="3"/>
        <v>-9.1</v>
      </c>
      <c r="M34" s="3">
        <v>0</v>
      </c>
      <c r="N34" s="13">
        <f t="shared" si="4"/>
        <v>1090.9256013745648</v>
      </c>
      <c r="O34">
        <f t="shared" si="5"/>
        <v>-890.50000000000296</v>
      </c>
    </row>
    <row r="35" spans="1:15" x14ac:dyDescent="0.25">
      <c r="A35" s="1">
        <v>199046422</v>
      </c>
      <c r="B35" s="2" t="s">
        <v>43</v>
      </c>
      <c r="C35" s="1" t="s">
        <v>1</v>
      </c>
      <c r="D35" s="1">
        <v>1.95</v>
      </c>
      <c r="E35" s="1" t="s">
        <v>2</v>
      </c>
      <c r="F35" s="1">
        <v>72.626000000000005</v>
      </c>
      <c r="G35" s="11">
        <v>11.57</v>
      </c>
      <c r="H35" s="1">
        <v>73.566000000000003</v>
      </c>
      <c r="I35" s="2" t="s">
        <v>30</v>
      </c>
      <c r="J35" s="1">
        <v>73.566000000000003</v>
      </c>
      <c r="K35" s="1" t="s">
        <v>44</v>
      </c>
      <c r="L35" s="3">
        <f t="shared" si="3"/>
        <v>-13.65</v>
      </c>
      <c r="M35" s="1">
        <v>0</v>
      </c>
      <c r="N35" s="13">
        <f t="shared" si="4"/>
        <v>2453.4384020618409</v>
      </c>
      <c r="O35">
        <f t="shared" si="5"/>
        <v>-518.70000000001039</v>
      </c>
    </row>
    <row r="36" spans="1:15" x14ac:dyDescent="0.25">
      <c r="D36" s="9">
        <f>SUM(D22:D35)</f>
        <v>5.82</v>
      </c>
      <c r="F36" s="3">
        <v>72.36</v>
      </c>
      <c r="G36" s="9">
        <f>SUM(G22:G35)</f>
        <v>26.02</v>
      </c>
      <c r="N36" s="7">
        <f>SUM(N22:N35)</f>
        <v>2327.9999999999764</v>
      </c>
      <c r="O36" s="6">
        <f>SUM(O22:O35)</f>
        <v>-6542.6900000000114</v>
      </c>
    </row>
    <row r="37" spans="1:15" x14ac:dyDescent="0.25">
      <c r="D37" s="8">
        <f>D36/G36</f>
        <v>0.22367409684857803</v>
      </c>
      <c r="N37" s="8">
        <f>N36/'D 1.8'!N35</f>
        <v>0.22375428550008566</v>
      </c>
      <c r="O37" s="8">
        <f>O36/'D 1.8'!O35</f>
        <v>0.31284259872007181</v>
      </c>
    </row>
    <row r="38" spans="1:15" x14ac:dyDescent="0.25">
      <c r="A38" t="s">
        <v>81</v>
      </c>
      <c r="D38" s="7">
        <f>D36*400</f>
        <v>2328</v>
      </c>
      <c r="J38" s="15">
        <f>(O36/D36/1000*-1)+(D38/D36/1000)+F36</f>
        <v>73.884173539518898</v>
      </c>
    </row>
    <row r="39" spans="1:15" x14ac:dyDescent="0.25">
      <c r="A39" t="s">
        <v>60</v>
      </c>
      <c r="J39" s="12">
        <f>(J38-F35)*100</f>
        <v>125.81735395188929</v>
      </c>
    </row>
    <row r="40" spans="1:15" x14ac:dyDescent="0.25">
      <c r="A40" t="s">
        <v>82</v>
      </c>
      <c r="O40" s="17">
        <f>(F36-F22)*100</f>
        <v>-621.69999999999982</v>
      </c>
    </row>
    <row r="43" spans="1:15" x14ac:dyDescent="0.25">
      <c r="A43" s="3">
        <v>198417429</v>
      </c>
      <c r="B43" s="4" t="s">
        <v>45</v>
      </c>
      <c r="C43" s="3" t="s">
        <v>1</v>
      </c>
      <c r="D43" s="1">
        <v>0.01</v>
      </c>
      <c r="E43" s="3" t="s">
        <v>2</v>
      </c>
      <c r="F43" s="3">
        <v>77.539000000000001</v>
      </c>
      <c r="G43" s="11">
        <v>0.01</v>
      </c>
      <c r="H43" s="3">
        <v>73.989000000000004</v>
      </c>
      <c r="I43" s="4" t="s">
        <v>46</v>
      </c>
      <c r="J43" s="3">
        <v>73.989000000000004</v>
      </c>
      <c r="K43" s="3" t="s">
        <v>4</v>
      </c>
      <c r="L43" s="3">
        <f t="shared" ref="L43:L56" si="6">D43*-7</f>
        <v>-7.0000000000000007E-2</v>
      </c>
      <c r="M43" s="3">
        <v>0</v>
      </c>
      <c r="N43" s="13">
        <f>($J$59-F43)*D43*1000</f>
        <v>-33.206219931271477</v>
      </c>
      <c r="O43">
        <f>($F$57-F43)*D43*1000</f>
        <v>-51.79000000000002</v>
      </c>
    </row>
    <row r="44" spans="1:15" x14ac:dyDescent="0.25">
      <c r="A44" s="3">
        <v>198432463</v>
      </c>
      <c r="B44" s="4" t="s">
        <v>47</v>
      </c>
      <c r="C44" s="3" t="s">
        <v>1</v>
      </c>
      <c r="D44" s="3">
        <v>0.02</v>
      </c>
      <c r="E44" s="3" t="s">
        <v>2</v>
      </c>
      <c r="F44" s="3">
        <v>77.19</v>
      </c>
      <c r="G44" s="11">
        <v>0.01</v>
      </c>
      <c r="H44" s="3">
        <v>73.989000000000004</v>
      </c>
      <c r="I44" s="4" t="s">
        <v>46</v>
      </c>
      <c r="J44" s="3">
        <v>73.989000000000004</v>
      </c>
      <c r="K44" s="3" t="s">
        <v>6</v>
      </c>
      <c r="L44" s="3">
        <f t="shared" si="6"/>
        <v>-0.14000000000000001</v>
      </c>
      <c r="M44" s="3">
        <v>0</v>
      </c>
      <c r="N44" s="13">
        <f t="shared" ref="N44:N56" si="7">($J$59-F44)*D44*1000</f>
        <v>-59.432439862542878</v>
      </c>
      <c r="O44">
        <f t="shared" ref="O44:O56" si="8">($F$57-F44)*D44*1000</f>
        <v>-96.599999999999966</v>
      </c>
    </row>
    <row r="45" spans="1:15" x14ac:dyDescent="0.25">
      <c r="A45" s="1">
        <v>198504742</v>
      </c>
      <c r="B45" s="2" t="s">
        <v>48</v>
      </c>
      <c r="C45" s="1" t="s">
        <v>1</v>
      </c>
      <c r="D45" s="1">
        <v>0.02</v>
      </c>
      <c r="E45" s="1" t="s">
        <v>2</v>
      </c>
      <c r="F45" s="1">
        <v>76.861000000000004</v>
      </c>
      <c r="G45" s="11">
        <v>0.02</v>
      </c>
      <c r="H45" s="1">
        <v>73.989000000000004</v>
      </c>
      <c r="I45" s="2" t="s">
        <v>46</v>
      </c>
      <c r="J45" s="1">
        <v>73.989000000000004</v>
      </c>
      <c r="K45" s="1" t="s">
        <v>8</v>
      </c>
      <c r="L45" s="3">
        <f t="shared" si="6"/>
        <v>-0.14000000000000001</v>
      </c>
      <c r="M45" s="1">
        <v>0</v>
      </c>
      <c r="N45" s="13">
        <f t="shared" si="7"/>
        <v>-52.852439862543008</v>
      </c>
      <c r="O45">
        <f t="shared" si="8"/>
        <v>-90.020000000000095</v>
      </c>
    </row>
    <row r="46" spans="1:15" x14ac:dyDescent="0.25">
      <c r="A46" s="1">
        <v>198524287</v>
      </c>
      <c r="B46" s="2" t="s">
        <v>49</v>
      </c>
      <c r="C46" s="1" t="s">
        <v>1</v>
      </c>
      <c r="D46" s="1">
        <v>0.03</v>
      </c>
      <c r="E46" s="1" t="s">
        <v>2</v>
      </c>
      <c r="F46" s="1">
        <v>76.546999999999997</v>
      </c>
      <c r="G46" s="11">
        <v>0.03</v>
      </c>
      <c r="H46" s="1">
        <v>73.989000000000004</v>
      </c>
      <c r="I46" s="2" t="s">
        <v>46</v>
      </c>
      <c r="J46" s="1">
        <v>73.989000000000004</v>
      </c>
      <c r="K46" s="1" t="s">
        <v>10</v>
      </c>
      <c r="L46" s="3">
        <f t="shared" si="6"/>
        <v>-0.21</v>
      </c>
      <c r="M46" s="1">
        <v>0</v>
      </c>
      <c r="N46" s="13">
        <f t="shared" si="7"/>
        <v>-69.858659793814297</v>
      </c>
      <c r="O46">
        <f t="shared" si="8"/>
        <v>-125.60999999999991</v>
      </c>
    </row>
    <row r="47" spans="1:15" x14ac:dyDescent="0.25">
      <c r="A47" s="3">
        <v>198595934</v>
      </c>
      <c r="B47" s="4" t="s">
        <v>50</v>
      </c>
      <c r="C47" s="3" t="s">
        <v>1</v>
      </c>
      <c r="D47" s="1">
        <v>0.05</v>
      </c>
      <c r="E47" s="3" t="s">
        <v>2</v>
      </c>
      <c r="F47" s="3">
        <v>76.234999999999999</v>
      </c>
      <c r="G47" s="11">
        <v>0.06</v>
      </c>
      <c r="H47" s="3">
        <v>73.989000000000004</v>
      </c>
      <c r="I47" s="4" t="s">
        <v>46</v>
      </c>
      <c r="J47" s="3">
        <v>73.989000000000004</v>
      </c>
      <c r="K47" s="3" t="s">
        <v>12</v>
      </c>
      <c r="L47" s="3">
        <f t="shared" si="6"/>
        <v>-0.35000000000000003</v>
      </c>
      <c r="M47" s="3">
        <v>0</v>
      </c>
      <c r="N47" s="13">
        <f t="shared" si="7"/>
        <v>-100.83109965635728</v>
      </c>
      <c r="O47">
        <f t="shared" si="8"/>
        <v>-193.75</v>
      </c>
    </row>
    <row r="48" spans="1:15" x14ac:dyDescent="0.25">
      <c r="A48" s="1">
        <v>198885080</v>
      </c>
      <c r="B48" s="2" t="s">
        <v>51</v>
      </c>
      <c r="C48" s="1" t="s">
        <v>1</v>
      </c>
      <c r="D48" s="1">
        <v>0.08</v>
      </c>
      <c r="E48" s="1" t="s">
        <v>2</v>
      </c>
      <c r="F48" s="1">
        <v>75.887</v>
      </c>
      <c r="G48" s="11">
        <v>0.1</v>
      </c>
      <c r="H48" s="1">
        <v>73.989000000000004</v>
      </c>
      <c r="I48" s="2" t="s">
        <v>46</v>
      </c>
      <c r="J48" s="1">
        <v>73.989000000000004</v>
      </c>
      <c r="K48" s="1" t="s">
        <v>14</v>
      </c>
      <c r="L48" s="3">
        <f t="shared" si="6"/>
        <v>-0.56000000000000005</v>
      </c>
      <c r="M48" s="1">
        <v>0</v>
      </c>
      <c r="N48" s="13">
        <f t="shared" si="7"/>
        <v>-133.48975945017176</v>
      </c>
      <c r="O48">
        <f t="shared" si="8"/>
        <v>-282.16000000000008</v>
      </c>
    </row>
    <row r="49" spans="1:15" x14ac:dyDescent="0.25">
      <c r="A49" s="3">
        <v>198890642</v>
      </c>
      <c r="B49" s="4" t="s">
        <v>52</v>
      </c>
      <c r="C49" s="3" t="s">
        <v>1</v>
      </c>
      <c r="D49" s="3">
        <v>0.11</v>
      </c>
      <c r="E49" s="3" t="s">
        <v>2</v>
      </c>
      <c r="F49" s="3">
        <v>75.582999999999998</v>
      </c>
      <c r="G49" s="11">
        <v>0.19</v>
      </c>
      <c r="H49" s="3">
        <v>73.989000000000004</v>
      </c>
      <c r="I49" s="4" t="s">
        <v>46</v>
      </c>
      <c r="J49" s="3">
        <v>73.989000000000004</v>
      </c>
      <c r="K49" s="3" t="s">
        <v>16</v>
      </c>
      <c r="L49" s="3">
        <f t="shared" si="6"/>
        <v>-0.77</v>
      </c>
      <c r="M49" s="3">
        <v>0</v>
      </c>
      <c r="N49" s="13">
        <f t="shared" si="7"/>
        <v>-150.10841924398591</v>
      </c>
      <c r="O49">
        <f t="shared" si="8"/>
        <v>-354.52999999999992</v>
      </c>
    </row>
    <row r="50" spans="1:15" x14ac:dyDescent="0.25">
      <c r="A50" s="1">
        <v>198895498</v>
      </c>
      <c r="B50" s="2" t="s">
        <v>53</v>
      </c>
      <c r="C50" s="1" t="s">
        <v>1</v>
      </c>
      <c r="D50" s="3">
        <v>0.17</v>
      </c>
      <c r="E50" s="1" t="s">
        <v>2</v>
      </c>
      <c r="F50" s="1">
        <v>75.274000000000001</v>
      </c>
      <c r="G50" s="11">
        <v>0.34</v>
      </c>
      <c r="H50" s="1">
        <v>73.989000000000004</v>
      </c>
      <c r="I50" s="2" t="s">
        <v>46</v>
      </c>
      <c r="J50" s="1">
        <v>73.989000000000004</v>
      </c>
      <c r="K50" s="1" t="s">
        <v>18</v>
      </c>
      <c r="L50" s="3">
        <f t="shared" si="6"/>
        <v>-1.1900000000000002</v>
      </c>
      <c r="M50" s="1">
        <v>0</v>
      </c>
      <c r="N50" s="13">
        <f t="shared" si="7"/>
        <v>-179.45573883161504</v>
      </c>
      <c r="O50">
        <f t="shared" si="8"/>
        <v>-495.38000000000028</v>
      </c>
    </row>
    <row r="51" spans="1:15" x14ac:dyDescent="0.25">
      <c r="A51" s="1">
        <v>198901116</v>
      </c>
      <c r="B51" s="2" t="s">
        <v>54</v>
      </c>
      <c r="C51" s="1" t="s">
        <v>1</v>
      </c>
      <c r="D51" s="3">
        <v>0.26</v>
      </c>
      <c r="E51" s="1" t="s">
        <v>2</v>
      </c>
      <c r="F51" s="1">
        <v>74.951999999999998</v>
      </c>
      <c r="G51" s="11">
        <v>0.61</v>
      </c>
      <c r="H51" s="1">
        <v>73.989000000000004</v>
      </c>
      <c r="I51" s="2" t="s">
        <v>46</v>
      </c>
      <c r="J51" s="1">
        <v>73.989000000000004</v>
      </c>
      <c r="K51" s="1" t="s">
        <v>20</v>
      </c>
      <c r="L51" s="3">
        <f t="shared" si="6"/>
        <v>-1.82</v>
      </c>
      <c r="M51" s="1">
        <v>0</v>
      </c>
      <c r="N51" s="13">
        <f t="shared" si="7"/>
        <v>-190.74171821305754</v>
      </c>
      <c r="O51">
        <f t="shared" si="8"/>
        <v>-673.91999999999973</v>
      </c>
    </row>
    <row r="52" spans="1:15" x14ac:dyDescent="0.25">
      <c r="A52" s="1">
        <v>198906978</v>
      </c>
      <c r="B52" s="2" t="s">
        <v>55</v>
      </c>
      <c r="C52" s="1" t="s">
        <v>1</v>
      </c>
      <c r="D52" s="3">
        <v>0.38</v>
      </c>
      <c r="E52" s="1" t="s">
        <v>2</v>
      </c>
      <c r="F52" s="1">
        <v>74.585999999999999</v>
      </c>
      <c r="G52" s="11">
        <v>1.1000000000000001</v>
      </c>
      <c r="H52" s="1">
        <v>73.989000000000004</v>
      </c>
      <c r="I52" s="2" t="s">
        <v>46</v>
      </c>
      <c r="J52" s="1">
        <v>73.989000000000004</v>
      </c>
      <c r="K52" s="1" t="s">
        <v>22</v>
      </c>
      <c r="L52" s="3">
        <f t="shared" si="6"/>
        <v>-2.66</v>
      </c>
      <c r="M52" s="1">
        <v>0</v>
      </c>
      <c r="N52" s="13">
        <f t="shared" si="7"/>
        <v>-139.69635738831499</v>
      </c>
      <c r="O52">
        <f t="shared" si="8"/>
        <v>-845.87999999999965</v>
      </c>
    </row>
    <row r="53" spans="1:15" x14ac:dyDescent="0.25">
      <c r="A53" s="3">
        <v>198908203</v>
      </c>
      <c r="B53" s="4" t="s">
        <v>56</v>
      </c>
      <c r="C53" s="3" t="s">
        <v>1</v>
      </c>
      <c r="D53" s="3">
        <v>0.57999999999999996</v>
      </c>
      <c r="E53" s="3" t="s">
        <v>2</v>
      </c>
      <c r="F53" s="3">
        <v>74.236999999999995</v>
      </c>
      <c r="G53" s="11">
        <v>1.98</v>
      </c>
      <c r="H53" s="3">
        <v>73.989000000000004</v>
      </c>
      <c r="I53" s="4" t="s">
        <v>46</v>
      </c>
      <c r="J53" s="3">
        <v>73.989000000000004</v>
      </c>
      <c r="K53" s="3" t="s">
        <v>24</v>
      </c>
      <c r="L53" s="3">
        <f t="shared" si="6"/>
        <v>-4.0599999999999996</v>
      </c>
      <c r="M53" s="3">
        <v>0</v>
      </c>
      <c r="N53" s="13">
        <f t="shared" si="7"/>
        <v>-10.800756013741761</v>
      </c>
      <c r="O53">
        <f t="shared" si="8"/>
        <v>-1088.6599999999974</v>
      </c>
    </row>
    <row r="54" spans="1:15" x14ac:dyDescent="0.25">
      <c r="A54" s="1">
        <v>198935230</v>
      </c>
      <c r="B54" s="2" t="s">
        <v>57</v>
      </c>
      <c r="C54" s="1" t="s">
        <v>1</v>
      </c>
      <c r="D54" s="3">
        <v>0.86</v>
      </c>
      <c r="E54" s="1" t="s">
        <v>2</v>
      </c>
      <c r="F54" s="1">
        <v>73.915999999999997</v>
      </c>
      <c r="G54" s="11">
        <v>3.57</v>
      </c>
      <c r="H54" s="1">
        <v>73.989000000000004</v>
      </c>
      <c r="I54" s="2" t="s">
        <v>46</v>
      </c>
      <c r="J54" s="1">
        <v>73.989000000000004</v>
      </c>
      <c r="K54" s="1" t="s">
        <v>26</v>
      </c>
      <c r="L54" s="3">
        <f t="shared" si="6"/>
        <v>-6.02</v>
      </c>
      <c r="M54" s="1">
        <v>0</v>
      </c>
      <c r="N54" s="13">
        <f t="shared" si="7"/>
        <v>260.04508591065701</v>
      </c>
      <c r="O54">
        <f t="shared" si="8"/>
        <v>-1338.1599999999978</v>
      </c>
    </row>
    <row r="55" spans="1:15" x14ac:dyDescent="0.25">
      <c r="A55" s="3">
        <v>198993185</v>
      </c>
      <c r="B55" s="4" t="s">
        <v>58</v>
      </c>
      <c r="C55" s="3" t="s">
        <v>1</v>
      </c>
      <c r="D55" s="3">
        <v>1.3</v>
      </c>
      <c r="E55" s="3" t="s">
        <v>2</v>
      </c>
      <c r="F55" s="3">
        <v>73.599999999999994</v>
      </c>
      <c r="G55" s="11">
        <v>6.43</v>
      </c>
      <c r="H55" s="3">
        <v>73.989000000000004</v>
      </c>
      <c r="I55" s="4" t="s">
        <v>46</v>
      </c>
      <c r="J55" s="3">
        <v>73.989000000000004</v>
      </c>
      <c r="K55" s="3" t="s">
        <v>28</v>
      </c>
      <c r="L55" s="3">
        <f t="shared" si="6"/>
        <v>-9.1</v>
      </c>
      <c r="M55" s="3">
        <v>0</v>
      </c>
      <c r="N55" s="13">
        <f t="shared" si="7"/>
        <v>803.89140893471733</v>
      </c>
      <c r="O55">
        <f t="shared" si="8"/>
        <v>-1611.9999999999934</v>
      </c>
    </row>
    <row r="56" spans="1:15" x14ac:dyDescent="0.25">
      <c r="A56" s="3">
        <v>199019351</v>
      </c>
      <c r="B56" s="4" t="s">
        <v>59</v>
      </c>
      <c r="C56" s="3" t="s">
        <v>1</v>
      </c>
      <c r="D56" s="1">
        <v>1.95</v>
      </c>
      <c r="E56" s="3" t="s">
        <v>2</v>
      </c>
      <c r="F56" s="3">
        <v>73.293999999999997</v>
      </c>
      <c r="G56" s="11">
        <v>11.57</v>
      </c>
      <c r="H56" s="3">
        <v>73.989000000000004</v>
      </c>
      <c r="I56" s="4" t="s">
        <v>46</v>
      </c>
      <c r="J56" s="3">
        <v>73.989000000000004</v>
      </c>
      <c r="K56" s="3" t="s">
        <v>44</v>
      </c>
      <c r="L56" s="3">
        <f t="shared" si="6"/>
        <v>-13.65</v>
      </c>
      <c r="M56" s="3">
        <v>0</v>
      </c>
      <c r="N56" s="13">
        <f t="shared" si="7"/>
        <v>1802.5371134020709</v>
      </c>
      <c r="O56">
        <f t="shared" si="8"/>
        <v>-1821.299999999995</v>
      </c>
    </row>
    <row r="57" spans="1:15" x14ac:dyDescent="0.25">
      <c r="D57" s="9">
        <f>SUM(D43:D56)</f>
        <v>5.82</v>
      </c>
      <c r="F57" s="3">
        <v>72.36</v>
      </c>
      <c r="G57" s="9">
        <f>SUM(G43:G56)</f>
        <v>26.02</v>
      </c>
      <c r="N57" s="7">
        <f>SUM(N43:N56)</f>
        <v>1746.0000000000291</v>
      </c>
      <c r="O57" s="6">
        <f>SUM(O43:O56)</f>
        <v>-9069.7599999999838</v>
      </c>
    </row>
    <row r="58" spans="1:15" x14ac:dyDescent="0.25">
      <c r="D58" s="8">
        <f>D57/G57</f>
        <v>0.22367409684857803</v>
      </c>
      <c r="N58" s="8">
        <f>N57/'D 1.8'!N55</f>
        <v>0.2237930747194613</v>
      </c>
      <c r="O58" s="8">
        <f>O57/'D 1.8'!O55</f>
        <v>0.26264082930674326</v>
      </c>
    </row>
    <row r="59" spans="1:15" x14ac:dyDescent="0.25">
      <c r="A59" t="s">
        <v>81</v>
      </c>
      <c r="D59" s="7">
        <f>D57*300</f>
        <v>1746</v>
      </c>
      <c r="J59" s="15">
        <f>(O57/D57/1000*-1)+(D59/D57/1000)+F57</f>
        <v>74.218378006872854</v>
      </c>
    </row>
    <row r="60" spans="1:15" x14ac:dyDescent="0.25">
      <c r="A60" t="s">
        <v>60</v>
      </c>
      <c r="J60" s="12">
        <f>(J59-F56)*100</f>
        <v>92.437800687285687</v>
      </c>
    </row>
    <row r="61" spans="1:15" x14ac:dyDescent="0.25">
      <c r="A61" t="s">
        <v>82</v>
      </c>
      <c r="O61" s="17">
        <f>(F57-F43)*100</f>
        <v>-517.9000000000002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1"/>
  <sheetViews>
    <sheetView topLeftCell="A16" zoomScale="85" zoomScaleNormal="85" workbookViewId="0">
      <selection activeCell="D22" sqref="D22:D34"/>
    </sheetView>
  </sheetViews>
  <sheetFormatPr defaultRowHeight="15" x14ac:dyDescent="0.25"/>
  <sheetData>
    <row r="2" spans="1:15" x14ac:dyDescent="0.25">
      <c r="A2" s="1">
        <v>197844049</v>
      </c>
      <c r="B2" s="2" t="s">
        <v>0</v>
      </c>
      <c r="C2" s="1" t="s">
        <v>1</v>
      </c>
      <c r="D2" s="1">
        <v>0.01</v>
      </c>
      <c r="E2" s="1" t="s">
        <v>2</v>
      </c>
      <c r="F2" s="1">
        <v>79.608999999999995</v>
      </c>
      <c r="G2" s="11">
        <v>0.01</v>
      </c>
      <c r="H2" s="1">
        <v>73.95</v>
      </c>
      <c r="I2" s="2" t="s">
        <v>3</v>
      </c>
      <c r="J2" s="1">
        <v>73.95</v>
      </c>
      <c r="K2" s="1" t="s">
        <v>4</v>
      </c>
      <c r="L2" s="3">
        <f t="shared" ref="L2:L14" si="0">D2*-7</f>
        <v>-7.0000000000000007E-2</v>
      </c>
      <c r="M2" s="1">
        <v>0</v>
      </c>
      <c r="N2" s="13">
        <f>($J$17-F2)*D2*1000</f>
        <v>-54.325479999999978</v>
      </c>
      <c r="O2">
        <f>($F$15-F2)*D2*1000</f>
        <v>-72.489999999999952</v>
      </c>
    </row>
    <row r="3" spans="1:15" x14ac:dyDescent="0.25">
      <c r="A3" s="3">
        <v>197883252</v>
      </c>
      <c r="B3" s="4" t="s">
        <v>5</v>
      </c>
      <c r="C3" s="3" t="s">
        <v>1</v>
      </c>
      <c r="D3" s="1">
        <v>0.02</v>
      </c>
      <c r="E3" s="3" t="s">
        <v>2</v>
      </c>
      <c r="F3" s="3">
        <v>79.090999999999994</v>
      </c>
      <c r="G3" s="11">
        <v>0.01</v>
      </c>
      <c r="H3" s="3">
        <v>73.95</v>
      </c>
      <c r="I3" s="4" t="s">
        <v>3</v>
      </c>
      <c r="J3" s="3">
        <v>73.95</v>
      </c>
      <c r="K3" s="3" t="s">
        <v>6</v>
      </c>
      <c r="L3" s="3">
        <f t="shared" si="0"/>
        <v>-0.14000000000000001</v>
      </c>
      <c r="M3" s="3">
        <v>0</v>
      </c>
      <c r="N3" s="13">
        <f t="shared" ref="N3:N14" si="1">($J$17-F3)*D3*1000</f>
        <v>-98.290959999999927</v>
      </c>
      <c r="O3">
        <f t="shared" ref="O3:O14" si="2">($F$15-F3)*D3*1000</f>
        <v>-134.61999999999992</v>
      </c>
    </row>
    <row r="4" spans="1:15" x14ac:dyDescent="0.25">
      <c r="A4" s="1">
        <v>197927479</v>
      </c>
      <c r="B4" s="2" t="s">
        <v>7</v>
      </c>
      <c r="C4" s="1" t="s">
        <v>1</v>
      </c>
      <c r="D4" s="1">
        <v>0.03</v>
      </c>
      <c r="E4" s="1" t="s">
        <v>2</v>
      </c>
      <c r="F4" s="1">
        <v>78.444000000000003</v>
      </c>
      <c r="G4" s="11">
        <v>0.02</v>
      </c>
      <c r="H4" s="1">
        <v>73.95</v>
      </c>
      <c r="I4" s="2" t="s">
        <v>3</v>
      </c>
      <c r="J4" s="1">
        <v>73.95</v>
      </c>
      <c r="K4" s="1" t="s">
        <v>8</v>
      </c>
      <c r="L4" s="3">
        <f t="shared" si="0"/>
        <v>-0.21</v>
      </c>
      <c r="M4" s="1">
        <v>0</v>
      </c>
      <c r="N4" s="13">
        <f t="shared" si="1"/>
        <v>-128.02644000000015</v>
      </c>
      <c r="O4">
        <f t="shared" si="2"/>
        <v>-182.5200000000001</v>
      </c>
    </row>
    <row r="5" spans="1:15" x14ac:dyDescent="0.25">
      <c r="A5" s="1">
        <v>197958998</v>
      </c>
      <c r="B5" s="2" t="s">
        <v>9</v>
      </c>
      <c r="C5" s="1" t="s">
        <v>1</v>
      </c>
      <c r="D5" s="1">
        <v>0.04</v>
      </c>
      <c r="E5" s="1" t="s">
        <v>2</v>
      </c>
      <c r="F5" s="1">
        <v>77.870999999999995</v>
      </c>
      <c r="G5" s="11">
        <v>0.03</v>
      </c>
      <c r="H5" s="1">
        <v>73.95</v>
      </c>
      <c r="I5" s="2" t="s">
        <v>3</v>
      </c>
      <c r="J5" s="1">
        <v>73.95</v>
      </c>
      <c r="K5" s="1" t="s">
        <v>10</v>
      </c>
      <c r="L5" s="3">
        <f t="shared" si="0"/>
        <v>-0.28000000000000003</v>
      </c>
      <c r="M5" s="1">
        <v>0</v>
      </c>
      <c r="N5" s="13">
        <f t="shared" si="1"/>
        <v>-147.7819199999999</v>
      </c>
      <c r="O5">
        <f t="shared" si="2"/>
        <v>-220.43999999999983</v>
      </c>
    </row>
    <row r="6" spans="1:15" x14ac:dyDescent="0.25">
      <c r="A6" s="1">
        <v>198348858</v>
      </c>
      <c r="B6" s="2" t="s">
        <v>11</v>
      </c>
      <c r="C6" s="1" t="s">
        <v>1</v>
      </c>
      <c r="D6" s="1">
        <v>7.0000000000000007E-2</v>
      </c>
      <c r="E6" s="1" t="s">
        <v>2</v>
      </c>
      <c r="F6" s="1">
        <v>77.301000000000002</v>
      </c>
      <c r="G6" s="11">
        <v>0.06</v>
      </c>
      <c r="H6" s="1">
        <v>73.95</v>
      </c>
      <c r="I6" s="2" t="s">
        <v>3</v>
      </c>
      <c r="J6" s="1">
        <v>73.95</v>
      </c>
      <c r="K6" s="1" t="s">
        <v>12</v>
      </c>
      <c r="L6" s="3">
        <f t="shared" si="0"/>
        <v>-0.49000000000000005</v>
      </c>
      <c r="M6" s="1">
        <v>0</v>
      </c>
      <c r="N6" s="13">
        <f t="shared" si="1"/>
        <v>-218.71836000000033</v>
      </c>
      <c r="O6">
        <f t="shared" si="2"/>
        <v>-345.87000000000023</v>
      </c>
    </row>
    <row r="7" spans="1:15" x14ac:dyDescent="0.25">
      <c r="A7" s="1">
        <v>198505563</v>
      </c>
      <c r="B7" s="2" t="s">
        <v>13</v>
      </c>
      <c r="C7" s="1" t="s">
        <v>1</v>
      </c>
      <c r="D7" s="1">
        <v>0.1</v>
      </c>
      <c r="E7" s="1" t="s">
        <v>2</v>
      </c>
      <c r="F7" s="1">
        <v>76.728999999999999</v>
      </c>
      <c r="G7" s="11">
        <v>0.1</v>
      </c>
      <c r="H7" s="1">
        <v>73.95</v>
      </c>
      <c r="I7" s="2" t="s">
        <v>3</v>
      </c>
      <c r="J7" s="1">
        <v>73.95</v>
      </c>
      <c r="K7" s="1" t="s">
        <v>14</v>
      </c>
      <c r="L7" s="3">
        <f t="shared" si="0"/>
        <v>-0.70000000000000007</v>
      </c>
      <c r="M7" s="1">
        <v>0</v>
      </c>
      <c r="N7" s="13">
        <f t="shared" si="1"/>
        <v>-255.25480000000016</v>
      </c>
      <c r="O7">
        <f t="shared" si="2"/>
        <v>-436.90000000000003</v>
      </c>
    </row>
    <row r="8" spans="1:15" x14ac:dyDescent="0.25">
      <c r="A8" s="3">
        <v>198596192</v>
      </c>
      <c r="B8" s="4" t="s">
        <v>15</v>
      </c>
      <c r="C8" s="3" t="s">
        <v>1</v>
      </c>
      <c r="D8" s="3">
        <v>0.17</v>
      </c>
      <c r="E8" s="3" t="s">
        <v>2</v>
      </c>
      <c r="F8" s="3">
        <v>76.147000000000006</v>
      </c>
      <c r="G8" s="11">
        <v>0.19</v>
      </c>
      <c r="H8" s="3">
        <v>73.95</v>
      </c>
      <c r="I8" s="4" t="s">
        <v>3</v>
      </c>
      <c r="J8" s="3">
        <v>73.95</v>
      </c>
      <c r="K8" s="3" t="s">
        <v>16</v>
      </c>
      <c r="L8" s="3">
        <f t="shared" si="0"/>
        <v>-1.1900000000000002</v>
      </c>
      <c r="M8" s="3">
        <v>0</v>
      </c>
      <c r="N8" s="13">
        <f t="shared" si="1"/>
        <v>-334.99316000000141</v>
      </c>
      <c r="O8">
        <f t="shared" si="2"/>
        <v>-643.7900000000011</v>
      </c>
    </row>
    <row r="9" spans="1:15" x14ac:dyDescent="0.25">
      <c r="A9" s="3">
        <v>198889419</v>
      </c>
      <c r="B9" s="4" t="s">
        <v>17</v>
      </c>
      <c r="C9" s="3" t="s">
        <v>1</v>
      </c>
      <c r="D9" s="3">
        <v>0.27</v>
      </c>
      <c r="E9" s="3" t="s">
        <v>2</v>
      </c>
      <c r="F9" s="3">
        <v>75.620999999999995</v>
      </c>
      <c r="G9" s="11">
        <v>0.34</v>
      </c>
      <c r="H9" s="3">
        <v>73.95</v>
      </c>
      <c r="I9" s="4" t="s">
        <v>3</v>
      </c>
      <c r="J9" s="3">
        <v>73.95</v>
      </c>
      <c r="K9" s="3" t="s">
        <v>18</v>
      </c>
      <c r="L9" s="3">
        <f t="shared" si="0"/>
        <v>-1.8900000000000001</v>
      </c>
      <c r="M9" s="3">
        <v>0</v>
      </c>
      <c r="N9" s="13">
        <f t="shared" si="1"/>
        <v>-390.02795999999933</v>
      </c>
      <c r="O9">
        <f t="shared" si="2"/>
        <v>-880.46999999999889</v>
      </c>
    </row>
    <row r="10" spans="1:15" x14ac:dyDescent="0.25">
      <c r="A10" s="3">
        <v>198900468</v>
      </c>
      <c r="B10" s="4" t="s">
        <v>19</v>
      </c>
      <c r="C10" s="3" t="s">
        <v>1</v>
      </c>
      <c r="D10" s="3">
        <v>0.43</v>
      </c>
      <c r="E10" s="3" t="s">
        <v>2</v>
      </c>
      <c r="F10" s="3">
        <v>75.073999999999998</v>
      </c>
      <c r="G10" s="11">
        <v>0.61</v>
      </c>
      <c r="H10" s="3">
        <v>73.95</v>
      </c>
      <c r="I10" s="4" t="s">
        <v>3</v>
      </c>
      <c r="J10" s="3">
        <v>73.95</v>
      </c>
      <c r="K10" s="3" t="s">
        <v>20</v>
      </c>
      <c r="L10" s="3">
        <f t="shared" si="0"/>
        <v>-3.01</v>
      </c>
      <c r="M10" s="3">
        <v>0</v>
      </c>
      <c r="N10" s="13">
        <f t="shared" si="1"/>
        <v>-385.9456400000002</v>
      </c>
      <c r="O10">
        <f t="shared" si="2"/>
        <v>-1167.0199999999995</v>
      </c>
    </row>
    <row r="11" spans="1:15" x14ac:dyDescent="0.25">
      <c r="A11" s="3">
        <v>198907667</v>
      </c>
      <c r="B11" s="4" t="s">
        <v>21</v>
      </c>
      <c r="C11" s="3" t="s">
        <v>1</v>
      </c>
      <c r="D11" s="3">
        <v>0.69</v>
      </c>
      <c r="E11" s="3" t="s">
        <v>2</v>
      </c>
      <c r="F11" s="3">
        <v>74.314999999999998</v>
      </c>
      <c r="G11" s="11">
        <v>1.1000000000000001</v>
      </c>
      <c r="H11" s="3">
        <v>73.95</v>
      </c>
      <c r="I11" s="4" t="s">
        <v>3</v>
      </c>
      <c r="J11" s="3">
        <v>73.95</v>
      </c>
      <c r="K11" s="3" t="s">
        <v>22</v>
      </c>
      <c r="L11" s="3">
        <f t="shared" si="0"/>
        <v>-4.83</v>
      </c>
      <c r="M11" s="3">
        <v>0</v>
      </c>
      <c r="N11" s="13">
        <f t="shared" si="1"/>
        <v>-95.59812000000008</v>
      </c>
      <c r="O11">
        <f t="shared" si="2"/>
        <v>-1348.9499999999987</v>
      </c>
    </row>
    <row r="12" spans="1:15" x14ac:dyDescent="0.25">
      <c r="A12" s="3">
        <v>198936783</v>
      </c>
      <c r="B12" s="4" t="s">
        <v>23</v>
      </c>
      <c r="C12" s="3" t="s">
        <v>1</v>
      </c>
      <c r="D12" s="3">
        <v>1.1000000000000001</v>
      </c>
      <c r="E12" s="3" t="s">
        <v>2</v>
      </c>
      <c r="F12" s="3">
        <v>73.807000000000002</v>
      </c>
      <c r="G12" s="11">
        <v>1.98</v>
      </c>
      <c r="H12" s="3">
        <v>73.95</v>
      </c>
      <c r="I12" s="4" t="s">
        <v>3</v>
      </c>
      <c r="J12" s="3">
        <v>73.95</v>
      </c>
      <c r="K12" s="3" t="s">
        <v>24</v>
      </c>
      <c r="L12" s="3">
        <f t="shared" si="0"/>
        <v>-7.7000000000000011</v>
      </c>
      <c r="M12" s="3">
        <v>0</v>
      </c>
      <c r="N12" s="13">
        <f t="shared" si="1"/>
        <v>406.397199999995</v>
      </c>
      <c r="O12">
        <f t="shared" si="2"/>
        <v>-1591.7000000000032</v>
      </c>
    </row>
    <row r="13" spans="1:15" x14ac:dyDescent="0.25">
      <c r="A13" s="3">
        <v>199019367</v>
      </c>
      <c r="B13" s="4" t="s">
        <v>25</v>
      </c>
      <c r="C13" s="3" t="s">
        <v>1</v>
      </c>
      <c r="D13" s="3">
        <v>1.76</v>
      </c>
      <c r="E13" s="3" t="s">
        <v>2</v>
      </c>
      <c r="F13" s="3">
        <v>73.292000000000002</v>
      </c>
      <c r="G13" s="11">
        <v>3.57</v>
      </c>
      <c r="H13" s="3">
        <v>73.95</v>
      </c>
      <c r="I13" s="4" t="s">
        <v>3</v>
      </c>
      <c r="J13" s="3">
        <v>73.95</v>
      </c>
      <c r="K13" s="3" t="s">
        <v>26</v>
      </c>
      <c r="L13" s="3">
        <f t="shared" si="0"/>
        <v>-12.32</v>
      </c>
      <c r="M13" s="3">
        <v>0</v>
      </c>
      <c r="N13" s="13">
        <f t="shared" si="1"/>
        <v>1556.635519999993</v>
      </c>
      <c r="O13">
        <f t="shared" si="2"/>
        <v>-1640.3200000000038</v>
      </c>
    </row>
    <row r="14" spans="1:15" x14ac:dyDescent="0.25">
      <c r="A14" s="3">
        <v>199046251</v>
      </c>
      <c r="B14" s="4" t="s">
        <v>27</v>
      </c>
      <c r="C14" s="3" t="s">
        <v>1</v>
      </c>
      <c r="D14" s="3">
        <v>2.81</v>
      </c>
      <c r="E14" s="3" t="s">
        <v>2</v>
      </c>
      <c r="F14" s="3">
        <v>72.790000000000006</v>
      </c>
      <c r="G14" s="11">
        <v>6.43</v>
      </c>
      <c r="H14" s="3">
        <v>73.95</v>
      </c>
      <c r="I14" s="4" t="s">
        <v>3</v>
      </c>
      <c r="J14" s="3">
        <v>73.95</v>
      </c>
      <c r="K14" s="3" t="s">
        <v>28</v>
      </c>
      <c r="L14" s="3">
        <f t="shared" si="0"/>
        <v>-19.670000000000002</v>
      </c>
      <c r="M14" s="3">
        <v>0</v>
      </c>
      <c r="N14" s="13">
        <f t="shared" si="1"/>
        <v>3895.9301199999754</v>
      </c>
      <c r="O14">
        <f t="shared" si="2"/>
        <v>-1208.3000000000193</v>
      </c>
    </row>
    <row r="15" spans="1:15" x14ac:dyDescent="0.25">
      <c r="D15" s="10">
        <f>SUM(D2:D14)</f>
        <v>7.5</v>
      </c>
      <c r="F15" s="3">
        <v>72.36</v>
      </c>
      <c r="G15" s="10">
        <f>SUM(G2:G14)</f>
        <v>14.45</v>
      </c>
      <c r="N15" s="7">
        <f>SUM(N2:N14)</f>
        <v>3749.9999999999623</v>
      </c>
      <c r="O15" s="6">
        <f>SUM(O2:O14)</f>
        <v>-9873.3900000000249</v>
      </c>
    </row>
    <row r="16" spans="1:15" x14ac:dyDescent="0.25">
      <c r="A16" t="s">
        <v>81</v>
      </c>
      <c r="D16" s="8">
        <f>D15/G15</f>
        <v>0.51903114186851218</v>
      </c>
      <c r="N16" s="8">
        <f>N15/'D 1.8'!N15</f>
        <v>0.51911592481539715</v>
      </c>
      <c r="O16" s="8">
        <f>O15/'D 1.8'!O15</f>
        <v>0.62681504449049186</v>
      </c>
    </row>
    <row r="17" spans="1:15" x14ac:dyDescent="0.25">
      <c r="A17" t="s">
        <v>60</v>
      </c>
      <c r="D17" s="7">
        <f>D15*500</f>
        <v>3750</v>
      </c>
      <c r="J17" s="15">
        <f>(O15/D15/1000*-1)+(D17/D15/1000)+F15</f>
        <v>74.176451999999998</v>
      </c>
    </row>
    <row r="18" spans="1:15" x14ac:dyDescent="0.25">
      <c r="A18" t="s">
        <v>82</v>
      </c>
      <c r="O18" s="17">
        <f>(F15-F2)*100</f>
        <v>-724.89999999999952</v>
      </c>
    </row>
    <row r="22" spans="1:15" x14ac:dyDescent="0.25">
      <c r="A22" s="3">
        <v>198131375</v>
      </c>
      <c r="B22" s="4" t="s">
        <v>29</v>
      </c>
      <c r="C22" s="3" t="s">
        <v>1</v>
      </c>
      <c r="D22" s="1">
        <v>0.01</v>
      </c>
      <c r="E22" s="3" t="s">
        <v>2</v>
      </c>
      <c r="F22" s="3">
        <v>78.576999999999998</v>
      </c>
      <c r="G22" s="11">
        <v>0.01</v>
      </c>
      <c r="H22" s="3">
        <v>73.566000000000003</v>
      </c>
      <c r="I22" s="4" t="s">
        <v>30</v>
      </c>
      <c r="J22" s="3">
        <v>73.566000000000003</v>
      </c>
      <c r="K22" s="3" t="s">
        <v>4</v>
      </c>
      <c r="L22" s="3">
        <f t="shared" ref="L22:L35" si="3">D22*-7</f>
        <v>-7.0000000000000007E-2</v>
      </c>
      <c r="M22" s="3">
        <v>0</v>
      </c>
      <c r="N22" s="13">
        <f>($J$38-F22)*D22*1000</f>
        <v>-48.261574999999937</v>
      </c>
      <c r="O22">
        <f>($F$36-F22)*D22*1000</f>
        <v>-62.169999999999987</v>
      </c>
    </row>
    <row r="23" spans="1:15" x14ac:dyDescent="0.25">
      <c r="A23" s="1">
        <v>198204027</v>
      </c>
      <c r="B23" s="2" t="s">
        <v>31</v>
      </c>
      <c r="C23" s="1" t="s">
        <v>1</v>
      </c>
      <c r="D23" s="1">
        <v>0.02</v>
      </c>
      <c r="E23" s="1" t="s">
        <v>2</v>
      </c>
      <c r="F23" s="1">
        <v>78.034000000000006</v>
      </c>
      <c r="G23" s="11">
        <v>0.01</v>
      </c>
      <c r="H23" s="1">
        <v>73.566000000000003</v>
      </c>
      <c r="I23" s="2" t="s">
        <v>30</v>
      </c>
      <c r="J23" s="1">
        <v>73.566000000000003</v>
      </c>
      <c r="K23" s="1" t="s">
        <v>6</v>
      </c>
      <c r="L23" s="3">
        <f t="shared" si="3"/>
        <v>-0.14000000000000001</v>
      </c>
      <c r="M23" s="1">
        <v>0</v>
      </c>
      <c r="N23" s="13">
        <f t="shared" ref="N23:N35" si="4">($J$38-F23)*D23*1000</f>
        <v>-85.66315000000003</v>
      </c>
      <c r="O23">
        <f t="shared" ref="O23:O35" si="5">($F$36-F23)*D23*1000</f>
        <v>-113.48000000000013</v>
      </c>
    </row>
    <row r="24" spans="1:15" x14ac:dyDescent="0.25">
      <c r="A24" s="1">
        <v>198217717</v>
      </c>
      <c r="B24" s="2" t="s">
        <v>32</v>
      </c>
      <c r="C24" s="1" t="s">
        <v>1</v>
      </c>
      <c r="D24" s="1">
        <v>0.03</v>
      </c>
      <c r="E24" s="1" t="s">
        <v>2</v>
      </c>
      <c r="F24" s="1">
        <v>77.617999999999995</v>
      </c>
      <c r="G24" s="11">
        <v>0.02</v>
      </c>
      <c r="H24" s="1">
        <v>73.566000000000003</v>
      </c>
      <c r="I24" s="2" t="s">
        <v>30</v>
      </c>
      <c r="J24" s="1">
        <v>73.566000000000003</v>
      </c>
      <c r="K24" s="1" t="s">
        <v>8</v>
      </c>
      <c r="L24" s="3">
        <f t="shared" si="3"/>
        <v>-0.21</v>
      </c>
      <c r="M24" s="1">
        <v>0</v>
      </c>
      <c r="N24" s="13">
        <f t="shared" si="4"/>
        <v>-116.01472499999971</v>
      </c>
      <c r="O24">
        <f t="shared" si="5"/>
        <v>-157.73999999999984</v>
      </c>
    </row>
    <row r="25" spans="1:15" x14ac:dyDescent="0.25">
      <c r="A25" s="1">
        <v>198361975</v>
      </c>
      <c r="B25" s="2" t="s">
        <v>33</v>
      </c>
      <c r="C25" s="1" t="s">
        <v>1</v>
      </c>
      <c r="D25" s="1">
        <v>0.04</v>
      </c>
      <c r="E25" s="1" t="s">
        <v>2</v>
      </c>
      <c r="F25" s="1">
        <v>77.129000000000005</v>
      </c>
      <c r="G25" s="11">
        <v>0.03</v>
      </c>
      <c r="H25" s="1">
        <v>73.566000000000003</v>
      </c>
      <c r="I25" s="2" t="s">
        <v>30</v>
      </c>
      <c r="J25" s="1">
        <v>73.566000000000003</v>
      </c>
      <c r="K25" s="1" t="s">
        <v>10</v>
      </c>
      <c r="L25" s="3">
        <f t="shared" si="3"/>
        <v>-0.28000000000000003</v>
      </c>
      <c r="M25" s="1">
        <v>0</v>
      </c>
      <c r="N25" s="13">
        <f t="shared" si="4"/>
        <v>-135.12630000000001</v>
      </c>
      <c r="O25">
        <f t="shared" si="5"/>
        <v>-190.76000000000025</v>
      </c>
    </row>
    <row r="26" spans="1:15" x14ac:dyDescent="0.25">
      <c r="A26" s="1">
        <v>198505978</v>
      </c>
      <c r="B26" s="2" t="s">
        <v>34</v>
      </c>
      <c r="C26" s="1" t="s">
        <v>1</v>
      </c>
      <c r="D26" s="1">
        <v>7.0000000000000007E-2</v>
      </c>
      <c r="E26" s="1" t="s">
        <v>2</v>
      </c>
      <c r="F26" s="1">
        <v>76.706999999999994</v>
      </c>
      <c r="G26" s="11">
        <v>0.06</v>
      </c>
      <c r="H26" s="1">
        <v>73.566000000000003</v>
      </c>
      <c r="I26" s="2" t="s">
        <v>30</v>
      </c>
      <c r="J26" s="1">
        <v>73.566000000000003</v>
      </c>
      <c r="K26" s="1" t="s">
        <v>12</v>
      </c>
      <c r="L26" s="3">
        <f t="shared" si="3"/>
        <v>-0.49000000000000005</v>
      </c>
      <c r="M26" s="1">
        <v>0</v>
      </c>
      <c r="N26" s="13">
        <f t="shared" si="4"/>
        <v>-206.93102499999927</v>
      </c>
      <c r="O26">
        <f t="shared" si="5"/>
        <v>-304.28999999999962</v>
      </c>
    </row>
    <row r="27" spans="1:15" x14ac:dyDescent="0.25">
      <c r="A27" s="1">
        <v>198589661</v>
      </c>
      <c r="B27" s="2" t="s">
        <v>35</v>
      </c>
      <c r="C27" s="1" t="s">
        <v>1</v>
      </c>
      <c r="D27" s="1">
        <v>0.1</v>
      </c>
      <c r="E27" s="1" t="s">
        <v>2</v>
      </c>
      <c r="F27" s="1">
        <v>76.287999999999997</v>
      </c>
      <c r="G27" s="11">
        <v>0.1</v>
      </c>
      <c r="H27" s="1">
        <v>73.566000000000003</v>
      </c>
      <c r="I27" s="2" t="s">
        <v>30</v>
      </c>
      <c r="J27" s="1">
        <v>73.566000000000003</v>
      </c>
      <c r="K27" s="1" t="s">
        <v>14</v>
      </c>
      <c r="L27" s="3">
        <f t="shared" si="3"/>
        <v>-0.70000000000000007</v>
      </c>
      <c r="M27" s="1">
        <v>0</v>
      </c>
      <c r="N27" s="13">
        <f t="shared" si="4"/>
        <v>-253.71574999999925</v>
      </c>
      <c r="O27">
        <f t="shared" si="5"/>
        <v>-392.79999999999978</v>
      </c>
    </row>
    <row r="28" spans="1:15" x14ac:dyDescent="0.25">
      <c r="A28" s="3">
        <v>198886493</v>
      </c>
      <c r="B28" s="4" t="s">
        <v>36</v>
      </c>
      <c r="C28" s="3" t="s">
        <v>1</v>
      </c>
      <c r="D28" s="3">
        <v>0.17</v>
      </c>
      <c r="E28" s="3" t="s">
        <v>2</v>
      </c>
      <c r="F28" s="3">
        <v>75.861999999999995</v>
      </c>
      <c r="G28" s="11">
        <v>0.19</v>
      </c>
      <c r="H28" s="3">
        <v>73.566000000000003</v>
      </c>
      <c r="I28" s="4" t="s">
        <v>30</v>
      </c>
      <c r="J28" s="3">
        <v>73.566000000000003</v>
      </c>
      <c r="K28" s="3" t="s">
        <v>16</v>
      </c>
      <c r="L28" s="3">
        <f t="shared" si="3"/>
        <v>-1.1900000000000002</v>
      </c>
      <c r="M28" s="3">
        <v>0</v>
      </c>
      <c r="N28" s="13">
        <f t="shared" si="4"/>
        <v>-358.8967749999984</v>
      </c>
      <c r="O28">
        <f t="shared" si="5"/>
        <v>-595.33999999999924</v>
      </c>
    </row>
    <row r="29" spans="1:15" x14ac:dyDescent="0.25">
      <c r="A29" s="3">
        <v>198891980</v>
      </c>
      <c r="B29" s="4" t="s">
        <v>37</v>
      </c>
      <c r="C29" s="3" t="s">
        <v>1</v>
      </c>
      <c r="D29" s="3">
        <v>0.27</v>
      </c>
      <c r="E29" s="3" t="s">
        <v>2</v>
      </c>
      <c r="F29" s="3">
        <v>75.426000000000002</v>
      </c>
      <c r="G29" s="11">
        <v>0.34</v>
      </c>
      <c r="H29" s="3">
        <v>73.566000000000003</v>
      </c>
      <c r="I29" s="4" t="s">
        <v>30</v>
      </c>
      <c r="J29" s="3">
        <v>73.566000000000003</v>
      </c>
      <c r="K29" s="3" t="s">
        <v>18</v>
      </c>
      <c r="L29" s="3">
        <f t="shared" si="3"/>
        <v>-1.8900000000000001</v>
      </c>
      <c r="M29" s="3">
        <v>0</v>
      </c>
      <c r="N29" s="13">
        <f t="shared" si="4"/>
        <v>-452.29252499999933</v>
      </c>
      <c r="O29">
        <f t="shared" si="5"/>
        <v>-827.82000000000073</v>
      </c>
    </row>
    <row r="30" spans="1:15" x14ac:dyDescent="0.25">
      <c r="A30" s="1">
        <v>198901349</v>
      </c>
      <c r="B30" s="2" t="s">
        <v>38</v>
      </c>
      <c r="C30" s="1" t="s">
        <v>1</v>
      </c>
      <c r="D30" s="3">
        <v>0.43</v>
      </c>
      <c r="E30" s="1" t="s">
        <v>2</v>
      </c>
      <c r="F30" s="1">
        <v>74.953000000000003</v>
      </c>
      <c r="G30" s="11">
        <v>0.61</v>
      </c>
      <c r="H30" s="1">
        <v>73.566000000000003</v>
      </c>
      <c r="I30" s="2" t="s">
        <v>30</v>
      </c>
      <c r="J30" s="1">
        <v>73.566000000000003</v>
      </c>
      <c r="K30" s="1" t="s">
        <v>20</v>
      </c>
      <c r="L30" s="3">
        <f t="shared" si="3"/>
        <v>-3.01</v>
      </c>
      <c r="M30" s="1">
        <v>0</v>
      </c>
      <c r="N30" s="13">
        <f t="shared" si="4"/>
        <v>-516.92772499999933</v>
      </c>
      <c r="O30">
        <f t="shared" si="5"/>
        <v>-1114.9900000000014</v>
      </c>
    </row>
    <row r="31" spans="1:15" x14ac:dyDescent="0.25">
      <c r="A31" s="3">
        <v>198907681</v>
      </c>
      <c r="B31" s="4" t="s">
        <v>39</v>
      </c>
      <c r="C31" s="3" t="s">
        <v>1</v>
      </c>
      <c r="D31" s="3">
        <v>0.69</v>
      </c>
      <c r="E31" s="3" t="s">
        <v>2</v>
      </c>
      <c r="F31" s="3">
        <v>74.314999999999998</v>
      </c>
      <c r="G31" s="11">
        <v>1.1000000000000001</v>
      </c>
      <c r="H31" s="3">
        <v>73.566000000000003</v>
      </c>
      <c r="I31" s="4" t="s">
        <v>30</v>
      </c>
      <c r="J31" s="3">
        <v>73.566000000000003</v>
      </c>
      <c r="K31" s="3" t="s">
        <v>22</v>
      </c>
      <c r="L31" s="3">
        <f t="shared" si="3"/>
        <v>-4.83</v>
      </c>
      <c r="M31" s="3">
        <v>0</v>
      </c>
      <c r="N31" s="13">
        <f t="shared" si="4"/>
        <v>-389.26867499999531</v>
      </c>
      <c r="O31">
        <f t="shared" si="5"/>
        <v>-1348.9499999999987</v>
      </c>
    </row>
    <row r="32" spans="1:15" x14ac:dyDescent="0.25">
      <c r="A32" s="3">
        <v>198935231</v>
      </c>
      <c r="B32" s="4" t="s">
        <v>40</v>
      </c>
      <c r="C32" s="3" t="s">
        <v>1</v>
      </c>
      <c r="D32" s="3">
        <v>1.1000000000000001</v>
      </c>
      <c r="E32" s="3" t="s">
        <v>2</v>
      </c>
      <c r="F32" s="3">
        <v>73.915999999999997</v>
      </c>
      <c r="G32" s="11">
        <v>1.98</v>
      </c>
      <c r="H32" s="3">
        <v>73.566000000000003</v>
      </c>
      <c r="I32" s="4" t="s">
        <v>30</v>
      </c>
      <c r="J32" s="3">
        <v>73.566000000000003</v>
      </c>
      <c r="K32" s="3" t="s">
        <v>24</v>
      </c>
      <c r="L32" s="3">
        <f t="shared" si="3"/>
        <v>-7.7000000000000011</v>
      </c>
      <c r="M32" s="3">
        <v>0</v>
      </c>
      <c r="N32" s="13">
        <f t="shared" si="4"/>
        <v>-181.67324999999155</v>
      </c>
      <c r="O32">
        <f t="shared" si="5"/>
        <v>-1711.5999999999974</v>
      </c>
    </row>
    <row r="33" spans="1:15" x14ac:dyDescent="0.25">
      <c r="A33" s="1">
        <v>199005911</v>
      </c>
      <c r="B33" s="2" t="s">
        <v>41</v>
      </c>
      <c r="C33" s="1" t="s">
        <v>1</v>
      </c>
      <c r="D33" s="3">
        <v>1.76</v>
      </c>
      <c r="E33" s="1" t="s">
        <v>2</v>
      </c>
      <c r="F33" s="1">
        <v>73.466999999999999</v>
      </c>
      <c r="G33" s="11">
        <v>3.57</v>
      </c>
      <c r="H33" s="1">
        <v>73.566000000000003</v>
      </c>
      <c r="I33" s="2" t="s">
        <v>30</v>
      </c>
      <c r="J33" s="1">
        <v>73.566000000000003</v>
      </c>
      <c r="K33" s="1" t="s">
        <v>26</v>
      </c>
      <c r="L33" s="3">
        <f t="shared" si="3"/>
        <v>-12.32</v>
      </c>
      <c r="M33" s="1">
        <v>0</v>
      </c>
      <c r="N33" s="13">
        <f t="shared" si="4"/>
        <v>499.56280000001016</v>
      </c>
      <c r="O33">
        <f t="shared" si="5"/>
        <v>-1948.3199999999988</v>
      </c>
    </row>
    <row r="34" spans="1:15" x14ac:dyDescent="0.25">
      <c r="A34" s="3">
        <v>199041691</v>
      </c>
      <c r="B34" s="4" t="s">
        <v>42</v>
      </c>
      <c r="C34" s="3" t="s">
        <v>1</v>
      </c>
      <c r="D34" s="3">
        <v>2.81</v>
      </c>
      <c r="E34" s="3" t="s">
        <v>2</v>
      </c>
      <c r="F34" s="3">
        <v>73.045000000000002</v>
      </c>
      <c r="G34" s="11">
        <v>6.43</v>
      </c>
      <c r="H34" s="3">
        <v>73.566000000000003</v>
      </c>
      <c r="I34" s="4" t="s">
        <v>30</v>
      </c>
      <c r="J34" s="3">
        <v>73.566000000000003</v>
      </c>
      <c r="K34" s="3" t="s">
        <v>28</v>
      </c>
      <c r="L34" s="3">
        <f t="shared" si="3"/>
        <v>-19.670000000000002</v>
      </c>
      <c r="M34" s="3">
        <v>0</v>
      </c>
      <c r="N34" s="13">
        <f t="shared" si="4"/>
        <v>1983.4174250000078</v>
      </c>
      <c r="O34">
        <f t="shared" si="5"/>
        <v>-1924.8500000000063</v>
      </c>
    </row>
    <row r="35" spans="1:15" x14ac:dyDescent="0.25">
      <c r="A35" s="1">
        <v>199046422</v>
      </c>
      <c r="B35" s="2" t="s">
        <v>43</v>
      </c>
      <c r="C35" s="1" t="s">
        <v>1</v>
      </c>
      <c r="D35" s="1">
        <v>4.5</v>
      </c>
      <c r="E35" s="1" t="s">
        <v>2</v>
      </c>
      <c r="F35" s="1">
        <v>72.626000000000005</v>
      </c>
      <c r="G35" s="11">
        <v>11.57</v>
      </c>
      <c r="H35" s="1">
        <v>73.566000000000003</v>
      </c>
      <c r="I35" s="2" t="s">
        <v>30</v>
      </c>
      <c r="J35" s="1">
        <v>73.566000000000003</v>
      </c>
      <c r="K35" s="1" t="s">
        <v>44</v>
      </c>
      <c r="L35" s="3">
        <f t="shared" si="3"/>
        <v>-31.5</v>
      </c>
      <c r="M35" s="1">
        <v>0</v>
      </c>
      <c r="N35" s="13">
        <f t="shared" si="4"/>
        <v>5061.7912499999984</v>
      </c>
      <c r="O35">
        <f t="shared" si="5"/>
        <v>-1197.0000000000241</v>
      </c>
    </row>
    <row r="36" spans="1:15" x14ac:dyDescent="0.25">
      <c r="D36" s="10">
        <f>SUM(D22:D35)</f>
        <v>12</v>
      </c>
      <c r="F36" s="3">
        <v>72.36</v>
      </c>
      <c r="G36" s="9">
        <f>SUM(G22:G35)</f>
        <v>26.02</v>
      </c>
      <c r="N36" s="7">
        <f>SUM(N22:N35)</f>
        <v>4800.0000000000346</v>
      </c>
      <c r="O36" s="6">
        <f>SUM(O22:O35)</f>
        <v>-11890.110000000026</v>
      </c>
    </row>
    <row r="37" spans="1:15" x14ac:dyDescent="0.25">
      <c r="D37" s="8">
        <f>D36/G36</f>
        <v>0.46118370484242893</v>
      </c>
      <c r="N37" s="8">
        <f>N36/'D 1.8'!N35</f>
        <v>0.46134904226822587</v>
      </c>
      <c r="O37" s="8">
        <f>O36/'D 1.8'!O35</f>
        <v>0.56853265422441146</v>
      </c>
    </row>
    <row r="38" spans="1:15" x14ac:dyDescent="0.25">
      <c r="A38" t="s">
        <v>81</v>
      </c>
      <c r="D38" s="7">
        <f>D36*400</f>
        <v>4800</v>
      </c>
      <c r="J38" s="15">
        <f>(O36/D36/1000*-1)+(D38/D36/1000)+F36</f>
        <v>73.750842500000005</v>
      </c>
    </row>
    <row r="39" spans="1:15" x14ac:dyDescent="0.25">
      <c r="A39" t="s">
        <v>60</v>
      </c>
      <c r="J39" s="12">
        <f>(J38-F35)*100</f>
        <v>112.48424999999997</v>
      </c>
    </row>
    <row r="40" spans="1:15" x14ac:dyDescent="0.25">
      <c r="A40" t="s">
        <v>82</v>
      </c>
      <c r="O40" s="17">
        <f>(F36-F22)*100</f>
        <v>-621.69999999999982</v>
      </c>
    </row>
    <row r="43" spans="1:15" x14ac:dyDescent="0.25">
      <c r="A43" s="3">
        <v>198417429</v>
      </c>
      <c r="B43" s="4" t="s">
        <v>45</v>
      </c>
      <c r="C43" s="3" t="s">
        <v>1</v>
      </c>
      <c r="D43" s="1">
        <v>0.01</v>
      </c>
      <c r="E43" s="3" t="s">
        <v>2</v>
      </c>
      <c r="F43" s="3">
        <v>77.539000000000001</v>
      </c>
      <c r="G43" s="11">
        <v>0.01</v>
      </c>
      <c r="H43" s="3">
        <v>73.989000000000004</v>
      </c>
      <c r="I43" s="4" t="s">
        <v>46</v>
      </c>
      <c r="J43" s="3">
        <v>73.989000000000004</v>
      </c>
      <c r="K43" s="3" t="s">
        <v>4</v>
      </c>
      <c r="L43" s="3">
        <f t="shared" ref="L43:L56" si="6">D43*-7</f>
        <v>-7.0000000000000007E-2</v>
      </c>
      <c r="M43" s="3">
        <v>0</v>
      </c>
      <c r="N43" s="13">
        <f>($J$59-F43)*D43*1000</f>
        <v>-34.16441666666671</v>
      </c>
      <c r="O43">
        <f>($F$57-F43)*D43*1000</f>
        <v>-51.79000000000002</v>
      </c>
    </row>
    <row r="44" spans="1:15" x14ac:dyDescent="0.25">
      <c r="A44" s="3">
        <v>198432463</v>
      </c>
      <c r="B44" s="4" t="s">
        <v>47</v>
      </c>
      <c r="C44" s="3" t="s">
        <v>1</v>
      </c>
      <c r="D44" s="1">
        <v>0.02</v>
      </c>
      <c r="E44" s="3" t="s">
        <v>2</v>
      </c>
      <c r="F44" s="3">
        <v>77.19</v>
      </c>
      <c r="G44" s="11">
        <v>0.01</v>
      </c>
      <c r="H44" s="3">
        <v>73.989000000000004</v>
      </c>
      <c r="I44" s="4" t="s">
        <v>46</v>
      </c>
      <c r="J44" s="3">
        <v>73.989000000000004</v>
      </c>
      <c r="K44" s="3" t="s">
        <v>6</v>
      </c>
      <c r="L44" s="3">
        <f t="shared" si="6"/>
        <v>-0.14000000000000001</v>
      </c>
      <c r="M44" s="3">
        <v>0</v>
      </c>
      <c r="N44" s="13">
        <f t="shared" ref="N44:N56" si="7">($J$59-F44)*D44*1000</f>
        <v>-61.348833333333346</v>
      </c>
      <c r="O44">
        <f t="shared" ref="O44:O56" si="8">($F$57-F44)*D44*1000</f>
        <v>-96.599999999999966</v>
      </c>
    </row>
    <row r="45" spans="1:15" x14ac:dyDescent="0.25">
      <c r="A45" s="1">
        <v>198504742</v>
      </c>
      <c r="B45" s="2" t="s">
        <v>48</v>
      </c>
      <c r="C45" s="1" t="s">
        <v>1</v>
      </c>
      <c r="D45" s="1">
        <v>0.03</v>
      </c>
      <c r="E45" s="1" t="s">
        <v>2</v>
      </c>
      <c r="F45" s="1">
        <v>76.861000000000004</v>
      </c>
      <c r="G45" s="11">
        <v>0.02</v>
      </c>
      <c r="H45" s="1">
        <v>73.989000000000004</v>
      </c>
      <c r="I45" s="2" t="s">
        <v>46</v>
      </c>
      <c r="J45" s="1">
        <v>73.989000000000004</v>
      </c>
      <c r="K45" s="1" t="s">
        <v>8</v>
      </c>
      <c r="L45" s="3">
        <f t="shared" si="6"/>
        <v>-0.21</v>
      </c>
      <c r="M45" s="1">
        <v>0</v>
      </c>
      <c r="N45" s="13">
        <f t="shared" si="7"/>
        <v>-82.153250000000199</v>
      </c>
      <c r="O45">
        <f t="shared" si="8"/>
        <v>-135.03000000000014</v>
      </c>
    </row>
    <row r="46" spans="1:15" x14ac:dyDescent="0.25">
      <c r="A46" s="1">
        <v>198524287</v>
      </c>
      <c r="B46" s="2" t="s">
        <v>49</v>
      </c>
      <c r="C46" s="1" t="s">
        <v>1</v>
      </c>
      <c r="D46" s="1">
        <v>0.04</v>
      </c>
      <c r="E46" s="1" t="s">
        <v>2</v>
      </c>
      <c r="F46" s="1">
        <v>76.546999999999997</v>
      </c>
      <c r="G46" s="11">
        <v>0.03</v>
      </c>
      <c r="H46" s="1">
        <v>73.989000000000004</v>
      </c>
      <c r="I46" s="2" t="s">
        <v>46</v>
      </c>
      <c r="J46" s="1">
        <v>73.989000000000004</v>
      </c>
      <c r="K46" s="1" t="s">
        <v>10</v>
      </c>
      <c r="L46" s="3">
        <f t="shared" si="6"/>
        <v>-0.28000000000000003</v>
      </c>
      <c r="M46" s="1">
        <v>0</v>
      </c>
      <c r="N46" s="13">
        <f t="shared" si="7"/>
        <v>-96.977666666666664</v>
      </c>
      <c r="O46">
        <f t="shared" si="8"/>
        <v>-167.4799999999999</v>
      </c>
    </row>
    <row r="47" spans="1:15" x14ac:dyDescent="0.25">
      <c r="A47" s="3">
        <v>198595934</v>
      </c>
      <c r="B47" s="4" t="s">
        <v>50</v>
      </c>
      <c r="C47" s="3" t="s">
        <v>1</v>
      </c>
      <c r="D47" s="1">
        <v>7.0000000000000007E-2</v>
      </c>
      <c r="E47" s="3" t="s">
        <v>2</v>
      </c>
      <c r="F47" s="3">
        <v>76.234999999999999</v>
      </c>
      <c r="G47" s="11">
        <v>0.06</v>
      </c>
      <c r="H47" s="3">
        <v>73.989000000000004</v>
      </c>
      <c r="I47" s="4" t="s">
        <v>46</v>
      </c>
      <c r="J47" s="3">
        <v>73.989000000000004</v>
      </c>
      <c r="K47" s="3" t="s">
        <v>12</v>
      </c>
      <c r="L47" s="3">
        <f t="shared" si="6"/>
        <v>-0.49000000000000005</v>
      </c>
      <c r="M47" s="3">
        <v>0</v>
      </c>
      <c r="N47" s="13">
        <f t="shared" si="7"/>
        <v>-147.87091666666686</v>
      </c>
      <c r="O47">
        <f t="shared" si="8"/>
        <v>-271.25000000000006</v>
      </c>
    </row>
    <row r="48" spans="1:15" x14ac:dyDescent="0.25">
      <c r="A48" s="1">
        <v>198885080</v>
      </c>
      <c r="B48" s="2" t="s">
        <v>51</v>
      </c>
      <c r="C48" s="1" t="s">
        <v>1</v>
      </c>
      <c r="D48" s="1">
        <v>0.1</v>
      </c>
      <c r="E48" s="1" t="s">
        <v>2</v>
      </c>
      <c r="F48" s="1">
        <v>75.887</v>
      </c>
      <c r="G48" s="11">
        <v>0.1</v>
      </c>
      <c r="H48" s="1">
        <v>73.989000000000004</v>
      </c>
      <c r="I48" s="2" t="s">
        <v>46</v>
      </c>
      <c r="J48" s="1">
        <v>73.989000000000004</v>
      </c>
      <c r="K48" s="1" t="s">
        <v>14</v>
      </c>
      <c r="L48" s="3">
        <f t="shared" si="6"/>
        <v>-0.70000000000000007</v>
      </c>
      <c r="M48" s="1">
        <v>0</v>
      </c>
      <c r="N48" s="13">
        <f t="shared" si="7"/>
        <v>-176.444166666667</v>
      </c>
      <c r="O48">
        <f t="shared" si="8"/>
        <v>-352.7000000000001</v>
      </c>
    </row>
    <row r="49" spans="1:15" x14ac:dyDescent="0.25">
      <c r="A49" s="3">
        <v>198890642</v>
      </c>
      <c r="B49" s="4" t="s">
        <v>52</v>
      </c>
      <c r="C49" s="3" t="s">
        <v>1</v>
      </c>
      <c r="D49" s="3">
        <v>0.17</v>
      </c>
      <c r="E49" s="3" t="s">
        <v>2</v>
      </c>
      <c r="F49" s="3">
        <v>75.582999999999998</v>
      </c>
      <c r="G49" s="11">
        <v>0.19</v>
      </c>
      <c r="H49" s="3">
        <v>73.989000000000004</v>
      </c>
      <c r="I49" s="4" t="s">
        <v>46</v>
      </c>
      <c r="J49" s="3">
        <v>73.989000000000004</v>
      </c>
      <c r="K49" s="3" t="s">
        <v>16</v>
      </c>
      <c r="L49" s="3">
        <f t="shared" si="6"/>
        <v>-1.1900000000000002</v>
      </c>
      <c r="M49" s="3">
        <v>0</v>
      </c>
      <c r="N49" s="13">
        <f t="shared" si="7"/>
        <v>-248.27508333333355</v>
      </c>
      <c r="O49">
        <f t="shared" si="8"/>
        <v>-547.90999999999985</v>
      </c>
    </row>
    <row r="50" spans="1:15" x14ac:dyDescent="0.25">
      <c r="A50" s="1">
        <v>198895498</v>
      </c>
      <c r="B50" s="2" t="s">
        <v>53</v>
      </c>
      <c r="C50" s="1" t="s">
        <v>1</v>
      </c>
      <c r="D50" s="3">
        <v>0.27</v>
      </c>
      <c r="E50" s="1" t="s">
        <v>2</v>
      </c>
      <c r="F50" s="1">
        <v>75.274000000000001</v>
      </c>
      <c r="G50" s="11">
        <v>0.34</v>
      </c>
      <c r="H50" s="1">
        <v>73.989000000000004</v>
      </c>
      <c r="I50" s="2" t="s">
        <v>46</v>
      </c>
      <c r="J50" s="1">
        <v>73.989000000000004</v>
      </c>
      <c r="K50" s="1" t="s">
        <v>18</v>
      </c>
      <c r="L50" s="3">
        <f t="shared" si="6"/>
        <v>-1.8900000000000001</v>
      </c>
      <c r="M50" s="1">
        <v>0</v>
      </c>
      <c r="N50" s="13">
        <f t="shared" si="7"/>
        <v>-310.88925000000108</v>
      </c>
      <c r="O50">
        <f t="shared" si="8"/>
        <v>-786.78000000000043</v>
      </c>
    </row>
    <row r="51" spans="1:15" x14ac:dyDescent="0.25">
      <c r="A51" s="1">
        <v>198901116</v>
      </c>
      <c r="B51" s="2" t="s">
        <v>54</v>
      </c>
      <c r="C51" s="1" t="s">
        <v>1</v>
      </c>
      <c r="D51" s="3">
        <v>0.43</v>
      </c>
      <c r="E51" s="1" t="s">
        <v>2</v>
      </c>
      <c r="F51" s="1">
        <v>74.951999999999998</v>
      </c>
      <c r="G51" s="11">
        <v>0.61</v>
      </c>
      <c r="H51" s="1">
        <v>73.989000000000004</v>
      </c>
      <c r="I51" s="2" t="s">
        <v>46</v>
      </c>
      <c r="J51" s="1">
        <v>73.989000000000004</v>
      </c>
      <c r="K51" s="1" t="s">
        <v>20</v>
      </c>
      <c r="L51" s="3">
        <f t="shared" si="6"/>
        <v>-3.01</v>
      </c>
      <c r="M51" s="1">
        <v>0</v>
      </c>
      <c r="N51" s="13">
        <f t="shared" si="7"/>
        <v>-356.65991666666713</v>
      </c>
      <c r="O51">
        <f t="shared" si="8"/>
        <v>-1114.5599999999995</v>
      </c>
    </row>
    <row r="52" spans="1:15" x14ac:dyDescent="0.25">
      <c r="A52" s="1">
        <v>198906978</v>
      </c>
      <c r="B52" s="2" t="s">
        <v>55</v>
      </c>
      <c r="C52" s="1" t="s">
        <v>1</v>
      </c>
      <c r="D52" s="3">
        <v>0.69</v>
      </c>
      <c r="E52" s="1" t="s">
        <v>2</v>
      </c>
      <c r="F52" s="1">
        <v>74.585999999999999</v>
      </c>
      <c r="G52" s="11">
        <v>1.1000000000000001</v>
      </c>
      <c r="H52" s="1">
        <v>73.989000000000004</v>
      </c>
      <c r="I52" s="2" t="s">
        <v>46</v>
      </c>
      <c r="J52" s="1">
        <v>73.989000000000004</v>
      </c>
      <c r="K52" s="1" t="s">
        <v>22</v>
      </c>
      <c r="L52" s="3">
        <f t="shared" si="6"/>
        <v>-4.83</v>
      </c>
      <c r="M52" s="1">
        <v>0</v>
      </c>
      <c r="N52" s="13">
        <f t="shared" si="7"/>
        <v>-319.77475000000095</v>
      </c>
      <c r="O52">
        <f t="shared" si="8"/>
        <v>-1535.9399999999991</v>
      </c>
    </row>
    <row r="53" spans="1:15" x14ac:dyDescent="0.25">
      <c r="A53" s="3">
        <v>198908203</v>
      </c>
      <c r="B53" s="4" t="s">
        <v>56</v>
      </c>
      <c r="C53" s="3" t="s">
        <v>1</v>
      </c>
      <c r="D53" s="3">
        <v>1.1000000000000001</v>
      </c>
      <c r="E53" s="3" t="s">
        <v>2</v>
      </c>
      <c r="F53" s="3">
        <v>74.236999999999995</v>
      </c>
      <c r="G53" s="11">
        <v>1.98</v>
      </c>
      <c r="H53" s="3">
        <v>73.989000000000004</v>
      </c>
      <c r="I53" s="4" t="s">
        <v>46</v>
      </c>
      <c r="J53" s="3">
        <v>73.989000000000004</v>
      </c>
      <c r="K53" s="3" t="s">
        <v>24</v>
      </c>
      <c r="L53" s="3">
        <f t="shared" si="6"/>
        <v>-7.7000000000000011</v>
      </c>
      <c r="M53" s="3">
        <v>0</v>
      </c>
      <c r="N53" s="13">
        <f t="shared" si="7"/>
        <v>-125.88583333333078</v>
      </c>
      <c r="O53">
        <f t="shared" si="8"/>
        <v>-2064.6999999999948</v>
      </c>
    </row>
    <row r="54" spans="1:15" x14ac:dyDescent="0.25">
      <c r="A54" s="1">
        <v>198935230</v>
      </c>
      <c r="B54" s="2" t="s">
        <v>57</v>
      </c>
      <c r="C54" s="1" t="s">
        <v>1</v>
      </c>
      <c r="D54" s="3">
        <v>1.76</v>
      </c>
      <c r="E54" s="1" t="s">
        <v>2</v>
      </c>
      <c r="F54" s="1">
        <v>73.915999999999997</v>
      </c>
      <c r="G54" s="11">
        <v>3.57</v>
      </c>
      <c r="H54" s="1">
        <v>73.989000000000004</v>
      </c>
      <c r="I54" s="2" t="s">
        <v>46</v>
      </c>
      <c r="J54" s="1">
        <v>73.989000000000004</v>
      </c>
      <c r="K54" s="1" t="s">
        <v>26</v>
      </c>
      <c r="L54" s="3">
        <f t="shared" si="6"/>
        <v>-12.32</v>
      </c>
      <c r="M54" s="1">
        <v>0</v>
      </c>
      <c r="N54" s="13">
        <f t="shared" si="7"/>
        <v>363.54266666666717</v>
      </c>
      <c r="O54">
        <f t="shared" si="8"/>
        <v>-2738.5599999999954</v>
      </c>
    </row>
    <row r="55" spans="1:15" x14ac:dyDescent="0.25">
      <c r="A55" s="3">
        <v>198993185</v>
      </c>
      <c r="B55" s="4" t="s">
        <v>58</v>
      </c>
      <c r="C55" s="3" t="s">
        <v>1</v>
      </c>
      <c r="D55" s="3">
        <v>2.81</v>
      </c>
      <c r="E55" s="3" t="s">
        <v>2</v>
      </c>
      <c r="F55" s="3">
        <v>73.599999999999994</v>
      </c>
      <c r="G55" s="11">
        <v>6.43</v>
      </c>
      <c r="H55" s="3">
        <v>73.989000000000004</v>
      </c>
      <c r="I55" s="4" t="s">
        <v>46</v>
      </c>
      <c r="J55" s="3">
        <v>73.989000000000004</v>
      </c>
      <c r="K55" s="3" t="s">
        <v>28</v>
      </c>
      <c r="L55" s="3">
        <f t="shared" si="6"/>
        <v>-19.670000000000002</v>
      </c>
      <c r="M55" s="3">
        <v>0</v>
      </c>
      <c r="N55" s="13">
        <f t="shared" si="7"/>
        <v>1468.3889166666745</v>
      </c>
      <c r="O55">
        <f t="shared" si="8"/>
        <v>-3484.3999999999855</v>
      </c>
    </row>
    <row r="56" spans="1:15" x14ac:dyDescent="0.25">
      <c r="A56" s="3">
        <v>199019351</v>
      </c>
      <c r="B56" s="4" t="s">
        <v>59</v>
      </c>
      <c r="C56" s="3" t="s">
        <v>1</v>
      </c>
      <c r="D56" s="1">
        <v>4.5</v>
      </c>
      <c r="E56" s="3" t="s">
        <v>2</v>
      </c>
      <c r="F56" s="3">
        <v>73.293999999999997</v>
      </c>
      <c r="G56" s="11">
        <v>11.57</v>
      </c>
      <c r="H56" s="3">
        <v>73.989000000000004</v>
      </c>
      <c r="I56" s="4" t="s">
        <v>46</v>
      </c>
      <c r="J56" s="3">
        <v>73.989000000000004</v>
      </c>
      <c r="K56" s="3" t="s">
        <v>44</v>
      </c>
      <c r="L56" s="3">
        <f t="shared" si="6"/>
        <v>-31.5</v>
      </c>
      <c r="M56" s="3">
        <v>0</v>
      </c>
      <c r="N56" s="13">
        <f t="shared" si="7"/>
        <v>3728.5125000000007</v>
      </c>
      <c r="O56">
        <f t="shared" si="8"/>
        <v>-4202.9999999999891</v>
      </c>
    </row>
    <row r="57" spans="1:15" x14ac:dyDescent="0.25">
      <c r="D57" s="10">
        <f>SUM(D43:D56)</f>
        <v>12</v>
      </c>
      <c r="F57" s="3">
        <v>72.36</v>
      </c>
      <c r="G57" s="9">
        <f>SUM(G43:G56)</f>
        <v>26.02</v>
      </c>
      <c r="N57" s="7">
        <f>SUM(N43:N56)</f>
        <v>3600.0000000000082</v>
      </c>
      <c r="O57" s="6">
        <f>SUM(O43:O56)</f>
        <v>-17550.699999999964</v>
      </c>
    </row>
    <row r="58" spans="1:15" x14ac:dyDescent="0.25">
      <c r="D58" s="8">
        <f>D57/G57</f>
        <v>0.46118370484242893</v>
      </c>
      <c r="N58" s="8">
        <f>N57/'D 1.8'!N55</f>
        <v>0.46142902004011976</v>
      </c>
      <c r="O58" s="8">
        <f>O57/'D 1.8'!O55</f>
        <v>0.5082306922028651</v>
      </c>
    </row>
    <row r="59" spans="1:15" x14ac:dyDescent="0.25">
      <c r="A59" t="s">
        <v>81</v>
      </c>
      <c r="D59" s="7">
        <f>D57*300</f>
        <v>3600</v>
      </c>
      <c r="J59" s="15">
        <f>(O57/D57/1000*-1)+(D59/D57/1000)+F57</f>
        <v>74.12255833333333</v>
      </c>
    </row>
    <row r="60" spans="1:15" x14ac:dyDescent="0.25">
      <c r="A60" t="s">
        <v>60</v>
      </c>
      <c r="J60" s="12">
        <f>(J59-F56)*100</f>
        <v>82.855833333333351</v>
      </c>
    </row>
    <row r="61" spans="1:15" x14ac:dyDescent="0.25">
      <c r="A61" t="s">
        <v>82</v>
      </c>
      <c r="O61" s="17">
        <f>(F57-F43)*100</f>
        <v>-517.9000000000002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opLeftCell="A7" workbookViewId="0">
      <selection activeCell="D67" sqref="D67"/>
    </sheetView>
  </sheetViews>
  <sheetFormatPr defaultRowHeight="15" x14ac:dyDescent="0.25"/>
  <cols>
    <col min="2" max="2" width="14.85546875" customWidth="1"/>
    <col min="15" max="15" width="12.7109375" customWidth="1"/>
  </cols>
  <sheetData>
    <row r="1" spans="1:15" x14ac:dyDescent="0.25">
      <c r="A1" s="18" t="s">
        <v>80</v>
      </c>
    </row>
    <row r="2" spans="1:15" x14ac:dyDescent="0.25">
      <c r="A2" s="1">
        <v>175312889</v>
      </c>
      <c r="B2" s="2" t="s">
        <v>61</v>
      </c>
      <c r="C2" s="1" t="s">
        <v>1</v>
      </c>
      <c r="D2" s="1">
        <v>0.01</v>
      </c>
      <c r="E2" s="1" t="s">
        <v>62</v>
      </c>
      <c r="F2" s="1">
        <v>1928.0329999999999</v>
      </c>
      <c r="G2" s="1">
        <v>0</v>
      </c>
      <c r="H2" s="1">
        <v>1869.8230000000001</v>
      </c>
      <c r="I2" s="2" t="s">
        <v>63</v>
      </c>
      <c r="J2" s="1">
        <v>1869.8230000000001</v>
      </c>
      <c r="K2" s="1">
        <v>0</v>
      </c>
      <c r="L2" s="1">
        <v>0</v>
      </c>
      <c r="M2" s="1">
        <v>0</v>
      </c>
      <c r="N2" s="1">
        <v>-58.21</v>
      </c>
      <c r="O2">
        <f>($F$18-F2)*D2*100</f>
        <v>-70.232999999999947</v>
      </c>
    </row>
    <row r="3" spans="1:15" x14ac:dyDescent="0.25">
      <c r="A3" s="3">
        <v>175662075</v>
      </c>
      <c r="B3" s="4" t="s">
        <v>64</v>
      </c>
      <c r="C3" s="3" t="s">
        <v>1</v>
      </c>
      <c r="D3" s="3">
        <v>0.01</v>
      </c>
      <c r="E3" s="3" t="s">
        <v>62</v>
      </c>
      <c r="F3" s="3">
        <v>1923.86</v>
      </c>
      <c r="G3" s="3">
        <v>0</v>
      </c>
      <c r="H3" s="3">
        <v>1869.8230000000001</v>
      </c>
      <c r="I3" s="4" t="s">
        <v>63</v>
      </c>
      <c r="J3" s="3">
        <v>1869.8230000000001</v>
      </c>
      <c r="K3" s="3">
        <v>0</v>
      </c>
      <c r="L3" s="3">
        <v>0</v>
      </c>
      <c r="M3" s="3">
        <v>0</v>
      </c>
      <c r="N3" s="3">
        <v>-54.04</v>
      </c>
      <c r="O3">
        <f t="shared" ref="O3:O17" si="0">($F$18-F3)*D3*100</f>
        <v>-66.059999999999945</v>
      </c>
    </row>
    <row r="4" spans="1:15" x14ac:dyDescent="0.25">
      <c r="A4" s="3">
        <v>175984733</v>
      </c>
      <c r="B4" s="4" t="s">
        <v>65</v>
      </c>
      <c r="C4" s="3" t="s">
        <v>1</v>
      </c>
      <c r="D4" s="3">
        <v>0.02</v>
      </c>
      <c r="E4" s="3" t="s">
        <v>62</v>
      </c>
      <c r="F4" s="3">
        <v>1918.0920000000001</v>
      </c>
      <c r="G4" s="3">
        <v>0</v>
      </c>
      <c r="H4" s="3">
        <v>1869.8230000000001</v>
      </c>
      <c r="I4" s="4" t="s">
        <v>63</v>
      </c>
      <c r="J4" s="3">
        <v>1869.8230000000001</v>
      </c>
      <c r="K4" s="3">
        <v>0</v>
      </c>
      <c r="L4" s="3">
        <v>0</v>
      </c>
      <c r="M4" s="3">
        <v>0</v>
      </c>
      <c r="N4" s="3">
        <v>-96.53</v>
      </c>
      <c r="O4">
        <f t="shared" si="0"/>
        <v>-120.58400000000029</v>
      </c>
    </row>
    <row r="5" spans="1:15" x14ac:dyDescent="0.25">
      <c r="A5" s="3">
        <v>176134406</v>
      </c>
      <c r="B5" s="4" t="s">
        <v>66</v>
      </c>
      <c r="C5" s="3" t="s">
        <v>1</v>
      </c>
      <c r="D5" s="3">
        <v>0.03</v>
      </c>
      <c r="E5" s="3" t="s">
        <v>62</v>
      </c>
      <c r="F5" s="3">
        <v>1914.037</v>
      </c>
      <c r="G5" s="3">
        <v>0</v>
      </c>
      <c r="H5" s="3">
        <v>1869.8230000000001</v>
      </c>
      <c r="I5" s="4" t="s">
        <v>63</v>
      </c>
      <c r="J5" s="3">
        <v>1869.8230000000001</v>
      </c>
      <c r="K5" s="3">
        <v>0</v>
      </c>
      <c r="L5" s="3">
        <v>0</v>
      </c>
      <c r="M5" s="3">
        <v>0</v>
      </c>
      <c r="N5" s="3">
        <v>-132.63999999999999</v>
      </c>
      <c r="O5">
        <f t="shared" si="0"/>
        <v>-168.71100000000024</v>
      </c>
    </row>
    <row r="6" spans="1:15" x14ac:dyDescent="0.25">
      <c r="A6" s="3">
        <v>176330205</v>
      </c>
      <c r="B6" s="4" t="s">
        <v>67</v>
      </c>
      <c r="C6" s="3" t="s">
        <v>1</v>
      </c>
      <c r="D6" s="3">
        <v>0.06</v>
      </c>
      <c r="E6" s="3" t="s">
        <v>62</v>
      </c>
      <c r="F6" s="3">
        <v>1908.9860000000001</v>
      </c>
      <c r="G6" s="3">
        <v>0</v>
      </c>
      <c r="H6" s="3">
        <v>1869.8230000000001</v>
      </c>
      <c r="I6" s="4" t="s">
        <v>63</v>
      </c>
      <c r="J6" s="3">
        <v>1869.8230000000001</v>
      </c>
      <c r="K6" s="3">
        <v>0</v>
      </c>
      <c r="L6" s="3">
        <v>0</v>
      </c>
      <c r="M6" s="3">
        <v>0</v>
      </c>
      <c r="N6" s="3">
        <v>-234.98</v>
      </c>
      <c r="O6">
        <f t="shared" si="0"/>
        <v>-307.11600000000089</v>
      </c>
    </row>
    <row r="7" spans="1:15" x14ac:dyDescent="0.25">
      <c r="A7" s="3">
        <v>176423257</v>
      </c>
      <c r="B7" s="4" t="s">
        <v>68</v>
      </c>
      <c r="C7" s="3" t="s">
        <v>1</v>
      </c>
      <c r="D7" s="3">
        <v>0.1</v>
      </c>
      <c r="E7" s="3" t="s">
        <v>62</v>
      </c>
      <c r="F7" s="3">
        <v>1904.7159999999999</v>
      </c>
      <c r="G7" s="3">
        <v>0</v>
      </c>
      <c r="H7" s="3">
        <v>1869.8230000000001</v>
      </c>
      <c r="I7" s="4" t="s">
        <v>63</v>
      </c>
      <c r="J7" s="3">
        <v>1869.8230000000001</v>
      </c>
      <c r="K7" s="3">
        <v>0</v>
      </c>
      <c r="L7" s="3">
        <v>0</v>
      </c>
      <c r="M7" s="3">
        <v>0</v>
      </c>
      <c r="N7" s="3">
        <v>-348.93</v>
      </c>
      <c r="O7">
        <f t="shared" si="0"/>
        <v>-469.1599999999994</v>
      </c>
    </row>
    <row r="8" spans="1:15" x14ac:dyDescent="0.25">
      <c r="A8" s="3">
        <v>176486896</v>
      </c>
      <c r="B8" s="4" t="s">
        <v>69</v>
      </c>
      <c r="C8" s="3" t="s">
        <v>1</v>
      </c>
      <c r="D8" s="3">
        <v>0.19</v>
      </c>
      <c r="E8" s="3" t="s">
        <v>62</v>
      </c>
      <c r="F8" s="3">
        <v>1900.6310000000001</v>
      </c>
      <c r="G8" s="3">
        <v>0</v>
      </c>
      <c r="H8" s="3">
        <v>1869.8230000000001</v>
      </c>
      <c r="I8" s="4" t="s">
        <v>63</v>
      </c>
      <c r="J8" s="3">
        <v>1869.8230000000001</v>
      </c>
      <c r="K8" s="3">
        <v>0</v>
      </c>
      <c r="L8" s="3">
        <v>0</v>
      </c>
      <c r="M8" s="3">
        <v>0</v>
      </c>
      <c r="N8" s="3">
        <v>-585.35</v>
      </c>
      <c r="O8">
        <f t="shared" si="0"/>
        <v>-813.78900000000249</v>
      </c>
    </row>
    <row r="9" spans="1:15" x14ac:dyDescent="0.25">
      <c r="A9" s="3">
        <v>176619684</v>
      </c>
      <c r="B9" s="4" t="s">
        <v>70</v>
      </c>
      <c r="C9" s="3" t="s">
        <v>1</v>
      </c>
      <c r="D9" s="3">
        <v>0.34</v>
      </c>
      <c r="E9" s="3" t="s">
        <v>62</v>
      </c>
      <c r="F9" s="3">
        <v>1896.625</v>
      </c>
      <c r="G9" s="3">
        <v>0</v>
      </c>
      <c r="H9" s="3">
        <v>1869.8230000000001</v>
      </c>
      <c r="I9" s="4" t="s">
        <v>63</v>
      </c>
      <c r="J9" s="3">
        <v>1869.8230000000001</v>
      </c>
      <c r="K9" s="3">
        <v>0</v>
      </c>
      <c r="L9" s="3">
        <v>0</v>
      </c>
      <c r="M9" s="3">
        <v>0</v>
      </c>
      <c r="N9" s="3">
        <v>-911.27</v>
      </c>
      <c r="O9">
        <f t="shared" si="0"/>
        <v>-1320.0500000000015</v>
      </c>
    </row>
    <row r="10" spans="1:15" x14ac:dyDescent="0.25">
      <c r="A10" s="3">
        <v>176767099</v>
      </c>
      <c r="B10" s="4" t="s">
        <v>71</v>
      </c>
      <c r="C10" s="3" t="s">
        <v>1</v>
      </c>
      <c r="D10" s="3">
        <v>0.61</v>
      </c>
      <c r="E10" s="3" t="s">
        <v>62</v>
      </c>
      <c r="F10" s="3">
        <v>1892.2190000000001</v>
      </c>
      <c r="G10" s="3">
        <v>0</v>
      </c>
      <c r="H10" s="3">
        <v>1869.8230000000001</v>
      </c>
      <c r="I10" s="4" t="s">
        <v>63</v>
      </c>
      <c r="J10" s="3">
        <v>1869.8230000000001</v>
      </c>
      <c r="K10" s="3">
        <v>0</v>
      </c>
      <c r="L10" s="3">
        <v>0</v>
      </c>
      <c r="M10" s="3">
        <v>0</v>
      </c>
      <c r="N10" s="3">
        <v>-1366.16</v>
      </c>
      <c r="O10">
        <f t="shared" si="0"/>
        <v>-2099.5590000000057</v>
      </c>
    </row>
    <row r="11" spans="1:15" x14ac:dyDescent="0.25">
      <c r="A11" s="1">
        <v>176823415</v>
      </c>
      <c r="B11" s="2" t="s">
        <v>72</v>
      </c>
      <c r="C11" s="1" t="s">
        <v>1</v>
      </c>
      <c r="D11" s="1">
        <v>1.1000000000000001</v>
      </c>
      <c r="E11" s="1" t="s">
        <v>62</v>
      </c>
      <c r="F11" s="1">
        <v>1887.576</v>
      </c>
      <c r="G11" s="1">
        <v>0</v>
      </c>
      <c r="H11" s="1">
        <v>1869.8230000000001</v>
      </c>
      <c r="I11" s="2" t="s">
        <v>63</v>
      </c>
      <c r="J11" s="1">
        <v>1869.8230000000001</v>
      </c>
      <c r="K11" s="1">
        <v>0</v>
      </c>
      <c r="L11" s="1">
        <v>0</v>
      </c>
      <c r="M11" s="1">
        <v>0</v>
      </c>
      <c r="N11" s="1">
        <v>-1952.83</v>
      </c>
      <c r="O11">
        <f t="shared" si="0"/>
        <v>-3275.3600000000079</v>
      </c>
    </row>
    <row r="12" spans="1:15" x14ac:dyDescent="0.25">
      <c r="A12" s="1">
        <v>176888954</v>
      </c>
      <c r="B12" s="2" t="s">
        <v>73</v>
      </c>
      <c r="C12" s="1" t="s">
        <v>1</v>
      </c>
      <c r="D12" s="1">
        <v>1.98</v>
      </c>
      <c r="E12" s="1" t="s">
        <v>62</v>
      </c>
      <c r="F12" s="1">
        <v>1883.104</v>
      </c>
      <c r="G12" s="1">
        <v>0</v>
      </c>
      <c r="H12" s="1">
        <v>1869.8230000000001</v>
      </c>
      <c r="I12" s="2" t="s">
        <v>63</v>
      </c>
      <c r="J12" s="1">
        <v>1869.8230000000001</v>
      </c>
      <c r="K12" s="1">
        <v>0</v>
      </c>
      <c r="L12" s="1">
        <v>0</v>
      </c>
      <c r="M12" s="1">
        <v>0</v>
      </c>
      <c r="N12" s="1">
        <v>-2629.64</v>
      </c>
      <c r="O12">
        <f t="shared" si="0"/>
        <v>-5010.1920000000173</v>
      </c>
    </row>
    <row r="13" spans="1:15" x14ac:dyDescent="0.25">
      <c r="A13" s="1">
        <v>176922290</v>
      </c>
      <c r="B13" s="2" t="s">
        <v>74</v>
      </c>
      <c r="C13" s="1" t="s">
        <v>1</v>
      </c>
      <c r="D13" s="1">
        <v>3.57</v>
      </c>
      <c r="E13" s="1" t="s">
        <v>62</v>
      </c>
      <c r="F13" s="1">
        <v>1878.7159999999999</v>
      </c>
      <c r="G13" s="1">
        <v>0</v>
      </c>
      <c r="H13" s="1">
        <v>1869.8230000000001</v>
      </c>
      <c r="I13" s="2" t="s">
        <v>63</v>
      </c>
      <c r="J13" s="1">
        <v>1869.8230000000001</v>
      </c>
      <c r="K13" s="1">
        <v>0</v>
      </c>
      <c r="L13" s="1">
        <v>0</v>
      </c>
      <c r="M13" s="1">
        <v>0</v>
      </c>
      <c r="N13" s="1">
        <v>-3174.8</v>
      </c>
      <c r="O13">
        <f t="shared" si="0"/>
        <v>-7467.0119999999788</v>
      </c>
    </row>
    <row r="14" spans="1:15" x14ac:dyDescent="0.25">
      <c r="A14" s="3">
        <v>176958670</v>
      </c>
      <c r="B14" s="4" t="s">
        <v>75</v>
      </c>
      <c r="C14" s="3" t="s">
        <v>1</v>
      </c>
      <c r="D14" s="3">
        <v>6.43</v>
      </c>
      <c r="E14" s="3" t="s">
        <v>62</v>
      </c>
      <c r="F14" s="3">
        <v>1874.223</v>
      </c>
      <c r="G14" s="3">
        <v>0</v>
      </c>
      <c r="H14" s="3">
        <v>1869.8230000000001</v>
      </c>
      <c r="I14" s="4" t="s">
        <v>63</v>
      </c>
      <c r="J14" s="3">
        <v>1869.8230000000001</v>
      </c>
      <c r="K14" s="3">
        <v>0</v>
      </c>
      <c r="L14" s="3">
        <v>0</v>
      </c>
      <c r="M14" s="3">
        <v>0</v>
      </c>
      <c r="N14" s="3">
        <v>-2829.2</v>
      </c>
      <c r="O14">
        <f t="shared" si="0"/>
        <v>-10559.989</v>
      </c>
    </row>
    <row r="15" spans="1:15" x14ac:dyDescent="0.25">
      <c r="A15" s="1">
        <v>177394743</v>
      </c>
      <c r="B15" s="2" t="s">
        <v>76</v>
      </c>
      <c r="C15" s="1" t="s">
        <v>1</v>
      </c>
      <c r="D15" s="1">
        <v>11.57</v>
      </c>
      <c r="E15" s="1" t="s">
        <v>62</v>
      </c>
      <c r="F15" s="1">
        <v>1869.893</v>
      </c>
      <c r="G15" s="1">
        <v>0</v>
      </c>
      <c r="H15" s="1">
        <v>1869.8230000000001</v>
      </c>
      <c r="I15" s="2" t="s">
        <v>63</v>
      </c>
      <c r="J15" s="1">
        <v>1869.8230000000001</v>
      </c>
      <c r="K15" s="1">
        <v>0</v>
      </c>
      <c r="L15" s="1">
        <v>0</v>
      </c>
      <c r="M15" s="1">
        <v>0</v>
      </c>
      <c r="N15" s="1">
        <v>-80.989999999999995</v>
      </c>
      <c r="O15">
        <f t="shared" si="0"/>
        <v>-13991.601000000086</v>
      </c>
    </row>
    <row r="16" spans="1:15" x14ac:dyDescent="0.25">
      <c r="A16" s="1">
        <v>177411874</v>
      </c>
      <c r="B16" s="2" t="s">
        <v>77</v>
      </c>
      <c r="C16" s="1" t="s">
        <v>1</v>
      </c>
      <c r="D16" s="1">
        <v>20.82</v>
      </c>
      <c r="E16" s="1" t="s">
        <v>62</v>
      </c>
      <c r="F16" s="1">
        <v>1865.7249999999999</v>
      </c>
      <c r="G16" s="1">
        <v>0</v>
      </c>
      <c r="H16" s="1">
        <v>1869.8230000000001</v>
      </c>
      <c r="I16" s="2" t="s">
        <v>63</v>
      </c>
      <c r="J16" s="1">
        <v>1869.8230000000001</v>
      </c>
      <c r="K16" s="1">
        <v>0</v>
      </c>
      <c r="L16" s="1">
        <v>0</v>
      </c>
      <c r="M16" s="1">
        <v>0</v>
      </c>
      <c r="N16" s="1">
        <v>8532.0400000000009</v>
      </c>
      <c r="O16">
        <f t="shared" si="0"/>
        <v>-16499.849999999908</v>
      </c>
    </row>
    <row r="17" spans="1:15" x14ac:dyDescent="0.25">
      <c r="A17" s="1">
        <v>177421025</v>
      </c>
      <c r="B17" s="2" t="s">
        <v>78</v>
      </c>
      <c r="C17" s="1" t="s">
        <v>1</v>
      </c>
      <c r="D17" s="1">
        <v>37.479999999999997</v>
      </c>
      <c r="E17" s="1" t="s">
        <v>62</v>
      </c>
      <c r="F17" s="1">
        <v>1861.4939999999999</v>
      </c>
      <c r="G17" s="1">
        <v>0</v>
      </c>
      <c r="H17" s="1">
        <v>1869.8230000000001</v>
      </c>
      <c r="I17" s="2" t="s">
        <v>63</v>
      </c>
      <c r="J17" s="1">
        <v>1869.8230000000001</v>
      </c>
      <c r="K17" s="1">
        <v>0</v>
      </c>
      <c r="L17" s="1">
        <v>0</v>
      </c>
      <c r="M17" s="1">
        <v>0</v>
      </c>
      <c r="N17" s="1">
        <v>31217.09</v>
      </c>
      <c r="O17">
        <f t="shared" si="0"/>
        <v>-13845.11199999985</v>
      </c>
    </row>
    <row r="18" spans="1:15" x14ac:dyDescent="0.25">
      <c r="D18" s="10">
        <f>SUM(D2:D17)</f>
        <v>84.32</v>
      </c>
      <c r="F18" s="1">
        <v>1857.8</v>
      </c>
      <c r="N18" s="16">
        <f>SUM(N2:N17)</f>
        <v>25293.559999999998</v>
      </c>
      <c r="O18" s="6">
        <f>SUM(O2:O17)</f>
        <v>-76084.377999999851</v>
      </c>
    </row>
    <row r="20" spans="1:15" x14ac:dyDescent="0.25">
      <c r="A20" t="s">
        <v>81</v>
      </c>
      <c r="D20" s="7">
        <f>D18*300</f>
        <v>25295.999999999996</v>
      </c>
      <c r="J20" s="15">
        <f>(O18/D18/100*-1)+(D20/D18/100)+F18</f>
        <v>1869.8232896110055</v>
      </c>
    </row>
    <row r="21" spans="1:15" x14ac:dyDescent="0.25">
      <c r="A21" t="s">
        <v>60</v>
      </c>
      <c r="J21" s="12">
        <f>(J20-F17)*10</f>
        <v>83.292896110056063</v>
      </c>
    </row>
    <row r="22" spans="1:15" x14ac:dyDescent="0.25">
      <c r="A22" t="s">
        <v>82</v>
      </c>
      <c r="O22" s="17">
        <f>(F18-F2)*10</f>
        <v>-702.32999999999947</v>
      </c>
    </row>
    <row r="25" spans="1:15" x14ac:dyDescent="0.25">
      <c r="A25" s="18" t="s">
        <v>79</v>
      </c>
    </row>
    <row r="26" spans="1:15" x14ac:dyDescent="0.25">
      <c r="A26" s="1">
        <v>175312889</v>
      </c>
      <c r="B26" s="2" t="s">
        <v>61</v>
      </c>
      <c r="C26" s="1" t="s">
        <v>1</v>
      </c>
      <c r="D26" s="1">
        <v>0.01</v>
      </c>
      <c r="E26" s="1" t="s">
        <v>62</v>
      </c>
      <c r="F26" s="1">
        <v>1928.0329999999999</v>
      </c>
      <c r="G26" s="11">
        <v>0.01</v>
      </c>
      <c r="H26" s="1">
        <v>1869.8230000000001</v>
      </c>
      <c r="I26" s="2" t="s">
        <v>63</v>
      </c>
      <c r="J26" s="1">
        <v>1869.8230000000001</v>
      </c>
      <c r="K26" s="1">
        <v>0</v>
      </c>
      <c r="L26" s="1">
        <v>0</v>
      </c>
      <c r="M26" s="1">
        <v>0</v>
      </c>
      <c r="N26" s="13">
        <f>($J$44-F26)*D26*100</f>
        <v>-55.059174542682968</v>
      </c>
      <c r="O26">
        <f>($F$42-F26)*D26*100</f>
        <v>-70.232999999999947</v>
      </c>
    </row>
    <row r="27" spans="1:15" x14ac:dyDescent="0.25">
      <c r="A27" s="3">
        <v>175662075</v>
      </c>
      <c r="B27" s="4" t="s">
        <v>64</v>
      </c>
      <c r="C27" s="3" t="s">
        <v>1</v>
      </c>
      <c r="D27" s="3">
        <v>0.02</v>
      </c>
      <c r="E27" s="3" t="s">
        <v>62</v>
      </c>
      <c r="F27" s="3">
        <v>1923.86</v>
      </c>
      <c r="G27" s="11">
        <v>0.01</v>
      </c>
      <c r="H27" s="3">
        <v>1869.8230000000001</v>
      </c>
      <c r="I27" s="4" t="s">
        <v>63</v>
      </c>
      <c r="J27" s="3">
        <v>1869.8230000000001</v>
      </c>
      <c r="K27" s="3">
        <v>0</v>
      </c>
      <c r="L27" s="3">
        <v>0</v>
      </c>
      <c r="M27" s="3">
        <v>0</v>
      </c>
      <c r="N27" s="13">
        <f t="shared" ref="N27:N41" si="1">($J$44-F27)*D27*100</f>
        <v>-101.77234908536595</v>
      </c>
      <c r="O27">
        <f t="shared" ref="O27:O41" si="2">($F$42-F27)*D27*100</f>
        <v>-132.11999999999989</v>
      </c>
    </row>
    <row r="28" spans="1:15" x14ac:dyDescent="0.25">
      <c r="A28" s="3">
        <v>175984733</v>
      </c>
      <c r="B28" s="4" t="s">
        <v>65</v>
      </c>
      <c r="C28" s="3" t="s">
        <v>1</v>
      </c>
      <c r="D28" s="1">
        <v>0.02</v>
      </c>
      <c r="E28" s="3" t="s">
        <v>62</v>
      </c>
      <c r="F28" s="3">
        <v>1918.0920000000001</v>
      </c>
      <c r="G28" s="11">
        <v>0.02</v>
      </c>
      <c r="H28" s="3">
        <v>1869.8230000000001</v>
      </c>
      <c r="I28" s="4" t="s">
        <v>63</v>
      </c>
      <c r="J28" s="3">
        <v>1869.8230000000001</v>
      </c>
      <c r="K28" s="3">
        <v>0</v>
      </c>
      <c r="L28" s="3">
        <v>0</v>
      </c>
      <c r="M28" s="3">
        <v>0</v>
      </c>
      <c r="N28" s="13">
        <f t="shared" si="1"/>
        <v>-90.236349085366328</v>
      </c>
      <c r="O28">
        <f t="shared" si="2"/>
        <v>-120.58400000000029</v>
      </c>
    </row>
    <row r="29" spans="1:15" x14ac:dyDescent="0.25">
      <c r="A29" s="3">
        <v>176134406</v>
      </c>
      <c r="B29" s="4" t="s">
        <v>66</v>
      </c>
      <c r="C29" s="3" t="s">
        <v>1</v>
      </c>
      <c r="D29" s="1">
        <v>0.03</v>
      </c>
      <c r="E29" s="3" t="s">
        <v>62</v>
      </c>
      <c r="F29" s="3">
        <v>1914.037</v>
      </c>
      <c r="G29" s="11">
        <v>0.03</v>
      </c>
      <c r="H29" s="3">
        <v>1869.8230000000001</v>
      </c>
      <c r="I29" s="4" t="s">
        <v>63</v>
      </c>
      <c r="J29" s="3">
        <v>1869.8230000000001</v>
      </c>
      <c r="K29" s="3">
        <v>0</v>
      </c>
      <c r="L29" s="3">
        <v>0</v>
      </c>
      <c r="M29" s="3">
        <v>0</v>
      </c>
      <c r="N29" s="13">
        <f t="shared" si="1"/>
        <v>-123.18952362804929</v>
      </c>
      <c r="O29">
        <f t="shared" si="2"/>
        <v>-168.71100000000024</v>
      </c>
    </row>
    <row r="30" spans="1:15" x14ac:dyDescent="0.25">
      <c r="A30" s="3">
        <v>176330205</v>
      </c>
      <c r="B30" s="4" t="s">
        <v>67</v>
      </c>
      <c r="C30" s="3" t="s">
        <v>1</v>
      </c>
      <c r="D30" s="1">
        <v>0.05</v>
      </c>
      <c r="E30" s="3" t="s">
        <v>62</v>
      </c>
      <c r="F30" s="3">
        <v>1908.9860000000001</v>
      </c>
      <c r="G30" s="11">
        <v>0.06</v>
      </c>
      <c r="H30" s="3">
        <v>1869.8230000000001</v>
      </c>
      <c r="I30" s="4" t="s">
        <v>63</v>
      </c>
      <c r="J30" s="3">
        <v>1869.8230000000001</v>
      </c>
      <c r="K30" s="3">
        <v>0</v>
      </c>
      <c r="L30" s="3">
        <v>0</v>
      </c>
      <c r="M30" s="3">
        <v>0</v>
      </c>
      <c r="N30" s="13">
        <f t="shared" si="1"/>
        <v>-180.06087271341588</v>
      </c>
      <c r="O30">
        <f t="shared" si="2"/>
        <v>-255.93000000000075</v>
      </c>
    </row>
    <row r="31" spans="1:15" x14ac:dyDescent="0.25">
      <c r="A31" s="3">
        <v>176423257</v>
      </c>
      <c r="B31" s="4" t="s">
        <v>68</v>
      </c>
      <c r="C31" s="3" t="s">
        <v>1</v>
      </c>
      <c r="D31" s="1">
        <v>0.08</v>
      </c>
      <c r="E31" s="3" t="s">
        <v>62</v>
      </c>
      <c r="F31" s="3">
        <v>1904.7159999999999</v>
      </c>
      <c r="G31" s="11">
        <v>0.1</v>
      </c>
      <c r="H31" s="3">
        <v>1869.8230000000001</v>
      </c>
      <c r="I31" s="4" t="s">
        <v>63</v>
      </c>
      <c r="J31" s="3">
        <v>1869.8230000000001</v>
      </c>
      <c r="K31" s="3">
        <v>0</v>
      </c>
      <c r="L31" s="3">
        <v>0</v>
      </c>
      <c r="M31" s="3">
        <v>0</v>
      </c>
      <c r="N31" s="13">
        <f t="shared" si="1"/>
        <v>-253.93739634146368</v>
      </c>
      <c r="O31">
        <f t="shared" si="2"/>
        <v>-375.32799999999952</v>
      </c>
    </row>
    <row r="32" spans="1:15" x14ac:dyDescent="0.25">
      <c r="A32" s="3">
        <v>176486896</v>
      </c>
      <c r="B32" s="4" t="s">
        <v>69</v>
      </c>
      <c r="C32" s="3" t="s">
        <v>1</v>
      </c>
      <c r="D32" s="3">
        <v>0.11</v>
      </c>
      <c r="E32" s="3" t="s">
        <v>62</v>
      </c>
      <c r="F32" s="3">
        <v>1900.6310000000001</v>
      </c>
      <c r="G32" s="11">
        <v>0.19</v>
      </c>
      <c r="H32" s="3">
        <v>1869.8230000000001</v>
      </c>
      <c r="I32" s="4" t="s">
        <v>63</v>
      </c>
      <c r="J32" s="3">
        <v>1869.8230000000001</v>
      </c>
      <c r="K32" s="3">
        <v>0</v>
      </c>
      <c r="L32" s="3">
        <v>0</v>
      </c>
      <c r="M32" s="3">
        <v>0</v>
      </c>
      <c r="N32" s="13">
        <f t="shared" si="1"/>
        <v>-304.22891996951466</v>
      </c>
      <c r="O32">
        <f t="shared" si="2"/>
        <v>-471.14100000000138</v>
      </c>
    </row>
    <row r="33" spans="1:15" x14ac:dyDescent="0.25">
      <c r="A33" s="3">
        <v>176619684</v>
      </c>
      <c r="B33" s="4" t="s">
        <v>70</v>
      </c>
      <c r="C33" s="3" t="s">
        <v>1</v>
      </c>
      <c r="D33" s="3">
        <v>0.17</v>
      </c>
      <c r="E33" s="3" t="s">
        <v>62</v>
      </c>
      <c r="F33" s="3">
        <v>1896.625</v>
      </c>
      <c r="G33" s="11">
        <v>0.34</v>
      </c>
      <c r="H33" s="3">
        <v>1869.8230000000001</v>
      </c>
      <c r="I33" s="4" t="s">
        <v>63</v>
      </c>
      <c r="J33" s="3">
        <v>1869.8230000000001</v>
      </c>
      <c r="K33" s="3">
        <v>0</v>
      </c>
      <c r="L33" s="3">
        <v>0</v>
      </c>
      <c r="M33" s="3">
        <v>0</v>
      </c>
      <c r="N33" s="13">
        <f t="shared" si="1"/>
        <v>-402.06996722561212</v>
      </c>
      <c r="O33">
        <f t="shared" si="2"/>
        <v>-660.02500000000077</v>
      </c>
    </row>
    <row r="34" spans="1:15" x14ac:dyDescent="0.25">
      <c r="A34" s="3">
        <v>176767099</v>
      </c>
      <c r="B34" s="4" t="s">
        <v>71</v>
      </c>
      <c r="C34" s="3" t="s">
        <v>1</v>
      </c>
      <c r="D34" s="3">
        <v>0.26</v>
      </c>
      <c r="E34" s="3" t="s">
        <v>62</v>
      </c>
      <c r="F34" s="3">
        <v>1892.2190000000001</v>
      </c>
      <c r="G34" s="11">
        <v>0.61</v>
      </c>
      <c r="H34" s="3">
        <v>1869.8230000000001</v>
      </c>
      <c r="I34" s="4" t="s">
        <v>63</v>
      </c>
      <c r="J34" s="3">
        <v>1869.8230000000001</v>
      </c>
      <c r="K34" s="3">
        <v>0</v>
      </c>
      <c r="L34" s="3">
        <v>0</v>
      </c>
      <c r="M34" s="3">
        <v>0</v>
      </c>
      <c r="N34" s="13">
        <f t="shared" si="1"/>
        <v>-500.37453810976109</v>
      </c>
      <c r="O34">
        <f t="shared" si="2"/>
        <v>-894.89400000000251</v>
      </c>
    </row>
    <row r="35" spans="1:15" x14ac:dyDescent="0.25">
      <c r="A35" s="1">
        <v>176823415</v>
      </c>
      <c r="B35" s="2" t="s">
        <v>72</v>
      </c>
      <c r="C35" s="1" t="s">
        <v>1</v>
      </c>
      <c r="D35" s="3">
        <v>0.38</v>
      </c>
      <c r="E35" s="1" t="s">
        <v>62</v>
      </c>
      <c r="F35" s="1">
        <v>1887.576</v>
      </c>
      <c r="G35" s="11">
        <v>1.1000000000000001</v>
      </c>
      <c r="H35" s="1">
        <v>1869.8230000000001</v>
      </c>
      <c r="I35" s="2" t="s">
        <v>63</v>
      </c>
      <c r="J35" s="1">
        <v>1869.8230000000001</v>
      </c>
      <c r="K35" s="1">
        <v>0</v>
      </c>
      <c r="L35" s="1">
        <v>0</v>
      </c>
      <c r="M35" s="1">
        <v>0</v>
      </c>
      <c r="N35" s="13">
        <f t="shared" si="1"/>
        <v>-554.88263262195733</v>
      </c>
      <c r="O35">
        <f t="shared" si="2"/>
        <v>-1131.4880000000026</v>
      </c>
    </row>
    <row r="36" spans="1:15" x14ac:dyDescent="0.25">
      <c r="A36" s="1">
        <v>176888954</v>
      </c>
      <c r="B36" s="2" t="s">
        <v>73</v>
      </c>
      <c r="C36" s="1" t="s">
        <v>1</v>
      </c>
      <c r="D36" s="3">
        <v>0.57999999999999996</v>
      </c>
      <c r="E36" s="1" t="s">
        <v>62</v>
      </c>
      <c r="F36" s="1">
        <v>1883.104</v>
      </c>
      <c r="G36" s="11">
        <v>1.98</v>
      </c>
      <c r="H36" s="1">
        <v>1869.8230000000001</v>
      </c>
      <c r="I36" s="2" t="s">
        <v>63</v>
      </c>
      <c r="J36" s="1">
        <v>1869.8230000000001</v>
      </c>
      <c r="K36" s="1">
        <v>0</v>
      </c>
      <c r="L36" s="1">
        <v>0</v>
      </c>
      <c r="M36" s="1">
        <v>0</v>
      </c>
      <c r="N36" s="13">
        <f t="shared" si="1"/>
        <v>-587.55012347562024</v>
      </c>
      <c r="O36">
        <f t="shared" si="2"/>
        <v>-1467.6320000000051</v>
      </c>
    </row>
    <row r="37" spans="1:15" x14ac:dyDescent="0.25">
      <c r="A37" s="1">
        <v>176922290</v>
      </c>
      <c r="B37" s="2" t="s">
        <v>74</v>
      </c>
      <c r="C37" s="1" t="s">
        <v>1</v>
      </c>
      <c r="D37" s="3">
        <v>0.86</v>
      </c>
      <c r="E37" s="1" t="s">
        <v>62</v>
      </c>
      <c r="F37" s="1">
        <v>1878.7159999999999</v>
      </c>
      <c r="G37" s="11">
        <v>3.57</v>
      </c>
      <c r="H37" s="1">
        <v>1869.8230000000001</v>
      </c>
      <c r="I37" s="2" t="s">
        <v>63</v>
      </c>
      <c r="J37" s="1">
        <v>1869.8230000000001</v>
      </c>
      <c r="K37" s="1">
        <v>0</v>
      </c>
      <c r="L37" s="1">
        <v>0</v>
      </c>
      <c r="M37" s="1">
        <v>0</v>
      </c>
      <c r="N37" s="13">
        <f t="shared" si="1"/>
        <v>-493.82701067073452</v>
      </c>
      <c r="O37">
        <f t="shared" si="2"/>
        <v>-1798.7759999999948</v>
      </c>
    </row>
    <row r="38" spans="1:15" x14ac:dyDescent="0.25">
      <c r="A38" s="3">
        <v>176958670</v>
      </c>
      <c r="B38" s="4" t="s">
        <v>75</v>
      </c>
      <c r="C38" s="3" t="s">
        <v>1</v>
      </c>
      <c r="D38" s="3">
        <v>1.3</v>
      </c>
      <c r="E38" s="3" t="s">
        <v>62</v>
      </c>
      <c r="F38" s="3">
        <v>1874.223</v>
      </c>
      <c r="G38" s="11">
        <v>6.43</v>
      </c>
      <c r="H38" s="3">
        <v>1869.8230000000001</v>
      </c>
      <c r="I38" s="4" t="s">
        <v>63</v>
      </c>
      <c r="J38" s="3">
        <v>1869.8230000000001</v>
      </c>
      <c r="K38" s="3">
        <v>0</v>
      </c>
      <c r="L38" s="3">
        <v>0</v>
      </c>
      <c r="M38" s="3">
        <v>0</v>
      </c>
      <c r="N38" s="13">
        <f t="shared" si="1"/>
        <v>-162.39269054879287</v>
      </c>
      <c r="O38">
        <f t="shared" si="2"/>
        <v>-2134.9900000000002</v>
      </c>
    </row>
    <row r="39" spans="1:15" x14ac:dyDescent="0.25">
      <c r="A39" s="1">
        <v>177394743</v>
      </c>
      <c r="B39" s="2" t="s">
        <v>76</v>
      </c>
      <c r="C39" s="1" t="s">
        <v>1</v>
      </c>
      <c r="D39" s="1">
        <v>1.95</v>
      </c>
      <c r="E39" s="1" t="s">
        <v>62</v>
      </c>
      <c r="F39" s="1">
        <v>1869.893</v>
      </c>
      <c r="G39" s="11">
        <v>11.57</v>
      </c>
      <c r="H39" s="1">
        <v>1869.8230000000001</v>
      </c>
      <c r="I39" s="2" t="s">
        <v>63</v>
      </c>
      <c r="J39" s="1">
        <v>1869.8230000000001</v>
      </c>
      <c r="K39" s="1">
        <v>0</v>
      </c>
      <c r="L39" s="1">
        <v>0</v>
      </c>
      <c r="M39" s="1">
        <v>0</v>
      </c>
      <c r="N39" s="13">
        <f t="shared" si="1"/>
        <v>600.76096417679651</v>
      </c>
      <c r="O39">
        <f t="shared" si="2"/>
        <v>-2358.1350000000148</v>
      </c>
    </row>
    <row r="40" spans="1:15" x14ac:dyDescent="0.25">
      <c r="A40" s="1">
        <v>177411874</v>
      </c>
      <c r="B40" s="2" t="s">
        <v>77</v>
      </c>
      <c r="C40" s="1" t="s">
        <v>1</v>
      </c>
      <c r="D40" s="1">
        <v>2.92</v>
      </c>
      <c r="E40" s="1" t="s">
        <v>62</v>
      </c>
      <c r="F40" s="1">
        <v>1865.7249999999999</v>
      </c>
      <c r="G40" s="11">
        <v>20.82</v>
      </c>
      <c r="H40" s="1">
        <v>1869.8230000000001</v>
      </c>
      <c r="I40" s="2" t="s">
        <v>63</v>
      </c>
      <c r="J40" s="1">
        <v>1869.8230000000001</v>
      </c>
      <c r="K40" s="1">
        <v>0</v>
      </c>
      <c r="L40" s="1">
        <v>0</v>
      </c>
      <c r="M40" s="1">
        <v>0</v>
      </c>
      <c r="N40" s="13">
        <f t="shared" si="1"/>
        <v>2116.6570335365714</v>
      </c>
      <c r="O40">
        <f t="shared" si="2"/>
        <v>-2314.0999999999867</v>
      </c>
    </row>
    <row r="41" spans="1:15" x14ac:dyDescent="0.25">
      <c r="A41" s="1">
        <v>177421025</v>
      </c>
      <c r="B41" s="2" t="s">
        <v>78</v>
      </c>
      <c r="C41" s="1" t="s">
        <v>1</v>
      </c>
      <c r="D41" s="1">
        <v>4.38</v>
      </c>
      <c r="E41" s="1" t="s">
        <v>62</v>
      </c>
      <c r="F41" s="1">
        <v>1861.4939999999999</v>
      </c>
      <c r="G41" s="11">
        <v>37.479999999999997</v>
      </c>
      <c r="H41" s="1">
        <v>1869.8230000000001</v>
      </c>
      <c r="I41" s="2" t="s">
        <v>63</v>
      </c>
      <c r="J41" s="1">
        <v>1869.8230000000001</v>
      </c>
      <c r="K41" s="1">
        <v>0</v>
      </c>
      <c r="L41" s="1">
        <v>0</v>
      </c>
      <c r="M41" s="1">
        <v>0</v>
      </c>
      <c r="N41" s="13">
        <f t="shared" si="1"/>
        <v>5028.1635503048547</v>
      </c>
      <c r="O41">
        <f t="shared" si="2"/>
        <v>-1617.9719999999825</v>
      </c>
    </row>
    <row r="42" spans="1:15" x14ac:dyDescent="0.25">
      <c r="D42" s="10">
        <f>SUM(D26:D41)</f>
        <v>13.120000000000001</v>
      </c>
      <c r="F42" s="1">
        <v>1857.8</v>
      </c>
      <c r="G42" s="10">
        <f>SUM(G26:G41)</f>
        <v>84.32</v>
      </c>
      <c r="N42" s="16">
        <f>SUM(N26:N41)</f>
        <v>3935.9999999998854</v>
      </c>
      <c r="O42" s="6">
        <f>SUM(O26:O41)</f>
        <v>-15972.058999999994</v>
      </c>
    </row>
    <row r="43" spans="1:15" x14ac:dyDescent="0.25">
      <c r="D43" s="8">
        <f>D42/G42</f>
        <v>0.15559772296015184</v>
      </c>
      <c r="N43" s="8">
        <f>N42/N18</f>
        <v>0.15561273304350537</v>
      </c>
      <c r="O43" s="8">
        <f>O42/O18</f>
        <v>0.20992560391306642</v>
      </c>
    </row>
    <row r="44" spans="1:15" x14ac:dyDescent="0.25">
      <c r="A44" t="s">
        <v>81</v>
      </c>
      <c r="D44" s="7">
        <f>D42*300</f>
        <v>3936.0000000000005</v>
      </c>
      <c r="J44" s="15">
        <f>(O42/D42/100*-1)+(D44/D42/100)+F42</f>
        <v>1872.9738254573169</v>
      </c>
    </row>
    <row r="45" spans="1:15" x14ac:dyDescent="0.25">
      <c r="A45" t="s">
        <v>60</v>
      </c>
      <c r="J45" s="12">
        <f>(J44-F41)*10</f>
        <v>114.7982545731702</v>
      </c>
    </row>
    <row r="46" spans="1:15" x14ac:dyDescent="0.25">
      <c r="A46" t="s">
        <v>82</v>
      </c>
      <c r="O46" s="17">
        <f>(F42-F26)*10</f>
        <v>-702.32999999999947</v>
      </c>
    </row>
    <row r="49" spans="1:15" x14ac:dyDescent="0.25">
      <c r="A49" s="18" t="s">
        <v>83</v>
      </c>
    </row>
    <row r="50" spans="1:15" x14ac:dyDescent="0.25">
      <c r="A50" s="1">
        <v>175312889</v>
      </c>
      <c r="B50" s="2" t="s">
        <v>61</v>
      </c>
      <c r="C50" s="1" t="s">
        <v>1</v>
      </c>
      <c r="D50" s="1">
        <v>0.01</v>
      </c>
      <c r="E50" s="1" t="s">
        <v>62</v>
      </c>
      <c r="F50" s="1">
        <v>1928.0329999999999</v>
      </c>
      <c r="G50" s="11">
        <v>0.01</v>
      </c>
      <c r="H50" s="1">
        <v>1869.8230000000001</v>
      </c>
      <c r="I50" s="2" t="s">
        <v>63</v>
      </c>
      <c r="J50" s="1">
        <v>1869.8230000000001</v>
      </c>
      <c r="K50" s="1">
        <v>0</v>
      </c>
      <c r="L50" s="1">
        <v>0</v>
      </c>
      <c r="M50" s="1">
        <v>0</v>
      </c>
      <c r="N50" s="13">
        <f>($J$68-F50)*D50*100</f>
        <v>-56.419376707872516</v>
      </c>
      <c r="O50">
        <f>($F$66-F50)*D50*100</f>
        <v>-70.232999999999947</v>
      </c>
    </row>
    <row r="51" spans="1:15" x14ac:dyDescent="0.25">
      <c r="A51" s="3">
        <v>175662075</v>
      </c>
      <c r="B51" s="4" t="s">
        <v>64</v>
      </c>
      <c r="C51" s="3" t="s">
        <v>1</v>
      </c>
      <c r="D51" s="1">
        <v>0.02</v>
      </c>
      <c r="E51" s="3" t="s">
        <v>62</v>
      </c>
      <c r="F51" s="3">
        <v>1923.86</v>
      </c>
      <c r="G51" s="11">
        <v>0.01</v>
      </c>
      <c r="H51" s="3">
        <v>1869.8230000000001</v>
      </c>
      <c r="I51" s="4" t="s">
        <v>63</v>
      </c>
      <c r="J51" s="3">
        <v>1869.8230000000001</v>
      </c>
      <c r="K51" s="3">
        <v>0</v>
      </c>
      <c r="L51" s="3">
        <v>0</v>
      </c>
      <c r="M51" s="3">
        <v>0</v>
      </c>
      <c r="N51" s="13">
        <f t="shared" ref="N51:N65" si="3">($J$68-F51)*D51*100</f>
        <v>-104.49275341574503</v>
      </c>
      <c r="O51">
        <f t="shared" ref="O51:O65" si="4">($F$66-F51)*D51*100</f>
        <v>-132.11999999999989</v>
      </c>
    </row>
    <row r="52" spans="1:15" x14ac:dyDescent="0.25">
      <c r="A52" s="3">
        <v>175984733</v>
      </c>
      <c r="B52" s="4" t="s">
        <v>65</v>
      </c>
      <c r="C52" s="3" t="s">
        <v>1</v>
      </c>
      <c r="D52" s="1">
        <v>0.03</v>
      </c>
      <c r="E52" s="3" t="s">
        <v>62</v>
      </c>
      <c r="F52" s="3">
        <v>1918.0920000000001</v>
      </c>
      <c r="G52" s="11">
        <v>0.02</v>
      </c>
      <c r="H52" s="3">
        <v>1869.8230000000001</v>
      </c>
      <c r="I52" s="4" t="s">
        <v>63</v>
      </c>
      <c r="J52" s="3">
        <v>1869.8230000000001</v>
      </c>
      <c r="K52" s="3">
        <v>0</v>
      </c>
      <c r="L52" s="3">
        <v>0</v>
      </c>
      <c r="M52" s="3">
        <v>0</v>
      </c>
      <c r="N52" s="13">
        <f t="shared" si="3"/>
        <v>-139.43513012361814</v>
      </c>
      <c r="O52">
        <f t="shared" si="4"/>
        <v>-180.8760000000004</v>
      </c>
    </row>
    <row r="53" spans="1:15" x14ac:dyDescent="0.25">
      <c r="A53" s="3">
        <v>176134406</v>
      </c>
      <c r="B53" s="4" t="s">
        <v>66</v>
      </c>
      <c r="C53" s="3" t="s">
        <v>1</v>
      </c>
      <c r="D53" s="1">
        <v>0.04</v>
      </c>
      <c r="E53" s="3" t="s">
        <v>62</v>
      </c>
      <c r="F53" s="3">
        <v>1914.037</v>
      </c>
      <c r="G53" s="11">
        <v>0.03</v>
      </c>
      <c r="H53" s="3">
        <v>1869.8230000000001</v>
      </c>
      <c r="I53" s="4" t="s">
        <v>63</v>
      </c>
      <c r="J53" s="3">
        <v>1869.8230000000001</v>
      </c>
      <c r="K53" s="3">
        <v>0</v>
      </c>
      <c r="L53" s="3">
        <v>0</v>
      </c>
      <c r="M53" s="3">
        <v>0</v>
      </c>
      <c r="N53" s="13">
        <f t="shared" si="3"/>
        <v>-169.69350683149059</v>
      </c>
      <c r="O53">
        <f t="shared" si="4"/>
        <v>-224.94800000000032</v>
      </c>
    </row>
    <row r="54" spans="1:15" x14ac:dyDescent="0.25">
      <c r="A54" s="3">
        <v>176330205</v>
      </c>
      <c r="B54" s="4" t="s">
        <v>67</v>
      </c>
      <c r="C54" s="3" t="s">
        <v>1</v>
      </c>
      <c r="D54" s="1">
        <v>7.0000000000000007E-2</v>
      </c>
      <c r="E54" s="3" t="s">
        <v>62</v>
      </c>
      <c r="F54" s="3">
        <v>1908.9860000000001</v>
      </c>
      <c r="G54" s="11">
        <v>0.06</v>
      </c>
      <c r="H54" s="3">
        <v>1869.8230000000001</v>
      </c>
      <c r="I54" s="4" t="s">
        <v>63</v>
      </c>
      <c r="J54" s="3">
        <v>1869.8230000000001</v>
      </c>
      <c r="K54" s="3">
        <v>0</v>
      </c>
      <c r="L54" s="3">
        <v>0</v>
      </c>
      <c r="M54" s="3">
        <v>0</v>
      </c>
      <c r="N54" s="13">
        <f t="shared" si="3"/>
        <v>-261.60663695510908</v>
      </c>
      <c r="O54">
        <f t="shared" si="4"/>
        <v>-358.3020000000011</v>
      </c>
    </row>
    <row r="55" spans="1:15" x14ac:dyDescent="0.25">
      <c r="A55" s="3">
        <v>176423257</v>
      </c>
      <c r="B55" s="4" t="s">
        <v>68</v>
      </c>
      <c r="C55" s="3" t="s">
        <v>1</v>
      </c>
      <c r="D55" s="1">
        <v>0.1</v>
      </c>
      <c r="E55" s="3" t="s">
        <v>62</v>
      </c>
      <c r="F55" s="3">
        <v>1904.7159999999999</v>
      </c>
      <c r="G55" s="11">
        <v>0.1</v>
      </c>
      <c r="H55" s="3">
        <v>1869.8230000000001</v>
      </c>
      <c r="I55" s="4" t="s">
        <v>63</v>
      </c>
      <c r="J55" s="3">
        <v>1869.8230000000001</v>
      </c>
      <c r="K55" s="3">
        <v>0</v>
      </c>
      <c r="L55" s="3">
        <v>0</v>
      </c>
      <c r="M55" s="3">
        <v>0</v>
      </c>
      <c r="N55" s="13">
        <f t="shared" si="3"/>
        <v>-331.02376707872509</v>
      </c>
      <c r="O55">
        <f t="shared" si="4"/>
        <v>-469.1599999999994</v>
      </c>
    </row>
    <row r="56" spans="1:15" x14ac:dyDescent="0.25">
      <c r="A56" s="3">
        <v>176486896</v>
      </c>
      <c r="B56" s="4" t="s">
        <v>69</v>
      </c>
      <c r="C56" s="3" t="s">
        <v>1</v>
      </c>
      <c r="D56" s="3">
        <v>0.17</v>
      </c>
      <c r="E56" s="3" t="s">
        <v>62</v>
      </c>
      <c r="F56" s="3">
        <v>1900.6310000000001</v>
      </c>
      <c r="G56" s="11">
        <v>0.19</v>
      </c>
      <c r="H56" s="3">
        <v>1869.8230000000001</v>
      </c>
      <c r="I56" s="4" t="s">
        <v>63</v>
      </c>
      <c r="J56" s="3">
        <v>1869.8230000000001</v>
      </c>
      <c r="K56" s="3">
        <v>0</v>
      </c>
      <c r="L56" s="3">
        <v>0</v>
      </c>
      <c r="M56" s="3">
        <v>0</v>
      </c>
      <c r="N56" s="13">
        <f t="shared" si="3"/>
        <v>-493.29540403383589</v>
      </c>
      <c r="O56">
        <f t="shared" si="4"/>
        <v>-728.12700000000234</v>
      </c>
    </row>
    <row r="57" spans="1:15" x14ac:dyDescent="0.25">
      <c r="A57" s="3">
        <v>176619684</v>
      </c>
      <c r="B57" s="4" t="s">
        <v>70</v>
      </c>
      <c r="C57" s="3" t="s">
        <v>1</v>
      </c>
      <c r="D57" s="3">
        <v>0.27</v>
      </c>
      <c r="E57" s="3" t="s">
        <v>62</v>
      </c>
      <c r="F57" s="3">
        <v>1896.625</v>
      </c>
      <c r="G57" s="11">
        <v>0.34</v>
      </c>
      <c r="H57" s="3">
        <v>1869.8230000000001</v>
      </c>
      <c r="I57" s="4" t="s">
        <v>63</v>
      </c>
      <c r="J57" s="3">
        <v>1869.8230000000001</v>
      </c>
      <c r="K57" s="3">
        <v>0</v>
      </c>
      <c r="L57" s="3">
        <v>0</v>
      </c>
      <c r="M57" s="3">
        <v>0</v>
      </c>
      <c r="N57" s="13">
        <f t="shared" si="3"/>
        <v>-675.3071711125607</v>
      </c>
      <c r="O57">
        <f t="shared" si="4"/>
        <v>-1048.2750000000015</v>
      </c>
    </row>
    <row r="58" spans="1:15" x14ac:dyDescent="0.25">
      <c r="A58" s="3">
        <v>176767099</v>
      </c>
      <c r="B58" s="4" t="s">
        <v>71</v>
      </c>
      <c r="C58" s="3" t="s">
        <v>1</v>
      </c>
      <c r="D58" s="3">
        <v>0.43</v>
      </c>
      <c r="E58" s="3" t="s">
        <v>62</v>
      </c>
      <c r="F58" s="3">
        <v>1892.2190000000001</v>
      </c>
      <c r="G58" s="11">
        <v>0.61</v>
      </c>
      <c r="H58" s="3">
        <v>1869.8230000000001</v>
      </c>
      <c r="I58" s="4" t="s">
        <v>63</v>
      </c>
      <c r="J58" s="3">
        <v>1869.8230000000001</v>
      </c>
      <c r="K58" s="3">
        <v>0</v>
      </c>
      <c r="L58" s="3">
        <v>0</v>
      </c>
      <c r="M58" s="3">
        <v>0</v>
      </c>
      <c r="N58" s="13">
        <f t="shared" si="3"/>
        <v>-886.0311984385246</v>
      </c>
      <c r="O58">
        <f t="shared" si="4"/>
        <v>-1480.0170000000041</v>
      </c>
    </row>
    <row r="59" spans="1:15" x14ac:dyDescent="0.25">
      <c r="A59" s="1">
        <v>176823415</v>
      </c>
      <c r="B59" s="2" t="s">
        <v>72</v>
      </c>
      <c r="C59" s="1" t="s">
        <v>1</v>
      </c>
      <c r="D59" s="3">
        <v>0.69</v>
      </c>
      <c r="E59" s="1" t="s">
        <v>62</v>
      </c>
      <c r="F59" s="1">
        <v>1887.576</v>
      </c>
      <c r="G59" s="11">
        <v>1.1000000000000001</v>
      </c>
      <c r="H59" s="1">
        <v>1869.8230000000001</v>
      </c>
      <c r="I59" s="2" t="s">
        <v>63</v>
      </c>
      <c r="J59" s="1">
        <v>1869.8230000000001</v>
      </c>
      <c r="K59" s="1">
        <v>0</v>
      </c>
      <c r="L59" s="1">
        <v>0</v>
      </c>
      <c r="M59" s="1">
        <v>0</v>
      </c>
      <c r="N59" s="13">
        <f t="shared" si="3"/>
        <v>-1101.4039928432117</v>
      </c>
      <c r="O59">
        <f t="shared" si="4"/>
        <v>-2054.5440000000044</v>
      </c>
    </row>
    <row r="60" spans="1:15" x14ac:dyDescent="0.25">
      <c r="A60" s="1">
        <v>176888954</v>
      </c>
      <c r="B60" s="2" t="s">
        <v>73</v>
      </c>
      <c r="C60" s="1" t="s">
        <v>1</v>
      </c>
      <c r="D60" s="3">
        <v>1.1000000000000001</v>
      </c>
      <c r="E60" s="1" t="s">
        <v>62</v>
      </c>
      <c r="F60" s="1">
        <v>1883.104</v>
      </c>
      <c r="G60" s="11">
        <v>1.98</v>
      </c>
      <c r="H60" s="1">
        <v>1869.8230000000001</v>
      </c>
      <c r="I60" s="2" t="s">
        <v>63</v>
      </c>
      <c r="J60" s="1">
        <v>1869.8230000000001</v>
      </c>
      <c r="K60" s="1">
        <v>0</v>
      </c>
      <c r="L60" s="1">
        <v>0</v>
      </c>
      <c r="M60" s="1">
        <v>0</v>
      </c>
      <c r="N60" s="13">
        <f t="shared" si="3"/>
        <v>-1263.9414378659924</v>
      </c>
      <c r="O60">
        <f t="shared" si="4"/>
        <v>-2783.4400000000096</v>
      </c>
    </row>
    <row r="61" spans="1:15" x14ac:dyDescent="0.25">
      <c r="A61" s="1">
        <v>176922290</v>
      </c>
      <c r="B61" s="2" t="s">
        <v>74</v>
      </c>
      <c r="C61" s="1" t="s">
        <v>1</v>
      </c>
      <c r="D61" s="3">
        <v>1.76</v>
      </c>
      <c r="E61" s="1" t="s">
        <v>62</v>
      </c>
      <c r="F61" s="1">
        <v>1878.7159999999999</v>
      </c>
      <c r="G61" s="11">
        <v>3.57</v>
      </c>
      <c r="H61" s="1">
        <v>1869.8230000000001</v>
      </c>
      <c r="I61" s="2" t="s">
        <v>63</v>
      </c>
      <c r="J61" s="1">
        <v>1869.8230000000001</v>
      </c>
      <c r="K61" s="1">
        <v>0</v>
      </c>
      <c r="L61" s="1">
        <v>0</v>
      </c>
      <c r="M61" s="1">
        <v>0</v>
      </c>
      <c r="N61" s="13">
        <f t="shared" si="3"/>
        <v>-1250.0183005855615</v>
      </c>
      <c r="O61">
        <f t="shared" si="4"/>
        <v>-3681.2159999999894</v>
      </c>
    </row>
    <row r="62" spans="1:15" x14ac:dyDescent="0.25">
      <c r="A62" s="3">
        <v>176958670</v>
      </c>
      <c r="B62" s="4" t="s">
        <v>75</v>
      </c>
      <c r="C62" s="3" t="s">
        <v>1</v>
      </c>
      <c r="D62" s="3">
        <v>2.81</v>
      </c>
      <c r="E62" s="3" t="s">
        <v>62</v>
      </c>
      <c r="F62" s="3">
        <v>1874.223</v>
      </c>
      <c r="G62" s="11">
        <v>6.43</v>
      </c>
      <c r="H62" s="3">
        <v>1869.8230000000001</v>
      </c>
      <c r="I62" s="4" t="s">
        <v>63</v>
      </c>
      <c r="J62" s="3">
        <v>1869.8230000000001</v>
      </c>
      <c r="K62" s="3">
        <v>0</v>
      </c>
      <c r="L62" s="3">
        <v>0</v>
      </c>
      <c r="M62" s="3">
        <v>0</v>
      </c>
      <c r="N62" s="13">
        <f t="shared" si="3"/>
        <v>-733.2348549121923</v>
      </c>
      <c r="O62">
        <f t="shared" si="4"/>
        <v>-4614.8630000000003</v>
      </c>
    </row>
    <row r="63" spans="1:15" x14ac:dyDescent="0.25">
      <c r="A63" s="1">
        <v>177394743</v>
      </c>
      <c r="B63" s="2" t="s">
        <v>76</v>
      </c>
      <c r="C63" s="1" t="s">
        <v>1</v>
      </c>
      <c r="D63" s="1">
        <v>4.5</v>
      </c>
      <c r="E63" s="1" t="s">
        <v>62</v>
      </c>
      <c r="F63" s="1">
        <v>1869.893</v>
      </c>
      <c r="G63" s="11">
        <v>11.57</v>
      </c>
      <c r="H63" s="1">
        <v>1869.8230000000001</v>
      </c>
      <c r="I63" s="2" t="s">
        <v>63</v>
      </c>
      <c r="J63" s="1">
        <v>1869.8230000000001</v>
      </c>
      <c r="K63" s="1">
        <v>0</v>
      </c>
      <c r="L63" s="1">
        <v>0</v>
      </c>
      <c r="M63" s="1">
        <v>0</v>
      </c>
      <c r="N63" s="13">
        <f t="shared" si="3"/>
        <v>774.28048145731054</v>
      </c>
      <c r="O63">
        <f t="shared" si="4"/>
        <v>-5441.8500000000331</v>
      </c>
    </row>
    <row r="64" spans="1:15" x14ac:dyDescent="0.25">
      <c r="A64" s="1">
        <v>177411874</v>
      </c>
      <c r="B64" s="2" t="s">
        <v>77</v>
      </c>
      <c r="C64" s="1" t="s">
        <v>1</v>
      </c>
      <c r="D64" s="1">
        <v>7.21</v>
      </c>
      <c r="E64" s="1" t="s">
        <v>62</v>
      </c>
      <c r="F64" s="1">
        <v>1865.7249999999999</v>
      </c>
      <c r="G64" s="11">
        <v>20.82</v>
      </c>
      <c r="H64" s="1">
        <v>1869.8230000000001</v>
      </c>
      <c r="I64" s="2" t="s">
        <v>63</v>
      </c>
      <c r="J64" s="1">
        <v>1869.8230000000001</v>
      </c>
      <c r="K64" s="1">
        <v>0</v>
      </c>
      <c r="L64" s="1">
        <v>0</v>
      </c>
      <c r="M64" s="1">
        <v>0</v>
      </c>
      <c r="N64" s="13">
        <f t="shared" si="3"/>
        <v>4245.697393623911</v>
      </c>
      <c r="O64">
        <f t="shared" si="4"/>
        <v>-5713.9249999999674</v>
      </c>
    </row>
    <row r="65" spans="1:15" x14ac:dyDescent="0.25">
      <c r="A65" s="1">
        <v>177421025</v>
      </c>
      <c r="B65" s="2" t="s">
        <v>78</v>
      </c>
      <c r="C65" s="1" t="s">
        <v>1</v>
      </c>
      <c r="D65" s="1">
        <v>11.53</v>
      </c>
      <c r="E65" s="1" t="s">
        <v>62</v>
      </c>
      <c r="F65" s="1">
        <v>1861.4939999999999</v>
      </c>
      <c r="G65" s="11">
        <v>37.479999999999997</v>
      </c>
      <c r="H65" s="1">
        <v>1869.8230000000001</v>
      </c>
      <c r="I65" s="2" t="s">
        <v>63</v>
      </c>
      <c r="J65" s="1">
        <v>1869.8230000000001</v>
      </c>
      <c r="K65" s="1">
        <v>0</v>
      </c>
      <c r="L65" s="1">
        <v>0</v>
      </c>
      <c r="M65" s="1">
        <v>0</v>
      </c>
      <c r="N65" s="13">
        <f t="shared" si="3"/>
        <v>11667.925655822974</v>
      </c>
      <c r="O65">
        <f t="shared" si="4"/>
        <v>-4259.1819999999534</v>
      </c>
    </row>
    <row r="66" spans="1:15" x14ac:dyDescent="0.25">
      <c r="D66" s="10">
        <f>SUM(D50:D65)</f>
        <v>30.740000000000002</v>
      </c>
      <c r="F66" s="1">
        <v>1857.8</v>
      </c>
      <c r="G66" s="10">
        <f>SUM(G50:G65)</f>
        <v>84.32</v>
      </c>
      <c r="N66" s="16">
        <f>SUM(N50:N65)</f>
        <v>9221.9999999997563</v>
      </c>
      <c r="O66" s="6">
        <f>SUM(O50:O65)</f>
        <v>-33241.077999999965</v>
      </c>
    </row>
    <row r="67" spans="1:15" x14ac:dyDescent="0.25">
      <c r="D67" s="8">
        <f>D66/G66</f>
        <v>0.3645635673624289</v>
      </c>
      <c r="N67" s="8">
        <f>N66/N18</f>
        <v>0.36459873580467744</v>
      </c>
      <c r="O67" s="8">
        <f>O66/O18</f>
        <v>0.43689754551190563</v>
      </c>
    </row>
    <row r="68" spans="1:15" x14ac:dyDescent="0.25">
      <c r="A68" t="s">
        <v>81</v>
      </c>
      <c r="D68" s="7">
        <f>D66*300</f>
        <v>9222</v>
      </c>
      <c r="J68" s="15">
        <f>(O66/D66/100*-1)+(D68/D66/100)+F66</f>
        <v>1871.6136232921274</v>
      </c>
    </row>
    <row r="69" spans="1:15" x14ac:dyDescent="0.25">
      <c r="A69" t="s">
        <v>60</v>
      </c>
      <c r="J69" s="12">
        <f>(J68-F65)*10</f>
        <v>101.19623292127471</v>
      </c>
    </row>
    <row r="70" spans="1:15" x14ac:dyDescent="0.25">
      <c r="A70" t="s">
        <v>82</v>
      </c>
      <c r="O70" s="17">
        <f>(F66-F50)*10</f>
        <v>-702.32999999999947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5" workbookViewId="0">
      <selection activeCell="P46" sqref="P46"/>
    </sheetView>
  </sheetViews>
  <sheetFormatPr defaultRowHeight="15" x14ac:dyDescent="0.25"/>
  <sheetData>
    <row r="1" spans="1:15" x14ac:dyDescent="0.25">
      <c r="A1" s="18" t="s">
        <v>95</v>
      </c>
    </row>
    <row r="2" spans="1:15" x14ac:dyDescent="0.25">
      <c r="A2" s="1">
        <v>177828560</v>
      </c>
      <c r="B2" s="2" t="s">
        <v>84</v>
      </c>
      <c r="C2" s="1" t="s">
        <v>1</v>
      </c>
      <c r="D2" s="1">
        <v>0.01</v>
      </c>
      <c r="E2" s="1" t="s">
        <v>85</v>
      </c>
      <c r="F2" s="1">
        <v>1878.607</v>
      </c>
      <c r="G2" s="1">
        <v>0.01</v>
      </c>
      <c r="H2" s="1">
        <v>1827.7950000000001</v>
      </c>
      <c r="I2" s="2" t="s">
        <v>86</v>
      </c>
      <c r="J2" s="1">
        <v>1827.7950000000001</v>
      </c>
      <c r="K2" s="19" t="s">
        <v>4</v>
      </c>
      <c r="L2" s="1">
        <f t="shared" ref="L2:L10" si="0">D2*16</f>
        <v>0.16</v>
      </c>
      <c r="M2" s="1">
        <v>0</v>
      </c>
      <c r="N2" s="1">
        <v>-50.81</v>
      </c>
      <c r="O2">
        <f>($F$11-F2)*D2*100</f>
        <v>-68.106999999999971</v>
      </c>
    </row>
    <row r="3" spans="1:15" x14ac:dyDescent="0.25">
      <c r="A3" s="1">
        <v>177852213</v>
      </c>
      <c r="B3" s="2" t="s">
        <v>87</v>
      </c>
      <c r="C3" s="1" t="s">
        <v>1</v>
      </c>
      <c r="D3" s="1">
        <v>0.01</v>
      </c>
      <c r="E3" s="1" t="s">
        <v>85</v>
      </c>
      <c r="F3" s="1">
        <v>1871.1210000000001</v>
      </c>
      <c r="G3" s="1">
        <v>0.01</v>
      </c>
      <c r="H3" s="1">
        <v>1827.7950000000001</v>
      </c>
      <c r="I3" s="2" t="s">
        <v>86</v>
      </c>
      <c r="J3" s="1">
        <v>1827.7950000000001</v>
      </c>
      <c r="K3" s="19" t="s">
        <v>6</v>
      </c>
      <c r="L3" s="1">
        <f t="shared" si="0"/>
        <v>0.16</v>
      </c>
      <c r="M3" s="1">
        <v>0</v>
      </c>
      <c r="N3" s="1">
        <v>-43.32</v>
      </c>
      <c r="O3">
        <f t="shared" ref="O3:O10" si="1">($F$11-F3)*D3*100</f>
        <v>-60.621000000000095</v>
      </c>
    </row>
    <row r="4" spans="1:15" x14ac:dyDescent="0.25">
      <c r="A4" s="3">
        <v>177871971</v>
      </c>
      <c r="B4" s="4" t="s">
        <v>88</v>
      </c>
      <c r="C4" s="3" t="s">
        <v>1</v>
      </c>
      <c r="D4" s="3">
        <v>0.02</v>
      </c>
      <c r="E4" s="3" t="s">
        <v>85</v>
      </c>
      <c r="F4" s="3">
        <v>1863.4649999999999</v>
      </c>
      <c r="G4" s="3">
        <v>0.02</v>
      </c>
      <c r="H4" s="3">
        <v>1827.7950000000001</v>
      </c>
      <c r="I4" s="4" t="s">
        <v>86</v>
      </c>
      <c r="J4" s="3">
        <v>1827.7950000000001</v>
      </c>
      <c r="K4" s="20" t="s">
        <v>8</v>
      </c>
      <c r="L4" s="1">
        <f t="shared" si="0"/>
        <v>0.32</v>
      </c>
      <c r="M4" s="3">
        <v>0</v>
      </c>
      <c r="N4" s="3">
        <v>-71.34</v>
      </c>
      <c r="O4">
        <f t="shared" si="1"/>
        <v>-105.92999999999984</v>
      </c>
    </row>
    <row r="5" spans="1:15" x14ac:dyDescent="0.25">
      <c r="A5" s="1">
        <v>177923076</v>
      </c>
      <c r="B5" s="2" t="s">
        <v>89</v>
      </c>
      <c r="C5" s="1" t="s">
        <v>1</v>
      </c>
      <c r="D5" s="1">
        <v>0.03</v>
      </c>
      <c r="E5" s="1" t="s">
        <v>85</v>
      </c>
      <c r="F5" s="1">
        <v>1856.2460000000001</v>
      </c>
      <c r="G5" s="1">
        <v>0.03</v>
      </c>
      <c r="H5" s="1">
        <v>1827.7950000000001</v>
      </c>
      <c r="I5" s="2" t="s">
        <v>86</v>
      </c>
      <c r="J5" s="1">
        <v>1827.7950000000001</v>
      </c>
      <c r="K5" s="19" t="s">
        <v>10</v>
      </c>
      <c r="L5" s="1">
        <f t="shared" si="0"/>
        <v>0.48</v>
      </c>
      <c r="M5" s="1">
        <v>0</v>
      </c>
      <c r="N5" s="1">
        <v>-85.35</v>
      </c>
      <c r="O5">
        <f t="shared" si="1"/>
        <v>-137.23800000000028</v>
      </c>
    </row>
    <row r="6" spans="1:15" x14ac:dyDescent="0.25">
      <c r="A6" s="3">
        <v>177992326</v>
      </c>
      <c r="B6" s="4" t="s">
        <v>90</v>
      </c>
      <c r="C6" s="3" t="s">
        <v>1</v>
      </c>
      <c r="D6" s="3">
        <v>0.06</v>
      </c>
      <c r="E6" s="3" t="s">
        <v>85</v>
      </c>
      <c r="F6" s="3">
        <v>1848.692</v>
      </c>
      <c r="G6" s="3">
        <v>0.06</v>
      </c>
      <c r="H6" s="3">
        <v>1827.7950000000001</v>
      </c>
      <c r="I6" s="4" t="s">
        <v>86</v>
      </c>
      <c r="J6" s="3">
        <v>1827.7950000000001</v>
      </c>
      <c r="K6" s="20" t="s">
        <v>12</v>
      </c>
      <c r="L6" s="1">
        <f t="shared" si="0"/>
        <v>0.96</v>
      </c>
      <c r="M6" s="3">
        <v>0</v>
      </c>
      <c r="N6" s="3">
        <v>-125.38</v>
      </c>
      <c r="O6">
        <f t="shared" si="1"/>
        <v>-229.15200000000002</v>
      </c>
    </row>
    <row r="7" spans="1:15" x14ac:dyDescent="0.25">
      <c r="A7" s="1">
        <v>178218303</v>
      </c>
      <c r="B7" s="2" t="s">
        <v>91</v>
      </c>
      <c r="C7" s="1" t="s">
        <v>1</v>
      </c>
      <c r="D7" s="1">
        <v>0.1</v>
      </c>
      <c r="E7" s="1" t="s">
        <v>85</v>
      </c>
      <c r="F7" s="1">
        <v>1841.04</v>
      </c>
      <c r="G7" s="1">
        <v>0.1</v>
      </c>
      <c r="H7" s="1">
        <v>1827.7950000000001</v>
      </c>
      <c r="I7" s="2" t="s">
        <v>86</v>
      </c>
      <c r="J7" s="1">
        <v>1827.7950000000001</v>
      </c>
      <c r="K7" s="19" t="s">
        <v>14</v>
      </c>
      <c r="L7" s="1">
        <f t="shared" si="0"/>
        <v>1.6</v>
      </c>
      <c r="M7" s="1">
        <v>0</v>
      </c>
      <c r="N7" s="1">
        <v>-132.44999999999999</v>
      </c>
      <c r="O7">
        <f t="shared" si="1"/>
        <v>-305.39999999999969</v>
      </c>
    </row>
    <row r="8" spans="1:15" x14ac:dyDescent="0.25">
      <c r="A8" s="3">
        <v>178924808</v>
      </c>
      <c r="B8" s="4" t="s">
        <v>92</v>
      </c>
      <c r="C8" s="3" t="s">
        <v>1</v>
      </c>
      <c r="D8" s="3">
        <v>0.19</v>
      </c>
      <c r="E8" s="3" t="s">
        <v>85</v>
      </c>
      <c r="F8" s="3">
        <v>1827.251</v>
      </c>
      <c r="G8" s="3">
        <v>0.19</v>
      </c>
      <c r="H8" s="3">
        <v>1827.7950000000001</v>
      </c>
      <c r="I8" s="4" t="s">
        <v>86</v>
      </c>
      <c r="J8" s="3">
        <v>1827.7950000000001</v>
      </c>
      <c r="K8" s="20" t="s">
        <v>16</v>
      </c>
      <c r="L8" s="1">
        <f t="shared" si="0"/>
        <v>3.04</v>
      </c>
      <c r="M8" s="3">
        <v>0</v>
      </c>
      <c r="N8" s="3">
        <v>10.34</v>
      </c>
      <c r="O8">
        <f t="shared" si="1"/>
        <v>-318.26899999999955</v>
      </c>
    </row>
    <row r="9" spans="1:15" x14ac:dyDescent="0.25">
      <c r="A9" s="1">
        <v>179119188</v>
      </c>
      <c r="B9" s="2" t="s">
        <v>93</v>
      </c>
      <c r="C9" s="1" t="s">
        <v>1</v>
      </c>
      <c r="D9" s="1">
        <v>0.34</v>
      </c>
      <c r="E9" s="1" t="s">
        <v>85</v>
      </c>
      <c r="F9" s="1">
        <v>1819.865</v>
      </c>
      <c r="G9" s="1">
        <v>0.34</v>
      </c>
      <c r="H9" s="1">
        <v>1827.7950000000001</v>
      </c>
      <c r="I9" s="2" t="s">
        <v>86</v>
      </c>
      <c r="J9" s="1">
        <v>1827.7950000000001</v>
      </c>
      <c r="K9" s="19" t="s">
        <v>18</v>
      </c>
      <c r="L9" s="1">
        <f t="shared" si="0"/>
        <v>5.44</v>
      </c>
      <c r="M9" s="1">
        <v>0</v>
      </c>
      <c r="N9" s="1">
        <v>269.62</v>
      </c>
      <c r="O9">
        <f t="shared" si="1"/>
        <v>-318.41000000000037</v>
      </c>
    </row>
    <row r="10" spans="1:15" x14ac:dyDescent="0.25">
      <c r="A10" s="3">
        <v>180834973</v>
      </c>
      <c r="B10" s="4" t="s">
        <v>94</v>
      </c>
      <c r="C10" s="3" t="s">
        <v>1</v>
      </c>
      <c r="D10" s="3">
        <v>0.61</v>
      </c>
      <c r="E10" s="3" t="s">
        <v>85</v>
      </c>
      <c r="F10" s="3">
        <v>1815.0609999999999</v>
      </c>
      <c r="G10" s="3">
        <v>0.61</v>
      </c>
      <c r="H10" s="3">
        <v>1827.7950000000001</v>
      </c>
      <c r="I10" s="4" t="s">
        <v>86</v>
      </c>
      <c r="J10" s="3">
        <v>1827.7950000000001</v>
      </c>
      <c r="K10" s="20" t="s">
        <v>20</v>
      </c>
      <c r="L10" s="1">
        <f t="shared" si="0"/>
        <v>9.76</v>
      </c>
      <c r="M10" s="3">
        <v>0</v>
      </c>
      <c r="N10" s="3">
        <v>776.78</v>
      </c>
      <c r="O10">
        <f t="shared" si="1"/>
        <v>-278.22099999999523</v>
      </c>
    </row>
    <row r="11" spans="1:15" x14ac:dyDescent="0.25">
      <c r="D11" s="17">
        <f>SUM(D2:D10)</f>
        <v>1.37</v>
      </c>
      <c r="F11" s="3">
        <v>1810.5</v>
      </c>
      <c r="G11" s="17">
        <f>SUM(G2:G10)</f>
        <v>1.37</v>
      </c>
      <c r="N11" s="7">
        <f>SUM(N2:N10)</f>
        <v>548.08999999999992</v>
      </c>
      <c r="O11" s="21">
        <f>SUM(O2:O10)</f>
        <v>-1821.347999999995</v>
      </c>
    </row>
    <row r="13" spans="1:15" x14ac:dyDescent="0.25">
      <c r="A13" t="s">
        <v>81</v>
      </c>
      <c r="D13" s="7">
        <f>D11*400</f>
        <v>548</v>
      </c>
      <c r="J13" s="15">
        <f>(O11/D11/100*-1)+(D13/D11/100)+F11</f>
        <v>1827.7945109489051</v>
      </c>
    </row>
    <row r="14" spans="1:15" x14ac:dyDescent="0.25">
      <c r="A14" t="s">
        <v>60</v>
      </c>
      <c r="J14" s="12">
        <f>(J13-F10)*10</f>
        <v>127.33510948905177</v>
      </c>
    </row>
    <row r="15" spans="1:15" x14ac:dyDescent="0.25">
      <c r="A15" t="s">
        <v>82</v>
      </c>
      <c r="O15" s="17">
        <f>(F11-F2)*10</f>
        <v>-681.06999999999971</v>
      </c>
    </row>
    <row r="18" spans="1:15" x14ac:dyDescent="0.25">
      <c r="A18" s="18" t="s">
        <v>79</v>
      </c>
    </row>
    <row r="19" spans="1:15" x14ac:dyDescent="0.25">
      <c r="A19" s="1">
        <v>177828560</v>
      </c>
      <c r="B19" s="2" t="s">
        <v>84</v>
      </c>
      <c r="C19" s="1" t="s">
        <v>1</v>
      </c>
      <c r="D19" s="1">
        <v>0.01</v>
      </c>
      <c r="E19" s="1" t="s">
        <v>85</v>
      </c>
      <c r="F19" s="1">
        <v>1878.607</v>
      </c>
      <c r="G19" s="1">
        <v>0.01</v>
      </c>
      <c r="H19" s="1">
        <v>1827.7950000000001</v>
      </c>
      <c r="I19" s="2" t="s">
        <v>86</v>
      </c>
      <c r="J19" s="1">
        <v>1827.7950000000001</v>
      </c>
      <c r="K19" s="19" t="s">
        <v>4</v>
      </c>
      <c r="L19" s="1">
        <f t="shared" ref="L19:L27" si="2">D19*16</f>
        <v>0.16</v>
      </c>
      <c r="M19" s="1">
        <v>0</v>
      </c>
      <c r="N19" s="13">
        <f>($J$30-F19)*D19*100</f>
        <v>-46.375680000000102</v>
      </c>
      <c r="O19">
        <f>($F$11-F19)*D19*100</f>
        <v>-68.106999999999971</v>
      </c>
    </row>
    <row r="20" spans="1:15" x14ac:dyDescent="0.25">
      <c r="A20" s="1">
        <v>177852213</v>
      </c>
      <c r="B20" s="2" t="s">
        <v>87</v>
      </c>
      <c r="C20" s="1" t="s">
        <v>1</v>
      </c>
      <c r="D20" s="3">
        <v>0.02</v>
      </c>
      <c r="E20" s="1" t="s">
        <v>85</v>
      </c>
      <c r="F20" s="1">
        <v>1871.1210000000001</v>
      </c>
      <c r="G20" s="1">
        <v>0.01</v>
      </c>
      <c r="H20" s="1">
        <v>1827.7950000000001</v>
      </c>
      <c r="I20" s="2" t="s">
        <v>86</v>
      </c>
      <c r="J20" s="1">
        <v>1827.7950000000001</v>
      </c>
      <c r="K20" s="19" t="s">
        <v>6</v>
      </c>
      <c r="L20" s="1">
        <f t="shared" si="2"/>
        <v>0.32</v>
      </c>
      <c r="M20" s="1">
        <v>0</v>
      </c>
      <c r="N20" s="13">
        <f t="shared" ref="N20:N27" si="3">($J$30-F20)*D20*100</f>
        <v>-77.779360000000452</v>
      </c>
      <c r="O20">
        <f t="shared" ref="O20:O27" si="4">($F$11-F20)*D20*100</f>
        <v>-121.24200000000019</v>
      </c>
    </row>
    <row r="21" spans="1:15" x14ac:dyDescent="0.25">
      <c r="A21" s="3">
        <v>177871971</v>
      </c>
      <c r="B21" s="4" t="s">
        <v>88</v>
      </c>
      <c r="C21" s="3" t="s">
        <v>1</v>
      </c>
      <c r="D21" s="1">
        <v>0.02</v>
      </c>
      <c r="E21" s="3" t="s">
        <v>85</v>
      </c>
      <c r="F21" s="3">
        <v>1863.4649999999999</v>
      </c>
      <c r="G21" s="3">
        <v>0.02</v>
      </c>
      <c r="H21" s="3">
        <v>1827.7950000000001</v>
      </c>
      <c r="I21" s="4" t="s">
        <v>86</v>
      </c>
      <c r="J21" s="3">
        <v>1827.7950000000001</v>
      </c>
      <c r="K21" s="20" t="s">
        <v>8</v>
      </c>
      <c r="L21" s="1">
        <f t="shared" si="2"/>
        <v>0.32</v>
      </c>
      <c r="M21" s="3">
        <v>0</v>
      </c>
      <c r="N21" s="13">
        <f t="shared" si="3"/>
        <v>-62.467360000000106</v>
      </c>
      <c r="O21">
        <f t="shared" si="4"/>
        <v>-105.92999999999984</v>
      </c>
    </row>
    <row r="22" spans="1:15" x14ac:dyDescent="0.25">
      <c r="A22" s="1">
        <v>177923076</v>
      </c>
      <c r="B22" s="2" t="s">
        <v>89</v>
      </c>
      <c r="C22" s="1" t="s">
        <v>1</v>
      </c>
      <c r="D22" s="1">
        <v>0.03</v>
      </c>
      <c r="E22" s="1" t="s">
        <v>85</v>
      </c>
      <c r="F22" s="1">
        <v>1856.2460000000001</v>
      </c>
      <c r="G22" s="1">
        <v>0.03</v>
      </c>
      <c r="H22" s="1">
        <v>1827.7950000000001</v>
      </c>
      <c r="I22" s="2" t="s">
        <v>86</v>
      </c>
      <c r="J22" s="1">
        <v>1827.7950000000001</v>
      </c>
      <c r="K22" s="19" t="s">
        <v>10</v>
      </c>
      <c r="L22" s="1">
        <f t="shared" si="2"/>
        <v>0.48</v>
      </c>
      <c r="M22" s="1">
        <v>0</v>
      </c>
      <c r="N22" s="13">
        <f t="shared" si="3"/>
        <v>-72.044040000000678</v>
      </c>
      <c r="O22">
        <f t="shared" si="4"/>
        <v>-137.23800000000028</v>
      </c>
    </row>
    <row r="23" spans="1:15" x14ac:dyDescent="0.25">
      <c r="A23" s="3">
        <v>177992326</v>
      </c>
      <c r="B23" s="4" t="s">
        <v>90</v>
      </c>
      <c r="C23" s="3" t="s">
        <v>1</v>
      </c>
      <c r="D23" s="1">
        <v>0.05</v>
      </c>
      <c r="E23" s="3" t="s">
        <v>85</v>
      </c>
      <c r="F23" s="3">
        <v>1848.692</v>
      </c>
      <c r="G23" s="3">
        <v>0.06</v>
      </c>
      <c r="H23" s="3">
        <v>1827.7950000000001</v>
      </c>
      <c r="I23" s="4" t="s">
        <v>86</v>
      </c>
      <c r="J23" s="3">
        <v>1827.7950000000001</v>
      </c>
      <c r="K23" s="20" t="s">
        <v>12</v>
      </c>
      <c r="L23" s="1">
        <f t="shared" si="2"/>
        <v>0.8</v>
      </c>
      <c r="M23" s="3">
        <v>0</v>
      </c>
      <c r="N23" s="13">
        <f t="shared" si="3"/>
        <v>-82.303400000000693</v>
      </c>
      <c r="O23">
        <f t="shared" si="4"/>
        <v>-190.96000000000004</v>
      </c>
    </row>
    <row r="24" spans="1:15" x14ac:dyDescent="0.25">
      <c r="A24" s="1">
        <v>178218303</v>
      </c>
      <c r="B24" s="2" t="s">
        <v>91</v>
      </c>
      <c r="C24" s="1" t="s">
        <v>1</v>
      </c>
      <c r="D24" s="1">
        <v>0.08</v>
      </c>
      <c r="E24" s="1" t="s">
        <v>85</v>
      </c>
      <c r="F24" s="1">
        <v>1841.04</v>
      </c>
      <c r="G24" s="1">
        <v>0.1</v>
      </c>
      <c r="H24" s="1">
        <v>1827.7950000000001</v>
      </c>
      <c r="I24" s="2" t="s">
        <v>86</v>
      </c>
      <c r="J24" s="1">
        <v>1827.7950000000001</v>
      </c>
      <c r="K24" s="19" t="s">
        <v>14</v>
      </c>
      <c r="L24" s="1">
        <f t="shared" si="2"/>
        <v>1.28</v>
      </c>
      <c r="M24" s="1">
        <v>0</v>
      </c>
      <c r="N24" s="13">
        <f t="shared" si="3"/>
        <v>-70.469440000000759</v>
      </c>
      <c r="O24">
        <f t="shared" si="4"/>
        <v>-244.31999999999968</v>
      </c>
    </row>
    <row r="25" spans="1:15" x14ac:dyDescent="0.25">
      <c r="A25" s="3">
        <v>178924808</v>
      </c>
      <c r="B25" s="4" t="s">
        <v>92</v>
      </c>
      <c r="C25" s="3" t="s">
        <v>1</v>
      </c>
      <c r="D25" s="3">
        <v>0.11</v>
      </c>
      <c r="E25" s="3" t="s">
        <v>85</v>
      </c>
      <c r="F25" s="3">
        <v>1827.251</v>
      </c>
      <c r="G25" s="3">
        <v>0.19</v>
      </c>
      <c r="H25" s="3">
        <v>1827.7950000000001</v>
      </c>
      <c r="I25" s="4" t="s">
        <v>86</v>
      </c>
      <c r="J25" s="3">
        <v>1827.7950000000001</v>
      </c>
      <c r="K25" s="20" t="s">
        <v>16</v>
      </c>
      <c r="L25" s="1">
        <f t="shared" si="2"/>
        <v>1.76</v>
      </c>
      <c r="M25" s="3">
        <v>0</v>
      </c>
      <c r="N25" s="13">
        <f t="shared" si="3"/>
        <v>54.783519999998816</v>
      </c>
      <c r="O25">
        <f t="shared" si="4"/>
        <v>-184.26099999999974</v>
      </c>
    </row>
    <row r="26" spans="1:15" x14ac:dyDescent="0.25">
      <c r="A26" s="1">
        <v>179119188</v>
      </c>
      <c r="B26" s="2" t="s">
        <v>93</v>
      </c>
      <c r="C26" s="1" t="s">
        <v>1</v>
      </c>
      <c r="D26" s="3">
        <v>0.17</v>
      </c>
      <c r="E26" s="1" t="s">
        <v>85</v>
      </c>
      <c r="F26" s="1">
        <v>1819.865</v>
      </c>
      <c r="G26" s="1">
        <v>0.34</v>
      </c>
      <c r="H26" s="1">
        <v>1827.7950000000001</v>
      </c>
      <c r="I26" s="2" t="s">
        <v>86</v>
      </c>
      <c r="J26" s="1">
        <v>1827.7950000000001</v>
      </c>
      <c r="K26" s="19" t="s">
        <v>18</v>
      </c>
      <c r="L26" s="1">
        <f t="shared" si="2"/>
        <v>2.72</v>
      </c>
      <c r="M26" s="1">
        <v>0</v>
      </c>
      <c r="N26" s="13">
        <f t="shared" si="3"/>
        <v>210.22743999999761</v>
      </c>
      <c r="O26">
        <f t="shared" si="4"/>
        <v>-159.20500000000018</v>
      </c>
    </row>
    <row r="27" spans="1:15" x14ac:dyDescent="0.25">
      <c r="A27" s="3">
        <v>180834973</v>
      </c>
      <c r="B27" s="4" t="s">
        <v>94</v>
      </c>
      <c r="C27" s="3" t="s">
        <v>1</v>
      </c>
      <c r="D27" s="3">
        <v>0.26</v>
      </c>
      <c r="E27" s="3" t="s">
        <v>85</v>
      </c>
      <c r="F27" s="3">
        <v>1815.0609999999999</v>
      </c>
      <c r="G27" s="3">
        <v>0.61</v>
      </c>
      <c r="H27" s="3">
        <v>1827.7950000000001</v>
      </c>
      <c r="I27" s="4" t="s">
        <v>86</v>
      </c>
      <c r="J27" s="3">
        <v>1827.7950000000001</v>
      </c>
      <c r="K27" s="20" t="s">
        <v>20</v>
      </c>
      <c r="L27" s="1">
        <f t="shared" si="2"/>
        <v>4.16</v>
      </c>
      <c r="M27" s="3">
        <v>0</v>
      </c>
      <c r="N27" s="13">
        <f t="shared" si="3"/>
        <v>446.42831999999862</v>
      </c>
      <c r="O27">
        <f t="shared" si="4"/>
        <v>-118.58599999999797</v>
      </c>
    </row>
    <row r="28" spans="1:15" x14ac:dyDescent="0.25">
      <c r="D28" s="17">
        <f>SUM(D19:D27)</f>
        <v>0.75</v>
      </c>
      <c r="F28" s="3">
        <v>1810.5</v>
      </c>
      <c r="G28" s="17">
        <f>SUM(G19:G27)</f>
        <v>1.37</v>
      </c>
      <c r="N28" s="7">
        <f>SUM(N19:N27)</f>
        <v>299.99999999999227</v>
      </c>
      <c r="O28" s="21">
        <f>SUM(O19:O27)</f>
        <v>-1329.8489999999979</v>
      </c>
    </row>
    <row r="29" spans="1:15" x14ac:dyDescent="0.25">
      <c r="D29" s="8">
        <f>D28/G28</f>
        <v>0.54744525547445255</v>
      </c>
      <c r="N29" s="8">
        <f>N28/N11</f>
        <v>0.54735536134575036</v>
      </c>
      <c r="O29" s="8">
        <f>O28/O11</f>
        <v>0.7301454746704098</v>
      </c>
    </row>
    <row r="30" spans="1:15" x14ac:dyDescent="0.25">
      <c r="A30" t="s">
        <v>81</v>
      </c>
      <c r="D30" s="7">
        <f>D28*400</f>
        <v>300</v>
      </c>
      <c r="J30" s="15">
        <f>(O28/D28/100*-1)+(D30/D28/100)+F28</f>
        <v>1832.2313199999999</v>
      </c>
    </row>
    <row r="31" spans="1:15" x14ac:dyDescent="0.25">
      <c r="A31" t="s">
        <v>60</v>
      </c>
      <c r="J31" s="12">
        <f>(J30-F27)*10</f>
        <v>171.70319999999947</v>
      </c>
    </row>
    <row r="32" spans="1:15" x14ac:dyDescent="0.25">
      <c r="A32" t="s">
        <v>82</v>
      </c>
      <c r="O32" s="17">
        <f>(F28-F19)*10</f>
        <v>-681.06999999999971</v>
      </c>
    </row>
    <row r="35" spans="1:15" x14ac:dyDescent="0.25">
      <c r="A35" s="18" t="s">
        <v>83</v>
      </c>
    </row>
    <row r="36" spans="1:15" x14ac:dyDescent="0.25">
      <c r="A36" s="1">
        <v>177828560</v>
      </c>
      <c r="B36" s="2" t="s">
        <v>84</v>
      </c>
      <c r="C36" s="1" t="s">
        <v>1</v>
      </c>
      <c r="D36" s="1">
        <v>0.01</v>
      </c>
      <c r="E36" s="1" t="s">
        <v>85</v>
      </c>
      <c r="F36" s="1">
        <v>1878.607</v>
      </c>
      <c r="G36" s="1">
        <v>0.01</v>
      </c>
      <c r="H36" s="1">
        <v>1827.7950000000001</v>
      </c>
      <c r="I36" s="2" t="s">
        <v>86</v>
      </c>
      <c r="J36" s="1">
        <v>1827.7950000000001</v>
      </c>
      <c r="K36" s="19" t="s">
        <v>4</v>
      </c>
      <c r="L36" s="1">
        <f t="shared" ref="L36:L44" si="5">D36*16</f>
        <v>0.16</v>
      </c>
      <c r="M36" s="1">
        <v>0</v>
      </c>
      <c r="N36" s="13">
        <f>($J$47-F36)*D36*100</f>
        <v>-47.986675438596421</v>
      </c>
      <c r="O36">
        <f>($F$45-F36)*D36*100</f>
        <v>-68.106999999999971</v>
      </c>
    </row>
    <row r="37" spans="1:15" x14ac:dyDescent="0.25">
      <c r="A37" s="1">
        <v>177852213</v>
      </c>
      <c r="B37" s="2" t="s">
        <v>87</v>
      </c>
      <c r="C37" s="1" t="s">
        <v>1</v>
      </c>
      <c r="D37" s="1">
        <v>0.02</v>
      </c>
      <c r="E37" s="1" t="s">
        <v>85</v>
      </c>
      <c r="F37" s="1">
        <v>1871.1210000000001</v>
      </c>
      <c r="G37" s="1">
        <v>0.01</v>
      </c>
      <c r="H37" s="1">
        <v>1827.7950000000001</v>
      </c>
      <c r="I37" s="2" t="s">
        <v>86</v>
      </c>
      <c r="J37" s="1">
        <v>1827.7950000000001</v>
      </c>
      <c r="K37" s="19" t="s">
        <v>6</v>
      </c>
      <c r="L37" s="1">
        <f t="shared" si="5"/>
        <v>0.32</v>
      </c>
      <c r="M37" s="1">
        <v>0</v>
      </c>
      <c r="N37" s="13">
        <f t="shared" ref="N37:N44" si="6">($J$47-F37)*D37*100</f>
        <v>-81.00135087719309</v>
      </c>
      <c r="O37">
        <f t="shared" ref="O37:O44" si="7">($F$45-F37)*D37*100</f>
        <v>-121.24200000000019</v>
      </c>
    </row>
    <row r="38" spans="1:15" x14ac:dyDescent="0.25">
      <c r="A38" s="3">
        <v>177871971</v>
      </c>
      <c r="B38" s="4" t="s">
        <v>88</v>
      </c>
      <c r="C38" s="3" t="s">
        <v>1</v>
      </c>
      <c r="D38" s="1">
        <v>0.03</v>
      </c>
      <c r="E38" s="3" t="s">
        <v>85</v>
      </c>
      <c r="F38" s="3">
        <v>1863.4649999999999</v>
      </c>
      <c r="G38" s="3">
        <v>0.02</v>
      </c>
      <c r="H38" s="3">
        <v>1827.7950000000001</v>
      </c>
      <c r="I38" s="4" t="s">
        <v>86</v>
      </c>
      <c r="J38" s="3">
        <v>1827.7950000000001</v>
      </c>
      <c r="K38" s="20" t="s">
        <v>8</v>
      </c>
      <c r="L38" s="1">
        <f t="shared" si="5"/>
        <v>0.48</v>
      </c>
      <c r="M38" s="3">
        <v>0</v>
      </c>
      <c r="N38" s="13">
        <f t="shared" si="6"/>
        <v>-98.534026315789106</v>
      </c>
      <c r="O38">
        <f t="shared" si="7"/>
        <v>-158.89499999999975</v>
      </c>
    </row>
    <row r="39" spans="1:15" x14ac:dyDescent="0.25">
      <c r="A39" s="1">
        <v>177923076</v>
      </c>
      <c r="B39" s="2" t="s">
        <v>89</v>
      </c>
      <c r="C39" s="1" t="s">
        <v>1</v>
      </c>
      <c r="D39" s="1">
        <v>0.04</v>
      </c>
      <c r="E39" s="1" t="s">
        <v>85</v>
      </c>
      <c r="F39" s="1">
        <v>1856.2460000000001</v>
      </c>
      <c r="G39" s="1">
        <v>0.03</v>
      </c>
      <c r="H39" s="1">
        <v>1827.7950000000001</v>
      </c>
      <c r="I39" s="2" t="s">
        <v>86</v>
      </c>
      <c r="J39" s="1">
        <v>1827.7950000000001</v>
      </c>
      <c r="K39" s="19" t="s">
        <v>10</v>
      </c>
      <c r="L39" s="1">
        <f t="shared" si="5"/>
        <v>0.64</v>
      </c>
      <c r="M39" s="1">
        <v>0</v>
      </c>
      <c r="N39" s="13">
        <f t="shared" si="6"/>
        <v>-102.50270175438618</v>
      </c>
      <c r="O39">
        <f t="shared" si="7"/>
        <v>-182.98400000000038</v>
      </c>
    </row>
    <row r="40" spans="1:15" x14ac:dyDescent="0.25">
      <c r="A40" s="3">
        <v>177992326</v>
      </c>
      <c r="B40" s="4" t="s">
        <v>90</v>
      </c>
      <c r="C40" s="3" t="s">
        <v>1</v>
      </c>
      <c r="D40" s="1">
        <v>7.0000000000000007E-2</v>
      </c>
      <c r="E40" s="3" t="s">
        <v>85</v>
      </c>
      <c r="F40" s="3">
        <v>1848.692</v>
      </c>
      <c r="G40" s="3">
        <v>0.06</v>
      </c>
      <c r="H40" s="3">
        <v>1827.7950000000001</v>
      </c>
      <c r="I40" s="4" t="s">
        <v>86</v>
      </c>
      <c r="J40" s="3">
        <v>1827.7950000000001</v>
      </c>
      <c r="K40" s="20" t="s">
        <v>12</v>
      </c>
      <c r="L40" s="1">
        <f t="shared" si="5"/>
        <v>1.1200000000000001</v>
      </c>
      <c r="M40" s="3">
        <v>0</v>
      </c>
      <c r="N40" s="13">
        <f t="shared" si="6"/>
        <v>-126.50172807017522</v>
      </c>
      <c r="O40">
        <f t="shared" si="7"/>
        <v>-267.34400000000005</v>
      </c>
    </row>
    <row r="41" spans="1:15" x14ac:dyDescent="0.25">
      <c r="A41" s="1">
        <v>178218303</v>
      </c>
      <c r="B41" s="2" t="s">
        <v>91</v>
      </c>
      <c r="C41" s="1" t="s">
        <v>1</v>
      </c>
      <c r="D41" s="1">
        <v>0.1</v>
      </c>
      <c r="E41" s="1" t="s">
        <v>85</v>
      </c>
      <c r="F41" s="1">
        <v>1841.04</v>
      </c>
      <c r="G41" s="1">
        <v>0.1</v>
      </c>
      <c r="H41" s="1">
        <v>1827.7950000000001</v>
      </c>
      <c r="I41" s="2" t="s">
        <v>86</v>
      </c>
      <c r="J41" s="1">
        <v>1827.7950000000001</v>
      </c>
      <c r="K41" s="19" t="s">
        <v>14</v>
      </c>
      <c r="L41" s="1">
        <f t="shared" si="5"/>
        <v>1.6</v>
      </c>
      <c r="M41" s="1">
        <v>0</v>
      </c>
      <c r="N41" s="13">
        <f t="shared" si="6"/>
        <v>-104.19675438596414</v>
      </c>
      <c r="O41">
        <f t="shared" si="7"/>
        <v>-305.39999999999969</v>
      </c>
    </row>
    <row r="42" spans="1:15" x14ac:dyDescent="0.25">
      <c r="A42" s="3">
        <v>178924808</v>
      </c>
      <c r="B42" s="4" t="s">
        <v>92</v>
      </c>
      <c r="C42" s="3" t="s">
        <v>1</v>
      </c>
      <c r="D42" s="3">
        <v>0.17</v>
      </c>
      <c r="E42" s="3" t="s">
        <v>85</v>
      </c>
      <c r="F42" s="3">
        <v>1827.251</v>
      </c>
      <c r="G42" s="3">
        <v>0.19</v>
      </c>
      <c r="H42" s="3">
        <v>1827.7950000000001</v>
      </c>
      <c r="I42" s="4" t="s">
        <v>86</v>
      </c>
      <c r="J42" s="3">
        <v>1827.7950000000001</v>
      </c>
      <c r="K42" s="20" t="s">
        <v>16</v>
      </c>
      <c r="L42" s="1">
        <f t="shared" si="5"/>
        <v>2.72</v>
      </c>
      <c r="M42" s="3">
        <v>0</v>
      </c>
      <c r="N42" s="13">
        <f t="shared" si="6"/>
        <v>57.278517543860751</v>
      </c>
      <c r="O42">
        <f t="shared" si="7"/>
        <v>-284.76699999999965</v>
      </c>
    </row>
    <row r="43" spans="1:15" x14ac:dyDescent="0.25">
      <c r="A43" s="1">
        <v>179119188</v>
      </c>
      <c r="B43" s="2" t="s">
        <v>93</v>
      </c>
      <c r="C43" s="1" t="s">
        <v>1</v>
      </c>
      <c r="D43" s="3">
        <v>0.27</v>
      </c>
      <c r="E43" s="1" t="s">
        <v>85</v>
      </c>
      <c r="F43" s="1">
        <v>1819.865</v>
      </c>
      <c r="G43" s="1">
        <v>0.34</v>
      </c>
      <c r="H43" s="1">
        <v>1827.7950000000001</v>
      </c>
      <c r="I43" s="2" t="s">
        <v>86</v>
      </c>
      <c r="J43" s="1">
        <v>1827.7950000000001</v>
      </c>
      <c r="K43" s="19" t="s">
        <v>18</v>
      </c>
      <c r="L43" s="1">
        <f t="shared" si="5"/>
        <v>4.32</v>
      </c>
      <c r="M43" s="1">
        <v>0</v>
      </c>
      <c r="N43" s="13">
        <f t="shared" si="6"/>
        <v>290.39376315789565</v>
      </c>
      <c r="O43">
        <f t="shared" si="7"/>
        <v>-252.85500000000027</v>
      </c>
    </row>
    <row r="44" spans="1:15" x14ac:dyDescent="0.25">
      <c r="A44" s="3">
        <v>180834973</v>
      </c>
      <c r="B44" s="4" t="s">
        <v>94</v>
      </c>
      <c r="C44" s="3" t="s">
        <v>1</v>
      </c>
      <c r="D44" s="3">
        <v>0.43</v>
      </c>
      <c r="E44" s="3" t="s">
        <v>85</v>
      </c>
      <c r="F44" s="3">
        <v>1815.0609999999999</v>
      </c>
      <c r="G44" s="3">
        <v>0.61</v>
      </c>
      <c r="H44" s="3">
        <v>1827.7950000000001</v>
      </c>
      <c r="I44" s="4" t="s">
        <v>86</v>
      </c>
      <c r="J44" s="3">
        <v>1827.7950000000001</v>
      </c>
      <c r="K44" s="20" t="s">
        <v>20</v>
      </c>
      <c r="L44" s="1">
        <f t="shared" si="5"/>
        <v>6.88</v>
      </c>
      <c r="M44" s="3">
        <v>0</v>
      </c>
      <c r="N44" s="13">
        <f t="shared" si="6"/>
        <v>669.05095614035599</v>
      </c>
      <c r="O44">
        <f t="shared" si="7"/>
        <v>-196.12299999999664</v>
      </c>
    </row>
    <row r="45" spans="1:15" x14ac:dyDescent="0.25">
      <c r="D45" s="17">
        <f>SUM(D36:D44)</f>
        <v>1.1400000000000001</v>
      </c>
      <c r="F45" s="3">
        <v>1810.5</v>
      </c>
      <c r="G45" s="17">
        <f>SUM(G36:G44)</f>
        <v>1.37</v>
      </c>
      <c r="N45" s="22">
        <f>SUM(N36:N44)</f>
        <v>456.00000000000824</v>
      </c>
      <c r="O45" s="21">
        <f>SUM(O36:O44)</f>
        <v>-1837.7169999999965</v>
      </c>
    </row>
    <row r="46" spans="1:15" x14ac:dyDescent="0.25">
      <c r="D46" s="8">
        <f>D45/G45</f>
        <v>0.83211678832116787</v>
      </c>
      <c r="N46" s="8">
        <f>N45/N11</f>
        <v>0.83198014924557706</v>
      </c>
      <c r="O46" s="8">
        <f>O45/O11</f>
        <v>1.0089872995166227</v>
      </c>
    </row>
    <row r="47" spans="1:15" x14ac:dyDescent="0.25">
      <c r="A47" t="s">
        <v>81</v>
      </c>
      <c r="D47" s="7">
        <f>D45*400</f>
        <v>456.00000000000006</v>
      </c>
      <c r="J47" s="15">
        <f>(O45/D45/100*-1)+(D47/D45/100)+F45</f>
        <v>1830.6203245614035</v>
      </c>
    </row>
    <row r="48" spans="1:15" x14ac:dyDescent="0.25">
      <c r="A48" t="s">
        <v>60</v>
      </c>
      <c r="J48" s="12">
        <f>(J47-F44)*10</f>
        <v>155.59324561403628</v>
      </c>
    </row>
    <row r="49" spans="1:15" x14ac:dyDescent="0.25">
      <c r="A49" t="s">
        <v>82</v>
      </c>
      <c r="O49" s="17">
        <f>(F45-F36)*10</f>
        <v>-681.06999999999971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28" workbookViewId="0">
      <selection activeCell="N55" sqref="N55"/>
    </sheetView>
  </sheetViews>
  <sheetFormatPr defaultRowHeight="15" x14ac:dyDescent="0.25"/>
  <cols>
    <col min="2" max="2" width="15.28515625" customWidth="1"/>
    <col min="9" max="9" width="13.28515625" customWidth="1"/>
  </cols>
  <sheetData>
    <row r="1" spans="1:15" x14ac:dyDescent="0.25">
      <c r="A1" s="18" t="s">
        <v>95</v>
      </c>
    </row>
    <row r="2" spans="1:15" x14ac:dyDescent="0.25">
      <c r="A2" s="1">
        <v>180834849</v>
      </c>
      <c r="B2" s="2" t="s">
        <v>94</v>
      </c>
      <c r="C2" s="1" t="s">
        <v>96</v>
      </c>
      <c r="D2" s="1">
        <v>0.01</v>
      </c>
      <c r="E2" s="1" t="s">
        <v>62</v>
      </c>
      <c r="F2" s="1">
        <v>1814.6759999999999</v>
      </c>
      <c r="G2" s="1">
        <v>0</v>
      </c>
      <c r="H2" s="1">
        <v>1908.893</v>
      </c>
      <c r="I2" s="2" t="s">
        <v>97</v>
      </c>
      <c r="J2" s="1">
        <v>1908.893</v>
      </c>
      <c r="K2" s="1" t="s">
        <v>98</v>
      </c>
      <c r="L2" s="1">
        <v>0</v>
      </c>
      <c r="M2" s="1">
        <v>0</v>
      </c>
      <c r="N2" s="1">
        <v>-94.21</v>
      </c>
      <c r="O2">
        <f>(F2-$F$14)*100*D2</f>
        <v>-117.72400000000016</v>
      </c>
    </row>
    <row r="3" spans="1:15" x14ac:dyDescent="0.25">
      <c r="A3" s="3">
        <v>180919050</v>
      </c>
      <c r="B3" s="4" t="s">
        <v>99</v>
      </c>
      <c r="C3" s="3" t="s">
        <v>96</v>
      </c>
      <c r="D3" s="3">
        <v>0.01</v>
      </c>
      <c r="E3" s="3" t="s">
        <v>62</v>
      </c>
      <c r="F3" s="3">
        <v>1823.249</v>
      </c>
      <c r="G3" s="3">
        <v>0</v>
      </c>
      <c r="H3" s="3">
        <v>1908.893</v>
      </c>
      <c r="I3" s="4" t="s">
        <v>97</v>
      </c>
      <c r="J3" s="3">
        <v>1908.893</v>
      </c>
      <c r="K3" s="3" t="s">
        <v>100</v>
      </c>
      <c r="L3" s="3">
        <v>0</v>
      </c>
      <c r="M3" s="3">
        <v>0</v>
      </c>
      <c r="N3" s="3">
        <v>-85.64</v>
      </c>
      <c r="O3">
        <f>(F3-$F$14)*100*D3</f>
        <v>-109.15100000000007</v>
      </c>
    </row>
    <row r="4" spans="1:15" x14ac:dyDescent="0.25">
      <c r="A4" s="1">
        <v>181044168</v>
      </c>
      <c r="B4" s="2" t="s">
        <v>101</v>
      </c>
      <c r="C4" s="1" t="s">
        <v>96</v>
      </c>
      <c r="D4" s="1">
        <v>0.02</v>
      </c>
      <c r="E4" s="1" t="s">
        <v>62</v>
      </c>
      <c r="F4" s="1">
        <v>1832.2840000000001</v>
      </c>
      <c r="G4" s="1">
        <v>0</v>
      </c>
      <c r="H4" s="1">
        <v>1908.893</v>
      </c>
      <c r="I4" s="2" t="s">
        <v>97</v>
      </c>
      <c r="J4" s="1">
        <v>1908.893</v>
      </c>
      <c r="K4" s="1" t="s">
        <v>102</v>
      </c>
      <c r="L4" s="1">
        <v>0</v>
      </c>
      <c r="M4" s="1">
        <v>0</v>
      </c>
      <c r="N4" s="1">
        <v>-153.22</v>
      </c>
      <c r="O4">
        <f t="shared" ref="O4:O13" si="0">(F4-$F$14)*100*D4</f>
        <v>-200.23199999999997</v>
      </c>
    </row>
    <row r="5" spans="1:15" x14ac:dyDescent="0.25">
      <c r="A5" s="3">
        <v>181211504</v>
      </c>
      <c r="B5" s="4" t="s">
        <v>103</v>
      </c>
      <c r="C5" s="3" t="s">
        <v>96</v>
      </c>
      <c r="D5" s="3">
        <v>0.01</v>
      </c>
      <c r="E5" s="3" t="s">
        <v>62</v>
      </c>
      <c r="F5" s="3">
        <v>1853.5820000000001</v>
      </c>
      <c r="G5" s="3">
        <v>0</v>
      </c>
      <c r="H5" s="3">
        <v>1908.893</v>
      </c>
      <c r="I5" s="4" t="s">
        <v>97</v>
      </c>
      <c r="J5" s="3">
        <v>1908.893</v>
      </c>
      <c r="K5" s="3" t="s">
        <v>104</v>
      </c>
      <c r="L5" s="3">
        <v>0</v>
      </c>
      <c r="M5" s="3">
        <v>0</v>
      </c>
      <c r="N5" s="3">
        <v>-55.31</v>
      </c>
      <c r="O5">
        <f t="shared" si="0"/>
        <v>-78.817999999999984</v>
      </c>
    </row>
    <row r="6" spans="1:15" x14ac:dyDescent="0.25">
      <c r="A6" s="1">
        <v>181827502</v>
      </c>
      <c r="B6" s="2" t="s">
        <v>105</v>
      </c>
      <c r="C6" s="1" t="s">
        <v>96</v>
      </c>
      <c r="D6" s="1">
        <v>0.06</v>
      </c>
      <c r="E6" s="1" t="s">
        <v>62</v>
      </c>
      <c r="F6" s="1">
        <v>1862.1010000000001</v>
      </c>
      <c r="G6" s="1">
        <v>0</v>
      </c>
      <c r="H6" s="1">
        <v>1908.893</v>
      </c>
      <c r="I6" s="2" t="s">
        <v>97</v>
      </c>
      <c r="J6" s="1">
        <v>1908.893</v>
      </c>
      <c r="K6" s="1" t="s">
        <v>106</v>
      </c>
      <c r="L6" s="1">
        <v>0</v>
      </c>
      <c r="M6" s="1">
        <v>0</v>
      </c>
      <c r="N6" s="1">
        <v>-280.75</v>
      </c>
      <c r="O6">
        <f t="shared" si="0"/>
        <v>-421.79399999999987</v>
      </c>
    </row>
    <row r="7" spans="1:15" x14ac:dyDescent="0.25">
      <c r="A7" s="3">
        <v>182759118</v>
      </c>
      <c r="B7" s="4" t="s">
        <v>107</v>
      </c>
      <c r="C7" s="3" t="s">
        <v>96</v>
      </c>
      <c r="D7" s="23">
        <v>0.1</v>
      </c>
      <c r="E7" s="3" t="s">
        <v>62</v>
      </c>
      <c r="F7" s="3">
        <v>1870.912</v>
      </c>
      <c r="G7" s="3">
        <v>0</v>
      </c>
      <c r="H7" s="3">
        <v>1908.893</v>
      </c>
      <c r="I7" s="4" t="s">
        <v>97</v>
      </c>
      <c r="J7" s="3">
        <v>1908.893</v>
      </c>
      <c r="K7" s="3" t="s">
        <v>108</v>
      </c>
      <c r="L7" s="3">
        <v>0</v>
      </c>
      <c r="M7" s="3">
        <v>0</v>
      </c>
      <c r="N7" s="3">
        <v>-379.81</v>
      </c>
      <c r="O7">
        <f t="shared" si="0"/>
        <v>-614.88000000000056</v>
      </c>
    </row>
    <row r="8" spans="1:15" x14ac:dyDescent="0.25">
      <c r="A8" s="1">
        <v>183184254</v>
      </c>
      <c r="B8" s="2" t="s">
        <v>109</v>
      </c>
      <c r="C8" s="1" t="s">
        <v>96</v>
      </c>
      <c r="D8" s="1">
        <v>0.19</v>
      </c>
      <c r="E8" s="1" t="s">
        <v>62</v>
      </c>
      <c r="F8" s="1">
        <v>1879.528</v>
      </c>
      <c r="G8" s="1">
        <v>0</v>
      </c>
      <c r="H8" s="1">
        <v>1908.893</v>
      </c>
      <c r="I8" s="2" t="s">
        <v>97</v>
      </c>
      <c r="J8" s="1">
        <v>1908.893</v>
      </c>
      <c r="K8" s="1" t="s">
        <v>110</v>
      </c>
      <c r="L8" s="1">
        <v>0</v>
      </c>
      <c r="M8" s="1">
        <v>0</v>
      </c>
      <c r="N8" s="1">
        <v>-557.94000000000005</v>
      </c>
      <c r="O8">
        <f t="shared" si="0"/>
        <v>-1004.5680000000013</v>
      </c>
    </row>
    <row r="9" spans="1:15" x14ac:dyDescent="0.25">
      <c r="A9" s="3">
        <v>183832336</v>
      </c>
      <c r="B9" s="4" t="s">
        <v>111</v>
      </c>
      <c r="C9" s="3" t="s">
        <v>96</v>
      </c>
      <c r="D9" s="3">
        <v>0.34</v>
      </c>
      <c r="E9" s="3" t="s">
        <v>62</v>
      </c>
      <c r="F9" s="3">
        <v>1888.7639999999999</v>
      </c>
      <c r="G9" s="3">
        <v>0</v>
      </c>
      <c r="H9" s="3">
        <v>1908.893</v>
      </c>
      <c r="I9" s="4" t="s">
        <v>97</v>
      </c>
      <c r="J9" s="3">
        <v>1908.893</v>
      </c>
      <c r="K9" s="3" t="s">
        <v>112</v>
      </c>
      <c r="L9" s="3">
        <v>0</v>
      </c>
      <c r="M9" s="3">
        <v>0</v>
      </c>
      <c r="N9" s="3">
        <v>-684.38</v>
      </c>
      <c r="O9">
        <f t="shared" si="0"/>
        <v>-1483.6240000000066</v>
      </c>
    </row>
    <row r="10" spans="1:15" x14ac:dyDescent="0.25">
      <c r="A10" s="1">
        <v>183896541</v>
      </c>
      <c r="B10" s="2" t="s">
        <v>113</v>
      </c>
      <c r="C10" s="1" t="s">
        <v>96</v>
      </c>
      <c r="D10" s="1">
        <v>0.61</v>
      </c>
      <c r="E10" s="1" t="s">
        <v>62</v>
      </c>
      <c r="F10" s="1">
        <v>1897.816</v>
      </c>
      <c r="G10" s="1">
        <v>0</v>
      </c>
      <c r="H10" s="1">
        <v>1908.893</v>
      </c>
      <c r="I10" s="2" t="s">
        <v>97</v>
      </c>
      <c r="J10" s="1">
        <v>1908.893</v>
      </c>
      <c r="K10" s="1" t="s">
        <v>114</v>
      </c>
      <c r="L10" s="1">
        <v>0</v>
      </c>
      <c r="M10" s="1">
        <v>0</v>
      </c>
      <c r="N10" s="1">
        <v>-675.69</v>
      </c>
      <c r="O10">
        <f t="shared" si="0"/>
        <v>-2109.6240000000034</v>
      </c>
    </row>
    <row r="11" spans="1:15" x14ac:dyDescent="0.25">
      <c r="A11" s="3">
        <v>183922580</v>
      </c>
      <c r="B11" s="4" t="s">
        <v>115</v>
      </c>
      <c r="C11" s="3" t="s">
        <v>96</v>
      </c>
      <c r="D11" s="3">
        <v>1.1000000000000001</v>
      </c>
      <c r="E11" s="3" t="s">
        <v>62</v>
      </c>
      <c r="F11" s="3">
        <v>1906.36</v>
      </c>
      <c r="G11" s="3">
        <v>0</v>
      </c>
      <c r="H11" s="3">
        <v>1908.893</v>
      </c>
      <c r="I11" s="4" t="s">
        <v>97</v>
      </c>
      <c r="J11" s="3">
        <v>1908.893</v>
      </c>
      <c r="K11" s="3" t="s">
        <v>116</v>
      </c>
      <c r="L11" s="3">
        <v>0</v>
      </c>
      <c r="M11" s="3">
        <v>0</v>
      </c>
      <c r="N11" s="3">
        <v>-278.63</v>
      </c>
      <c r="O11">
        <f t="shared" si="0"/>
        <v>-2864.4000000000215</v>
      </c>
    </row>
    <row r="12" spans="1:15" x14ac:dyDescent="0.25">
      <c r="A12" s="1">
        <v>183932968</v>
      </c>
      <c r="B12" s="2" t="s">
        <v>117</v>
      </c>
      <c r="C12" s="1" t="s">
        <v>96</v>
      </c>
      <c r="D12" s="1">
        <v>1.98</v>
      </c>
      <c r="E12" s="1" t="s">
        <v>62</v>
      </c>
      <c r="F12" s="1">
        <v>1916.123</v>
      </c>
      <c r="G12" s="1">
        <v>0</v>
      </c>
      <c r="H12" s="1">
        <v>1908.893</v>
      </c>
      <c r="I12" s="2" t="s">
        <v>97</v>
      </c>
      <c r="J12" s="1">
        <v>1908.893</v>
      </c>
      <c r="K12" s="1" t="s">
        <v>118</v>
      </c>
      <c r="L12" s="1">
        <v>0</v>
      </c>
      <c r="M12" s="1">
        <v>0</v>
      </c>
      <c r="N12" s="1">
        <v>1431.54</v>
      </c>
      <c r="O12">
        <f t="shared" si="0"/>
        <v>-3222.8460000000086</v>
      </c>
    </row>
    <row r="13" spans="1:15" x14ac:dyDescent="0.25">
      <c r="A13" s="3">
        <v>184087532</v>
      </c>
      <c r="B13" s="4" t="s">
        <v>119</v>
      </c>
      <c r="C13" s="3" t="s">
        <v>96</v>
      </c>
      <c r="D13" s="3">
        <v>3.57</v>
      </c>
      <c r="E13" s="3" t="s">
        <v>62</v>
      </c>
      <c r="F13" s="3">
        <v>1925.1780000000001</v>
      </c>
      <c r="G13" s="3">
        <v>0</v>
      </c>
      <c r="H13" s="3">
        <v>1908.893</v>
      </c>
      <c r="I13" s="4" t="s">
        <v>97</v>
      </c>
      <c r="J13" s="3">
        <v>1908.893</v>
      </c>
      <c r="K13" s="3" t="s">
        <v>120</v>
      </c>
      <c r="L13" s="3">
        <v>0</v>
      </c>
      <c r="M13" s="3">
        <v>0</v>
      </c>
      <c r="N13" s="3">
        <v>5813.75</v>
      </c>
      <c r="O13">
        <f t="shared" si="0"/>
        <v>-2578.2539999999926</v>
      </c>
    </row>
    <row r="14" spans="1:15" x14ac:dyDescent="0.25">
      <c r="D14" s="10">
        <f>SUM(D2:D13)</f>
        <v>8</v>
      </c>
      <c r="F14" s="1">
        <v>1932.4</v>
      </c>
      <c r="N14" s="7">
        <f>SUM(N2:N13)</f>
        <v>3999.7099999999996</v>
      </c>
      <c r="O14" s="21">
        <f>SUM(O2:O13)</f>
        <v>-14805.915000000034</v>
      </c>
    </row>
    <row r="16" spans="1:15" x14ac:dyDescent="0.25">
      <c r="A16" t="s">
        <v>81</v>
      </c>
      <c r="D16" s="7">
        <f>D14*500</f>
        <v>4000</v>
      </c>
      <c r="J16" s="15">
        <f>((O14/D14/100*-1)+(D16/D14/100)-F14)*-1</f>
        <v>1908.89260625</v>
      </c>
    </row>
    <row r="17" spans="1:15" x14ac:dyDescent="0.25">
      <c r="A17" t="s">
        <v>60</v>
      </c>
      <c r="J17" s="12">
        <f>(F13-J16)*10</f>
        <v>162.85393750000139</v>
      </c>
    </row>
    <row r="18" spans="1:15" x14ac:dyDescent="0.25">
      <c r="A18" t="s">
        <v>82</v>
      </c>
      <c r="O18" s="17">
        <f>(F2-F14)*10</f>
        <v>-1177.2400000000016</v>
      </c>
    </row>
    <row r="21" spans="1:15" x14ac:dyDescent="0.25">
      <c r="A21" s="18" t="s">
        <v>121</v>
      </c>
    </row>
    <row r="22" spans="1:15" x14ac:dyDescent="0.25">
      <c r="A22" s="1">
        <v>180834849</v>
      </c>
      <c r="B22" s="2" t="s">
        <v>94</v>
      </c>
      <c r="C22" s="1" t="s">
        <v>96</v>
      </c>
      <c r="D22" s="1">
        <v>0.01</v>
      </c>
      <c r="E22" s="1" t="s">
        <v>62</v>
      </c>
      <c r="F22" s="1">
        <v>1814.6759999999999</v>
      </c>
      <c r="G22" s="1">
        <v>0.01</v>
      </c>
      <c r="H22" s="1">
        <v>1908.893</v>
      </c>
      <c r="I22" s="2" t="s">
        <v>97</v>
      </c>
      <c r="J22" s="1">
        <v>1908.893</v>
      </c>
      <c r="K22" s="1" t="s">
        <v>98</v>
      </c>
      <c r="L22" s="1">
        <v>0</v>
      </c>
      <c r="M22" s="1">
        <v>0</v>
      </c>
      <c r="N22" s="13">
        <f>(F22-$J$36)*D22*100</f>
        <v>-87.847046692607137</v>
      </c>
      <c r="O22">
        <f>(F22-$F$34)*100*D22</f>
        <v>-117.72400000000016</v>
      </c>
    </row>
    <row r="23" spans="1:15" x14ac:dyDescent="0.25">
      <c r="A23" s="3">
        <v>180919050</v>
      </c>
      <c r="B23" s="4" t="s">
        <v>99</v>
      </c>
      <c r="C23" s="3" t="s">
        <v>96</v>
      </c>
      <c r="D23" s="3">
        <v>0.02</v>
      </c>
      <c r="E23" s="3" t="s">
        <v>62</v>
      </c>
      <c r="F23" s="3">
        <v>1823.249</v>
      </c>
      <c r="G23" s="3">
        <v>0.01</v>
      </c>
      <c r="H23" s="3">
        <v>1908.893</v>
      </c>
      <c r="I23" s="4" t="s">
        <v>97</v>
      </c>
      <c r="J23" s="3">
        <v>1908.893</v>
      </c>
      <c r="K23" s="3" t="s">
        <v>100</v>
      </c>
      <c r="L23" s="3">
        <v>0</v>
      </c>
      <c r="M23" s="3">
        <v>0</v>
      </c>
      <c r="N23" s="13">
        <f t="shared" ref="N23:N33" si="1">(F23-$J$36)*D23*100</f>
        <v>-158.54809338521409</v>
      </c>
      <c r="O23">
        <f t="shared" ref="O23:O33" si="2">(F23-$F$34)*100*D23</f>
        <v>-218.30200000000013</v>
      </c>
    </row>
    <row r="24" spans="1:15" x14ac:dyDescent="0.25">
      <c r="A24" s="1">
        <v>181044168</v>
      </c>
      <c r="B24" s="2" t="s">
        <v>101</v>
      </c>
      <c r="C24" s="1" t="s">
        <v>96</v>
      </c>
      <c r="D24" s="1">
        <v>0.02</v>
      </c>
      <c r="E24" s="1" t="s">
        <v>62</v>
      </c>
      <c r="F24" s="1">
        <v>1832.2840000000001</v>
      </c>
      <c r="G24" s="1">
        <v>0.02</v>
      </c>
      <c r="H24" s="1">
        <v>1908.893</v>
      </c>
      <c r="I24" s="2" t="s">
        <v>97</v>
      </c>
      <c r="J24" s="1">
        <v>1908.893</v>
      </c>
      <c r="K24" s="1" t="s">
        <v>102</v>
      </c>
      <c r="L24" s="1">
        <v>0</v>
      </c>
      <c r="M24" s="1">
        <v>0</v>
      </c>
      <c r="N24" s="13">
        <f t="shared" si="1"/>
        <v>-140.47809338521392</v>
      </c>
      <c r="O24">
        <f t="shared" si="2"/>
        <v>-200.23199999999997</v>
      </c>
    </row>
    <row r="25" spans="1:15" x14ac:dyDescent="0.25">
      <c r="A25" s="3">
        <v>181211504</v>
      </c>
      <c r="B25" s="4" t="s">
        <v>103</v>
      </c>
      <c r="C25" s="3" t="s">
        <v>96</v>
      </c>
      <c r="D25" s="1">
        <v>0.03</v>
      </c>
      <c r="E25" s="3" t="s">
        <v>62</v>
      </c>
      <c r="F25" s="3">
        <v>1853.5820000000001</v>
      </c>
      <c r="G25" s="3">
        <v>0.01</v>
      </c>
      <c r="H25" s="3">
        <v>1908.893</v>
      </c>
      <c r="I25" s="4" t="s">
        <v>97</v>
      </c>
      <c r="J25" s="3">
        <v>1908.893</v>
      </c>
      <c r="K25" s="3" t="s">
        <v>104</v>
      </c>
      <c r="L25" s="3">
        <v>0</v>
      </c>
      <c r="M25" s="3">
        <v>0</v>
      </c>
      <c r="N25" s="13">
        <f t="shared" si="1"/>
        <v>-146.82314007782088</v>
      </c>
      <c r="O25">
        <f t="shared" si="2"/>
        <v>-236.45399999999995</v>
      </c>
    </row>
    <row r="26" spans="1:15" x14ac:dyDescent="0.25">
      <c r="A26" s="1">
        <v>181827502</v>
      </c>
      <c r="B26" s="2" t="s">
        <v>105</v>
      </c>
      <c r="C26" s="1" t="s">
        <v>96</v>
      </c>
      <c r="D26" s="1">
        <v>0.05</v>
      </c>
      <c r="E26" s="1" t="s">
        <v>62</v>
      </c>
      <c r="F26" s="1">
        <v>1862.1010000000001</v>
      </c>
      <c r="G26" s="1">
        <v>0.06</v>
      </c>
      <c r="H26" s="1">
        <v>1908.893</v>
      </c>
      <c r="I26" s="2" t="s">
        <v>97</v>
      </c>
      <c r="J26" s="1">
        <v>1908.893</v>
      </c>
      <c r="K26" s="1" t="s">
        <v>106</v>
      </c>
      <c r="L26" s="1">
        <v>0</v>
      </c>
      <c r="M26" s="1">
        <v>0</v>
      </c>
      <c r="N26" s="13">
        <f t="shared" si="1"/>
        <v>-202.11023346303477</v>
      </c>
      <c r="O26">
        <f t="shared" si="2"/>
        <v>-351.49499999999989</v>
      </c>
    </row>
    <row r="27" spans="1:15" x14ac:dyDescent="0.25">
      <c r="A27" s="3">
        <v>182759118</v>
      </c>
      <c r="B27" s="4" t="s">
        <v>107</v>
      </c>
      <c r="C27" s="3" t="s">
        <v>96</v>
      </c>
      <c r="D27" s="1">
        <v>0.08</v>
      </c>
      <c r="E27" s="3" t="s">
        <v>62</v>
      </c>
      <c r="F27" s="3">
        <v>1870.912</v>
      </c>
      <c r="G27" s="23">
        <v>0.1</v>
      </c>
      <c r="H27" s="3">
        <v>1908.893</v>
      </c>
      <c r="I27" s="4" t="s">
        <v>97</v>
      </c>
      <c r="J27" s="3">
        <v>1908.893</v>
      </c>
      <c r="K27" s="3" t="s">
        <v>108</v>
      </c>
      <c r="L27" s="3">
        <v>0</v>
      </c>
      <c r="M27" s="3">
        <v>0</v>
      </c>
      <c r="N27" s="13">
        <f t="shared" si="1"/>
        <v>-252.88837354085624</v>
      </c>
      <c r="O27">
        <f t="shared" si="2"/>
        <v>-491.90400000000045</v>
      </c>
    </row>
    <row r="28" spans="1:15" x14ac:dyDescent="0.25">
      <c r="A28" s="1">
        <v>183184254</v>
      </c>
      <c r="B28" s="2" t="s">
        <v>109</v>
      </c>
      <c r="C28" s="1" t="s">
        <v>96</v>
      </c>
      <c r="D28" s="3">
        <v>0.11</v>
      </c>
      <c r="E28" s="1" t="s">
        <v>62</v>
      </c>
      <c r="F28" s="1">
        <v>1879.528</v>
      </c>
      <c r="G28" s="1">
        <v>0.19</v>
      </c>
      <c r="H28" s="1">
        <v>1908.893</v>
      </c>
      <c r="I28" s="2" t="s">
        <v>97</v>
      </c>
      <c r="J28" s="1">
        <v>1908.893</v>
      </c>
      <c r="K28" s="1" t="s">
        <v>110</v>
      </c>
      <c r="L28" s="1">
        <v>0</v>
      </c>
      <c r="M28" s="1">
        <v>0</v>
      </c>
      <c r="N28" s="13">
        <f t="shared" si="1"/>
        <v>-252.94551361867752</v>
      </c>
      <c r="O28">
        <f t="shared" si="2"/>
        <v>-581.59200000000078</v>
      </c>
    </row>
    <row r="29" spans="1:15" x14ac:dyDescent="0.25">
      <c r="A29" s="3">
        <v>183832336</v>
      </c>
      <c r="B29" s="4" t="s">
        <v>111</v>
      </c>
      <c r="C29" s="3" t="s">
        <v>96</v>
      </c>
      <c r="D29" s="3">
        <v>0.17</v>
      </c>
      <c r="E29" s="3" t="s">
        <v>62</v>
      </c>
      <c r="F29" s="3">
        <v>1888.7639999999999</v>
      </c>
      <c r="G29" s="3">
        <v>0.34</v>
      </c>
      <c r="H29" s="3">
        <v>1908.893</v>
      </c>
      <c r="I29" s="4" t="s">
        <v>97</v>
      </c>
      <c r="J29" s="3">
        <v>1908.893</v>
      </c>
      <c r="K29" s="3" t="s">
        <v>112</v>
      </c>
      <c r="L29" s="3">
        <v>0</v>
      </c>
      <c r="M29" s="3">
        <v>0</v>
      </c>
      <c r="N29" s="13">
        <f t="shared" si="1"/>
        <v>-233.90379377432194</v>
      </c>
      <c r="O29">
        <f t="shared" si="2"/>
        <v>-741.81200000000331</v>
      </c>
    </row>
    <row r="30" spans="1:15" x14ac:dyDescent="0.25">
      <c r="A30" s="1">
        <v>183896541</v>
      </c>
      <c r="B30" s="2" t="s">
        <v>113</v>
      </c>
      <c r="C30" s="1" t="s">
        <v>96</v>
      </c>
      <c r="D30" s="3">
        <v>0.26</v>
      </c>
      <c r="E30" s="1" t="s">
        <v>62</v>
      </c>
      <c r="F30" s="1">
        <v>1897.816</v>
      </c>
      <c r="G30" s="1">
        <v>0.61</v>
      </c>
      <c r="H30" s="1">
        <v>1908.893</v>
      </c>
      <c r="I30" s="2" t="s">
        <v>97</v>
      </c>
      <c r="J30" s="1">
        <v>1908.893</v>
      </c>
      <c r="K30" s="1" t="s">
        <v>114</v>
      </c>
      <c r="L30" s="1">
        <v>0</v>
      </c>
      <c r="M30" s="1">
        <v>0</v>
      </c>
      <c r="N30" s="13">
        <f t="shared" si="1"/>
        <v>-122.38321400778295</v>
      </c>
      <c r="O30">
        <f t="shared" si="2"/>
        <v>-899.18400000000156</v>
      </c>
    </row>
    <row r="31" spans="1:15" x14ac:dyDescent="0.25">
      <c r="A31" s="3">
        <v>183922580</v>
      </c>
      <c r="B31" s="4" t="s">
        <v>115</v>
      </c>
      <c r="C31" s="3" t="s">
        <v>96</v>
      </c>
      <c r="D31" s="3">
        <v>0.38</v>
      </c>
      <c r="E31" s="3" t="s">
        <v>62</v>
      </c>
      <c r="F31" s="3">
        <v>1906.36</v>
      </c>
      <c r="G31" s="3">
        <v>1.1000000000000001</v>
      </c>
      <c r="H31" s="3">
        <v>1908.893</v>
      </c>
      <c r="I31" s="4" t="s">
        <v>97</v>
      </c>
      <c r="J31" s="3">
        <v>1908.893</v>
      </c>
      <c r="K31" s="3" t="s">
        <v>116</v>
      </c>
      <c r="L31" s="3">
        <v>0</v>
      </c>
      <c r="M31" s="3">
        <v>0</v>
      </c>
      <c r="N31" s="13">
        <f t="shared" si="1"/>
        <v>145.80422568092763</v>
      </c>
      <c r="O31">
        <f t="shared" si="2"/>
        <v>-989.52000000000726</v>
      </c>
    </row>
    <row r="32" spans="1:15" x14ac:dyDescent="0.25">
      <c r="A32" s="1">
        <v>183932968</v>
      </c>
      <c r="B32" s="2" t="s">
        <v>117</v>
      </c>
      <c r="C32" s="1" t="s">
        <v>96</v>
      </c>
      <c r="D32" s="3">
        <v>0.57999999999999996</v>
      </c>
      <c r="E32" s="1" t="s">
        <v>62</v>
      </c>
      <c r="F32" s="1">
        <v>1916.123</v>
      </c>
      <c r="G32" s="1">
        <v>1.98</v>
      </c>
      <c r="H32" s="1">
        <v>1908.893</v>
      </c>
      <c r="I32" s="2" t="s">
        <v>97</v>
      </c>
      <c r="J32" s="1">
        <v>1908.893</v>
      </c>
      <c r="K32" s="1" t="s">
        <v>118</v>
      </c>
      <c r="L32" s="1">
        <v>0</v>
      </c>
      <c r="M32" s="1">
        <v>0</v>
      </c>
      <c r="N32" s="13">
        <f t="shared" si="1"/>
        <v>788.79729182879282</v>
      </c>
      <c r="O32">
        <f t="shared" si="2"/>
        <v>-944.06600000000242</v>
      </c>
    </row>
    <row r="33" spans="1:15" x14ac:dyDescent="0.25">
      <c r="A33" s="3">
        <v>184087532</v>
      </c>
      <c r="B33" s="4" t="s">
        <v>119</v>
      </c>
      <c r="C33" s="3" t="s">
        <v>96</v>
      </c>
      <c r="D33" s="3">
        <v>0.86</v>
      </c>
      <c r="E33" s="3" t="s">
        <v>62</v>
      </c>
      <c r="F33" s="3">
        <v>1925.1780000000001</v>
      </c>
      <c r="G33" s="3">
        <v>3.57</v>
      </c>
      <c r="H33" s="3">
        <v>1908.893</v>
      </c>
      <c r="I33" s="4" t="s">
        <v>97</v>
      </c>
      <c r="J33" s="3">
        <v>1908.893</v>
      </c>
      <c r="K33" s="3" t="s">
        <v>120</v>
      </c>
      <c r="L33" s="3">
        <v>0</v>
      </c>
      <c r="M33" s="3">
        <v>0</v>
      </c>
      <c r="N33" s="13">
        <f t="shared" si="1"/>
        <v>1948.3259844358017</v>
      </c>
      <c r="O33">
        <f t="shared" si="2"/>
        <v>-621.09199999999828</v>
      </c>
    </row>
    <row r="34" spans="1:15" x14ac:dyDescent="0.25">
      <c r="D34" s="10">
        <f>SUM(D22:D33)</f>
        <v>2.57</v>
      </c>
      <c r="F34" s="1">
        <v>1932.4</v>
      </c>
      <c r="G34" s="10">
        <f>SUM(G22:G33)</f>
        <v>8</v>
      </c>
      <c r="N34" s="7">
        <f>SUM(N22:N33)</f>
        <v>1284.9999999999927</v>
      </c>
      <c r="O34" s="21">
        <f>SUM(O22:O33)</f>
        <v>-6393.377000000015</v>
      </c>
    </row>
    <row r="35" spans="1:15" x14ac:dyDescent="0.25">
      <c r="D35" s="8">
        <f>D34/G34</f>
        <v>0.32124999999999998</v>
      </c>
      <c r="N35" s="8">
        <f>N34/N14</f>
        <v>0.32127329231369095</v>
      </c>
      <c r="O35" s="8">
        <f>O34/O14</f>
        <v>0.43181235337363483</v>
      </c>
    </row>
    <row r="36" spans="1:15" x14ac:dyDescent="0.25">
      <c r="A36" t="s">
        <v>81</v>
      </c>
      <c r="D36" s="7">
        <f>D34*500</f>
        <v>1285</v>
      </c>
      <c r="J36" s="15">
        <f>((O34/D34/100*-1)+(D36/D34/100)-F34)*-1</f>
        <v>1902.5230466926071</v>
      </c>
    </row>
    <row r="37" spans="1:15" x14ac:dyDescent="0.25">
      <c r="A37" t="s">
        <v>60</v>
      </c>
      <c r="J37" s="12">
        <f>(F33-J36)*10</f>
        <v>226.54953307393043</v>
      </c>
    </row>
    <row r="38" spans="1:15" x14ac:dyDescent="0.25">
      <c r="A38" t="s">
        <v>82</v>
      </c>
      <c r="O38" s="17">
        <f>(F22-F34)*10</f>
        <v>-1177.2400000000016</v>
      </c>
    </row>
    <row r="41" spans="1:15" x14ac:dyDescent="0.25">
      <c r="A41" s="18" t="s">
        <v>122</v>
      </c>
    </row>
    <row r="42" spans="1:15" x14ac:dyDescent="0.25">
      <c r="A42" s="1">
        <v>180834849</v>
      </c>
      <c r="B42" s="2" t="s">
        <v>94</v>
      </c>
      <c r="C42" s="1" t="s">
        <v>96</v>
      </c>
      <c r="D42" s="1">
        <v>0.01</v>
      </c>
      <c r="E42" s="1" t="s">
        <v>62</v>
      </c>
      <c r="F42" s="1">
        <v>1814.6759999999999</v>
      </c>
      <c r="G42" s="1">
        <v>0.01</v>
      </c>
      <c r="H42" s="1">
        <v>1908.893</v>
      </c>
      <c r="I42" s="2" t="s">
        <v>97</v>
      </c>
      <c r="J42" s="1">
        <v>1908.893</v>
      </c>
      <c r="K42" s="1" t="s">
        <v>98</v>
      </c>
      <c r="L42" s="1">
        <v>0</v>
      </c>
      <c r="M42" s="1">
        <v>0</v>
      </c>
      <c r="N42" s="13">
        <f>(F42-$J$56)*D42*100</f>
        <v>-90.376390191897826</v>
      </c>
      <c r="O42">
        <f>(F42-$F$54)*100*D42</f>
        <v>-117.72400000000016</v>
      </c>
    </row>
    <row r="43" spans="1:15" x14ac:dyDescent="0.25">
      <c r="A43" s="3">
        <v>180919050</v>
      </c>
      <c r="B43" s="4" t="s">
        <v>99</v>
      </c>
      <c r="C43" s="3" t="s">
        <v>96</v>
      </c>
      <c r="D43" s="1">
        <v>0.02</v>
      </c>
      <c r="E43" s="3" t="s">
        <v>62</v>
      </c>
      <c r="F43" s="3">
        <v>1823.249</v>
      </c>
      <c r="G43" s="3">
        <v>0.01</v>
      </c>
      <c r="H43" s="3">
        <v>1908.893</v>
      </c>
      <c r="I43" s="4" t="s">
        <v>97</v>
      </c>
      <c r="J43" s="3">
        <v>1908.893</v>
      </c>
      <c r="K43" s="3" t="s">
        <v>100</v>
      </c>
      <c r="L43" s="3">
        <v>0</v>
      </c>
      <c r="M43" s="3">
        <v>0</v>
      </c>
      <c r="N43" s="13">
        <f t="shared" ref="N43:N53" si="3">(F43-$J$56)*D43*100</f>
        <v>-163.60678038379547</v>
      </c>
      <c r="O43">
        <f t="shared" ref="O43:O53" si="4">(F43-$F$54)*100*D43</f>
        <v>-218.30200000000013</v>
      </c>
    </row>
    <row r="44" spans="1:15" x14ac:dyDescent="0.25">
      <c r="A44" s="1">
        <v>181044168</v>
      </c>
      <c r="B44" s="2" t="s">
        <v>101</v>
      </c>
      <c r="C44" s="1" t="s">
        <v>96</v>
      </c>
      <c r="D44" s="1">
        <v>0.03</v>
      </c>
      <c r="E44" s="1" t="s">
        <v>62</v>
      </c>
      <c r="F44" s="1">
        <v>1832.2840000000001</v>
      </c>
      <c r="G44" s="1">
        <v>0.02</v>
      </c>
      <c r="H44" s="1">
        <v>1908.893</v>
      </c>
      <c r="I44" s="2" t="s">
        <v>97</v>
      </c>
      <c r="J44" s="1">
        <v>1908.893</v>
      </c>
      <c r="K44" s="1" t="s">
        <v>102</v>
      </c>
      <c r="L44" s="1">
        <v>0</v>
      </c>
      <c r="M44" s="1">
        <v>0</v>
      </c>
      <c r="N44" s="13">
        <f t="shared" si="3"/>
        <v>-218.30517057569296</v>
      </c>
      <c r="O44">
        <f t="shared" si="4"/>
        <v>-300.34799999999996</v>
      </c>
    </row>
    <row r="45" spans="1:15" x14ac:dyDescent="0.25">
      <c r="A45" s="3">
        <v>181211504</v>
      </c>
      <c r="B45" s="4" t="s">
        <v>103</v>
      </c>
      <c r="C45" s="3" t="s">
        <v>96</v>
      </c>
      <c r="D45" s="1">
        <v>0.04</v>
      </c>
      <c r="E45" s="3" t="s">
        <v>62</v>
      </c>
      <c r="F45" s="3">
        <v>1853.5820000000001</v>
      </c>
      <c r="G45" s="3">
        <v>0.01</v>
      </c>
      <c r="H45" s="3">
        <v>1908.893</v>
      </c>
      <c r="I45" s="4" t="s">
        <v>97</v>
      </c>
      <c r="J45" s="3">
        <v>1908.893</v>
      </c>
      <c r="K45" s="3" t="s">
        <v>104</v>
      </c>
      <c r="L45" s="3">
        <v>0</v>
      </c>
      <c r="M45" s="3">
        <v>0</v>
      </c>
      <c r="N45" s="13">
        <f t="shared" si="3"/>
        <v>-205.8815607675906</v>
      </c>
      <c r="O45">
        <f t="shared" si="4"/>
        <v>-315.27199999999993</v>
      </c>
    </row>
    <row r="46" spans="1:15" x14ac:dyDescent="0.25">
      <c r="A46" s="1">
        <v>181827502</v>
      </c>
      <c r="B46" s="2" t="s">
        <v>105</v>
      </c>
      <c r="C46" s="1" t="s">
        <v>96</v>
      </c>
      <c r="D46" s="1">
        <v>7.0000000000000007E-2</v>
      </c>
      <c r="E46" s="1" t="s">
        <v>62</v>
      </c>
      <c r="F46" s="1">
        <v>1862.1010000000001</v>
      </c>
      <c r="G46" s="1">
        <v>0.06</v>
      </c>
      <c r="H46" s="1">
        <v>1908.893</v>
      </c>
      <c r="I46" s="2" t="s">
        <v>97</v>
      </c>
      <c r="J46" s="1">
        <v>1908.893</v>
      </c>
      <c r="K46" s="1" t="s">
        <v>106</v>
      </c>
      <c r="L46" s="1">
        <v>0</v>
      </c>
      <c r="M46" s="1">
        <v>0</v>
      </c>
      <c r="N46" s="13">
        <f t="shared" si="3"/>
        <v>-300.65973134328357</v>
      </c>
      <c r="O46">
        <f t="shared" si="4"/>
        <v>-492.0929999999999</v>
      </c>
    </row>
    <row r="47" spans="1:15" x14ac:dyDescent="0.25">
      <c r="A47" s="3">
        <v>182759118</v>
      </c>
      <c r="B47" s="4" t="s">
        <v>107</v>
      </c>
      <c r="C47" s="3" t="s">
        <v>96</v>
      </c>
      <c r="D47" s="1">
        <v>0.1</v>
      </c>
      <c r="E47" s="3" t="s">
        <v>62</v>
      </c>
      <c r="F47" s="3">
        <v>1870.912</v>
      </c>
      <c r="G47" s="23">
        <v>0.1</v>
      </c>
      <c r="H47" s="3">
        <v>1908.893</v>
      </c>
      <c r="I47" s="4" t="s">
        <v>97</v>
      </c>
      <c r="J47" s="3">
        <v>1908.893</v>
      </c>
      <c r="K47" s="3" t="s">
        <v>108</v>
      </c>
      <c r="L47" s="3">
        <v>0</v>
      </c>
      <c r="M47" s="3">
        <v>0</v>
      </c>
      <c r="N47" s="13">
        <f t="shared" si="3"/>
        <v>-341.40390191897723</v>
      </c>
      <c r="O47">
        <f t="shared" si="4"/>
        <v>-614.88000000000056</v>
      </c>
    </row>
    <row r="48" spans="1:15" x14ac:dyDescent="0.25">
      <c r="A48" s="1">
        <v>183184254</v>
      </c>
      <c r="B48" s="2" t="s">
        <v>109</v>
      </c>
      <c r="C48" s="1" t="s">
        <v>96</v>
      </c>
      <c r="D48" s="3">
        <v>0.17</v>
      </c>
      <c r="E48" s="1" t="s">
        <v>62</v>
      </c>
      <c r="F48" s="1">
        <v>1879.528</v>
      </c>
      <c r="G48" s="1">
        <v>0.19</v>
      </c>
      <c r="H48" s="1">
        <v>1908.893</v>
      </c>
      <c r="I48" s="2" t="s">
        <v>97</v>
      </c>
      <c r="J48" s="1">
        <v>1908.893</v>
      </c>
      <c r="K48" s="1" t="s">
        <v>110</v>
      </c>
      <c r="L48" s="1">
        <v>0</v>
      </c>
      <c r="M48" s="1">
        <v>0</v>
      </c>
      <c r="N48" s="13">
        <f t="shared" si="3"/>
        <v>-433.91463326226159</v>
      </c>
      <c r="O48">
        <f t="shared" si="4"/>
        <v>-898.82400000000132</v>
      </c>
    </row>
    <row r="49" spans="1:15" x14ac:dyDescent="0.25">
      <c r="A49" s="3">
        <v>183832336</v>
      </c>
      <c r="B49" s="4" t="s">
        <v>111</v>
      </c>
      <c r="C49" s="3" t="s">
        <v>96</v>
      </c>
      <c r="D49" s="3">
        <v>0.27</v>
      </c>
      <c r="E49" s="3" t="s">
        <v>62</v>
      </c>
      <c r="F49" s="3">
        <v>1888.7639999999999</v>
      </c>
      <c r="G49" s="3">
        <v>0.34</v>
      </c>
      <c r="H49" s="3">
        <v>1908.893</v>
      </c>
      <c r="I49" s="4" t="s">
        <v>97</v>
      </c>
      <c r="J49" s="3">
        <v>1908.893</v>
      </c>
      <c r="K49" s="3" t="s">
        <v>112</v>
      </c>
      <c r="L49" s="3">
        <v>0</v>
      </c>
      <c r="M49" s="3">
        <v>0</v>
      </c>
      <c r="N49" s="13">
        <f t="shared" si="3"/>
        <v>-439.7865351812423</v>
      </c>
      <c r="O49">
        <f t="shared" si="4"/>
        <v>-1178.1720000000053</v>
      </c>
    </row>
    <row r="50" spans="1:15" x14ac:dyDescent="0.25">
      <c r="A50" s="1">
        <v>183896541</v>
      </c>
      <c r="B50" s="2" t="s">
        <v>113</v>
      </c>
      <c r="C50" s="1" t="s">
        <v>96</v>
      </c>
      <c r="D50" s="3">
        <v>0.43</v>
      </c>
      <c r="E50" s="1" t="s">
        <v>62</v>
      </c>
      <c r="F50" s="1">
        <v>1897.816</v>
      </c>
      <c r="G50" s="1">
        <v>0.61</v>
      </c>
      <c r="H50" s="1">
        <v>1908.893</v>
      </c>
      <c r="I50" s="2" t="s">
        <v>97</v>
      </c>
      <c r="J50" s="1">
        <v>1908.893</v>
      </c>
      <c r="K50" s="1" t="s">
        <v>114</v>
      </c>
      <c r="L50" s="1">
        <v>0</v>
      </c>
      <c r="M50" s="1">
        <v>0</v>
      </c>
      <c r="N50" s="13">
        <f t="shared" si="3"/>
        <v>-311.16477825160223</v>
      </c>
      <c r="O50">
        <f t="shared" si="4"/>
        <v>-1487.1120000000026</v>
      </c>
    </row>
    <row r="51" spans="1:15" x14ac:dyDescent="0.25">
      <c r="A51" s="3">
        <v>183922580</v>
      </c>
      <c r="B51" s="4" t="s">
        <v>115</v>
      </c>
      <c r="C51" s="3" t="s">
        <v>96</v>
      </c>
      <c r="D51" s="3">
        <v>0.69</v>
      </c>
      <c r="E51" s="3" t="s">
        <v>62</v>
      </c>
      <c r="F51" s="3">
        <v>1906.36</v>
      </c>
      <c r="G51" s="3">
        <v>1.1000000000000001</v>
      </c>
      <c r="H51" s="3">
        <v>1908.893</v>
      </c>
      <c r="I51" s="4" t="s">
        <v>97</v>
      </c>
      <c r="J51" s="3">
        <v>1908.893</v>
      </c>
      <c r="K51" s="3" t="s">
        <v>116</v>
      </c>
      <c r="L51" s="3">
        <v>0</v>
      </c>
      <c r="M51" s="3">
        <v>0</v>
      </c>
      <c r="N51" s="13">
        <f t="shared" si="3"/>
        <v>90.225076759047838</v>
      </c>
      <c r="O51">
        <f t="shared" si="4"/>
        <v>-1796.760000000013</v>
      </c>
    </row>
    <row r="52" spans="1:15" x14ac:dyDescent="0.25">
      <c r="A52" s="1">
        <v>183932968</v>
      </c>
      <c r="B52" s="2" t="s">
        <v>117</v>
      </c>
      <c r="C52" s="1" t="s">
        <v>96</v>
      </c>
      <c r="D52" s="3">
        <v>1.1000000000000001</v>
      </c>
      <c r="E52" s="1" t="s">
        <v>62</v>
      </c>
      <c r="F52" s="1">
        <v>1916.123</v>
      </c>
      <c r="G52" s="1">
        <v>1.98</v>
      </c>
      <c r="H52" s="1">
        <v>1908.893</v>
      </c>
      <c r="I52" s="2" t="s">
        <v>97</v>
      </c>
      <c r="J52" s="1">
        <v>1908.893</v>
      </c>
      <c r="K52" s="1" t="s">
        <v>118</v>
      </c>
      <c r="L52" s="1">
        <v>0</v>
      </c>
      <c r="M52" s="1">
        <v>0</v>
      </c>
      <c r="N52" s="13">
        <f t="shared" si="3"/>
        <v>1217.7670788912519</v>
      </c>
      <c r="O52">
        <f t="shared" si="4"/>
        <v>-1790.470000000005</v>
      </c>
    </row>
    <row r="53" spans="1:15" x14ac:dyDescent="0.25">
      <c r="A53" s="3">
        <v>184087532</v>
      </c>
      <c r="B53" s="4" t="s">
        <v>119</v>
      </c>
      <c r="C53" s="3" t="s">
        <v>96</v>
      </c>
      <c r="D53" s="3">
        <v>1.76</v>
      </c>
      <c r="E53" s="3" t="s">
        <v>62</v>
      </c>
      <c r="F53" s="3">
        <v>1925.1780000000001</v>
      </c>
      <c r="G53" s="3">
        <v>3.57</v>
      </c>
      <c r="H53" s="3">
        <v>1908.893</v>
      </c>
      <c r="I53" s="4" t="s">
        <v>97</v>
      </c>
      <c r="J53" s="3">
        <v>1908.893</v>
      </c>
      <c r="K53" s="3" t="s">
        <v>120</v>
      </c>
      <c r="L53" s="3">
        <v>0</v>
      </c>
      <c r="M53" s="3">
        <v>0</v>
      </c>
      <c r="N53" s="13">
        <f t="shared" si="3"/>
        <v>3542.1073262260143</v>
      </c>
      <c r="O53">
        <f t="shared" si="4"/>
        <v>-1271.0719999999965</v>
      </c>
    </row>
    <row r="54" spans="1:15" x14ac:dyDescent="0.25">
      <c r="D54" s="10">
        <f>SUM(D42:D53)</f>
        <v>4.6900000000000004</v>
      </c>
      <c r="F54" s="1">
        <v>1932.4</v>
      </c>
      <c r="G54" s="10">
        <f>SUM(G42:G53)</f>
        <v>8</v>
      </c>
      <c r="N54" s="7">
        <f>SUM(N42:N53)</f>
        <v>2344.99999999997</v>
      </c>
      <c r="O54" s="21">
        <f>SUM(O42:O53)</f>
        <v>-10481.029000000024</v>
      </c>
    </row>
    <row r="55" spans="1:15" x14ac:dyDescent="0.25">
      <c r="D55" s="8">
        <f>D54/G54</f>
        <v>0.58625000000000005</v>
      </c>
      <c r="N55" s="8">
        <f>N54/N14</f>
        <v>0.5862925062066926</v>
      </c>
      <c r="O55" s="8">
        <f>O54/O14</f>
        <v>0.7078947164021947</v>
      </c>
    </row>
    <row r="56" spans="1:15" x14ac:dyDescent="0.25">
      <c r="A56" t="s">
        <v>81</v>
      </c>
      <c r="D56" s="7">
        <f>D54*500</f>
        <v>2345</v>
      </c>
      <c r="J56" s="15">
        <f>((O54/D54/100*-1)+(D56/D54/100)-F54)*-1</f>
        <v>1905.0523901918978</v>
      </c>
    </row>
    <row r="57" spans="1:15" x14ac:dyDescent="0.25">
      <c r="A57" t="s">
        <v>60</v>
      </c>
      <c r="J57" s="12">
        <f>(F53-J56)*10</f>
        <v>201.25609808102354</v>
      </c>
    </row>
    <row r="58" spans="1:15" x14ac:dyDescent="0.25">
      <c r="A58" t="s">
        <v>82</v>
      </c>
      <c r="O58" s="17">
        <f>(F42-F54)*10</f>
        <v>-1177.2400000000016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A43" workbookViewId="0">
      <selection activeCell="D55" sqref="D55"/>
    </sheetView>
  </sheetViews>
  <sheetFormatPr defaultRowHeight="15" x14ac:dyDescent="0.25"/>
  <sheetData>
    <row r="1" spans="1:15" x14ac:dyDescent="0.25">
      <c r="A1" s="18" t="s">
        <v>95</v>
      </c>
    </row>
    <row r="2" spans="1:15" x14ac:dyDescent="0.25">
      <c r="A2" s="3">
        <v>183523177</v>
      </c>
      <c r="B2" s="4" t="s">
        <v>123</v>
      </c>
      <c r="C2" s="3" t="s">
        <v>96</v>
      </c>
      <c r="D2" s="3">
        <v>0.01</v>
      </c>
      <c r="E2" s="3" t="s">
        <v>124</v>
      </c>
      <c r="F2" s="3">
        <v>1868.79</v>
      </c>
      <c r="G2" s="3">
        <v>0</v>
      </c>
      <c r="H2" s="3">
        <v>1917.2840000000001</v>
      </c>
      <c r="I2" s="4" t="s">
        <v>125</v>
      </c>
      <c r="J2" s="3">
        <v>1917.2840000000001</v>
      </c>
      <c r="K2" s="3" t="s">
        <v>98</v>
      </c>
      <c r="L2" s="3">
        <f t="shared" ref="L2:L13" si="0">D2*-7</f>
        <v>-7.0000000000000007E-2</v>
      </c>
      <c r="M2" s="3">
        <v>0</v>
      </c>
      <c r="N2" s="3">
        <v>-48.49</v>
      </c>
      <c r="O2">
        <f>(F2-$F$14)*D2*100</f>
        <v>-63.910000000000075</v>
      </c>
    </row>
    <row r="3" spans="1:15" x14ac:dyDescent="0.25">
      <c r="A3" s="1">
        <v>183657967</v>
      </c>
      <c r="B3" s="2" t="s">
        <v>126</v>
      </c>
      <c r="C3" s="1" t="s">
        <v>96</v>
      </c>
      <c r="D3" s="1">
        <v>0.01</v>
      </c>
      <c r="E3" s="1" t="s">
        <v>124</v>
      </c>
      <c r="F3" s="1">
        <v>1873.8610000000001</v>
      </c>
      <c r="G3" s="1">
        <v>0</v>
      </c>
      <c r="H3" s="1">
        <v>1917.2840000000001</v>
      </c>
      <c r="I3" s="2" t="s">
        <v>125</v>
      </c>
      <c r="J3" s="1">
        <v>1917.2840000000001</v>
      </c>
      <c r="K3" s="1" t="s">
        <v>100</v>
      </c>
      <c r="L3" s="3">
        <f t="shared" si="0"/>
        <v>-7.0000000000000007E-2</v>
      </c>
      <c r="M3" s="1">
        <v>0</v>
      </c>
      <c r="N3" s="1">
        <v>-43.42</v>
      </c>
      <c r="O3">
        <f t="shared" ref="O3:O13" si="1">(F3-$F$14)*D3*100</f>
        <v>-58.838999999999942</v>
      </c>
    </row>
    <row r="4" spans="1:15" x14ac:dyDescent="0.25">
      <c r="A4" s="3">
        <v>183745201</v>
      </c>
      <c r="B4" s="4" t="s">
        <v>127</v>
      </c>
      <c r="C4" s="3" t="s">
        <v>96</v>
      </c>
      <c r="D4" s="3">
        <v>0.02</v>
      </c>
      <c r="E4" s="3" t="s">
        <v>124</v>
      </c>
      <c r="F4" s="3">
        <v>1879.1210000000001</v>
      </c>
      <c r="G4" s="3">
        <v>0</v>
      </c>
      <c r="H4" s="3">
        <v>1917.2840000000001</v>
      </c>
      <c r="I4" s="4" t="s">
        <v>125</v>
      </c>
      <c r="J4" s="3">
        <v>1917.2840000000001</v>
      </c>
      <c r="K4" s="3" t="s">
        <v>102</v>
      </c>
      <c r="L4" s="3">
        <f t="shared" si="0"/>
        <v>-0.14000000000000001</v>
      </c>
      <c r="M4" s="3">
        <v>0</v>
      </c>
      <c r="N4" s="3">
        <v>-76.33</v>
      </c>
      <c r="O4">
        <f t="shared" si="1"/>
        <v>-107.1579999999999</v>
      </c>
    </row>
    <row r="5" spans="1:15" x14ac:dyDescent="0.25">
      <c r="A5" s="1">
        <v>183783210</v>
      </c>
      <c r="B5" s="2" t="s">
        <v>128</v>
      </c>
      <c r="C5" s="1" t="s">
        <v>96</v>
      </c>
      <c r="D5" s="1">
        <v>0.03</v>
      </c>
      <c r="E5" s="1" t="s">
        <v>124</v>
      </c>
      <c r="F5" s="1">
        <v>1884.6980000000001</v>
      </c>
      <c r="G5" s="1">
        <v>0</v>
      </c>
      <c r="H5" s="1">
        <v>1917.2840000000001</v>
      </c>
      <c r="I5" s="2" t="s">
        <v>125</v>
      </c>
      <c r="J5" s="1">
        <v>1917.2840000000001</v>
      </c>
      <c r="K5" s="1" t="s">
        <v>104</v>
      </c>
      <c r="L5" s="3">
        <f t="shared" si="0"/>
        <v>-0.21</v>
      </c>
      <c r="M5" s="1">
        <v>0</v>
      </c>
      <c r="N5" s="1">
        <v>-97.76</v>
      </c>
      <c r="O5">
        <f t="shared" si="1"/>
        <v>-144.00599999999986</v>
      </c>
    </row>
    <row r="6" spans="1:15" x14ac:dyDescent="0.25">
      <c r="A6" s="3">
        <v>183866054</v>
      </c>
      <c r="B6" s="4" t="s">
        <v>129</v>
      </c>
      <c r="C6" s="3" t="s">
        <v>96</v>
      </c>
      <c r="D6" s="3">
        <v>0.06</v>
      </c>
      <c r="E6" s="3" t="s">
        <v>124</v>
      </c>
      <c r="F6" s="3">
        <v>1890.192</v>
      </c>
      <c r="G6" s="3">
        <v>0</v>
      </c>
      <c r="H6" s="3">
        <v>1917.2840000000001</v>
      </c>
      <c r="I6" s="4" t="s">
        <v>125</v>
      </c>
      <c r="J6" s="3">
        <v>1917.2840000000001</v>
      </c>
      <c r="K6" s="3" t="s">
        <v>106</v>
      </c>
      <c r="L6" s="3">
        <f t="shared" si="0"/>
        <v>-0.42</v>
      </c>
      <c r="M6" s="3">
        <v>0</v>
      </c>
      <c r="N6" s="3">
        <v>-162.55000000000001</v>
      </c>
      <c r="O6">
        <f t="shared" si="1"/>
        <v>-255.0480000000002</v>
      </c>
    </row>
    <row r="7" spans="1:15" x14ac:dyDescent="0.25">
      <c r="A7" s="1">
        <v>183888225</v>
      </c>
      <c r="B7" s="2" t="s">
        <v>130</v>
      </c>
      <c r="C7" s="1" t="s">
        <v>96</v>
      </c>
      <c r="D7" s="1">
        <v>0.1</v>
      </c>
      <c r="E7" s="1" t="s">
        <v>124</v>
      </c>
      <c r="F7" s="1">
        <v>1895.2809999999999</v>
      </c>
      <c r="G7" s="1">
        <v>0</v>
      </c>
      <c r="H7" s="1">
        <v>1917.2840000000001</v>
      </c>
      <c r="I7" s="2" t="s">
        <v>125</v>
      </c>
      <c r="J7" s="1">
        <v>1917.2840000000001</v>
      </c>
      <c r="K7" s="1" t="s">
        <v>108</v>
      </c>
      <c r="L7" s="3">
        <f t="shared" si="0"/>
        <v>-0.70000000000000007</v>
      </c>
      <c r="M7" s="1">
        <v>0</v>
      </c>
      <c r="N7" s="1">
        <v>-220.03</v>
      </c>
      <c r="O7">
        <f t="shared" si="1"/>
        <v>-374.19000000000102</v>
      </c>
    </row>
    <row r="8" spans="1:15" x14ac:dyDescent="0.25">
      <c r="A8" s="3">
        <v>183916815</v>
      </c>
      <c r="B8" s="4" t="s">
        <v>131</v>
      </c>
      <c r="C8" s="3" t="s">
        <v>96</v>
      </c>
      <c r="D8" s="3">
        <v>0.19</v>
      </c>
      <c r="E8" s="3" t="s">
        <v>124</v>
      </c>
      <c r="F8" s="3">
        <v>1900.326</v>
      </c>
      <c r="G8" s="3">
        <v>0</v>
      </c>
      <c r="H8" s="3">
        <v>1917.2840000000001</v>
      </c>
      <c r="I8" s="4" t="s">
        <v>125</v>
      </c>
      <c r="J8" s="3">
        <v>1917.2840000000001</v>
      </c>
      <c r="K8" s="3" t="s">
        <v>110</v>
      </c>
      <c r="L8" s="3">
        <f t="shared" si="0"/>
        <v>-1.33</v>
      </c>
      <c r="M8" s="3">
        <v>0</v>
      </c>
      <c r="N8" s="3">
        <v>-322.20999999999998</v>
      </c>
      <c r="O8">
        <f t="shared" si="1"/>
        <v>-615.10600000000045</v>
      </c>
    </row>
    <row r="9" spans="1:15" x14ac:dyDescent="0.25">
      <c r="A9" s="1">
        <v>183922421</v>
      </c>
      <c r="B9" s="2" t="s">
        <v>132</v>
      </c>
      <c r="C9" s="1" t="s">
        <v>96</v>
      </c>
      <c r="D9" s="1">
        <v>0.34</v>
      </c>
      <c r="E9" s="1" t="s">
        <v>124</v>
      </c>
      <c r="F9" s="1">
        <v>1906.4970000000001</v>
      </c>
      <c r="G9" s="1">
        <v>0</v>
      </c>
      <c r="H9" s="1">
        <v>1917.2840000000001</v>
      </c>
      <c r="I9" s="2" t="s">
        <v>125</v>
      </c>
      <c r="J9" s="1">
        <v>1917.2840000000001</v>
      </c>
      <c r="K9" s="1" t="s">
        <v>112</v>
      </c>
      <c r="L9" s="3">
        <f t="shared" si="0"/>
        <v>-2.3800000000000003</v>
      </c>
      <c r="M9" s="1">
        <v>0</v>
      </c>
      <c r="N9" s="11">
        <v>-366.76</v>
      </c>
      <c r="O9">
        <f t="shared" si="1"/>
        <v>-890.90199999999925</v>
      </c>
    </row>
    <row r="10" spans="1:15" x14ac:dyDescent="0.25">
      <c r="A10" s="3">
        <v>183928854</v>
      </c>
      <c r="B10" s="4" t="s">
        <v>133</v>
      </c>
      <c r="C10" s="3" t="s">
        <v>96</v>
      </c>
      <c r="D10" s="3">
        <v>0.61</v>
      </c>
      <c r="E10" s="3" t="s">
        <v>124</v>
      </c>
      <c r="F10" s="3">
        <v>1913.6769999999999</v>
      </c>
      <c r="G10" s="3">
        <v>0</v>
      </c>
      <c r="H10" s="3">
        <v>1917.2840000000001</v>
      </c>
      <c r="I10" s="4" t="s">
        <v>125</v>
      </c>
      <c r="J10" s="3">
        <v>1917.2840000000001</v>
      </c>
      <c r="K10" s="3" t="s">
        <v>114</v>
      </c>
      <c r="L10" s="3">
        <f t="shared" si="0"/>
        <v>-4.2699999999999996</v>
      </c>
      <c r="M10" s="3">
        <v>0</v>
      </c>
      <c r="N10" s="11">
        <v>-220.02</v>
      </c>
      <c r="O10">
        <f t="shared" si="1"/>
        <v>-1160.4030000000084</v>
      </c>
    </row>
    <row r="11" spans="1:15" x14ac:dyDescent="0.25">
      <c r="A11" s="1">
        <v>184043684</v>
      </c>
      <c r="B11" s="2" t="s">
        <v>134</v>
      </c>
      <c r="C11" s="1" t="s">
        <v>96</v>
      </c>
      <c r="D11" s="1">
        <v>1.1000000000000001</v>
      </c>
      <c r="E11" s="1" t="s">
        <v>124</v>
      </c>
      <c r="F11" s="1">
        <v>1918.682</v>
      </c>
      <c r="G11" s="1">
        <v>0</v>
      </c>
      <c r="H11" s="1">
        <v>1917.2840000000001</v>
      </c>
      <c r="I11" s="2" t="s">
        <v>125</v>
      </c>
      <c r="J11" s="1">
        <v>1917.2840000000001</v>
      </c>
      <c r="K11" s="1" t="s">
        <v>116</v>
      </c>
      <c r="L11" s="3">
        <f t="shared" si="0"/>
        <v>-7.7000000000000011</v>
      </c>
      <c r="M11" s="1">
        <v>0</v>
      </c>
      <c r="N11" s="11">
        <v>153.78</v>
      </c>
      <c r="O11">
        <f t="shared" si="1"/>
        <v>-1541.9800000000034</v>
      </c>
    </row>
    <row r="12" spans="1:15" x14ac:dyDescent="0.25">
      <c r="A12" s="3">
        <v>184085032</v>
      </c>
      <c r="B12" s="4" t="s">
        <v>135</v>
      </c>
      <c r="C12" s="3" t="s">
        <v>96</v>
      </c>
      <c r="D12" s="3">
        <v>1.98</v>
      </c>
      <c r="E12" s="3" t="s">
        <v>124</v>
      </c>
      <c r="F12" s="3">
        <v>1923.8140000000001</v>
      </c>
      <c r="G12" s="3">
        <v>0</v>
      </c>
      <c r="H12" s="3">
        <v>1917.2840000000001</v>
      </c>
      <c r="I12" s="4" t="s">
        <v>125</v>
      </c>
      <c r="J12" s="3">
        <v>1917.2840000000001</v>
      </c>
      <c r="K12" s="3" t="s">
        <v>118</v>
      </c>
      <c r="L12" s="3">
        <f t="shared" si="0"/>
        <v>-13.86</v>
      </c>
      <c r="M12" s="3">
        <v>0</v>
      </c>
      <c r="N12" s="11">
        <v>1292.94</v>
      </c>
      <c r="O12">
        <f t="shared" si="1"/>
        <v>-1759.4279999999933</v>
      </c>
    </row>
    <row r="13" spans="1:15" x14ac:dyDescent="0.25">
      <c r="A13" s="3">
        <v>184123811</v>
      </c>
      <c r="B13" s="4" t="s">
        <v>136</v>
      </c>
      <c r="C13" s="3" t="s">
        <v>96</v>
      </c>
      <c r="D13" s="3">
        <v>3.57</v>
      </c>
      <c r="E13" s="3" t="s">
        <v>124</v>
      </c>
      <c r="F13" s="3">
        <v>1928.826</v>
      </c>
      <c r="G13" s="3">
        <v>0</v>
      </c>
      <c r="H13" s="3">
        <v>1917.2840000000001</v>
      </c>
      <c r="I13" s="4" t="s">
        <v>125</v>
      </c>
      <c r="J13" s="3">
        <v>1917.2840000000001</v>
      </c>
      <c r="K13" s="3" t="s">
        <v>120</v>
      </c>
      <c r="L13" s="3">
        <f t="shared" si="0"/>
        <v>-24.99</v>
      </c>
      <c r="M13" s="3">
        <v>0</v>
      </c>
      <c r="N13" s="11">
        <v>4120.49</v>
      </c>
      <c r="O13">
        <f t="shared" si="1"/>
        <v>-1383.0180000000084</v>
      </c>
    </row>
    <row r="14" spans="1:15" x14ac:dyDescent="0.25">
      <c r="D14" s="10">
        <f>SUM(D2:D13)</f>
        <v>8.02</v>
      </c>
      <c r="F14" s="3">
        <v>1932.7</v>
      </c>
      <c r="N14" s="7">
        <f>SUM(N2:N13)</f>
        <v>4009.64</v>
      </c>
      <c r="O14" s="6">
        <f>SUM(O2:O13)</f>
        <v>-8353.9880000000139</v>
      </c>
    </row>
    <row r="16" spans="1:15" x14ac:dyDescent="0.25">
      <c r="A16" t="s">
        <v>81</v>
      </c>
      <c r="D16" s="7">
        <f>D14*500</f>
        <v>4010</v>
      </c>
      <c r="J16" s="15">
        <f>((O14/D14/100*-1)+(D16/D14/100)-F14)*-1</f>
        <v>1917.2835561097256</v>
      </c>
    </row>
    <row r="17" spans="1:15" x14ac:dyDescent="0.25">
      <c r="A17" t="s">
        <v>60</v>
      </c>
      <c r="J17" s="12">
        <f>(F13-J16)*10</f>
        <v>115.42443890274399</v>
      </c>
    </row>
    <row r="18" spans="1:15" x14ac:dyDescent="0.25">
      <c r="A18" t="s">
        <v>82</v>
      </c>
      <c r="O18" s="17">
        <f>(F2-F14)*10</f>
        <v>-639.10000000000082</v>
      </c>
    </row>
    <row r="21" spans="1:15" x14ac:dyDescent="0.25">
      <c r="A21" s="18" t="s">
        <v>121</v>
      </c>
    </row>
    <row r="22" spans="1:15" x14ac:dyDescent="0.25">
      <c r="A22" s="3">
        <v>183523177</v>
      </c>
      <c r="B22" s="4" t="s">
        <v>123</v>
      </c>
      <c r="C22" s="3" t="s">
        <v>96</v>
      </c>
      <c r="D22" s="1">
        <v>0.01</v>
      </c>
      <c r="E22" s="3" t="s">
        <v>124</v>
      </c>
      <c r="F22" s="3">
        <v>1868.79</v>
      </c>
      <c r="G22" s="3">
        <v>0.01</v>
      </c>
      <c r="H22" s="3">
        <v>1917.2840000000001</v>
      </c>
      <c r="I22" s="4" t="s">
        <v>125</v>
      </c>
      <c r="J22" s="3">
        <v>1917.2840000000001</v>
      </c>
      <c r="K22" s="3" t="s">
        <v>98</v>
      </c>
      <c r="L22" s="3">
        <f t="shared" ref="L22:L33" si="2">D22*-7</f>
        <v>-7.0000000000000007E-2</v>
      </c>
      <c r="M22" s="3">
        <v>0</v>
      </c>
      <c r="N22" s="13">
        <f>(F22-$J$36)*D22*100</f>
        <v>-44.816447470817138</v>
      </c>
      <c r="O22">
        <f>(F22-$F$34)*D22*100</f>
        <v>-63.910000000000075</v>
      </c>
    </row>
    <row r="23" spans="1:15" x14ac:dyDescent="0.25">
      <c r="A23" s="1">
        <v>183657967</v>
      </c>
      <c r="B23" s="2" t="s">
        <v>126</v>
      </c>
      <c r="C23" s="1" t="s">
        <v>96</v>
      </c>
      <c r="D23" s="3">
        <v>0.02</v>
      </c>
      <c r="E23" s="1" t="s">
        <v>124</v>
      </c>
      <c r="F23" s="1">
        <v>1873.8610000000001</v>
      </c>
      <c r="G23" s="1">
        <v>0.01</v>
      </c>
      <c r="H23" s="1">
        <v>1917.2840000000001</v>
      </c>
      <c r="I23" s="2" t="s">
        <v>125</v>
      </c>
      <c r="J23" s="1">
        <v>1917.2840000000001</v>
      </c>
      <c r="K23" s="1" t="s">
        <v>100</v>
      </c>
      <c r="L23" s="3">
        <f t="shared" si="2"/>
        <v>-0.14000000000000001</v>
      </c>
      <c r="M23" s="1">
        <v>0</v>
      </c>
      <c r="N23" s="13">
        <f t="shared" ref="N23:N33" si="3">(F23-$J$36)*D23*100</f>
        <v>-79.490894941633996</v>
      </c>
      <c r="O23">
        <f t="shared" ref="O23:O33" si="4">(F23-$F$34)*D23*100</f>
        <v>-117.67799999999988</v>
      </c>
    </row>
    <row r="24" spans="1:15" x14ac:dyDescent="0.25">
      <c r="A24" s="3">
        <v>183745201</v>
      </c>
      <c r="B24" s="4" t="s">
        <v>127</v>
      </c>
      <c r="C24" s="3" t="s">
        <v>96</v>
      </c>
      <c r="D24" s="1">
        <v>0.02</v>
      </c>
      <c r="E24" s="3" t="s">
        <v>124</v>
      </c>
      <c r="F24" s="3">
        <v>1879.1210000000001</v>
      </c>
      <c r="G24" s="3">
        <v>0.02</v>
      </c>
      <c r="H24" s="3">
        <v>1917.2840000000001</v>
      </c>
      <c r="I24" s="4" t="s">
        <v>125</v>
      </c>
      <c r="J24" s="3">
        <v>1917.2840000000001</v>
      </c>
      <c r="K24" s="3" t="s">
        <v>102</v>
      </c>
      <c r="L24" s="3">
        <f t="shared" si="2"/>
        <v>-0.14000000000000001</v>
      </c>
      <c r="M24" s="3">
        <v>0</v>
      </c>
      <c r="N24" s="13">
        <f t="shared" si="3"/>
        <v>-68.970894941634015</v>
      </c>
      <c r="O24">
        <f t="shared" si="4"/>
        <v>-107.1579999999999</v>
      </c>
    </row>
    <row r="25" spans="1:15" x14ac:dyDescent="0.25">
      <c r="A25" s="1">
        <v>183783210</v>
      </c>
      <c r="B25" s="2" t="s">
        <v>128</v>
      </c>
      <c r="C25" s="1" t="s">
        <v>96</v>
      </c>
      <c r="D25" s="1">
        <v>0.03</v>
      </c>
      <c r="E25" s="1" t="s">
        <v>124</v>
      </c>
      <c r="F25" s="1">
        <v>1884.6980000000001</v>
      </c>
      <c r="G25" s="1">
        <v>0.03</v>
      </c>
      <c r="H25" s="1">
        <v>1917.2840000000001</v>
      </c>
      <c r="I25" s="2" t="s">
        <v>125</v>
      </c>
      <c r="J25" s="1">
        <v>1917.2840000000001</v>
      </c>
      <c r="K25" s="1" t="s">
        <v>104</v>
      </c>
      <c r="L25" s="3">
        <f t="shared" si="2"/>
        <v>-0.21</v>
      </c>
      <c r="M25" s="1">
        <v>0</v>
      </c>
      <c r="N25" s="13">
        <f t="shared" si="3"/>
        <v>-86.725342412451027</v>
      </c>
      <c r="O25">
        <f t="shared" si="4"/>
        <v>-144.00599999999986</v>
      </c>
    </row>
    <row r="26" spans="1:15" x14ac:dyDescent="0.25">
      <c r="A26" s="3">
        <v>183866054</v>
      </c>
      <c r="B26" s="4" t="s">
        <v>129</v>
      </c>
      <c r="C26" s="3" t="s">
        <v>96</v>
      </c>
      <c r="D26" s="1">
        <v>0.05</v>
      </c>
      <c r="E26" s="3" t="s">
        <v>124</v>
      </c>
      <c r="F26" s="3">
        <v>1890.192</v>
      </c>
      <c r="G26" s="3">
        <v>0.06</v>
      </c>
      <c r="H26" s="3">
        <v>1917.2840000000001</v>
      </c>
      <c r="I26" s="4" t="s">
        <v>125</v>
      </c>
      <c r="J26" s="3">
        <v>1917.2840000000001</v>
      </c>
      <c r="K26" s="3" t="s">
        <v>106</v>
      </c>
      <c r="L26" s="3">
        <f t="shared" si="2"/>
        <v>-0.35000000000000003</v>
      </c>
      <c r="M26" s="3">
        <v>0</v>
      </c>
      <c r="N26" s="13">
        <f t="shared" si="3"/>
        <v>-117.07223735408547</v>
      </c>
      <c r="O26">
        <f t="shared" si="4"/>
        <v>-212.54000000000022</v>
      </c>
    </row>
    <row r="27" spans="1:15" x14ac:dyDescent="0.25">
      <c r="A27" s="1">
        <v>183888225</v>
      </c>
      <c r="B27" s="2" t="s">
        <v>130</v>
      </c>
      <c r="C27" s="1" t="s">
        <v>96</v>
      </c>
      <c r="D27" s="1">
        <v>0.08</v>
      </c>
      <c r="E27" s="1" t="s">
        <v>124</v>
      </c>
      <c r="F27" s="1">
        <v>1895.2809999999999</v>
      </c>
      <c r="G27" s="1">
        <v>0.1</v>
      </c>
      <c r="H27" s="1">
        <v>1917.2840000000001</v>
      </c>
      <c r="I27" s="2" t="s">
        <v>125</v>
      </c>
      <c r="J27" s="1">
        <v>1917.2840000000001</v>
      </c>
      <c r="K27" s="1" t="s">
        <v>108</v>
      </c>
      <c r="L27" s="3">
        <f t="shared" si="2"/>
        <v>-0.56000000000000005</v>
      </c>
      <c r="M27" s="1">
        <v>0</v>
      </c>
      <c r="N27" s="13">
        <f t="shared" si="3"/>
        <v>-146.60357976653722</v>
      </c>
      <c r="O27">
        <f t="shared" si="4"/>
        <v>-299.35200000000077</v>
      </c>
    </row>
    <row r="28" spans="1:15" x14ac:dyDescent="0.25">
      <c r="A28" s="3">
        <v>183916815</v>
      </c>
      <c r="B28" s="4" t="s">
        <v>131</v>
      </c>
      <c r="C28" s="3" t="s">
        <v>96</v>
      </c>
      <c r="D28" s="3">
        <v>0.11</v>
      </c>
      <c r="E28" s="3" t="s">
        <v>124</v>
      </c>
      <c r="F28" s="3">
        <v>1900.326</v>
      </c>
      <c r="G28" s="3">
        <v>0.19</v>
      </c>
      <c r="H28" s="3">
        <v>1917.2840000000001</v>
      </c>
      <c r="I28" s="4" t="s">
        <v>125</v>
      </c>
      <c r="J28" s="3">
        <v>1917.2840000000001</v>
      </c>
      <c r="K28" s="3" t="s">
        <v>110</v>
      </c>
      <c r="L28" s="3">
        <f t="shared" si="2"/>
        <v>-0.77</v>
      </c>
      <c r="M28" s="3">
        <v>0</v>
      </c>
      <c r="N28" s="13">
        <f t="shared" si="3"/>
        <v>-146.08492217898788</v>
      </c>
      <c r="O28">
        <f t="shared" si="4"/>
        <v>-356.11400000000026</v>
      </c>
    </row>
    <row r="29" spans="1:15" x14ac:dyDescent="0.25">
      <c r="A29" s="1">
        <v>183922421</v>
      </c>
      <c r="B29" s="2" t="s">
        <v>132</v>
      </c>
      <c r="C29" s="1" t="s">
        <v>96</v>
      </c>
      <c r="D29" s="3">
        <v>0.17</v>
      </c>
      <c r="E29" s="1" t="s">
        <v>124</v>
      </c>
      <c r="F29" s="1">
        <v>1906.4970000000001</v>
      </c>
      <c r="G29" s="1">
        <v>0.34</v>
      </c>
      <c r="H29" s="1">
        <v>1917.2840000000001</v>
      </c>
      <c r="I29" s="2" t="s">
        <v>125</v>
      </c>
      <c r="J29" s="1">
        <v>1917.2840000000001</v>
      </c>
      <c r="K29" s="1" t="s">
        <v>112</v>
      </c>
      <c r="L29" s="3">
        <f t="shared" si="2"/>
        <v>-1.1900000000000002</v>
      </c>
      <c r="M29" s="1">
        <v>0</v>
      </c>
      <c r="N29" s="13">
        <f t="shared" si="3"/>
        <v>-120.86060700388954</v>
      </c>
      <c r="O29">
        <f t="shared" si="4"/>
        <v>-445.45099999999962</v>
      </c>
    </row>
    <row r="30" spans="1:15" x14ac:dyDescent="0.25">
      <c r="A30" s="3">
        <v>183928854</v>
      </c>
      <c r="B30" s="4" t="s">
        <v>133</v>
      </c>
      <c r="C30" s="3" t="s">
        <v>96</v>
      </c>
      <c r="D30" s="3">
        <v>0.26</v>
      </c>
      <c r="E30" s="3" t="s">
        <v>124</v>
      </c>
      <c r="F30" s="3">
        <v>1913.6769999999999</v>
      </c>
      <c r="G30" s="3">
        <v>0.61</v>
      </c>
      <c r="H30" s="3">
        <v>1917.2840000000001</v>
      </c>
      <c r="I30" s="4" t="s">
        <v>125</v>
      </c>
      <c r="J30" s="3">
        <v>1917.2840000000001</v>
      </c>
      <c r="K30" s="3" t="s">
        <v>114</v>
      </c>
      <c r="L30" s="3">
        <f t="shared" si="2"/>
        <v>-1.82</v>
      </c>
      <c r="M30" s="3">
        <v>0</v>
      </c>
      <c r="N30" s="13">
        <f t="shared" si="3"/>
        <v>1.8343657587529378</v>
      </c>
      <c r="O30">
        <f t="shared" si="4"/>
        <v>-494.59800000000359</v>
      </c>
    </row>
    <row r="31" spans="1:15" x14ac:dyDescent="0.25">
      <c r="A31" s="1">
        <v>184043684</v>
      </c>
      <c r="B31" s="2" t="s">
        <v>134</v>
      </c>
      <c r="C31" s="1" t="s">
        <v>96</v>
      </c>
      <c r="D31" s="3">
        <v>0.38</v>
      </c>
      <c r="E31" s="1" t="s">
        <v>124</v>
      </c>
      <c r="F31" s="1">
        <v>1918.682</v>
      </c>
      <c r="G31" s="1">
        <v>1.1000000000000001</v>
      </c>
      <c r="H31" s="1">
        <v>1917.2840000000001</v>
      </c>
      <c r="I31" s="2" t="s">
        <v>125</v>
      </c>
      <c r="J31" s="1">
        <v>1917.2840000000001</v>
      </c>
      <c r="K31" s="1" t="s">
        <v>116</v>
      </c>
      <c r="L31" s="3">
        <f t="shared" si="2"/>
        <v>-2.66</v>
      </c>
      <c r="M31" s="1">
        <v>0</v>
      </c>
      <c r="N31" s="13">
        <f t="shared" si="3"/>
        <v>192.87099610895075</v>
      </c>
      <c r="O31">
        <f t="shared" si="4"/>
        <v>-532.68400000000111</v>
      </c>
    </row>
    <row r="32" spans="1:15" x14ac:dyDescent="0.25">
      <c r="A32" s="3">
        <v>184085032</v>
      </c>
      <c r="B32" s="4" t="s">
        <v>135</v>
      </c>
      <c r="C32" s="3" t="s">
        <v>96</v>
      </c>
      <c r="D32" s="3">
        <v>0.57999999999999996</v>
      </c>
      <c r="E32" s="3" t="s">
        <v>124</v>
      </c>
      <c r="F32" s="3">
        <v>1923.8140000000001</v>
      </c>
      <c r="G32" s="3">
        <v>1.98</v>
      </c>
      <c r="H32" s="3">
        <v>1917.2840000000001</v>
      </c>
      <c r="I32" s="4" t="s">
        <v>125</v>
      </c>
      <c r="J32" s="3">
        <v>1917.2840000000001</v>
      </c>
      <c r="K32" s="3" t="s">
        <v>118</v>
      </c>
      <c r="L32" s="3">
        <f t="shared" si="2"/>
        <v>-4.0599999999999996</v>
      </c>
      <c r="M32" s="3">
        <v>0</v>
      </c>
      <c r="N32" s="13">
        <f t="shared" si="3"/>
        <v>592.03804669261262</v>
      </c>
      <c r="O32">
        <f t="shared" si="4"/>
        <v>-515.3879999999981</v>
      </c>
    </row>
    <row r="33" spans="1:15" x14ac:dyDescent="0.25">
      <c r="A33" s="3">
        <v>184123811</v>
      </c>
      <c r="B33" s="4" t="s">
        <v>136</v>
      </c>
      <c r="C33" s="3" t="s">
        <v>96</v>
      </c>
      <c r="D33" s="3">
        <v>0.86</v>
      </c>
      <c r="E33" s="3" t="s">
        <v>124</v>
      </c>
      <c r="F33" s="3">
        <v>1928.826</v>
      </c>
      <c r="G33" s="3">
        <v>3.57</v>
      </c>
      <c r="H33" s="3">
        <v>1917.2840000000001</v>
      </c>
      <c r="I33" s="4" t="s">
        <v>125</v>
      </c>
      <c r="J33" s="3">
        <v>1917.2840000000001</v>
      </c>
      <c r="K33" s="3" t="s">
        <v>120</v>
      </c>
      <c r="L33" s="3">
        <f t="shared" si="2"/>
        <v>-6.02</v>
      </c>
      <c r="M33" s="3">
        <v>0</v>
      </c>
      <c r="N33" s="13">
        <f t="shared" si="3"/>
        <v>1308.8815175097311</v>
      </c>
      <c r="O33">
        <f t="shared" si="4"/>
        <v>-333.16400000000203</v>
      </c>
    </row>
    <row r="34" spans="1:15" x14ac:dyDescent="0.25">
      <c r="D34" s="10">
        <f>SUM(D22:D33)</f>
        <v>2.57</v>
      </c>
      <c r="F34" s="3">
        <v>1932.7</v>
      </c>
      <c r="G34" s="10">
        <f>SUM(G22:G33)</f>
        <v>8.02</v>
      </c>
      <c r="N34" s="7">
        <f>SUM(N22:N33)</f>
        <v>1285.0000000000111</v>
      </c>
      <c r="O34" s="6">
        <f>SUM(O22:O33)</f>
        <v>-3622.0430000000056</v>
      </c>
    </row>
    <row r="35" spans="1:15" x14ac:dyDescent="0.25">
      <c r="D35" s="8">
        <f>D34/G34</f>
        <v>0.32044887780548625</v>
      </c>
      <c r="N35" s="8">
        <f>N34/N14</f>
        <v>0.32047764886623514</v>
      </c>
      <c r="O35" s="8">
        <f>O34/O14</f>
        <v>0.43357052942857943</v>
      </c>
    </row>
    <row r="36" spans="1:15" x14ac:dyDescent="0.25">
      <c r="A36" t="s">
        <v>81</v>
      </c>
      <c r="D36" s="7">
        <f>D34*500</f>
        <v>1285</v>
      </c>
      <c r="J36" s="15">
        <f>((O34/D34/100*-1)+(D36/D34/100)-F34)*-1</f>
        <v>1913.6064474708171</v>
      </c>
    </row>
    <row r="37" spans="1:15" x14ac:dyDescent="0.25">
      <c r="A37" t="s">
        <v>60</v>
      </c>
      <c r="J37" s="12">
        <f>(F33-J36)*10</f>
        <v>152.1955252918292</v>
      </c>
    </row>
    <row r="38" spans="1:15" x14ac:dyDescent="0.25">
      <c r="A38" t="s">
        <v>82</v>
      </c>
      <c r="O38" s="17">
        <f>(F22-F34)*10</f>
        <v>-639.10000000000082</v>
      </c>
    </row>
    <row r="41" spans="1:15" x14ac:dyDescent="0.25">
      <c r="A41" s="18" t="s">
        <v>122</v>
      </c>
    </row>
    <row r="42" spans="1:15" x14ac:dyDescent="0.25">
      <c r="A42" s="3">
        <v>183523177</v>
      </c>
      <c r="B42" s="4" t="s">
        <v>123</v>
      </c>
      <c r="C42" s="3" t="s">
        <v>96</v>
      </c>
      <c r="D42" s="1">
        <v>0.01</v>
      </c>
      <c r="E42" s="3" t="s">
        <v>124</v>
      </c>
      <c r="F42" s="3">
        <v>1868.79</v>
      </c>
      <c r="G42" s="3">
        <v>0.01</v>
      </c>
      <c r="H42" s="3">
        <v>1917.2840000000001</v>
      </c>
      <c r="I42" s="4" t="s">
        <v>125</v>
      </c>
      <c r="J42" s="3">
        <v>1917.2840000000001</v>
      </c>
      <c r="K42" s="3" t="s">
        <v>98</v>
      </c>
      <c r="L42" s="3">
        <f t="shared" ref="L42:L53" si="5">D42*-7</f>
        <v>-7.0000000000000007E-2</v>
      </c>
      <c r="M42" s="3">
        <v>0</v>
      </c>
      <c r="N42" s="13">
        <f>(F42-$J$56)*D42*100</f>
        <v>-46.312061833688858</v>
      </c>
      <c r="O42">
        <f>(F42-$F$54)*D42*100</f>
        <v>-63.910000000000075</v>
      </c>
    </row>
    <row r="43" spans="1:15" x14ac:dyDescent="0.25">
      <c r="A43" s="1">
        <v>183657967</v>
      </c>
      <c r="B43" s="2" t="s">
        <v>126</v>
      </c>
      <c r="C43" s="1" t="s">
        <v>96</v>
      </c>
      <c r="D43" s="1">
        <v>0.02</v>
      </c>
      <c r="E43" s="1" t="s">
        <v>124</v>
      </c>
      <c r="F43" s="1">
        <v>1873.8610000000001</v>
      </c>
      <c r="G43" s="1">
        <v>0.01</v>
      </c>
      <c r="H43" s="1">
        <v>1917.2840000000001</v>
      </c>
      <c r="I43" s="2" t="s">
        <v>125</v>
      </c>
      <c r="J43" s="1">
        <v>1917.2840000000001</v>
      </c>
      <c r="K43" s="1" t="s">
        <v>100</v>
      </c>
      <c r="L43" s="3">
        <f t="shared" si="5"/>
        <v>-0.14000000000000001</v>
      </c>
      <c r="M43" s="1">
        <v>0</v>
      </c>
      <c r="N43" s="13">
        <f t="shared" ref="N43:N53" si="6">(F43-$J$56)*D43*100</f>
        <v>-82.482123667377437</v>
      </c>
      <c r="O43">
        <f t="shared" ref="O43:O53" si="7">(F43-$F$54)*D43*100</f>
        <v>-117.67799999999988</v>
      </c>
    </row>
    <row r="44" spans="1:15" x14ac:dyDescent="0.25">
      <c r="A44" s="3">
        <v>183745201</v>
      </c>
      <c r="B44" s="4" t="s">
        <v>127</v>
      </c>
      <c r="C44" s="3" t="s">
        <v>96</v>
      </c>
      <c r="D44" s="1">
        <v>0.03</v>
      </c>
      <c r="E44" s="3" t="s">
        <v>124</v>
      </c>
      <c r="F44" s="3">
        <v>1879.1210000000001</v>
      </c>
      <c r="G44" s="3">
        <v>0.02</v>
      </c>
      <c r="H44" s="3">
        <v>1917.2840000000001</v>
      </c>
      <c r="I44" s="4" t="s">
        <v>125</v>
      </c>
      <c r="J44" s="3">
        <v>1917.2840000000001</v>
      </c>
      <c r="K44" s="3" t="s">
        <v>102</v>
      </c>
      <c r="L44" s="3">
        <f t="shared" si="5"/>
        <v>-0.21</v>
      </c>
      <c r="M44" s="3">
        <v>0</v>
      </c>
      <c r="N44" s="13">
        <f t="shared" si="6"/>
        <v>-107.94318550106618</v>
      </c>
      <c r="O44">
        <f t="shared" si="7"/>
        <v>-160.73699999999985</v>
      </c>
    </row>
    <row r="45" spans="1:15" x14ac:dyDescent="0.25">
      <c r="A45" s="1">
        <v>183783210</v>
      </c>
      <c r="B45" s="2" t="s">
        <v>128</v>
      </c>
      <c r="C45" s="1" t="s">
        <v>96</v>
      </c>
      <c r="D45" s="1">
        <v>0.04</v>
      </c>
      <c r="E45" s="1" t="s">
        <v>124</v>
      </c>
      <c r="F45" s="1">
        <v>1884.6980000000001</v>
      </c>
      <c r="G45" s="1">
        <v>0.03</v>
      </c>
      <c r="H45" s="1">
        <v>1917.2840000000001</v>
      </c>
      <c r="I45" s="2" t="s">
        <v>125</v>
      </c>
      <c r="J45" s="1">
        <v>1917.2840000000001</v>
      </c>
      <c r="K45" s="1" t="s">
        <v>104</v>
      </c>
      <c r="L45" s="3">
        <f t="shared" si="5"/>
        <v>-0.28000000000000003</v>
      </c>
      <c r="M45" s="1">
        <v>0</v>
      </c>
      <c r="N45" s="13">
        <f t="shared" si="6"/>
        <v>-121.61624733475492</v>
      </c>
      <c r="O45">
        <f t="shared" si="7"/>
        <v>-192.00799999999981</v>
      </c>
    </row>
    <row r="46" spans="1:15" x14ac:dyDescent="0.25">
      <c r="A46" s="3">
        <v>183866054</v>
      </c>
      <c r="B46" s="4" t="s">
        <v>129</v>
      </c>
      <c r="C46" s="3" t="s">
        <v>96</v>
      </c>
      <c r="D46" s="1">
        <v>7.0000000000000007E-2</v>
      </c>
      <c r="E46" s="3" t="s">
        <v>124</v>
      </c>
      <c r="F46" s="3">
        <v>1890.192</v>
      </c>
      <c r="G46" s="3">
        <v>0.06</v>
      </c>
      <c r="H46" s="3">
        <v>1917.2840000000001</v>
      </c>
      <c r="I46" s="4" t="s">
        <v>125</v>
      </c>
      <c r="J46" s="3">
        <v>1917.2840000000001</v>
      </c>
      <c r="K46" s="3" t="s">
        <v>106</v>
      </c>
      <c r="L46" s="3">
        <f t="shared" si="5"/>
        <v>-0.49000000000000005</v>
      </c>
      <c r="M46" s="3">
        <v>0</v>
      </c>
      <c r="N46" s="13">
        <f t="shared" si="6"/>
        <v>-174.37043283582173</v>
      </c>
      <c r="O46">
        <f t="shared" si="7"/>
        <v>-297.55600000000027</v>
      </c>
    </row>
    <row r="47" spans="1:15" x14ac:dyDescent="0.25">
      <c r="A47" s="1">
        <v>183888225</v>
      </c>
      <c r="B47" s="2" t="s">
        <v>130</v>
      </c>
      <c r="C47" s="1" t="s">
        <v>96</v>
      </c>
      <c r="D47" s="1">
        <v>0.1</v>
      </c>
      <c r="E47" s="1" t="s">
        <v>124</v>
      </c>
      <c r="F47" s="1">
        <v>1895.2809999999999</v>
      </c>
      <c r="G47" s="1">
        <v>0.1</v>
      </c>
      <c r="H47" s="1">
        <v>1917.2840000000001</v>
      </c>
      <c r="I47" s="2" t="s">
        <v>125</v>
      </c>
      <c r="J47" s="1">
        <v>1917.2840000000001</v>
      </c>
      <c r="K47" s="1" t="s">
        <v>108</v>
      </c>
      <c r="L47" s="3">
        <f t="shared" si="5"/>
        <v>-0.70000000000000007</v>
      </c>
      <c r="M47" s="1">
        <v>0</v>
      </c>
      <c r="N47" s="13">
        <f t="shared" si="6"/>
        <v>-198.21061833688873</v>
      </c>
      <c r="O47">
        <f t="shared" si="7"/>
        <v>-374.19000000000102</v>
      </c>
    </row>
    <row r="48" spans="1:15" x14ac:dyDescent="0.25">
      <c r="A48" s="3">
        <v>183916815</v>
      </c>
      <c r="B48" s="4" t="s">
        <v>131</v>
      </c>
      <c r="C48" s="3" t="s">
        <v>96</v>
      </c>
      <c r="D48" s="3">
        <v>0.17</v>
      </c>
      <c r="E48" s="3" t="s">
        <v>124</v>
      </c>
      <c r="F48" s="3">
        <v>1900.326</v>
      </c>
      <c r="G48" s="3">
        <v>0.19</v>
      </c>
      <c r="H48" s="3">
        <v>1917.2840000000001</v>
      </c>
      <c r="I48" s="4" t="s">
        <v>125</v>
      </c>
      <c r="J48" s="3">
        <v>1917.2840000000001</v>
      </c>
      <c r="K48" s="3" t="s">
        <v>110</v>
      </c>
      <c r="L48" s="3">
        <f t="shared" si="5"/>
        <v>-1.1900000000000002</v>
      </c>
      <c r="M48" s="3">
        <v>0</v>
      </c>
      <c r="N48" s="13">
        <f t="shared" si="6"/>
        <v>-251.19305117270963</v>
      </c>
      <c r="O48">
        <f t="shared" si="7"/>
        <v>-550.35800000000052</v>
      </c>
    </row>
    <row r="49" spans="1:15" x14ac:dyDescent="0.25">
      <c r="A49" s="1">
        <v>183922421</v>
      </c>
      <c r="B49" s="2" t="s">
        <v>132</v>
      </c>
      <c r="C49" s="1" t="s">
        <v>96</v>
      </c>
      <c r="D49" s="3">
        <v>0.27</v>
      </c>
      <c r="E49" s="1" t="s">
        <v>124</v>
      </c>
      <c r="F49" s="1">
        <v>1906.4970000000001</v>
      </c>
      <c r="G49" s="1">
        <v>0.34</v>
      </c>
      <c r="H49" s="1">
        <v>1917.2840000000001</v>
      </c>
      <c r="I49" s="2" t="s">
        <v>125</v>
      </c>
      <c r="J49" s="1">
        <v>1917.2840000000001</v>
      </c>
      <c r="K49" s="1" t="s">
        <v>112</v>
      </c>
      <c r="L49" s="3">
        <f t="shared" si="5"/>
        <v>-1.8900000000000001</v>
      </c>
      <c r="M49" s="1">
        <v>0</v>
      </c>
      <c r="N49" s="13">
        <f t="shared" si="6"/>
        <v>-232.33666950959631</v>
      </c>
      <c r="O49">
        <f t="shared" si="7"/>
        <v>-707.48099999999931</v>
      </c>
    </row>
    <row r="50" spans="1:15" x14ac:dyDescent="0.25">
      <c r="A50" s="3">
        <v>183928854</v>
      </c>
      <c r="B50" s="4" t="s">
        <v>133</v>
      </c>
      <c r="C50" s="3" t="s">
        <v>96</v>
      </c>
      <c r="D50" s="3">
        <v>0.43</v>
      </c>
      <c r="E50" s="3" t="s">
        <v>124</v>
      </c>
      <c r="F50" s="3">
        <v>1913.6769999999999</v>
      </c>
      <c r="G50" s="3">
        <v>0.61</v>
      </c>
      <c r="H50" s="3">
        <v>1917.2840000000001</v>
      </c>
      <c r="I50" s="4" t="s">
        <v>125</v>
      </c>
      <c r="J50" s="3">
        <v>1917.2840000000001</v>
      </c>
      <c r="K50" s="3" t="s">
        <v>114</v>
      </c>
      <c r="L50" s="3">
        <f t="shared" si="5"/>
        <v>-3.01</v>
      </c>
      <c r="M50" s="3">
        <v>0</v>
      </c>
      <c r="N50" s="13">
        <f t="shared" si="6"/>
        <v>-61.277658848623332</v>
      </c>
      <c r="O50">
        <f t="shared" si="7"/>
        <v>-817.98900000000594</v>
      </c>
    </row>
    <row r="51" spans="1:15" x14ac:dyDescent="0.25">
      <c r="A51" s="1">
        <v>184043684</v>
      </c>
      <c r="B51" s="2" t="s">
        <v>134</v>
      </c>
      <c r="C51" s="1" t="s">
        <v>96</v>
      </c>
      <c r="D51" s="3">
        <v>0.69</v>
      </c>
      <c r="E51" s="1" t="s">
        <v>124</v>
      </c>
      <c r="F51" s="1">
        <v>1918.682</v>
      </c>
      <c r="G51" s="1">
        <v>1.1000000000000001</v>
      </c>
      <c r="H51" s="1">
        <v>1917.2840000000001</v>
      </c>
      <c r="I51" s="2" t="s">
        <v>125</v>
      </c>
      <c r="J51" s="1">
        <v>1917.2840000000001</v>
      </c>
      <c r="K51" s="1" t="s">
        <v>116</v>
      </c>
      <c r="L51" s="3">
        <f t="shared" si="5"/>
        <v>-4.83</v>
      </c>
      <c r="M51" s="1">
        <v>0</v>
      </c>
      <c r="N51" s="13">
        <f t="shared" si="6"/>
        <v>247.01573347547239</v>
      </c>
      <c r="O51">
        <f t="shared" si="7"/>
        <v>-967.24200000000189</v>
      </c>
    </row>
    <row r="52" spans="1:15" x14ac:dyDescent="0.25">
      <c r="A52" s="3">
        <v>184085032</v>
      </c>
      <c r="B52" s="4" t="s">
        <v>135</v>
      </c>
      <c r="C52" s="3" t="s">
        <v>96</v>
      </c>
      <c r="D52" s="3">
        <v>1.1000000000000001</v>
      </c>
      <c r="E52" s="3" t="s">
        <v>124</v>
      </c>
      <c r="F52" s="3">
        <v>1923.8140000000001</v>
      </c>
      <c r="G52" s="3">
        <v>1.98</v>
      </c>
      <c r="H52" s="3">
        <v>1917.2840000000001</v>
      </c>
      <c r="I52" s="4" t="s">
        <v>125</v>
      </c>
      <c r="J52" s="3">
        <v>1917.2840000000001</v>
      </c>
      <c r="K52" s="3" t="s">
        <v>118</v>
      </c>
      <c r="L52" s="3">
        <f t="shared" si="5"/>
        <v>-7.7000000000000011</v>
      </c>
      <c r="M52" s="3">
        <v>0</v>
      </c>
      <c r="N52" s="13">
        <f t="shared" si="6"/>
        <v>958.3131982942383</v>
      </c>
      <c r="O52">
        <f t="shared" si="7"/>
        <v>-977.4599999999964</v>
      </c>
    </row>
    <row r="53" spans="1:15" x14ac:dyDescent="0.25">
      <c r="A53" s="3">
        <v>184123811</v>
      </c>
      <c r="B53" s="4" t="s">
        <v>136</v>
      </c>
      <c r="C53" s="3" t="s">
        <v>96</v>
      </c>
      <c r="D53" s="3">
        <v>1.76</v>
      </c>
      <c r="E53" s="3" t="s">
        <v>124</v>
      </c>
      <c r="F53" s="3">
        <v>1928.826</v>
      </c>
      <c r="G53" s="3">
        <v>3.57</v>
      </c>
      <c r="H53" s="3">
        <v>1917.2840000000001</v>
      </c>
      <c r="I53" s="4" t="s">
        <v>125</v>
      </c>
      <c r="J53" s="3">
        <v>1917.2840000000001</v>
      </c>
      <c r="K53" s="3" t="s">
        <v>120</v>
      </c>
      <c r="L53" s="3">
        <f t="shared" si="5"/>
        <v>-12.32</v>
      </c>
      <c r="M53" s="3">
        <v>0</v>
      </c>
      <c r="N53" s="13">
        <f t="shared" si="6"/>
        <v>2415.4131172707712</v>
      </c>
      <c r="O53">
        <f t="shared" si="7"/>
        <v>-681.82400000000416</v>
      </c>
    </row>
    <row r="54" spans="1:15" x14ac:dyDescent="0.25">
      <c r="D54" s="10">
        <f>SUM(D42:D53)</f>
        <v>4.6900000000000004</v>
      </c>
      <c r="F54" s="3">
        <v>1932.7</v>
      </c>
      <c r="G54" s="10">
        <f>SUM(G42:G53)</f>
        <v>8.02</v>
      </c>
      <c r="N54" s="7">
        <f>SUM(N42:N53)</f>
        <v>2344.999999999955</v>
      </c>
      <c r="O54" s="6">
        <f>SUM(O42:O53)</f>
        <v>-5908.4330000000091</v>
      </c>
    </row>
    <row r="55" spans="1:15" x14ac:dyDescent="0.25">
      <c r="D55" s="8">
        <f>D54/G54</f>
        <v>0.58478802992518708</v>
      </c>
      <c r="N55" s="8">
        <f>N54/N14</f>
        <v>0.5848405343122961</v>
      </c>
      <c r="O55" s="8">
        <f>O54/O14</f>
        <v>0.70725897619196954</v>
      </c>
    </row>
    <row r="56" spans="1:15" x14ac:dyDescent="0.25">
      <c r="A56" t="s">
        <v>81</v>
      </c>
      <c r="D56" s="7">
        <f>D54*500</f>
        <v>2345</v>
      </c>
      <c r="J56" s="15">
        <f>((O54/D54/100*-1)+(D56/D54/100)-F54)*-1</f>
        <v>1915.1020618336888</v>
      </c>
    </row>
    <row r="57" spans="1:15" x14ac:dyDescent="0.25">
      <c r="A57" t="s">
        <v>60</v>
      </c>
      <c r="J57" s="12">
        <f>(F53-J56)*10</f>
        <v>137.239381663112</v>
      </c>
    </row>
    <row r="58" spans="1:15" x14ac:dyDescent="0.25">
      <c r="A58" t="s">
        <v>82</v>
      </c>
      <c r="O58" s="17">
        <f>(F42-F54)*10</f>
        <v>-639.10000000000082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41" workbookViewId="0">
      <selection activeCell="P31" sqref="P31:P32"/>
    </sheetView>
  </sheetViews>
  <sheetFormatPr defaultRowHeight="15" x14ac:dyDescent="0.25"/>
  <sheetData>
    <row r="1" spans="1:15" x14ac:dyDescent="0.25">
      <c r="A1" s="18" t="s">
        <v>95</v>
      </c>
    </row>
    <row r="2" spans="1:15" x14ac:dyDescent="0.25">
      <c r="A2" s="3">
        <v>185964341</v>
      </c>
      <c r="B2" s="4" t="s">
        <v>137</v>
      </c>
      <c r="C2" s="3" t="s">
        <v>96</v>
      </c>
      <c r="D2" s="3">
        <v>0.01</v>
      </c>
      <c r="E2" s="3" t="s">
        <v>124</v>
      </c>
      <c r="F2" s="3">
        <v>1940.204</v>
      </c>
      <c r="G2" s="3">
        <v>0</v>
      </c>
      <c r="H2" s="3">
        <v>1986.271</v>
      </c>
      <c r="I2" s="4" t="s">
        <v>138</v>
      </c>
      <c r="J2" s="3">
        <v>1986.271</v>
      </c>
      <c r="K2" s="3" t="s">
        <v>98</v>
      </c>
      <c r="L2" s="3">
        <f t="shared" ref="L2:L14" si="0">D2*-7</f>
        <v>-7.0000000000000007E-2</v>
      </c>
      <c r="M2" s="3">
        <v>0</v>
      </c>
      <c r="N2" s="3">
        <v>-46.07</v>
      </c>
      <c r="O2">
        <f>(F2-$F$15)*D2*100</f>
        <v>-56.796000000000049</v>
      </c>
    </row>
    <row r="3" spans="1:15" x14ac:dyDescent="0.25">
      <c r="A3" s="3">
        <v>185971031</v>
      </c>
      <c r="B3" s="4" t="s">
        <v>139</v>
      </c>
      <c r="C3" s="3" t="s">
        <v>96</v>
      </c>
      <c r="D3" s="3">
        <v>0.01</v>
      </c>
      <c r="E3" s="3" t="s">
        <v>124</v>
      </c>
      <c r="F3" s="3">
        <v>1944.354</v>
      </c>
      <c r="G3" s="3">
        <v>0</v>
      </c>
      <c r="H3" s="3">
        <v>1986.271</v>
      </c>
      <c r="I3" s="4" t="s">
        <v>138</v>
      </c>
      <c r="J3" s="3">
        <v>1986.271</v>
      </c>
      <c r="K3" s="3" t="s">
        <v>100</v>
      </c>
      <c r="L3" s="3">
        <f t="shared" si="0"/>
        <v>-7.0000000000000007E-2</v>
      </c>
      <c r="M3" s="3">
        <v>0</v>
      </c>
      <c r="N3" s="3">
        <v>-41.92</v>
      </c>
      <c r="O3">
        <f t="shared" ref="O3:O14" si="1">(F3-$F$15)*D3*100</f>
        <v>-52.645999999999958</v>
      </c>
    </row>
    <row r="4" spans="1:15" x14ac:dyDescent="0.25">
      <c r="A4" s="1">
        <v>186010114</v>
      </c>
      <c r="B4" s="2" t="s">
        <v>140</v>
      </c>
      <c r="C4" s="1" t="s">
        <v>96</v>
      </c>
      <c r="D4" s="1">
        <v>0.02</v>
      </c>
      <c r="E4" s="1" t="s">
        <v>124</v>
      </c>
      <c r="F4" s="1">
        <v>1948.39</v>
      </c>
      <c r="G4" s="1">
        <v>0</v>
      </c>
      <c r="H4" s="1">
        <v>1986.271</v>
      </c>
      <c r="I4" s="2" t="s">
        <v>138</v>
      </c>
      <c r="J4" s="1">
        <v>1986.271</v>
      </c>
      <c r="K4" s="1" t="s">
        <v>102</v>
      </c>
      <c r="L4" s="3">
        <f t="shared" si="0"/>
        <v>-0.14000000000000001</v>
      </c>
      <c r="M4" s="1">
        <v>0</v>
      </c>
      <c r="N4" s="1">
        <v>-75.760000000000005</v>
      </c>
      <c r="O4">
        <f t="shared" si="1"/>
        <v>-97.2199999999998</v>
      </c>
    </row>
    <row r="5" spans="1:15" x14ac:dyDescent="0.25">
      <c r="A5" s="3">
        <v>186028197</v>
      </c>
      <c r="B5" s="4" t="s">
        <v>141</v>
      </c>
      <c r="C5" s="3" t="s">
        <v>96</v>
      </c>
      <c r="D5" s="3">
        <v>0.03</v>
      </c>
      <c r="E5" s="3" t="s">
        <v>124</v>
      </c>
      <c r="F5" s="3">
        <v>1952.3009999999999</v>
      </c>
      <c r="G5" s="3">
        <v>0</v>
      </c>
      <c r="H5" s="3">
        <v>1986.271</v>
      </c>
      <c r="I5" s="4" t="s">
        <v>138</v>
      </c>
      <c r="J5" s="3">
        <v>1986.271</v>
      </c>
      <c r="K5" s="3" t="s">
        <v>104</v>
      </c>
      <c r="L5" s="3">
        <f t="shared" si="0"/>
        <v>-0.21</v>
      </c>
      <c r="M5" s="3">
        <v>0</v>
      </c>
      <c r="N5" s="3">
        <v>-101.91</v>
      </c>
      <c r="O5">
        <f t="shared" si="1"/>
        <v>-134.09700000000021</v>
      </c>
    </row>
    <row r="6" spans="1:15" x14ac:dyDescent="0.25">
      <c r="A6" s="1">
        <v>186502221</v>
      </c>
      <c r="B6" s="2" t="s">
        <v>142</v>
      </c>
      <c r="C6" s="1" t="s">
        <v>96</v>
      </c>
      <c r="D6" s="1">
        <v>0.06</v>
      </c>
      <c r="E6" s="1" t="s">
        <v>124</v>
      </c>
      <c r="F6" s="1">
        <v>1956.2919999999999</v>
      </c>
      <c r="G6" s="1">
        <v>0</v>
      </c>
      <c r="H6" s="1">
        <v>1986.271</v>
      </c>
      <c r="I6" s="2" t="s">
        <v>138</v>
      </c>
      <c r="J6" s="1">
        <v>1986.271</v>
      </c>
      <c r="K6" s="1" t="s">
        <v>106</v>
      </c>
      <c r="L6" s="3">
        <f t="shared" si="0"/>
        <v>-0.42</v>
      </c>
      <c r="M6" s="1">
        <v>0</v>
      </c>
      <c r="N6" s="1">
        <v>-179.88</v>
      </c>
      <c r="O6">
        <f t="shared" si="1"/>
        <v>-244.2480000000005</v>
      </c>
    </row>
    <row r="7" spans="1:15" x14ac:dyDescent="0.25">
      <c r="A7" s="3">
        <v>186660538</v>
      </c>
      <c r="B7" s="4" t="s">
        <v>143</v>
      </c>
      <c r="C7" s="3" t="s">
        <v>96</v>
      </c>
      <c r="D7" s="3">
        <v>0.1</v>
      </c>
      <c r="E7" s="3" t="s">
        <v>124</v>
      </c>
      <c r="F7" s="3">
        <v>1960.624</v>
      </c>
      <c r="G7" s="3">
        <v>0</v>
      </c>
      <c r="H7" s="3">
        <v>1986.271</v>
      </c>
      <c r="I7" s="4" t="s">
        <v>138</v>
      </c>
      <c r="J7" s="3">
        <v>1986.271</v>
      </c>
      <c r="K7" s="3" t="s">
        <v>108</v>
      </c>
      <c r="L7" s="3">
        <f t="shared" si="0"/>
        <v>-0.70000000000000007</v>
      </c>
      <c r="M7" s="3">
        <v>0</v>
      </c>
      <c r="N7" s="3">
        <v>-256.47000000000003</v>
      </c>
      <c r="O7">
        <f t="shared" si="1"/>
        <v>-363.75999999999976</v>
      </c>
    </row>
    <row r="8" spans="1:15" x14ac:dyDescent="0.25">
      <c r="A8" s="1">
        <v>186744612</v>
      </c>
      <c r="B8" s="2" t="s">
        <v>144</v>
      </c>
      <c r="C8" s="1" t="s">
        <v>96</v>
      </c>
      <c r="D8" s="1">
        <v>0.19</v>
      </c>
      <c r="E8" s="1" t="s">
        <v>124</v>
      </c>
      <c r="F8" s="1">
        <v>1966.0440000000001</v>
      </c>
      <c r="G8" s="1">
        <v>0</v>
      </c>
      <c r="H8" s="1">
        <v>1986.271</v>
      </c>
      <c r="I8" s="2" t="s">
        <v>138</v>
      </c>
      <c r="J8" s="1">
        <v>1986.271</v>
      </c>
      <c r="K8" s="1" t="s">
        <v>110</v>
      </c>
      <c r="L8" s="3">
        <f t="shared" si="0"/>
        <v>-1.33</v>
      </c>
      <c r="M8" s="1">
        <v>0</v>
      </c>
      <c r="N8" s="1">
        <v>-384.31</v>
      </c>
      <c r="O8">
        <f t="shared" si="1"/>
        <v>-588.16399999999817</v>
      </c>
    </row>
    <row r="9" spans="1:15" x14ac:dyDescent="0.25">
      <c r="A9" s="1">
        <v>186754364</v>
      </c>
      <c r="B9" s="2" t="s">
        <v>145</v>
      </c>
      <c r="C9" s="1" t="s">
        <v>96</v>
      </c>
      <c r="D9" s="1">
        <v>0.34</v>
      </c>
      <c r="E9" s="1" t="s">
        <v>124</v>
      </c>
      <c r="F9" s="1">
        <v>1970.5550000000001</v>
      </c>
      <c r="G9" s="1">
        <v>0</v>
      </c>
      <c r="H9" s="1">
        <v>1986.271</v>
      </c>
      <c r="I9" s="2" t="s">
        <v>138</v>
      </c>
      <c r="J9" s="1">
        <v>1986.271</v>
      </c>
      <c r="K9" s="1" t="s">
        <v>112</v>
      </c>
      <c r="L9" s="3">
        <f t="shared" si="0"/>
        <v>-2.3800000000000003</v>
      </c>
      <c r="M9" s="1">
        <v>0</v>
      </c>
      <c r="N9" s="11">
        <v>-534.34</v>
      </c>
      <c r="O9">
        <f t="shared" si="1"/>
        <v>-899.12999999999795</v>
      </c>
    </row>
    <row r="10" spans="1:15" x14ac:dyDescent="0.25">
      <c r="A10" s="3">
        <v>186780934</v>
      </c>
      <c r="B10" s="4" t="s">
        <v>146</v>
      </c>
      <c r="C10" s="3" t="s">
        <v>96</v>
      </c>
      <c r="D10" s="3">
        <v>0.61</v>
      </c>
      <c r="E10" s="3" t="s">
        <v>124</v>
      </c>
      <c r="F10" s="3">
        <v>1974.701</v>
      </c>
      <c r="G10" s="3">
        <v>0</v>
      </c>
      <c r="H10" s="3">
        <v>1986.271</v>
      </c>
      <c r="I10" s="4" t="s">
        <v>138</v>
      </c>
      <c r="J10" s="3">
        <v>1986.271</v>
      </c>
      <c r="K10" s="3" t="s">
        <v>114</v>
      </c>
      <c r="L10" s="3">
        <f t="shared" si="0"/>
        <v>-4.2699999999999996</v>
      </c>
      <c r="M10" s="3">
        <v>0</v>
      </c>
      <c r="N10" s="3">
        <v>-705.77</v>
      </c>
      <c r="O10">
        <f t="shared" si="1"/>
        <v>-1360.2389999999987</v>
      </c>
    </row>
    <row r="11" spans="1:15" x14ac:dyDescent="0.25">
      <c r="A11" s="1">
        <v>186882974</v>
      </c>
      <c r="B11" s="2" t="s">
        <v>147</v>
      </c>
      <c r="C11" s="1" t="s">
        <v>96</v>
      </c>
      <c r="D11" s="1">
        <v>1.1000000000000001</v>
      </c>
      <c r="E11" s="1" t="s">
        <v>124</v>
      </c>
      <c r="F11" s="1">
        <v>1982.258</v>
      </c>
      <c r="G11" s="1">
        <v>0</v>
      </c>
      <c r="H11" s="1">
        <v>1986.271</v>
      </c>
      <c r="I11" s="2" t="s">
        <v>138</v>
      </c>
      <c r="J11" s="1">
        <v>1986.271</v>
      </c>
      <c r="K11" s="1" t="s">
        <v>116</v>
      </c>
      <c r="L11" s="3">
        <f t="shared" si="0"/>
        <v>-7.7000000000000011</v>
      </c>
      <c r="M11" s="1">
        <v>0</v>
      </c>
      <c r="N11" s="1">
        <v>-441.43</v>
      </c>
      <c r="O11">
        <f t="shared" si="1"/>
        <v>-1621.6199999999958</v>
      </c>
    </row>
    <row r="12" spans="1:15" x14ac:dyDescent="0.25">
      <c r="A12" s="1">
        <v>187335682</v>
      </c>
      <c r="B12" s="2" t="s">
        <v>148</v>
      </c>
      <c r="C12" s="1" t="s">
        <v>96</v>
      </c>
      <c r="D12" s="1">
        <v>1.98</v>
      </c>
      <c r="E12" s="1" t="s">
        <v>124</v>
      </c>
      <c r="F12" s="1">
        <v>1987.221</v>
      </c>
      <c r="G12" s="1">
        <v>0</v>
      </c>
      <c r="H12" s="1">
        <v>1986.271</v>
      </c>
      <c r="I12" s="2" t="s">
        <v>138</v>
      </c>
      <c r="J12" s="1">
        <v>1986.271</v>
      </c>
      <c r="K12" s="1" t="s">
        <v>118</v>
      </c>
      <c r="L12" s="3">
        <f t="shared" si="0"/>
        <v>-13.86</v>
      </c>
      <c r="M12" s="1">
        <v>0</v>
      </c>
      <c r="N12" s="1">
        <v>188.1</v>
      </c>
      <c r="O12">
        <f t="shared" si="1"/>
        <v>-1936.2419999999993</v>
      </c>
    </row>
    <row r="13" spans="1:15" x14ac:dyDescent="0.25">
      <c r="A13" s="3">
        <v>187402902</v>
      </c>
      <c r="B13" s="4" t="s">
        <v>149</v>
      </c>
      <c r="C13" s="3" t="s">
        <v>96</v>
      </c>
      <c r="D13" s="3">
        <v>3.57</v>
      </c>
      <c r="E13" s="3" t="s">
        <v>124</v>
      </c>
      <c r="F13" s="3">
        <v>1991.76</v>
      </c>
      <c r="G13" s="3">
        <v>0</v>
      </c>
      <c r="H13" s="3">
        <v>1986.271</v>
      </c>
      <c r="I13" s="4" t="s">
        <v>138</v>
      </c>
      <c r="J13" s="3">
        <v>1986.271</v>
      </c>
      <c r="K13" s="3" t="s">
        <v>120</v>
      </c>
      <c r="L13" s="3">
        <f t="shared" si="0"/>
        <v>-24.99</v>
      </c>
      <c r="M13" s="3">
        <v>0</v>
      </c>
      <c r="N13" s="3">
        <v>1959.57</v>
      </c>
      <c r="O13">
        <f t="shared" si="1"/>
        <v>-1870.6800000000032</v>
      </c>
    </row>
    <row r="14" spans="1:15" x14ac:dyDescent="0.25">
      <c r="A14" s="3">
        <v>187417511</v>
      </c>
      <c r="B14" s="4" t="s">
        <v>150</v>
      </c>
      <c r="C14" s="3" t="s">
        <v>96</v>
      </c>
      <c r="D14" s="3">
        <v>6.43</v>
      </c>
      <c r="E14" s="3" t="s">
        <v>124</v>
      </c>
      <c r="F14" s="3">
        <v>1996.2249999999999</v>
      </c>
      <c r="G14" s="3">
        <v>0</v>
      </c>
      <c r="H14" s="3">
        <v>1986.271</v>
      </c>
      <c r="I14" s="4" t="s">
        <v>138</v>
      </c>
      <c r="J14" s="3">
        <v>1986.271</v>
      </c>
      <c r="K14" s="3" t="s">
        <v>151</v>
      </c>
      <c r="L14" s="3">
        <f t="shared" si="0"/>
        <v>-45.01</v>
      </c>
      <c r="M14" s="3">
        <v>0</v>
      </c>
      <c r="N14" s="3">
        <v>6400.43</v>
      </c>
      <c r="O14">
        <f t="shared" si="1"/>
        <v>-498.32500000005842</v>
      </c>
    </row>
    <row r="15" spans="1:15" x14ac:dyDescent="0.25">
      <c r="D15" s="10">
        <f>SUM(D2:D14)</f>
        <v>14.45</v>
      </c>
      <c r="F15" s="3">
        <v>1997</v>
      </c>
      <c r="N15" s="7">
        <f>SUM(N2:N14)</f>
        <v>5780.2400000000007</v>
      </c>
      <c r="O15" s="24">
        <f>SUM(O2:O14)</f>
        <v>-9723.1670000000522</v>
      </c>
    </row>
    <row r="17" spans="1:15" x14ac:dyDescent="0.25">
      <c r="A17" t="s">
        <v>81</v>
      </c>
      <c r="D17" s="7">
        <f>D15*400</f>
        <v>5780</v>
      </c>
      <c r="J17" s="15">
        <f>((O15/D15/100*-1)+(D17/D15/100)-F15)*-1</f>
        <v>1986.2711647058823</v>
      </c>
    </row>
    <row r="18" spans="1:15" x14ac:dyDescent="0.25">
      <c r="A18" t="s">
        <v>60</v>
      </c>
      <c r="J18" s="12">
        <f>(F14-J17)*10</f>
        <v>99.538352941176527</v>
      </c>
    </row>
    <row r="19" spans="1:15" x14ac:dyDescent="0.25">
      <c r="A19" t="s">
        <v>82</v>
      </c>
      <c r="O19" s="17">
        <f>(F2-F15)*10</f>
        <v>-567.96000000000049</v>
      </c>
    </row>
    <row r="22" spans="1:15" x14ac:dyDescent="0.25">
      <c r="A22" s="18" t="s">
        <v>121</v>
      </c>
    </row>
    <row r="23" spans="1:15" x14ac:dyDescent="0.25">
      <c r="A23" s="3">
        <v>185964341</v>
      </c>
      <c r="B23" s="4" t="s">
        <v>137</v>
      </c>
      <c r="C23" s="3" t="s">
        <v>96</v>
      </c>
      <c r="D23" s="1">
        <v>0.01</v>
      </c>
      <c r="E23" s="3" t="s">
        <v>124</v>
      </c>
      <c r="F23" s="3">
        <v>1940.204</v>
      </c>
      <c r="G23" s="3">
        <v>0.01</v>
      </c>
      <c r="H23" s="3">
        <v>1986.271</v>
      </c>
      <c r="I23" s="4" t="s">
        <v>138</v>
      </c>
      <c r="J23" s="3">
        <v>1986.271</v>
      </c>
      <c r="K23" s="3" t="s">
        <v>98</v>
      </c>
      <c r="L23" s="3">
        <f t="shared" ref="L23:L35" si="2">D23*-7</f>
        <v>-7.0000000000000007E-2</v>
      </c>
      <c r="M23" s="3">
        <v>0</v>
      </c>
      <c r="N23" s="13">
        <f>(F23-$J$38)*D23*100</f>
        <v>-42.623968992248138</v>
      </c>
      <c r="O23">
        <f>(F23-$F$36)*D23*100</f>
        <v>-56.796000000000049</v>
      </c>
    </row>
    <row r="24" spans="1:15" x14ac:dyDescent="0.25">
      <c r="A24" s="3">
        <v>185971031</v>
      </c>
      <c r="B24" s="4" t="s">
        <v>139</v>
      </c>
      <c r="C24" s="3" t="s">
        <v>96</v>
      </c>
      <c r="D24" s="3">
        <v>0.02</v>
      </c>
      <c r="E24" s="3" t="s">
        <v>124</v>
      </c>
      <c r="F24" s="3">
        <v>1944.354</v>
      </c>
      <c r="G24" s="3">
        <v>0.01</v>
      </c>
      <c r="H24" s="3">
        <v>1986.271</v>
      </c>
      <c r="I24" s="4" t="s">
        <v>138</v>
      </c>
      <c r="J24" s="3">
        <v>1986.271</v>
      </c>
      <c r="K24" s="3" t="s">
        <v>100</v>
      </c>
      <c r="L24" s="3">
        <f t="shared" si="2"/>
        <v>-0.14000000000000001</v>
      </c>
      <c r="M24" s="3">
        <v>0</v>
      </c>
      <c r="N24" s="13">
        <f t="shared" ref="N24:N35" si="3">(F24-$J$38)*D24*100</f>
        <v>-76.947937984496093</v>
      </c>
      <c r="O24">
        <f t="shared" ref="O24:O35" si="4">(F24-$F$36)*D24*100</f>
        <v>-105.29199999999992</v>
      </c>
    </row>
    <row r="25" spans="1:15" x14ac:dyDescent="0.25">
      <c r="A25" s="1">
        <v>186010114</v>
      </c>
      <c r="B25" s="2" t="s">
        <v>140</v>
      </c>
      <c r="C25" s="1" t="s">
        <v>96</v>
      </c>
      <c r="D25" s="1">
        <v>0.02</v>
      </c>
      <c r="E25" s="1" t="s">
        <v>124</v>
      </c>
      <c r="F25" s="1">
        <v>1948.39</v>
      </c>
      <c r="G25" s="1">
        <v>0.02</v>
      </c>
      <c r="H25" s="1">
        <v>1986.271</v>
      </c>
      <c r="I25" s="2" t="s">
        <v>138</v>
      </c>
      <c r="J25" s="1">
        <v>1986.271</v>
      </c>
      <c r="K25" s="1" t="s">
        <v>102</v>
      </c>
      <c r="L25" s="3">
        <f t="shared" si="2"/>
        <v>-0.14000000000000001</v>
      </c>
      <c r="M25" s="1">
        <v>0</v>
      </c>
      <c r="N25" s="13">
        <f t="shared" si="3"/>
        <v>-68.875937984495977</v>
      </c>
      <c r="O25">
        <f t="shared" si="4"/>
        <v>-97.2199999999998</v>
      </c>
    </row>
    <row r="26" spans="1:15" x14ac:dyDescent="0.25">
      <c r="A26" s="3">
        <v>186028197</v>
      </c>
      <c r="B26" s="4" t="s">
        <v>141</v>
      </c>
      <c r="C26" s="3" t="s">
        <v>96</v>
      </c>
      <c r="D26" s="1">
        <v>0.03</v>
      </c>
      <c r="E26" s="3" t="s">
        <v>124</v>
      </c>
      <c r="F26" s="3">
        <v>1952.3009999999999</v>
      </c>
      <c r="G26" s="3">
        <v>0.03</v>
      </c>
      <c r="H26" s="3">
        <v>1986.271</v>
      </c>
      <c r="I26" s="4" t="s">
        <v>138</v>
      </c>
      <c r="J26" s="3">
        <v>1986.271</v>
      </c>
      <c r="K26" s="3" t="s">
        <v>104</v>
      </c>
      <c r="L26" s="3">
        <f t="shared" si="2"/>
        <v>-0.21</v>
      </c>
      <c r="M26" s="3">
        <v>0</v>
      </c>
      <c r="N26" s="13">
        <f t="shared" si="3"/>
        <v>-91.580906976744473</v>
      </c>
      <c r="O26">
        <f t="shared" si="4"/>
        <v>-134.09700000000021</v>
      </c>
    </row>
    <row r="27" spans="1:15" x14ac:dyDescent="0.25">
      <c r="A27" s="1">
        <v>186502221</v>
      </c>
      <c r="B27" s="2" t="s">
        <v>142</v>
      </c>
      <c r="C27" s="1" t="s">
        <v>96</v>
      </c>
      <c r="D27" s="1">
        <v>0.05</v>
      </c>
      <c r="E27" s="1" t="s">
        <v>124</v>
      </c>
      <c r="F27" s="1">
        <v>1956.2919999999999</v>
      </c>
      <c r="G27" s="1">
        <v>0.06</v>
      </c>
      <c r="H27" s="1">
        <v>1986.271</v>
      </c>
      <c r="I27" s="2" t="s">
        <v>138</v>
      </c>
      <c r="J27" s="1">
        <v>1986.271</v>
      </c>
      <c r="K27" s="1" t="s">
        <v>106</v>
      </c>
      <c r="L27" s="3">
        <f t="shared" si="2"/>
        <v>-0.35000000000000003</v>
      </c>
      <c r="M27" s="1">
        <v>0</v>
      </c>
      <c r="N27" s="13">
        <f t="shared" si="3"/>
        <v>-132.67984496124089</v>
      </c>
      <c r="O27">
        <f t="shared" si="4"/>
        <v>-203.54000000000042</v>
      </c>
    </row>
    <row r="28" spans="1:15" x14ac:dyDescent="0.25">
      <c r="A28" s="3">
        <v>186660538</v>
      </c>
      <c r="B28" s="4" t="s">
        <v>143</v>
      </c>
      <c r="C28" s="3" t="s">
        <v>96</v>
      </c>
      <c r="D28" s="1">
        <v>0.08</v>
      </c>
      <c r="E28" s="3" t="s">
        <v>124</v>
      </c>
      <c r="F28" s="3">
        <v>1960.624</v>
      </c>
      <c r="G28" s="3">
        <v>0.1</v>
      </c>
      <c r="H28" s="3">
        <v>1986.271</v>
      </c>
      <c r="I28" s="4" t="s">
        <v>138</v>
      </c>
      <c r="J28" s="3">
        <v>1986.271</v>
      </c>
      <c r="K28" s="3" t="s">
        <v>108</v>
      </c>
      <c r="L28" s="3">
        <f t="shared" si="2"/>
        <v>-0.56000000000000005</v>
      </c>
      <c r="M28" s="3">
        <v>0</v>
      </c>
      <c r="N28" s="13">
        <f t="shared" si="3"/>
        <v>-177.63175193798452</v>
      </c>
      <c r="O28">
        <f t="shared" si="4"/>
        <v>-291.00799999999981</v>
      </c>
    </row>
    <row r="29" spans="1:15" x14ac:dyDescent="0.25">
      <c r="A29" s="1">
        <v>186744612</v>
      </c>
      <c r="B29" s="2" t="s">
        <v>144</v>
      </c>
      <c r="C29" s="1" t="s">
        <v>96</v>
      </c>
      <c r="D29" s="3">
        <v>0.11</v>
      </c>
      <c r="E29" s="1" t="s">
        <v>124</v>
      </c>
      <c r="F29" s="1">
        <v>1966.0440000000001</v>
      </c>
      <c r="G29" s="1">
        <v>0.19</v>
      </c>
      <c r="H29" s="1">
        <v>1986.271</v>
      </c>
      <c r="I29" s="2" t="s">
        <v>138</v>
      </c>
      <c r="J29" s="1">
        <v>1986.271</v>
      </c>
      <c r="K29" s="1" t="s">
        <v>110</v>
      </c>
      <c r="L29" s="3">
        <f t="shared" si="2"/>
        <v>-0.77</v>
      </c>
      <c r="M29" s="1">
        <v>0</v>
      </c>
      <c r="N29" s="13">
        <f t="shared" si="3"/>
        <v>-184.62365891472791</v>
      </c>
      <c r="O29">
        <f t="shared" si="4"/>
        <v>-340.51599999999894</v>
      </c>
    </row>
    <row r="30" spans="1:15" x14ac:dyDescent="0.25">
      <c r="A30" s="1">
        <v>186754364</v>
      </c>
      <c r="B30" s="2" t="s">
        <v>145</v>
      </c>
      <c r="C30" s="1" t="s">
        <v>96</v>
      </c>
      <c r="D30" s="3">
        <v>0.17</v>
      </c>
      <c r="E30" s="1" t="s">
        <v>124</v>
      </c>
      <c r="F30" s="1">
        <v>1970.5550000000001</v>
      </c>
      <c r="G30" s="1">
        <v>0.34</v>
      </c>
      <c r="H30" s="1">
        <v>1986.271</v>
      </c>
      <c r="I30" s="2" t="s">
        <v>138</v>
      </c>
      <c r="J30" s="1">
        <v>1986.271</v>
      </c>
      <c r="K30" s="1" t="s">
        <v>112</v>
      </c>
      <c r="L30" s="3">
        <f t="shared" si="2"/>
        <v>-1.1900000000000002</v>
      </c>
      <c r="M30" s="1">
        <v>0</v>
      </c>
      <c r="N30" s="13">
        <f t="shared" si="3"/>
        <v>-208.64047286821642</v>
      </c>
      <c r="O30">
        <f t="shared" si="4"/>
        <v>-449.56499999999897</v>
      </c>
    </row>
    <row r="31" spans="1:15" x14ac:dyDescent="0.25">
      <c r="A31" s="3">
        <v>186780934</v>
      </c>
      <c r="B31" s="4" t="s">
        <v>146</v>
      </c>
      <c r="C31" s="3" t="s">
        <v>96</v>
      </c>
      <c r="D31" s="3">
        <v>0.26</v>
      </c>
      <c r="E31" s="3" t="s">
        <v>124</v>
      </c>
      <c r="F31" s="3">
        <v>1974.701</v>
      </c>
      <c r="G31" s="3">
        <v>0.61</v>
      </c>
      <c r="H31" s="3">
        <v>1986.271</v>
      </c>
      <c r="I31" s="4" t="s">
        <v>138</v>
      </c>
      <c r="J31" s="3">
        <v>1986.271</v>
      </c>
      <c r="K31" s="3" t="s">
        <v>114</v>
      </c>
      <c r="L31" s="3">
        <f t="shared" si="2"/>
        <v>-1.82</v>
      </c>
      <c r="M31" s="3">
        <v>0</v>
      </c>
      <c r="N31" s="13">
        <f t="shared" si="3"/>
        <v>-211.30119379844973</v>
      </c>
      <c r="O31">
        <f t="shared" si="4"/>
        <v>-579.77399999999943</v>
      </c>
    </row>
    <row r="32" spans="1:15" x14ac:dyDescent="0.25">
      <c r="A32" s="1">
        <v>186882974</v>
      </c>
      <c r="B32" s="2" t="s">
        <v>147</v>
      </c>
      <c r="C32" s="1" t="s">
        <v>96</v>
      </c>
      <c r="D32" s="3">
        <v>0.38</v>
      </c>
      <c r="E32" s="1" t="s">
        <v>124</v>
      </c>
      <c r="F32" s="1">
        <v>1982.258</v>
      </c>
      <c r="G32" s="1">
        <v>1.1000000000000001</v>
      </c>
      <c r="H32" s="1">
        <v>1986.271</v>
      </c>
      <c r="I32" s="2" t="s">
        <v>138</v>
      </c>
      <c r="J32" s="1">
        <v>1986.271</v>
      </c>
      <c r="K32" s="1" t="s">
        <v>116</v>
      </c>
      <c r="L32" s="3">
        <f t="shared" si="2"/>
        <v>-2.66</v>
      </c>
      <c r="M32" s="1">
        <v>0</v>
      </c>
      <c r="N32" s="13">
        <f t="shared" si="3"/>
        <v>-21.658821705425908</v>
      </c>
      <c r="O32">
        <f t="shared" si="4"/>
        <v>-560.19599999999855</v>
      </c>
    </row>
    <row r="33" spans="1:15" x14ac:dyDescent="0.25">
      <c r="A33" s="1">
        <v>187335682</v>
      </c>
      <c r="B33" s="2" t="s">
        <v>148</v>
      </c>
      <c r="C33" s="1" t="s">
        <v>96</v>
      </c>
      <c r="D33" s="3">
        <v>0.57999999999999996</v>
      </c>
      <c r="E33" s="1" t="s">
        <v>124</v>
      </c>
      <c r="F33" s="1">
        <v>1987.221</v>
      </c>
      <c r="G33" s="1">
        <v>1.98</v>
      </c>
      <c r="H33" s="1">
        <v>1986.271</v>
      </c>
      <c r="I33" s="2" t="s">
        <v>138</v>
      </c>
      <c r="J33" s="1">
        <v>1986.271</v>
      </c>
      <c r="K33" s="1" t="s">
        <v>118</v>
      </c>
      <c r="L33" s="3">
        <f t="shared" si="2"/>
        <v>-4.0599999999999996</v>
      </c>
      <c r="M33" s="1">
        <v>0</v>
      </c>
      <c r="N33" s="13">
        <f t="shared" si="3"/>
        <v>254.79579844961106</v>
      </c>
      <c r="O33">
        <f t="shared" si="4"/>
        <v>-567.18199999999979</v>
      </c>
    </row>
    <row r="34" spans="1:15" x14ac:dyDescent="0.25">
      <c r="A34" s="3">
        <v>187402902</v>
      </c>
      <c r="B34" s="4" t="s">
        <v>149</v>
      </c>
      <c r="C34" s="3" t="s">
        <v>96</v>
      </c>
      <c r="D34" s="3">
        <v>0.86</v>
      </c>
      <c r="E34" s="3" t="s">
        <v>124</v>
      </c>
      <c r="F34" s="3">
        <v>1991.76</v>
      </c>
      <c r="G34" s="3">
        <v>3.57</v>
      </c>
      <c r="H34" s="3">
        <v>1986.271</v>
      </c>
      <c r="I34" s="4" t="s">
        <v>138</v>
      </c>
      <c r="J34" s="3">
        <v>1986.271</v>
      </c>
      <c r="K34" s="3" t="s">
        <v>120</v>
      </c>
      <c r="L34" s="3">
        <f t="shared" si="2"/>
        <v>-6.02</v>
      </c>
      <c r="M34" s="3">
        <v>0</v>
      </c>
      <c r="N34" s="13">
        <f t="shared" si="3"/>
        <v>768.15466666666362</v>
      </c>
      <c r="O34">
        <f t="shared" si="4"/>
        <v>-450.64000000000084</v>
      </c>
    </row>
    <row r="35" spans="1:15" x14ac:dyDescent="0.25">
      <c r="A35" s="3">
        <v>187417511</v>
      </c>
      <c r="B35" s="4" t="s">
        <v>150</v>
      </c>
      <c r="C35" s="3" t="s">
        <v>96</v>
      </c>
      <c r="D35" s="3">
        <v>1.3</v>
      </c>
      <c r="E35" s="3" t="s">
        <v>124</v>
      </c>
      <c r="F35" s="3">
        <v>1996.2249999999999</v>
      </c>
      <c r="G35" s="3">
        <v>6.43</v>
      </c>
      <c r="H35" s="3">
        <v>1986.271</v>
      </c>
      <c r="I35" s="4" t="s">
        <v>138</v>
      </c>
      <c r="J35" s="3">
        <v>1986.271</v>
      </c>
      <c r="K35" s="3" t="s">
        <v>151</v>
      </c>
      <c r="L35" s="3">
        <f t="shared" si="2"/>
        <v>-9.1</v>
      </c>
      <c r="M35" s="3">
        <v>0</v>
      </c>
      <c r="N35" s="13">
        <f t="shared" si="3"/>
        <v>1741.6140310077367</v>
      </c>
      <c r="O35">
        <f t="shared" si="4"/>
        <v>-100.75000000001182</v>
      </c>
    </row>
    <row r="36" spans="1:15" x14ac:dyDescent="0.25">
      <c r="D36" s="10">
        <f>SUM(D23:D35)</f>
        <v>3.87</v>
      </c>
      <c r="F36" s="3">
        <v>1997</v>
      </c>
      <c r="G36" s="10">
        <f>SUM(G23:G35)</f>
        <v>14.45</v>
      </c>
      <c r="N36" s="7">
        <f>SUM(N23:N35)</f>
        <v>1547.9999999999814</v>
      </c>
      <c r="O36" s="24">
        <f>SUM(O23:O35)</f>
        <v>-3936.5760000000082</v>
      </c>
    </row>
    <row r="37" spans="1:15" x14ac:dyDescent="0.25">
      <c r="D37" s="8">
        <f>D36/G36</f>
        <v>0.26782006920415224</v>
      </c>
      <c r="N37" s="8">
        <f>N36/N15</f>
        <v>0.2678089491093763</v>
      </c>
      <c r="O37" s="8">
        <f>O36/O15</f>
        <v>0.40486561631616397</v>
      </c>
    </row>
    <row r="38" spans="1:15" x14ac:dyDescent="0.25">
      <c r="A38" t="s">
        <v>81</v>
      </c>
      <c r="D38" s="7">
        <f>D36*400</f>
        <v>1548</v>
      </c>
      <c r="J38" s="15">
        <f>((O36/D36/100*-1)+(D38/D36/100)-F36)*-1</f>
        <v>1982.8279689922481</v>
      </c>
    </row>
    <row r="39" spans="1:15" x14ac:dyDescent="0.25">
      <c r="A39" t="s">
        <v>60</v>
      </c>
      <c r="J39" s="12">
        <f>(F35-J38)*10</f>
        <v>133.97031007751821</v>
      </c>
    </row>
    <row r="40" spans="1:15" x14ac:dyDescent="0.25">
      <c r="A40" t="s">
        <v>82</v>
      </c>
      <c r="O40" s="17">
        <f>(F23-F36)*10</f>
        <v>-567.96000000000049</v>
      </c>
    </row>
    <row r="43" spans="1:15" x14ac:dyDescent="0.25">
      <c r="A43" s="18" t="s">
        <v>122</v>
      </c>
    </row>
    <row r="44" spans="1:15" x14ac:dyDescent="0.25">
      <c r="A44" s="3">
        <v>185964341</v>
      </c>
      <c r="B44" s="4" t="s">
        <v>137</v>
      </c>
      <c r="C44" s="3" t="s">
        <v>96</v>
      </c>
      <c r="D44" s="1">
        <v>0.01</v>
      </c>
      <c r="E44" s="3" t="s">
        <v>124</v>
      </c>
      <c r="F44" s="3">
        <v>1940.204</v>
      </c>
      <c r="G44" s="3">
        <v>0.01</v>
      </c>
      <c r="H44" s="3">
        <v>1986.271</v>
      </c>
      <c r="I44" s="4" t="s">
        <v>138</v>
      </c>
      <c r="J44" s="3">
        <v>1986.271</v>
      </c>
      <c r="K44" s="3" t="s">
        <v>98</v>
      </c>
      <c r="L44" s="3">
        <f t="shared" ref="L44:L56" si="5">D44*-7</f>
        <v>-7.0000000000000007E-2</v>
      </c>
      <c r="M44" s="3">
        <v>0</v>
      </c>
      <c r="N44" s="13">
        <f>(F44-$J$59)*D44*100</f>
        <v>-44.039390666666577</v>
      </c>
      <c r="O44">
        <f>(F44-$F$57)*D44*100</f>
        <v>-56.796000000000049</v>
      </c>
    </row>
    <row r="45" spans="1:15" x14ac:dyDescent="0.25">
      <c r="A45" s="3">
        <v>185971031</v>
      </c>
      <c r="B45" s="4" t="s">
        <v>139</v>
      </c>
      <c r="C45" s="3" t="s">
        <v>96</v>
      </c>
      <c r="D45" s="1">
        <v>0.02</v>
      </c>
      <c r="E45" s="3" t="s">
        <v>124</v>
      </c>
      <c r="F45" s="3">
        <v>1944.354</v>
      </c>
      <c r="G45" s="3">
        <v>0.01</v>
      </c>
      <c r="H45" s="3">
        <v>1986.271</v>
      </c>
      <c r="I45" s="4" t="s">
        <v>138</v>
      </c>
      <c r="J45" s="3">
        <v>1986.271</v>
      </c>
      <c r="K45" s="3" t="s">
        <v>100</v>
      </c>
      <c r="L45" s="3">
        <f t="shared" si="5"/>
        <v>-0.14000000000000001</v>
      </c>
      <c r="M45" s="3">
        <v>0</v>
      </c>
      <c r="N45" s="13">
        <f t="shared" ref="N45:N56" si="6">(F45-$J$59)*D45*100</f>
        <v>-79.778781333332972</v>
      </c>
      <c r="O45">
        <f t="shared" ref="O45:O56" si="7">(F45-$F$57)*D45*100</f>
        <v>-105.29199999999992</v>
      </c>
    </row>
    <row r="46" spans="1:15" x14ac:dyDescent="0.25">
      <c r="A46" s="1">
        <v>186010114</v>
      </c>
      <c r="B46" s="2" t="s">
        <v>140</v>
      </c>
      <c r="C46" s="1" t="s">
        <v>96</v>
      </c>
      <c r="D46" s="1">
        <v>0.03</v>
      </c>
      <c r="E46" s="1" t="s">
        <v>124</v>
      </c>
      <c r="F46" s="1">
        <v>1948.39</v>
      </c>
      <c r="G46" s="1">
        <v>0.02</v>
      </c>
      <c r="H46" s="1">
        <v>1986.271</v>
      </c>
      <c r="I46" s="2" t="s">
        <v>138</v>
      </c>
      <c r="J46" s="1">
        <v>1986.271</v>
      </c>
      <c r="K46" s="1" t="s">
        <v>102</v>
      </c>
      <c r="L46" s="3">
        <f t="shared" si="5"/>
        <v>-0.21</v>
      </c>
      <c r="M46" s="1">
        <v>0</v>
      </c>
      <c r="N46" s="13">
        <f t="shared" si="6"/>
        <v>-107.56017199999928</v>
      </c>
      <c r="O46">
        <f t="shared" si="7"/>
        <v>-145.8299999999997</v>
      </c>
    </row>
    <row r="47" spans="1:15" x14ac:dyDescent="0.25">
      <c r="A47" s="3">
        <v>186028197</v>
      </c>
      <c r="B47" s="4" t="s">
        <v>141</v>
      </c>
      <c r="C47" s="3" t="s">
        <v>96</v>
      </c>
      <c r="D47" s="1">
        <v>0.04</v>
      </c>
      <c r="E47" s="3" t="s">
        <v>124</v>
      </c>
      <c r="F47" s="3">
        <v>1952.3009999999999</v>
      </c>
      <c r="G47" s="3">
        <v>0.03</v>
      </c>
      <c r="H47" s="3">
        <v>1986.271</v>
      </c>
      <c r="I47" s="4" t="s">
        <v>138</v>
      </c>
      <c r="J47" s="3">
        <v>1986.271</v>
      </c>
      <c r="K47" s="3" t="s">
        <v>104</v>
      </c>
      <c r="L47" s="3">
        <f t="shared" si="5"/>
        <v>-0.28000000000000003</v>
      </c>
      <c r="M47" s="3">
        <v>0</v>
      </c>
      <c r="N47" s="13">
        <f t="shared" si="6"/>
        <v>-127.76956266666639</v>
      </c>
      <c r="O47">
        <f t="shared" si="7"/>
        <v>-178.79600000000028</v>
      </c>
    </row>
    <row r="48" spans="1:15" x14ac:dyDescent="0.25">
      <c r="A48" s="1">
        <v>186502221</v>
      </c>
      <c r="B48" s="2" t="s">
        <v>142</v>
      </c>
      <c r="C48" s="1" t="s">
        <v>96</v>
      </c>
      <c r="D48" s="1">
        <v>7.0000000000000007E-2</v>
      </c>
      <c r="E48" s="1" t="s">
        <v>124</v>
      </c>
      <c r="F48" s="1">
        <v>1956.2919999999999</v>
      </c>
      <c r="G48" s="1">
        <v>0.06</v>
      </c>
      <c r="H48" s="1">
        <v>1986.271</v>
      </c>
      <c r="I48" s="2" t="s">
        <v>138</v>
      </c>
      <c r="J48" s="1">
        <v>1986.271</v>
      </c>
      <c r="K48" s="1" t="s">
        <v>106</v>
      </c>
      <c r="L48" s="3">
        <f t="shared" si="5"/>
        <v>-0.49000000000000005</v>
      </c>
      <c r="M48" s="1">
        <v>0</v>
      </c>
      <c r="N48" s="13">
        <f t="shared" si="6"/>
        <v>-195.65973466666631</v>
      </c>
      <c r="O48">
        <f t="shared" si="7"/>
        <v>-284.95600000000059</v>
      </c>
    </row>
    <row r="49" spans="1:15" x14ac:dyDescent="0.25">
      <c r="A49" s="3">
        <v>186660538</v>
      </c>
      <c r="B49" s="4" t="s">
        <v>143</v>
      </c>
      <c r="C49" s="3" t="s">
        <v>96</v>
      </c>
      <c r="D49" s="1">
        <v>0.1</v>
      </c>
      <c r="E49" s="3" t="s">
        <v>124</v>
      </c>
      <c r="F49" s="3">
        <v>1960.624</v>
      </c>
      <c r="G49" s="3">
        <v>0.1</v>
      </c>
      <c r="H49" s="3">
        <v>1986.271</v>
      </c>
      <c r="I49" s="4" t="s">
        <v>138</v>
      </c>
      <c r="J49" s="3">
        <v>1986.271</v>
      </c>
      <c r="K49" s="3" t="s">
        <v>108</v>
      </c>
      <c r="L49" s="3">
        <f t="shared" si="5"/>
        <v>-0.70000000000000007</v>
      </c>
      <c r="M49" s="3">
        <v>0</v>
      </c>
      <c r="N49" s="13">
        <f t="shared" si="6"/>
        <v>-236.19390666666504</v>
      </c>
      <c r="O49">
        <f t="shared" si="7"/>
        <v>-363.75999999999976</v>
      </c>
    </row>
    <row r="50" spans="1:15" x14ac:dyDescent="0.25">
      <c r="A50" s="1">
        <v>186744612</v>
      </c>
      <c r="B50" s="2" t="s">
        <v>144</v>
      </c>
      <c r="C50" s="1" t="s">
        <v>96</v>
      </c>
      <c r="D50" s="3">
        <v>0.17</v>
      </c>
      <c r="E50" s="1" t="s">
        <v>124</v>
      </c>
      <c r="F50" s="1">
        <v>1966.0440000000001</v>
      </c>
      <c r="G50" s="1">
        <v>0.19</v>
      </c>
      <c r="H50" s="1">
        <v>1986.271</v>
      </c>
      <c r="I50" s="2" t="s">
        <v>138</v>
      </c>
      <c r="J50" s="1">
        <v>1986.271</v>
      </c>
      <c r="K50" s="1" t="s">
        <v>110</v>
      </c>
      <c r="L50" s="3">
        <f t="shared" si="5"/>
        <v>-1.1900000000000002</v>
      </c>
      <c r="M50" s="1">
        <v>0</v>
      </c>
      <c r="N50" s="13">
        <f t="shared" si="6"/>
        <v>-309.38964133332939</v>
      </c>
      <c r="O50">
        <f t="shared" si="7"/>
        <v>-526.25199999999847</v>
      </c>
    </row>
    <row r="51" spans="1:15" x14ac:dyDescent="0.25">
      <c r="A51" s="1">
        <v>186754364</v>
      </c>
      <c r="B51" s="2" t="s">
        <v>145</v>
      </c>
      <c r="C51" s="1" t="s">
        <v>96</v>
      </c>
      <c r="D51" s="3">
        <v>0.27</v>
      </c>
      <c r="E51" s="1" t="s">
        <v>124</v>
      </c>
      <c r="F51" s="1">
        <v>1970.5550000000001</v>
      </c>
      <c r="G51" s="1">
        <v>0.34</v>
      </c>
      <c r="H51" s="1">
        <v>1986.271</v>
      </c>
      <c r="I51" s="2" t="s">
        <v>138</v>
      </c>
      <c r="J51" s="1">
        <v>1986.271</v>
      </c>
      <c r="K51" s="1" t="s">
        <v>112</v>
      </c>
      <c r="L51" s="3">
        <f t="shared" si="5"/>
        <v>-1.8900000000000001</v>
      </c>
      <c r="M51" s="1">
        <v>0</v>
      </c>
      <c r="N51" s="13">
        <f t="shared" si="6"/>
        <v>-369.58654799999454</v>
      </c>
      <c r="O51">
        <f t="shared" si="7"/>
        <v>-714.01499999999828</v>
      </c>
    </row>
    <row r="52" spans="1:15" x14ac:dyDescent="0.25">
      <c r="A52" s="3">
        <v>186780934</v>
      </c>
      <c r="B52" s="4" t="s">
        <v>146</v>
      </c>
      <c r="C52" s="3" t="s">
        <v>96</v>
      </c>
      <c r="D52" s="3">
        <v>0.43</v>
      </c>
      <c r="E52" s="3" t="s">
        <v>124</v>
      </c>
      <c r="F52" s="3">
        <v>1974.701</v>
      </c>
      <c r="G52" s="3">
        <v>0.61</v>
      </c>
      <c r="H52" s="3">
        <v>1986.271</v>
      </c>
      <c r="I52" s="4" t="s">
        <v>138</v>
      </c>
      <c r="J52" s="3">
        <v>1986.271</v>
      </c>
      <c r="K52" s="3" t="s">
        <v>114</v>
      </c>
      <c r="L52" s="3">
        <f t="shared" si="5"/>
        <v>-3.01</v>
      </c>
      <c r="M52" s="3">
        <v>0</v>
      </c>
      <c r="N52" s="13">
        <f t="shared" si="6"/>
        <v>-410.32279866665976</v>
      </c>
      <c r="O52">
        <f t="shared" si="7"/>
        <v>-958.85699999999906</v>
      </c>
    </row>
    <row r="53" spans="1:15" x14ac:dyDescent="0.25">
      <c r="A53" s="1">
        <v>186882974</v>
      </c>
      <c r="B53" s="2" t="s">
        <v>147</v>
      </c>
      <c r="C53" s="1" t="s">
        <v>96</v>
      </c>
      <c r="D53" s="3">
        <v>0.69</v>
      </c>
      <c r="E53" s="1" t="s">
        <v>124</v>
      </c>
      <c r="F53" s="1">
        <v>1982.258</v>
      </c>
      <c r="G53" s="1">
        <v>1.1000000000000001</v>
      </c>
      <c r="H53" s="1">
        <v>1986.271</v>
      </c>
      <c r="I53" s="2" t="s">
        <v>138</v>
      </c>
      <c r="J53" s="1">
        <v>1986.271</v>
      </c>
      <c r="K53" s="1" t="s">
        <v>116</v>
      </c>
      <c r="L53" s="3">
        <f t="shared" si="5"/>
        <v>-4.83</v>
      </c>
      <c r="M53" s="1">
        <v>0</v>
      </c>
      <c r="N53" s="13">
        <f t="shared" si="6"/>
        <v>-136.99195599998779</v>
      </c>
      <c r="O53">
        <f t="shared" si="7"/>
        <v>-1017.1979999999973</v>
      </c>
    </row>
    <row r="54" spans="1:15" x14ac:dyDescent="0.25">
      <c r="A54" s="1">
        <v>187335682</v>
      </c>
      <c r="B54" s="2" t="s">
        <v>148</v>
      </c>
      <c r="C54" s="1" t="s">
        <v>96</v>
      </c>
      <c r="D54" s="3">
        <v>1.1000000000000001</v>
      </c>
      <c r="E54" s="1" t="s">
        <v>124</v>
      </c>
      <c r="F54" s="1">
        <v>1987.221</v>
      </c>
      <c r="G54" s="1">
        <v>1.98</v>
      </c>
      <c r="H54" s="1">
        <v>1986.271</v>
      </c>
      <c r="I54" s="2" t="s">
        <v>138</v>
      </c>
      <c r="J54" s="1">
        <v>1986.271</v>
      </c>
      <c r="K54" s="1" t="s">
        <v>118</v>
      </c>
      <c r="L54" s="3">
        <f t="shared" si="5"/>
        <v>-7.7000000000000011</v>
      </c>
      <c r="M54" s="1">
        <v>0</v>
      </c>
      <c r="N54" s="13">
        <f t="shared" si="6"/>
        <v>327.53702666668232</v>
      </c>
      <c r="O54">
        <f t="shared" si="7"/>
        <v>-1075.6899999999996</v>
      </c>
    </row>
    <row r="55" spans="1:15" x14ac:dyDescent="0.25">
      <c r="A55" s="3">
        <v>187402902</v>
      </c>
      <c r="B55" s="4" t="s">
        <v>149</v>
      </c>
      <c r="C55" s="3" t="s">
        <v>96</v>
      </c>
      <c r="D55" s="3">
        <v>1.76</v>
      </c>
      <c r="E55" s="3" t="s">
        <v>124</v>
      </c>
      <c r="F55" s="3">
        <v>1991.76</v>
      </c>
      <c r="G55" s="3">
        <v>3.57</v>
      </c>
      <c r="H55" s="3">
        <v>1986.271</v>
      </c>
      <c r="I55" s="4" t="s">
        <v>138</v>
      </c>
      <c r="J55" s="3">
        <v>1986.271</v>
      </c>
      <c r="K55" s="3" t="s">
        <v>120</v>
      </c>
      <c r="L55" s="3">
        <f t="shared" si="5"/>
        <v>-12.32</v>
      </c>
      <c r="M55" s="3">
        <v>0</v>
      </c>
      <c r="N55" s="13">
        <f t="shared" si="6"/>
        <v>1322.9232426666895</v>
      </c>
      <c r="O55">
        <f t="shared" si="7"/>
        <v>-922.2400000000016</v>
      </c>
    </row>
    <row r="56" spans="1:15" x14ac:dyDescent="0.25">
      <c r="A56" s="3">
        <v>187417511</v>
      </c>
      <c r="B56" s="4" t="s">
        <v>150</v>
      </c>
      <c r="C56" s="3" t="s">
        <v>96</v>
      </c>
      <c r="D56" s="3">
        <v>2.81</v>
      </c>
      <c r="E56" s="3" t="s">
        <v>124</v>
      </c>
      <c r="F56" s="3">
        <v>1996.2249999999999</v>
      </c>
      <c r="G56" s="3">
        <v>6.43</v>
      </c>
      <c r="H56" s="3">
        <v>1986.271</v>
      </c>
      <c r="I56" s="4" t="s">
        <v>138</v>
      </c>
      <c r="J56" s="3">
        <v>1986.271</v>
      </c>
      <c r="K56" s="3" t="s">
        <v>151</v>
      </c>
      <c r="L56" s="3">
        <f t="shared" si="5"/>
        <v>-19.670000000000002</v>
      </c>
      <c r="M56" s="3">
        <v>0</v>
      </c>
      <c r="N56" s="13">
        <f t="shared" si="6"/>
        <v>3366.8322226666801</v>
      </c>
      <c r="O56">
        <f t="shared" si="7"/>
        <v>-217.77500000002556</v>
      </c>
    </row>
    <row r="57" spans="1:15" x14ac:dyDescent="0.25">
      <c r="D57" s="10">
        <f>SUM(D44:D56)</f>
        <v>7.5</v>
      </c>
      <c r="F57" s="3">
        <v>1997</v>
      </c>
      <c r="G57" s="10">
        <f>SUM(G44:G56)</f>
        <v>14.45</v>
      </c>
      <c r="N57" s="7">
        <f>SUM(N44:N56)</f>
        <v>3000.0000000000837</v>
      </c>
      <c r="O57" s="24">
        <f>SUM(O44:O56)</f>
        <v>-6567.4570000000203</v>
      </c>
    </row>
    <row r="58" spans="1:15" x14ac:dyDescent="0.25">
      <c r="D58" s="8">
        <f>D57/G57</f>
        <v>0.51903114186851218</v>
      </c>
      <c r="N58" s="8">
        <f>N57/N15</f>
        <v>0.51900959129726154</v>
      </c>
      <c r="O58" s="8">
        <f>O57/O15</f>
        <v>0.67544422511718505</v>
      </c>
    </row>
    <row r="59" spans="1:15" x14ac:dyDescent="0.25">
      <c r="A59" t="s">
        <v>81</v>
      </c>
      <c r="D59" s="7">
        <f>D57*400</f>
        <v>3000</v>
      </c>
      <c r="J59" s="15">
        <f>((O57/D57/100*-1)+(D59/D57/100)-F57)*-1</f>
        <v>1984.2433906666665</v>
      </c>
    </row>
    <row r="60" spans="1:15" x14ac:dyDescent="0.25">
      <c r="A60" t="s">
        <v>60</v>
      </c>
      <c r="J60" s="12">
        <f>(F56-J59)*10</f>
        <v>119.81609333333381</v>
      </c>
    </row>
    <row r="61" spans="1:15" x14ac:dyDescent="0.25">
      <c r="A61" t="s">
        <v>82</v>
      </c>
      <c r="O61" s="17">
        <f>(F44-F57)*10</f>
        <v>-567.96000000000049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A37" workbookViewId="0">
      <selection activeCell="D44" sqref="D44:D56"/>
    </sheetView>
  </sheetViews>
  <sheetFormatPr defaultRowHeight="15" x14ac:dyDescent="0.25"/>
  <sheetData>
    <row r="1" spans="1:15" x14ac:dyDescent="0.25">
      <c r="A1" s="18" t="s">
        <v>95</v>
      </c>
    </row>
    <row r="2" spans="1:15" x14ac:dyDescent="0.25">
      <c r="A2" s="1">
        <v>185371317</v>
      </c>
      <c r="B2" s="2" t="s">
        <v>152</v>
      </c>
      <c r="C2" s="1" t="s">
        <v>96</v>
      </c>
      <c r="D2" s="1">
        <v>0.01</v>
      </c>
      <c r="E2" s="1" t="s">
        <v>124</v>
      </c>
      <c r="F2" s="1">
        <v>1919.3</v>
      </c>
      <c r="G2" s="1">
        <v>0</v>
      </c>
      <c r="H2" s="1">
        <v>1953.5160000000001</v>
      </c>
      <c r="I2" s="2" t="s">
        <v>153</v>
      </c>
      <c r="J2" s="1">
        <v>1953.5160000000001</v>
      </c>
      <c r="K2" s="1" t="s">
        <v>98</v>
      </c>
      <c r="L2" s="3">
        <f t="shared" ref="L2:L14" si="0">D2*-7</f>
        <v>-7.0000000000000007E-2</v>
      </c>
      <c r="M2" s="1">
        <v>0</v>
      </c>
      <c r="N2" s="1">
        <v>-34.22</v>
      </c>
      <c r="O2">
        <f>(F2-$F$15)*D2*100</f>
        <v>-43.400000000000091</v>
      </c>
    </row>
    <row r="3" spans="1:15" x14ac:dyDescent="0.25">
      <c r="A3" s="1">
        <v>185391127</v>
      </c>
      <c r="B3" s="2" t="s">
        <v>154</v>
      </c>
      <c r="C3" s="1" t="s">
        <v>96</v>
      </c>
      <c r="D3" s="1">
        <v>0.01</v>
      </c>
      <c r="E3" s="1" t="s">
        <v>124</v>
      </c>
      <c r="F3" s="1">
        <v>1922.5309999999999</v>
      </c>
      <c r="G3" s="3">
        <v>0</v>
      </c>
      <c r="H3" s="1">
        <v>1953.5160000000001</v>
      </c>
      <c r="I3" s="2" t="s">
        <v>153</v>
      </c>
      <c r="J3" s="1">
        <v>1953.5160000000001</v>
      </c>
      <c r="K3" s="1" t="s">
        <v>100</v>
      </c>
      <c r="L3" s="3">
        <f t="shared" si="0"/>
        <v>-7.0000000000000007E-2</v>
      </c>
      <c r="M3" s="1">
        <v>0</v>
      </c>
      <c r="N3" s="1">
        <v>-30.99</v>
      </c>
      <c r="O3">
        <f t="shared" ref="O3:O14" si="1">(F3-$F$15)*D3*100</f>
        <v>-40.169000000000096</v>
      </c>
    </row>
    <row r="4" spans="1:15" x14ac:dyDescent="0.25">
      <c r="A4" s="1">
        <v>185434747</v>
      </c>
      <c r="B4" s="2" t="s">
        <v>155</v>
      </c>
      <c r="C4" s="1" t="s">
        <v>96</v>
      </c>
      <c r="D4" s="1">
        <v>0.02</v>
      </c>
      <c r="E4" s="1" t="s">
        <v>124</v>
      </c>
      <c r="F4" s="1">
        <v>1925.577</v>
      </c>
      <c r="G4" s="1">
        <v>0</v>
      </c>
      <c r="H4" s="1">
        <v>1953.5160000000001</v>
      </c>
      <c r="I4" s="2" t="s">
        <v>153</v>
      </c>
      <c r="J4" s="1">
        <v>1953.5160000000001</v>
      </c>
      <c r="K4" s="1" t="s">
        <v>102</v>
      </c>
      <c r="L4" s="3">
        <f t="shared" si="0"/>
        <v>-0.14000000000000001</v>
      </c>
      <c r="M4" s="1">
        <v>0</v>
      </c>
      <c r="N4" s="1">
        <v>-55.88</v>
      </c>
      <c r="O4">
        <f t="shared" si="1"/>
        <v>-74.246000000000095</v>
      </c>
    </row>
    <row r="5" spans="1:15" x14ac:dyDescent="0.25">
      <c r="A5" s="1">
        <v>185481923</v>
      </c>
      <c r="B5" s="2" t="s">
        <v>156</v>
      </c>
      <c r="C5" s="1" t="s">
        <v>96</v>
      </c>
      <c r="D5" s="1">
        <v>0.03</v>
      </c>
      <c r="E5" s="1" t="s">
        <v>124</v>
      </c>
      <c r="F5" s="1">
        <v>1928.7909999999999</v>
      </c>
      <c r="G5" s="1">
        <v>0</v>
      </c>
      <c r="H5" s="1">
        <v>1953.5160000000001</v>
      </c>
      <c r="I5" s="2" t="s">
        <v>153</v>
      </c>
      <c r="J5" s="1">
        <v>1953.5160000000001</v>
      </c>
      <c r="K5" s="1" t="s">
        <v>104</v>
      </c>
      <c r="L5" s="3">
        <f t="shared" si="0"/>
        <v>-0.21</v>
      </c>
      <c r="M5" s="1">
        <v>0</v>
      </c>
      <c r="N5" s="1">
        <v>-74.180000000000007</v>
      </c>
      <c r="O5">
        <f t="shared" si="1"/>
        <v>-101.72700000000032</v>
      </c>
    </row>
    <row r="6" spans="1:15" x14ac:dyDescent="0.25">
      <c r="A6" s="1">
        <v>185489624</v>
      </c>
      <c r="B6" s="2" t="s">
        <v>157</v>
      </c>
      <c r="C6" s="1" t="s">
        <v>96</v>
      </c>
      <c r="D6" s="1">
        <v>0.06</v>
      </c>
      <c r="E6" s="1" t="s">
        <v>124</v>
      </c>
      <c r="F6" s="1">
        <v>1932.431</v>
      </c>
      <c r="G6" s="3">
        <v>0</v>
      </c>
      <c r="H6" s="1">
        <v>1953.5160000000001</v>
      </c>
      <c r="I6" s="2" t="s">
        <v>153</v>
      </c>
      <c r="J6" s="1">
        <v>1953.5160000000001</v>
      </c>
      <c r="K6" s="1" t="s">
        <v>106</v>
      </c>
      <c r="L6" s="3">
        <f t="shared" si="0"/>
        <v>-0.42</v>
      </c>
      <c r="M6" s="1">
        <v>0</v>
      </c>
      <c r="N6" s="1">
        <v>-126.51</v>
      </c>
      <c r="O6">
        <f t="shared" si="1"/>
        <v>-181.61400000000003</v>
      </c>
    </row>
    <row r="7" spans="1:15" x14ac:dyDescent="0.25">
      <c r="A7" s="1">
        <v>185491793</v>
      </c>
      <c r="B7" s="2" t="s">
        <v>158</v>
      </c>
      <c r="C7" s="1" t="s">
        <v>96</v>
      </c>
      <c r="D7" s="1">
        <v>0.1</v>
      </c>
      <c r="E7" s="1" t="s">
        <v>124</v>
      </c>
      <c r="F7" s="1">
        <v>1936.7180000000001</v>
      </c>
      <c r="G7" s="1">
        <v>0</v>
      </c>
      <c r="H7" s="1">
        <v>1953.5160000000001</v>
      </c>
      <c r="I7" s="2" t="s">
        <v>153</v>
      </c>
      <c r="J7" s="1">
        <v>1953.5160000000001</v>
      </c>
      <c r="K7" s="1" t="s">
        <v>108</v>
      </c>
      <c r="L7" s="3">
        <f t="shared" si="0"/>
        <v>-0.70000000000000007</v>
      </c>
      <c r="M7" s="1">
        <v>0</v>
      </c>
      <c r="N7" s="1">
        <v>-167.98</v>
      </c>
      <c r="O7">
        <f t="shared" si="1"/>
        <v>-259.81999999999971</v>
      </c>
    </row>
    <row r="8" spans="1:15" x14ac:dyDescent="0.25">
      <c r="A8" s="3">
        <v>185504330</v>
      </c>
      <c r="B8" s="4" t="s">
        <v>159</v>
      </c>
      <c r="C8" s="3" t="s">
        <v>96</v>
      </c>
      <c r="D8" s="3">
        <v>0.19</v>
      </c>
      <c r="E8" s="3" t="s">
        <v>124</v>
      </c>
      <c r="F8" s="3">
        <v>1940.009</v>
      </c>
      <c r="G8" s="3">
        <v>0</v>
      </c>
      <c r="H8" s="3">
        <v>1953.5160000000001</v>
      </c>
      <c r="I8" s="4" t="s">
        <v>153</v>
      </c>
      <c r="J8" s="3">
        <v>1953.5160000000001</v>
      </c>
      <c r="K8" s="3" t="s">
        <v>110</v>
      </c>
      <c r="L8" s="3">
        <f t="shared" si="0"/>
        <v>-1.33</v>
      </c>
      <c r="M8" s="3">
        <v>0</v>
      </c>
      <c r="N8" s="3">
        <v>-256.63</v>
      </c>
      <c r="O8">
        <f t="shared" si="1"/>
        <v>-431.12900000000059</v>
      </c>
    </row>
    <row r="9" spans="1:15" x14ac:dyDescent="0.25">
      <c r="A9" s="3">
        <v>185719498</v>
      </c>
      <c r="B9" s="4" t="s">
        <v>160</v>
      </c>
      <c r="C9" s="3" t="s">
        <v>96</v>
      </c>
      <c r="D9" s="3">
        <v>0.34</v>
      </c>
      <c r="E9" s="3" t="s">
        <v>124</v>
      </c>
      <c r="F9" s="3">
        <v>1943.7550000000001</v>
      </c>
      <c r="G9" s="1">
        <v>0</v>
      </c>
      <c r="H9" s="3">
        <v>1953.5160000000001</v>
      </c>
      <c r="I9" s="4" t="s">
        <v>153</v>
      </c>
      <c r="J9" s="3">
        <v>1953.5160000000001</v>
      </c>
      <c r="K9" s="3" t="s">
        <v>112</v>
      </c>
      <c r="L9" s="3">
        <f t="shared" si="0"/>
        <v>-2.3800000000000003</v>
      </c>
      <c r="M9" s="3">
        <v>0</v>
      </c>
      <c r="N9" s="3">
        <v>-331.87</v>
      </c>
      <c r="O9">
        <f t="shared" si="1"/>
        <v>-644.12999999999784</v>
      </c>
    </row>
    <row r="10" spans="1:15" x14ac:dyDescent="0.25">
      <c r="A10" s="3">
        <v>185779571</v>
      </c>
      <c r="B10" s="4" t="s">
        <v>161</v>
      </c>
      <c r="C10" s="3" t="s">
        <v>96</v>
      </c>
      <c r="D10" s="3">
        <v>0.61</v>
      </c>
      <c r="E10" s="3" t="s">
        <v>124</v>
      </c>
      <c r="F10" s="3">
        <v>1946.819</v>
      </c>
      <c r="G10" s="3">
        <v>0</v>
      </c>
      <c r="H10" s="3">
        <v>1953.5160000000001</v>
      </c>
      <c r="I10" s="4" t="s">
        <v>153</v>
      </c>
      <c r="J10" s="3">
        <v>1953.5160000000001</v>
      </c>
      <c r="K10" s="3" t="s">
        <v>114</v>
      </c>
      <c r="L10" s="3">
        <f t="shared" si="0"/>
        <v>-4.2699999999999996</v>
      </c>
      <c r="M10" s="3">
        <v>0</v>
      </c>
      <c r="N10" s="3">
        <v>-408.52</v>
      </c>
      <c r="O10">
        <f t="shared" si="1"/>
        <v>-968.7410000000051</v>
      </c>
    </row>
    <row r="11" spans="1:15" x14ac:dyDescent="0.25">
      <c r="A11" s="1">
        <v>185814668</v>
      </c>
      <c r="B11" s="2" t="s">
        <v>162</v>
      </c>
      <c r="C11" s="1" t="s">
        <v>96</v>
      </c>
      <c r="D11" s="1">
        <v>1.1000000000000001</v>
      </c>
      <c r="E11" s="1" t="s">
        <v>124</v>
      </c>
      <c r="F11" s="1">
        <v>1949.9190000000001</v>
      </c>
      <c r="G11" s="1">
        <v>0</v>
      </c>
      <c r="H11" s="1">
        <v>1953.5160000000001</v>
      </c>
      <c r="I11" s="2" t="s">
        <v>153</v>
      </c>
      <c r="J11" s="1">
        <v>1953.5160000000001</v>
      </c>
      <c r="K11" s="1" t="s">
        <v>116</v>
      </c>
      <c r="L11" s="3">
        <f t="shared" si="0"/>
        <v>-7.7000000000000011</v>
      </c>
      <c r="M11" s="1">
        <v>0</v>
      </c>
      <c r="N11" s="1">
        <v>-395.67</v>
      </c>
      <c r="O11">
        <f t="shared" si="1"/>
        <v>-1405.9099999999946</v>
      </c>
    </row>
    <row r="12" spans="1:15" x14ac:dyDescent="0.25">
      <c r="A12" s="1">
        <v>185864441</v>
      </c>
      <c r="B12" s="2" t="s">
        <v>163</v>
      </c>
      <c r="C12" s="1" t="s">
        <v>96</v>
      </c>
      <c r="D12" s="1">
        <v>1.98</v>
      </c>
      <c r="E12" s="1" t="s">
        <v>124</v>
      </c>
      <c r="F12" s="1">
        <v>1953.02</v>
      </c>
      <c r="G12" s="3">
        <v>0</v>
      </c>
      <c r="H12" s="1">
        <v>1953.5160000000001</v>
      </c>
      <c r="I12" s="2" t="s">
        <v>153</v>
      </c>
      <c r="J12" s="1">
        <v>1953.5160000000001</v>
      </c>
      <c r="K12" s="1" t="s">
        <v>118</v>
      </c>
      <c r="L12" s="3">
        <f t="shared" si="0"/>
        <v>-13.86</v>
      </c>
      <c r="M12" s="1">
        <v>0</v>
      </c>
      <c r="N12" s="1">
        <v>-98.21</v>
      </c>
      <c r="O12">
        <f t="shared" si="1"/>
        <v>-1916.6400000000128</v>
      </c>
    </row>
    <row r="13" spans="1:15" x14ac:dyDescent="0.25">
      <c r="A13" s="3">
        <v>185871445</v>
      </c>
      <c r="B13" s="4" t="s">
        <v>164</v>
      </c>
      <c r="C13" s="3" t="s">
        <v>96</v>
      </c>
      <c r="D13" s="3">
        <v>3.57</v>
      </c>
      <c r="E13" s="3" t="s">
        <v>124</v>
      </c>
      <c r="F13" s="3">
        <v>1957.579</v>
      </c>
      <c r="G13" s="1">
        <v>0</v>
      </c>
      <c r="H13" s="3">
        <v>1953.5160000000001</v>
      </c>
      <c r="I13" s="4" t="s">
        <v>153</v>
      </c>
      <c r="J13" s="3">
        <v>1953.5160000000001</v>
      </c>
      <c r="K13" s="3" t="s">
        <v>120</v>
      </c>
      <c r="L13" s="3">
        <f t="shared" si="0"/>
        <v>-24.99</v>
      </c>
      <c r="M13" s="3">
        <v>0</v>
      </c>
      <c r="N13" s="3">
        <v>1450.49</v>
      </c>
      <c r="O13">
        <f t="shared" si="1"/>
        <v>-1828.1970000000335</v>
      </c>
    </row>
    <row r="14" spans="1:15" x14ac:dyDescent="0.25">
      <c r="A14" s="1">
        <v>185880100</v>
      </c>
      <c r="B14" s="2" t="s">
        <v>165</v>
      </c>
      <c r="C14" s="1" t="s">
        <v>96</v>
      </c>
      <c r="D14" s="1">
        <v>6.43</v>
      </c>
      <c r="E14" s="1" t="s">
        <v>124</v>
      </c>
      <c r="F14" s="1">
        <v>1961.0820000000001</v>
      </c>
      <c r="G14" s="3">
        <v>0</v>
      </c>
      <c r="H14" s="1">
        <v>1953.5160000000001</v>
      </c>
      <c r="I14" s="2" t="s">
        <v>153</v>
      </c>
      <c r="J14" s="1">
        <v>1953.5160000000001</v>
      </c>
      <c r="K14" s="1" t="s">
        <v>151</v>
      </c>
      <c r="L14" s="3">
        <f t="shared" si="0"/>
        <v>-45.01</v>
      </c>
      <c r="M14" s="1">
        <v>0</v>
      </c>
      <c r="N14" s="1">
        <v>4864.9399999999996</v>
      </c>
      <c r="O14">
        <f t="shared" si="1"/>
        <v>-1040.3739999999602</v>
      </c>
    </row>
    <row r="15" spans="1:15" x14ac:dyDescent="0.25">
      <c r="D15" s="10">
        <f>SUM(D2:D14)</f>
        <v>14.45</v>
      </c>
      <c r="F15" s="1">
        <v>1962.7</v>
      </c>
      <c r="N15" s="16">
        <f>SUM(N2:N14)</f>
        <v>4334.7699999999995</v>
      </c>
      <c r="O15" s="25">
        <f>SUM(O2:O14)</f>
        <v>-8936.0970000000052</v>
      </c>
    </row>
    <row r="16" spans="1:15" x14ac:dyDescent="0.25">
      <c r="D16" s="8"/>
    </row>
    <row r="17" spans="1:15" x14ac:dyDescent="0.25">
      <c r="A17" t="s">
        <v>81</v>
      </c>
      <c r="D17" s="7">
        <f>D15*300</f>
        <v>4335</v>
      </c>
      <c r="J17" s="15">
        <f>((O15/D15/100*-1)+(D17/D15/100)-F15)*-1</f>
        <v>1953.5158498269896</v>
      </c>
    </row>
    <row r="18" spans="1:15" x14ac:dyDescent="0.25">
      <c r="A18" t="s">
        <v>60</v>
      </c>
      <c r="J18" s="12">
        <f>(F14-J17)*10</f>
        <v>75.661501730105556</v>
      </c>
    </row>
    <row r="19" spans="1:15" x14ac:dyDescent="0.25">
      <c r="A19" t="s">
        <v>82</v>
      </c>
      <c r="O19" s="17">
        <f>(F2-F15)*10</f>
        <v>-434.00000000000091</v>
      </c>
    </row>
    <row r="22" spans="1:15" x14ac:dyDescent="0.25">
      <c r="A22" s="18" t="s">
        <v>121</v>
      </c>
    </row>
    <row r="23" spans="1:15" x14ac:dyDescent="0.25">
      <c r="A23" s="1">
        <v>185371317</v>
      </c>
      <c r="B23" s="2" t="s">
        <v>152</v>
      </c>
      <c r="C23" s="1" t="s">
        <v>96</v>
      </c>
      <c r="D23" s="1">
        <v>0.01</v>
      </c>
      <c r="E23" s="1" t="s">
        <v>124</v>
      </c>
      <c r="F23" s="1">
        <v>1919.3</v>
      </c>
      <c r="G23" s="1">
        <v>0.01</v>
      </c>
      <c r="H23" s="1">
        <v>1953.5160000000001</v>
      </c>
      <c r="I23" s="2" t="s">
        <v>153</v>
      </c>
      <c r="J23" s="1">
        <v>1953.5160000000001</v>
      </c>
      <c r="K23" s="1" t="s">
        <v>98</v>
      </c>
      <c r="L23" s="3">
        <f t="shared" ref="L23:L35" si="2">D23*-7</f>
        <v>-7.0000000000000007E-2</v>
      </c>
      <c r="M23" s="1">
        <v>0</v>
      </c>
      <c r="N23" s="13">
        <f>(F23-$J$38)*D23*100</f>
        <v>-31.766025839793429</v>
      </c>
      <c r="O23">
        <f>(F23-$F$36)*D23*100</f>
        <v>-43.400000000000091</v>
      </c>
    </row>
    <row r="24" spans="1:15" x14ac:dyDescent="0.25">
      <c r="A24" s="1">
        <v>185391127</v>
      </c>
      <c r="B24" s="2" t="s">
        <v>154</v>
      </c>
      <c r="C24" s="1" t="s">
        <v>96</v>
      </c>
      <c r="D24" s="3">
        <v>0.02</v>
      </c>
      <c r="E24" s="1" t="s">
        <v>124</v>
      </c>
      <c r="F24" s="1">
        <v>1922.5309999999999</v>
      </c>
      <c r="G24" s="1">
        <v>0.01</v>
      </c>
      <c r="H24" s="1">
        <v>1953.5160000000001</v>
      </c>
      <c r="I24" s="2" t="s">
        <v>153</v>
      </c>
      <c r="J24" s="1">
        <v>1953.5160000000001</v>
      </c>
      <c r="K24" s="1" t="s">
        <v>100</v>
      </c>
      <c r="L24" s="3">
        <f t="shared" si="2"/>
        <v>-0.14000000000000001</v>
      </c>
      <c r="M24" s="1">
        <v>0</v>
      </c>
      <c r="N24" s="13">
        <f t="shared" ref="N24:N35" si="3">(F24-$J$38)*D24*100</f>
        <v>-57.070051679586861</v>
      </c>
      <c r="O24">
        <f t="shared" ref="O24:O35" si="4">(F24-$F$36)*D24*100</f>
        <v>-80.338000000000193</v>
      </c>
    </row>
    <row r="25" spans="1:15" x14ac:dyDescent="0.25">
      <c r="A25" s="1">
        <v>185434747</v>
      </c>
      <c r="B25" s="2" t="s">
        <v>155</v>
      </c>
      <c r="C25" s="1" t="s">
        <v>96</v>
      </c>
      <c r="D25" s="1">
        <v>0.02</v>
      </c>
      <c r="E25" s="1" t="s">
        <v>124</v>
      </c>
      <c r="F25" s="1">
        <v>1925.577</v>
      </c>
      <c r="G25" s="1">
        <v>0.02</v>
      </c>
      <c r="H25" s="1">
        <v>1953.5160000000001</v>
      </c>
      <c r="I25" s="2" t="s">
        <v>153</v>
      </c>
      <c r="J25" s="1">
        <v>1953.5160000000001</v>
      </c>
      <c r="K25" s="1" t="s">
        <v>102</v>
      </c>
      <c r="L25" s="3">
        <f t="shared" si="2"/>
        <v>-0.14000000000000001</v>
      </c>
      <c r="M25" s="1">
        <v>0</v>
      </c>
      <c r="N25" s="13">
        <f t="shared" si="3"/>
        <v>-50.97805167958677</v>
      </c>
      <c r="O25">
        <f t="shared" si="4"/>
        <v>-74.246000000000095</v>
      </c>
    </row>
    <row r="26" spans="1:15" x14ac:dyDescent="0.25">
      <c r="A26" s="1">
        <v>185481923</v>
      </c>
      <c r="B26" s="2" t="s">
        <v>156</v>
      </c>
      <c r="C26" s="1" t="s">
        <v>96</v>
      </c>
      <c r="D26" s="1">
        <v>0.03</v>
      </c>
      <c r="E26" s="1" t="s">
        <v>124</v>
      </c>
      <c r="F26" s="1">
        <v>1928.7909999999999</v>
      </c>
      <c r="G26" s="1">
        <v>0.03</v>
      </c>
      <c r="H26" s="1">
        <v>1953.5160000000001</v>
      </c>
      <c r="I26" s="2" t="s">
        <v>153</v>
      </c>
      <c r="J26" s="1">
        <v>1953.5160000000001</v>
      </c>
      <c r="K26" s="1" t="s">
        <v>104</v>
      </c>
      <c r="L26" s="3">
        <f t="shared" si="2"/>
        <v>-0.21</v>
      </c>
      <c r="M26" s="1">
        <v>0</v>
      </c>
      <c r="N26" s="13">
        <f t="shared" si="3"/>
        <v>-66.825077519380329</v>
      </c>
      <c r="O26">
        <f t="shared" si="4"/>
        <v>-101.72700000000032</v>
      </c>
    </row>
    <row r="27" spans="1:15" x14ac:dyDescent="0.25">
      <c r="A27" s="1">
        <v>185489624</v>
      </c>
      <c r="B27" s="2" t="s">
        <v>157</v>
      </c>
      <c r="C27" s="1" t="s">
        <v>96</v>
      </c>
      <c r="D27" s="1">
        <v>0.05</v>
      </c>
      <c r="E27" s="1" t="s">
        <v>124</v>
      </c>
      <c r="F27" s="1">
        <v>1932.431</v>
      </c>
      <c r="G27" s="1">
        <v>0.06</v>
      </c>
      <c r="H27" s="1">
        <v>1953.5160000000001</v>
      </c>
      <c r="I27" s="2" t="s">
        <v>153</v>
      </c>
      <c r="J27" s="1">
        <v>1953.5160000000001</v>
      </c>
      <c r="K27" s="1" t="s">
        <v>106</v>
      </c>
      <c r="L27" s="3">
        <f t="shared" si="2"/>
        <v>-0.35000000000000003</v>
      </c>
      <c r="M27" s="1">
        <v>0</v>
      </c>
      <c r="N27" s="13">
        <f t="shared" si="3"/>
        <v>-93.175129198966715</v>
      </c>
      <c r="O27">
        <f t="shared" si="4"/>
        <v>-151.34500000000003</v>
      </c>
    </row>
    <row r="28" spans="1:15" x14ac:dyDescent="0.25">
      <c r="A28" s="1">
        <v>185491793</v>
      </c>
      <c r="B28" s="2" t="s">
        <v>158</v>
      </c>
      <c r="C28" s="1" t="s">
        <v>96</v>
      </c>
      <c r="D28" s="1">
        <v>0.08</v>
      </c>
      <c r="E28" s="1" t="s">
        <v>124</v>
      </c>
      <c r="F28" s="1">
        <v>1936.7180000000001</v>
      </c>
      <c r="G28" s="1">
        <v>0.1</v>
      </c>
      <c r="H28" s="1">
        <v>1953.5160000000001</v>
      </c>
      <c r="I28" s="2" t="s">
        <v>153</v>
      </c>
      <c r="J28" s="1">
        <v>1953.5160000000001</v>
      </c>
      <c r="K28" s="1" t="s">
        <v>108</v>
      </c>
      <c r="L28" s="3">
        <f t="shared" si="2"/>
        <v>-0.56000000000000005</v>
      </c>
      <c r="M28" s="1">
        <v>0</v>
      </c>
      <c r="N28" s="13">
        <f t="shared" si="3"/>
        <v>-114.78420671834645</v>
      </c>
      <c r="O28">
        <f t="shared" si="4"/>
        <v>-207.85599999999977</v>
      </c>
    </row>
    <row r="29" spans="1:15" x14ac:dyDescent="0.25">
      <c r="A29" s="3">
        <v>185504330</v>
      </c>
      <c r="B29" s="4" t="s">
        <v>159</v>
      </c>
      <c r="C29" s="3" t="s">
        <v>96</v>
      </c>
      <c r="D29" s="3">
        <v>0.11</v>
      </c>
      <c r="E29" s="3" t="s">
        <v>124</v>
      </c>
      <c r="F29" s="3">
        <v>1940.009</v>
      </c>
      <c r="G29" s="3">
        <v>0.19</v>
      </c>
      <c r="H29" s="3">
        <v>1953.5160000000001</v>
      </c>
      <c r="I29" s="4" t="s">
        <v>153</v>
      </c>
      <c r="J29" s="3">
        <v>1953.5160000000001</v>
      </c>
      <c r="K29" s="3" t="s">
        <v>110</v>
      </c>
      <c r="L29" s="3">
        <f t="shared" si="2"/>
        <v>-0.77</v>
      </c>
      <c r="M29" s="3">
        <v>0</v>
      </c>
      <c r="N29" s="13">
        <f t="shared" si="3"/>
        <v>-121.62728423772707</v>
      </c>
      <c r="O29">
        <f t="shared" si="4"/>
        <v>-249.60100000000037</v>
      </c>
    </row>
    <row r="30" spans="1:15" x14ac:dyDescent="0.25">
      <c r="A30" s="3">
        <v>185719498</v>
      </c>
      <c r="B30" s="4" t="s">
        <v>160</v>
      </c>
      <c r="C30" s="3" t="s">
        <v>96</v>
      </c>
      <c r="D30" s="3">
        <v>0.17</v>
      </c>
      <c r="E30" s="3" t="s">
        <v>124</v>
      </c>
      <c r="F30" s="3">
        <v>1943.7550000000001</v>
      </c>
      <c r="G30" s="3">
        <v>0.34</v>
      </c>
      <c r="H30" s="3">
        <v>1953.5160000000001</v>
      </c>
      <c r="I30" s="4" t="s">
        <v>153</v>
      </c>
      <c r="J30" s="3">
        <v>1953.5160000000001</v>
      </c>
      <c r="K30" s="3" t="s">
        <v>112</v>
      </c>
      <c r="L30" s="3">
        <f t="shared" si="2"/>
        <v>-1.1900000000000002</v>
      </c>
      <c r="M30" s="3">
        <v>0</v>
      </c>
      <c r="N30" s="13">
        <f t="shared" si="3"/>
        <v>-124.28743927648567</v>
      </c>
      <c r="O30">
        <f t="shared" si="4"/>
        <v>-322.06499999999892</v>
      </c>
    </row>
    <row r="31" spans="1:15" x14ac:dyDescent="0.25">
      <c r="A31" s="3">
        <v>185779571</v>
      </c>
      <c r="B31" s="4" t="s">
        <v>161</v>
      </c>
      <c r="C31" s="3" t="s">
        <v>96</v>
      </c>
      <c r="D31" s="3">
        <v>0.26</v>
      </c>
      <c r="E31" s="3" t="s">
        <v>124</v>
      </c>
      <c r="F31" s="3">
        <v>1946.819</v>
      </c>
      <c r="G31" s="3">
        <v>0.61</v>
      </c>
      <c r="H31" s="3">
        <v>1953.5160000000001</v>
      </c>
      <c r="I31" s="4" t="s">
        <v>153</v>
      </c>
      <c r="J31" s="3">
        <v>1953.5160000000001</v>
      </c>
      <c r="K31" s="3" t="s">
        <v>114</v>
      </c>
      <c r="L31" s="3">
        <f t="shared" si="2"/>
        <v>-1.82</v>
      </c>
      <c r="M31" s="3">
        <v>0</v>
      </c>
      <c r="N31" s="13">
        <f t="shared" si="3"/>
        <v>-110.422671834629</v>
      </c>
      <c r="O31">
        <f t="shared" si="4"/>
        <v>-412.90600000000222</v>
      </c>
    </row>
    <row r="32" spans="1:15" x14ac:dyDescent="0.25">
      <c r="A32" s="1">
        <v>185814668</v>
      </c>
      <c r="B32" s="2" t="s">
        <v>162</v>
      </c>
      <c r="C32" s="1" t="s">
        <v>96</v>
      </c>
      <c r="D32" s="3">
        <v>0.38</v>
      </c>
      <c r="E32" s="1" t="s">
        <v>124</v>
      </c>
      <c r="F32" s="1">
        <v>1949.9190000000001</v>
      </c>
      <c r="G32" s="1">
        <v>1.1000000000000001</v>
      </c>
      <c r="H32" s="1">
        <v>1953.5160000000001</v>
      </c>
      <c r="I32" s="2" t="s">
        <v>153</v>
      </c>
      <c r="J32" s="1">
        <v>1953.5160000000001</v>
      </c>
      <c r="K32" s="1" t="s">
        <v>116</v>
      </c>
      <c r="L32" s="3">
        <f t="shared" si="2"/>
        <v>-2.66</v>
      </c>
      <c r="M32" s="1">
        <v>0</v>
      </c>
      <c r="N32" s="13">
        <f t="shared" si="3"/>
        <v>-43.586981912144893</v>
      </c>
      <c r="O32">
        <f t="shared" si="4"/>
        <v>-485.67799999999812</v>
      </c>
    </row>
    <row r="33" spans="1:15" x14ac:dyDescent="0.25">
      <c r="A33" s="1">
        <v>185864441</v>
      </c>
      <c r="B33" s="2" t="s">
        <v>163</v>
      </c>
      <c r="C33" s="1" t="s">
        <v>96</v>
      </c>
      <c r="D33" s="3">
        <v>0.57999999999999996</v>
      </c>
      <c r="E33" s="1" t="s">
        <v>124</v>
      </c>
      <c r="F33" s="1">
        <v>1953.02</v>
      </c>
      <c r="G33" s="1">
        <v>1.98</v>
      </c>
      <c r="H33" s="1">
        <v>1953.5160000000001</v>
      </c>
      <c r="I33" s="2" t="s">
        <v>153</v>
      </c>
      <c r="J33" s="1">
        <v>1953.5160000000001</v>
      </c>
      <c r="K33" s="1" t="s">
        <v>118</v>
      </c>
      <c r="L33" s="3">
        <f t="shared" si="2"/>
        <v>-4.0599999999999996</v>
      </c>
      <c r="M33" s="1">
        <v>0</v>
      </c>
      <c r="N33" s="13">
        <f t="shared" si="3"/>
        <v>113.33050129198273</v>
      </c>
      <c r="O33">
        <f t="shared" si="4"/>
        <v>-561.44000000000358</v>
      </c>
    </row>
    <row r="34" spans="1:15" x14ac:dyDescent="0.25">
      <c r="A34" s="3">
        <v>185871445</v>
      </c>
      <c r="B34" s="4" t="s">
        <v>164</v>
      </c>
      <c r="C34" s="3" t="s">
        <v>96</v>
      </c>
      <c r="D34" s="3">
        <v>0.86</v>
      </c>
      <c r="E34" s="3" t="s">
        <v>124</v>
      </c>
      <c r="F34" s="3">
        <v>1957.579</v>
      </c>
      <c r="G34" s="3">
        <v>3.57</v>
      </c>
      <c r="H34" s="3">
        <v>1953.5160000000001</v>
      </c>
      <c r="I34" s="4" t="s">
        <v>153</v>
      </c>
      <c r="J34" s="3">
        <v>1953.5160000000001</v>
      </c>
      <c r="K34" s="3" t="s">
        <v>120</v>
      </c>
      <c r="L34" s="3">
        <f t="shared" si="2"/>
        <v>-6.02</v>
      </c>
      <c r="M34" s="3">
        <v>0</v>
      </c>
      <c r="N34" s="13">
        <f t="shared" si="3"/>
        <v>560.11577777776483</v>
      </c>
      <c r="O34">
        <f t="shared" si="4"/>
        <v>-440.40600000000813</v>
      </c>
    </row>
    <row r="35" spans="1:15" x14ac:dyDescent="0.25">
      <c r="A35" s="1">
        <v>185880100</v>
      </c>
      <c r="B35" s="2" t="s">
        <v>165</v>
      </c>
      <c r="C35" s="1" t="s">
        <v>96</v>
      </c>
      <c r="D35" s="3">
        <v>1.3</v>
      </c>
      <c r="E35" s="1" t="s">
        <v>124</v>
      </c>
      <c r="F35" s="1">
        <v>1961.0820000000001</v>
      </c>
      <c r="G35" s="1">
        <v>6.43</v>
      </c>
      <c r="H35" s="1">
        <v>1953.5160000000001</v>
      </c>
      <c r="I35" s="2" t="s">
        <v>153</v>
      </c>
      <c r="J35" s="1">
        <v>1953.5160000000001</v>
      </c>
      <c r="K35" s="1" t="s">
        <v>151</v>
      </c>
      <c r="L35" s="3">
        <f t="shared" si="2"/>
        <v>-9.1</v>
      </c>
      <c r="M35" s="1">
        <v>0</v>
      </c>
      <c r="N35" s="13">
        <f t="shared" si="3"/>
        <v>1302.0766408268742</v>
      </c>
      <c r="O35">
        <f t="shared" si="4"/>
        <v>-210.33999999999199</v>
      </c>
    </row>
    <row r="36" spans="1:15" x14ac:dyDescent="0.25">
      <c r="D36" s="10">
        <f>SUM(D23:D35)</f>
        <v>3.87</v>
      </c>
      <c r="F36" s="1">
        <v>1962.7</v>
      </c>
      <c r="G36" s="10">
        <f>SUM(G23:G35)</f>
        <v>14.45</v>
      </c>
      <c r="N36" s="16">
        <f>SUM(N23:N35)</f>
        <v>1160.9999999999745</v>
      </c>
      <c r="O36" s="25">
        <f>SUM(O23:O35)</f>
        <v>-3341.348000000004</v>
      </c>
    </row>
    <row r="37" spans="1:15" x14ac:dyDescent="0.25">
      <c r="D37" s="8">
        <f>D36/G36</f>
        <v>0.26782006920415224</v>
      </c>
      <c r="N37" s="8">
        <f>N36/N15</f>
        <v>0.26783427955807915</v>
      </c>
      <c r="O37" s="8">
        <f>O36/O15</f>
        <v>0.37391581581981509</v>
      </c>
    </row>
    <row r="38" spans="1:15" x14ac:dyDescent="0.25">
      <c r="A38" t="s">
        <v>81</v>
      </c>
      <c r="D38" s="7">
        <f>D36*300</f>
        <v>1161</v>
      </c>
      <c r="J38" s="15">
        <f>((O36/D36/100*-1)+(D38/D36/100)-F36)*-1</f>
        <v>1951.0660258397934</v>
      </c>
    </row>
    <row r="39" spans="1:15" x14ac:dyDescent="0.25">
      <c r="A39" t="s">
        <v>60</v>
      </c>
      <c r="J39" s="12">
        <f>(F35-J38)*10</f>
        <v>100.15974160206724</v>
      </c>
    </row>
    <row r="40" spans="1:15" x14ac:dyDescent="0.25">
      <c r="A40" t="s">
        <v>82</v>
      </c>
      <c r="O40" s="17">
        <f>(F23-F36)*10</f>
        <v>-434.00000000000091</v>
      </c>
    </row>
    <row r="43" spans="1:15" x14ac:dyDescent="0.25">
      <c r="A43" s="18" t="s">
        <v>122</v>
      </c>
    </row>
    <row r="44" spans="1:15" x14ac:dyDescent="0.25">
      <c r="A44" s="1">
        <v>185371317</v>
      </c>
      <c r="B44" s="2" t="s">
        <v>152</v>
      </c>
      <c r="C44" s="1" t="s">
        <v>96</v>
      </c>
      <c r="D44" s="1">
        <v>0.01</v>
      </c>
      <c r="E44" s="1" t="s">
        <v>124</v>
      </c>
      <c r="F44" s="1">
        <v>1919.3</v>
      </c>
      <c r="G44" s="1">
        <v>0.01</v>
      </c>
      <c r="H44" s="1">
        <v>1953.5160000000001</v>
      </c>
      <c r="I44" s="2" t="s">
        <v>153</v>
      </c>
      <c r="J44" s="1">
        <v>1953.5160000000001</v>
      </c>
      <c r="K44" s="1" t="s">
        <v>98</v>
      </c>
      <c r="L44" s="3">
        <f t="shared" ref="L44:L56" si="5">D44*-7</f>
        <v>-7.0000000000000007E-2</v>
      </c>
      <c r="M44" s="1">
        <v>0</v>
      </c>
      <c r="N44" s="13">
        <f>(F44-$J$59)*D44*100</f>
        <v>-32.766354666666757</v>
      </c>
      <c r="O44">
        <f>(F44-$F$36)*D44*100</f>
        <v>-43.400000000000091</v>
      </c>
    </row>
    <row r="45" spans="1:15" x14ac:dyDescent="0.25">
      <c r="A45" s="1">
        <v>185391127</v>
      </c>
      <c r="B45" s="2" t="s">
        <v>154</v>
      </c>
      <c r="C45" s="1" t="s">
        <v>96</v>
      </c>
      <c r="D45" s="1">
        <v>0.02</v>
      </c>
      <c r="E45" s="1" t="s">
        <v>124</v>
      </c>
      <c r="F45" s="1">
        <v>1922.5309999999999</v>
      </c>
      <c r="G45" s="1">
        <v>0.01</v>
      </c>
      <c r="H45" s="1">
        <v>1953.5160000000001</v>
      </c>
      <c r="I45" s="2" t="s">
        <v>153</v>
      </c>
      <c r="J45" s="1">
        <v>1953.5160000000001</v>
      </c>
      <c r="K45" s="1" t="s">
        <v>100</v>
      </c>
      <c r="L45" s="3">
        <f t="shared" si="5"/>
        <v>-0.14000000000000001</v>
      </c>
      <c r="M45" s="1">
        <v>0</v>
      </c>
      <c r="N45" s="13">
        <f t="shared" ref="N45:N56" si="6">(F45-$J$59)*D45*100</f>
        <v>-59.070709333333525</v>
      </c>
      <c r="O45">
        <f t="shared" ref="O45:O56" si="7">(F45-$F$36)*D45*100</f>
        <v>-80.338000000000193</v>
      </c>
    </row>
    <row r="46" spans="1:15" x14ac:dyDescent="0.25">
      <c r="A46" s="1">
        <v>185434747</v>
      </c>
      <c r="B46" s="2" t="s">
        <v>155</v>
      </c>
      <c r="C46" s="1" t="s">
        <v>96</v>
      </c>
      <c r="D46" s="1">
        <v>0.03</v>
      </c>
      <c r="E46" s="1" t="s">
        <v>124</v>
      </c>
      <c r="F46" s="1">
        <v>1925.577</v>
      </c>
      <c r="G46" s="1">
        <v>0.02</v>
      </c>
      <c r="H46" s="1">
        <v>1953.5160000000001</v>
      </c>
      <c r="I46" s="2" t="s">
        <v>153</v>
      </c>
      <c r="J46" s="1">
        <v>1953.5160000000001</v>
      </c>
      <c r="K46" s="1" t="s">
        <v>102</v>
      </c>
      <c r="L46" s="3">
        <f t="shared" si="5"/>
        <v>-0.21</v>
      </c>
      <c r="M46" s="1">
        <v>0</v>
      </c>
      <c r="N46" s="13">
        <f t="shared" si="6"/>
        <v>-79.46806400000014</v>
      </c>
      <c r="O46">
        <f t="shared" si="7"/>
        <v>-111.36900000000014</v>
      </c>
    </row>
    <row r="47" spans="1:15" x14ac:dyDescent="0.25">
      <c r="A47" s="1">
        <v>185481923</v>
      </c>
      <c r="B47" s="2" t="s">
        <v>156</v>
      </c>
      <c r="C47" s="1" t="s">
        <v>96</v>
      </c>
      <c r="D47" s="1">
        <v>0.04</v>
      </c>
      <c r="E47" s="1" t="s">
        <v>124</v>
      </c>
      <c r="F47" s="1">
        <v>1928.7909999999999</v>
      </c>
      <c r="G47" s="1">
        <v>0.03</v>
      </c>
      <c r="H47" s="1">
        <v>1953.5160000000001</v>
      </c>
      <c r="I47" s="2" t="s">
        <v>153</v>
      </c>
      <c r="J47" s="1">
        <v>1953.5160000000001</v>
      </c>
      <c r="K47" s="1" t="s">
        <v>104</v>
      </c>
      <c r="L47" s="3">
        <f t="shared" si="5"/>
        <v>-0.28000000000000003</v>
      </c>
      <c r="M47" s="1">
        <v>0</v>
      </c>
      <c r="N47" s="13">
        <f t="shared" si="6"/>
        <v>-93.101418666667087</v>
      </c>
      <c r="O47">
        <f t="shared" si="7"/>
        <v>-135.63600000000042</v>
      </c>
    </row>
    <row r="48" spans="1:15" x14ac:dyDescent="0.25">
      <c r="A48" s="1">
        <v>185489624</v>
      </c>
      <c r="B48" s="2" t="s">
        <v>157</v>
      </c>
      <c r="C48" s="1" t="s">
        <v>96</v>
      </c>
      <c r="D48" s="1">
        <v>7.0000000000000007E-2</v>
      </c>
      <c r="E48" s="1" t="s">
        <v>124</v>
      </c>
      <c r="F48" s="1">
        <v>1932.431</v>
      </c>
      <c r="G48" s="1">
        <v>0.06</v>
      </c>
      <c r="H48" s="1">
        <v>1953.5160000000001</v>
      </c>
      <c r="I48" s="2" t="s">
        <v>153</v>
      </c>
      <c r="J48" s="1">
        <v>1953.5160000000001</v>
      </c>
      <c r="K48" s="1" t="s">
        <v>106</v>
      </c>
      <c r="L48" s="3">
        <f t="shared" si="5"/>
        <v>-0.49000000000000005</v>
      </c>
      <c r="M48" s="1">
        <v>0</v>
      </c>
      <c r="N48" s="13">
        <f t="shared" si="6"/>
        <v>-137.4474826666667</v>
      </c>
      <c r="O48">
        <f t="shared" si="7"/>
        <v>-211.88300000000004</v>
      </c>
    </row>
    <row r="49" spans="1:15" x14ac:dyDescent="0.25">
      <c r="A49" s="1">
        <v>185491793</v>
      </c>
      <c r="B49" s="2" t="s">
        <v>158</v>
      </c>
      <c r="C49" s="1" t="s">
        <v>96</v>
      </c>
      <c r="D49" s="1">
        <v>0.1</v>
      </c>
      <c r="E49" s="1" t="s">
        <v>124</v>
      </c>
      <c r="F49" s="1">
        <v>1936.7180000000001</v>
      </c>
      <c r="G49" s="1">
        <v>0.1</v>
      </c>
      <c r="H49" s="1">
        <v>1953.5160000000001</v>
      </c>
      <c r="I49" s="2" t="s">
        <v>153</v>
      </c>
      <c r="J49" s="1">
        <v>1953.5160000000001</v>
      </c>
      <c r="K49" s="1" t="s">
        <v>108</v>
      </c>
      <c r="L49" s="3">
        <f t="shared" si="5"/>
        <v>-0.70000000000000007</v>
      </c>
      <c r="M49" s="1">
        <v>0</v>
      </c>
      <c r="N49" s="13">
        <f t="shared" si="6"/>
        <v>-153.48354666666637</v>
      </c>
      <c r="O49">
        <f t="shared" si="7"/>
        <v>-259.81999999999971</v>
      </c>
    </row>
    <row r="50" spans="1:15" x14ac:dyDescent="0.25">
      <c r="A50" s="3">
        <v>185504330</v>
      </c>
      <c r="B50" s="4" t="s">
        <v>159</v>
      </c>
      <c r="C50" s="3" t="s">
        <v>96</v>
      </c>
      <c r="D50" s="3">
        <v>0.17</v>
      </c>
      <c r="E50" s="3" t="s">
        <v>124</v>
      </c>
      <c r="F50" s="3">
        <v>1940.009</v>
      </c>
      <c r="G50" s="3">
        <v>0.19</v>
      </c>
      <c r="H50" s="3">
        <v>1953.5160000000001</v>
      </c>
      <c r="I50" s="4" t="s">
        <v>153</v>
      </c>
      <c r="J50" s="3">
        <v>1953.5160000000001</v>
      </c>
      <c r="K50" s="3" t="s">
        <v>110</v>
      </c>
      <c r="L50" s="3">
        <f t="shared" si="5"/>
        <v>-1.1900000000000002</v>
      </c>
      <c r="M50" s="3">
        <v>0</v>
      </c>
      <c r="N50" s="13">
        <f t="shared" si="6"/>
        <v>-204.97502933333385</v>
      </c>
      <c r="O50">
        <f t="shared" si="7"/>
        <v>-385.74700000000053</v>
      </c>
    </row>
    <row r="51" spans="1:15" x14ac:dyDescent="0.25">
      <c r="A51" s="3">
        <v>185719498</v>
      </c>
      <c r="B51" s="4" t="s">
        <v>160</v>
      </c>
      <c r="C51" s="3" t="s">
        <v>96</v>
      </c>
      <c r="D51" s="3">
        <v>0.27</v>
      </c>
      <c r="E51" s="3" t="s">
        <v>124</v>
      </c>
      <c r="F51" s="3">
        <v>1943.7550000000001</v>
      </c>
      <c r="G51" s="3">
        <v>0.34</v>
      </c>
      <c r="H51" s="3">
        <v>1953.5160000000001</v>
      </c>
      <c r="I51" s="4" t="s">
        <v>153</v>
      </c>
      <c r="J51" s="3">
        <v>1953.5160000000001</v>
      </c>
      <c r="K51" s="3" t="s">
        <v>112</v>
      </c>
      <c r="L51" s="3">
        <f t="shared" si="5"/>
        <v>-1.8900000000000001</v>
      </c>
      <c r="M51" s="3">
        <v>0</v>
      </c>
      <c r="N51" s="13">
        <f t="shared" si="6"/>
        <v>-224.4065759999983</v>
      </c>
      <c r="O51">
        <f t="shared" si="7"/>
        <v>-511.51499999999828</v>
      </c>
    </row>
    <row r="52" spans="1:15" x14ac:dyDescent="0.25">
      <c r="A52" s="3">
        <v>185779571</v>
      </c>
      <c r="B52" s="4" t="s">
        <v>161</v>
      </c>
      <c r="C52" s="3" t="s">
        <v>96</v>
      </c>
      <c r="D52" s="3">
        <v>0.43</v>
      </c>
      <c r="E52" s="3" t="s">
        <v>124</v>
      </c>
      <c r="F52" s="3">
        <v>1946.819</v>
      </c>
      <c r="G52" s="3">
        <v>0.61</v>
      </c>
      <c r="H52" s="3">
        <v>1953.5160000000001</v>
      </c>
      <c r="I52" s="4" t="s">
        <v>153</v>
      </c>
      <c r="J52" s="3">
        <v>1953.5160000000001</v>
      </c>
      <c r="K52" s="3" t="s">
        <v>114</v>
      </c>
      <c r="L52" s="3">
        <f t="shared" si="5"/>
        <v>-3.01</v>
      </c>
      <c r="M52" s="3">
        <v>0</v>
      </c>
      <c r="N52" s="13">
        <f t="shared" si="6"/>
        <v>-225.63625066667029</v>
      </c>
      <c r="O52">
        <f t="shared" si="7"/>
        <v>-682.88300000000368</v>
      </c>
    </row>
    <row r="53" spans="1:15" x14ac:dyDescent="0.25">
      <c r="A53" s="1">
        <v>185814668</v>
      </c>
      <c r="B53" s="2" t="s">
        <v>162</v>
      </c>
      <c r="C53" s="1" t="s">
        <v>96</v>
      </c>
      <c r="D53" s="3">
        <v>0.69</v>
      </c>
      <c r="E53" s="1" t="s">
        <v>124</v>
      </c>
      <c r="F53" s="1">
        <v>1949.9190000000001</v>
      </c>
      <c r="G53" s="1">
        <v>1.1000000000000001</v>
      </c>
      <c r="H53" s="1">
        <v>1953.5160000000001</v>
      </c>
      <c r="I53" s="2" t="s">
        <v>153</v>
      </c>
      <c r="J53" s="1">
        <v>1953.5160000000001</v>
      </c>
      <c r="K53" s="1" t="s">
        <v>116</v>
      </c>
      <c r="L53" s="3">
        <f t="shared" si="5"/>
        <v>-4.83</v>
      </c>
      <c r="M53" s="1">
        <v>0</v>
      </c>
      <c r="N53" s="13">
        <f t="shared" si="6"/>
        <v>-148.16747199999645</v>
      </c>
      <c r="O53">
        <f t="shared" si="7"/>
        <v>-881.88899999999637</v>
      </c>
    </row>
    <row r="54" spans="1:15" x14ac:dyDescent="0.25">
      <c r="A54" s="1">
        <v>185864441</v>
      </c>
      <c r="B54" s="2" t="s">
        <v>163</v>
      </c>
      <c r="C54" s="1" t="s">
        <v>96</v>
      </c>
      <c r="D54" s="3">
        <v>1.1000000000000001</v>
      </c>
      <c r="E54" s="1" t="s">
        <v>124</v>
      </c>
      <c r="F54" s="1">
        <v>1953.02</v>
      </c>
      <c r="G54" s="1">
        <v>1.98</v>
      </c>
      <c r="H54" s="1">
        <v>1953.5160000000001</v>
      </c>
      <c r="I54" s="2" t="s">
        <v>153</v>
      </c>
      <c r="J54" s="1">
        <v>1953.5160000000001</v>
      </c>
      <c r="K54" s="1" t="s">
        <v>118</v>
      </c>
      <c r="L54" s="3">
        <f t="shared" si="5"/>
        <v>-7.7000000000000011</v>
      </c>
      <c r="M54" s="1">
        <v>0</v>
      </c>
      <c r="N54" s="13">
        <f t="shared" si="6"/>
        <v>104.90098666665972</v>
      </c>
      <c r="O54">
        <f t="shared" si="7"/>
        <v>-1064.800000000007</v>
      </c>
    </row>
    <row r="55" spans="1:15" x14ac:dyDescent="0.25">
      <c r="A55" s="3">
        <v>185871445</v>
      </c>
      <c r="B55" s="4" t="s">
        <v>164</v>
      </c>
      <c r="C55" s="3" t="s">
        <v>96</v>
      </c>
      <c r="D55" s="3">
        <v>1.76</v>
      </c>
      <c r="E55" s="3" t="s">
        <v>124</v>
      </c>
      <c r="F55" s="3">
        <v>1957.579</v>
      </c>
      <c r="G55" s="3">
        <v>3.57</v>
      </c>
      <c r="H55" s="3">
        <v>1953.5160000000001</v>
      </c>
      <c r="I55" s="4" t="s">
        <v>153</v>
      </c>
      <c r="J55" s="3">
        <v>1953.5160000000001</v>
      </c>
      <c r="K55" s="3" t="s">
        <v>120</v>
      </c>
      <c r="L55" s="3">
        <f t="shared" si="5"/>
        <v>-12.32</v>
      </c>
      <c r="M55" s="3">
        <v>0</v>
      </c>
      <c r="N55" s="13">
        <f t="shared" si="6"/>
        <v>970.22557866665022</v>
      </c>
      <c r="O55">
        <f t="shared" si="7"/>
        <v>-901.29600000001665</v>
      </c>
    </row>
    <row r="56" spans="1:15" x14ac:dyDescent="0.25">
      <c r="A56" s="1">
        <v>185880100</v>
      </c>
      <c r="B56" s="2" t="s">
        <v>165</v>
      </c>
      <c r="C56" s="1" t="s">
        <v>96</v>
      </c>
      <c r="D56" s="3">
        <v>2.81</v>
      </c>
      <c r="E56" s="1" t="s">
        <v>124</v>
      </c>
      <c r="F56" s="1">
        <v>1961.0820000000001</v>
      </c>
      <c r="G56" s="1">
        <v>6.43</v>
      </c>
      <c r="H56" s="1">
        <v>1953.5160000000001</v>
      </c>
      <c r="I56" s="2" t="s">
        <v>153</v>
      </c>
      <c r="J56" s="1">
        <v>1953.5160000000001</v>
      </c>
      <c r="K56" s="1" t="s">
        <v>151</v>
      </c>
      <c r="L56" s="3">
        <f t="shared" si="5"/>
        <v>-19.670000000000002</v>
      </c>
      <c r="M56" s="1">
        <v>0</v>
      </c>
      <c r="N56" s="13">
        <f t="shared" si="6"/>
        <v>2533.3963386666842</v>
      </c>
      <c r="O56">
        <f t="shared" si="7"/>
        <v>-454.65799999998262</v>
      </c>
    </row>
    <row r="57" spans="1:15" x14ac:dyDescent="0.25">
      <c r="D57" s="10">
        <f>SUM(D44:D56)</f>
        <v>7.5</v>
      </c>
      <c r="F57" s="1">
        <v>1962.7</v>
      </c>
      <c r="G57" s="10">
        <f>SUM(G44:G56)</f>
        <v>14.45</v>
      </c>
      <c r="N57" s="16">
        <f>SUM(N44:N56)</f>
        <v>2249.9999999999945</v>
      </c>
      <c r="O57" s="25">
        <f>SUM(O44:O56)</f>
        <v>-5725.2340000000058</v>
      </c>
    </row>
    <row r="58" spans="1:15" x14ac:dyDescent="0.25">
      <c r="D58" s="8">
        <f>D57/G57</f>
        <v>0.51903114186851218</v>
      </c>
      <c r="N58" s="8">
        <f>N57/N15</f>
        <v>0.51905868131411692</v>
      </c>
      <c r="O58" s="8">
        <f>O57/O15</f>
        <v>0.64068619666953064</v>
      </c>
    </row>
    <row r="59" spans="1:15" x14ac:dyDescent="0.25">
      <c r="A59" t="s">
        <v>81</v>
      </c>
      <c r="D59" s="7">
        <f>D57*300</f>
        <v>2250</v>
      </c>
      <c r="J59" s="15">
        <f>((O57/D57/100*-1)+(D59/D57/100)-F57)*-1</f>
        <v>1952.0663546666667</v>
      </c>
    </row>
    <row r="60" spans="1:15" x14ac:dyDescent="0.25">
      <c r="A60" t="s">
        <v>60</v>
      </c>
      <c r="J60" s="12">
        <f>(F56-J59)*10</f>
        <v>90.156453333333957</v>
      </c>
    </row>
    <row r="61" spans="1:15" x14ac:dyDescent="0.25">
      <c r="A61" t="s">
        <v>82</v>
      </c>
      <c r="O61" s="17">
        <f>(F44-F57)*10</f>
        <v>-434.00000000000091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 1.8</vt:lpstr>
      <vt:lpstr>D 1.5</vt:lpstr>
      <vt:lpstr>D 1.6</vt:lpstr>
      <vt:lpstr>V 40-30</vt:lpstr>
      <vt:lpstr>V 70-40</vt:lpstr>
      <vt:lpstr>V 85-50</vt:lpstr>
      <vt:lpstr>V 50-50</vt:lpstr>
      <vt:lpstr>V 40-40</vt:lpstr>
      <vt:lpstr>V 30-30</vt:lpstr>
      <vt:lpstr>T 40-40</vt:lpstr>
      <vt:lpstr>T 30-30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2023-11-18T16:44:20Z</dcterms:created>
  <dcterms:modified xsi:type="dcterms:W3CDTF">2023-11-19T16:02:32Z</dcterms:modified>
</cp:coreProperties>
</file>