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6355def0f6793a80/Tài liệu/nashtech the rookies/"/>
    </mc:Choice>
  </mc:AlternateContent>
  <xr:revisionPtr revIDLastSave="1" documentId="8_{BB1FFC57-4053-44CE-8D47-F619D60B83AC}" xr6:coauthVersionLast="47" xr6:coauthVersionMax="47" xr10:uidLastSave="{58DAFD17-2D41-4915-89ED-6DFB40E97FD9}"/>
  <bookViews>
    <workbookView xWindow="-108" yWindow="-108" windowWidth="23256" windowHeight="12456" tabRatio="840" xr2:uid="{00000000-000D-0000-FFFF-FFFF00000000}"/>
  </bookViews>
  <sheets>
    <sheet name="assignment 1.2" sheetId="16" r:id="rId1"/>
    <sheet name="assignment 1.1" sheetId="8" r:id="rId2"/>
    <sheet name="Test report" sheetId="10" r:id="rId3"/>
  </sheets>
  <externalReferences>
    <externalReference r:id="rId4"/>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16" l="1"/>
  <c r="C15" i="16"/>
  <c r="B15" i="16"/>
  <c r="D14" i="16"/>
  <c r="C14" i="16"/>
  <c r="B14" i="16"/>
  <c r="D13" i="16"/>
  <c r="C13" i="16"/>
  <c r="B13" i="16"/>
  <c r="D12" i="16"/>
  <c r="C12" i="16"/>
  <c r="B12" i="16"/>
  <c r="D11" i="16"/>
  <c r="C11" i="16"/>
  <c r="B11" i="16"/>
  <c r="D9" i="16"/>
  <c r="C9" i="16"/>
  <c r="B9" i="16"/>
  <c r="F30" i="10"/>
  <c r="F29" i="10"/>
  <c r="F28" i="10"/>
  <c r="F27" i="10"/>
  <c r="E30" i="10"/>
  <c r="E29" i="10"/>
  <c r="E28" i="10"/>
  <c r="E27" i="10"/>
  <c r="D30" i="10"/>
  <c r="D29" i="10"/>
  <c r="D28" i="10"/>
  <c r="D27" i="10"/>
  <c r="B10" i="16" l="1"/>
  <c r="D10" i="16"/>
  <c r="C10" i="16"/>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82707422-A31D-4895-AA05-A32E6BE8CA60}">
      <text>
        <r>
          <rPr>
            <b/>
            <sz val="8"/>
            <color indexed="8"/>
            <rFont val="Times New Roman"/>
            <family val="1"/>
          </rPr>
          <t xml:space="preserve">Pass
Fail
Untested
N/A
</t>
        </r>
      </text>
    </comment>
    <comment ref="G17" authorId="0" shapeId="0" xr:uid="{A8216A9E-9FD3-4CA1-8CFC-E90048D569CD}">
      <text>
        <r>
          <rPr>
            <b/>
            <sz val="8"/>
            <color indexed="8"/>
            <rFont val="Times New Roman"/>
            <family val="1"/>
          </rPr>
          <t xml:space="preserve">Pass
Fail
Untested
N/A
</t>
        </r>
      </text>
    </comment>
    <comment ref="H17" authorId="0" shapeId="0" xr:uid="{EEDF84AE-9445-4CD5-AFF0-A02C2B68FE7B}">
      <text>
        <r>
          <rPr>
            <b/>
            <sz val="8"/>
            <color indexed="8"/>
            <rFont val="Times New Roman"/>
            <family val="1"/>
          </rPr>
          <t xml:space="preserve">Pass
Fail
Untested
N/A
</t>
        </r>
      </text>
    </comment>
    <comment ref="F28" authorId="1" shapeId="0" xr:uid="{13B7C093-E700-4610-BF56-9ED13881B072}">
      <text>
        <r>
          <rPr>
            <b/>
            <sz val="9"/>
            <color indexed="81"/>
            <rFont val="Tahoma"/>
            <family val="2"/>
          </rPr>
          <t>Nguyen Dao Thi Binh:</t>
        </r>
        <r>
          <rPr>
            <sz val="9"/>
            <color indexed="81"/>
            <rFont val="Tahoma"/>
            <family val="2"/>
          </rPr>
          <t xml:space="preserve">
Bug ID: 13050</t>
        </r>
      </text>
    </comment>
    <comment ref="F41" authorId="1" shapeId="0" xr:uid="{99392CD6-C9A1-445F-BF1E-E837A8880C93}">
      <text>
        <r>
          <rPr>
            <b/>
            <sz val="9"/>
            <color indexed="81"/>
            <rFont val="Tahoma"/>
            <family val="2"/>
          </rPr>
          <t>Nguyen Dao Thi Binh:</t>
        </r>
        <r>
          <rPr>
            <sz val="9"/>
            <color indexed="81"/>
            <rFont val="Tahoma"/>
            <family val="2"/>
          </rPr>
          <t xml:space="preserve">
Bug ID: 13057</t>
        </r>
      </text>
    </comment>
    <comment ref="F42" authorId="1" shapeId="0" xr:uid="{2F4031AB-C3E6-4845-8C68-EC79A769B1C3}">
      <text>
        <r>
          <rPr>
            <b/>
            <sz val="9"/>
            <color indexed="81"/>
            <rFont val="Tahoma"/>
            <family val="2"/>
          </rPr>
          <t>Nguyen Dao Thi Binh:</t>
        </r>
        <r>
          <rPr>
            <sz val="9"/>
            <color indexed="81"/>
            <rFont val="Tahoma"/>
            <family val="2"/>
          </rPr>
          <t xml:space="preserve">
Bug ID: 13057</t>
        </r>
      </text>
    </comment>
    <comment ref="F56" authorId="1" shapeId="0" xr:uid="{66AA8F6D-0CFE-4C77-BACA-E283117348D2}">
      <text>
        <r>
          <rPr>
            <b/>
            <sz val="9"/>
            <color indexed="81"/>
            <rFont val="Tahoma"/>
            <family val="2"/>
          </rPr>
          <t>Nguyen Dao Thi Binh:</t>
        </r>
        <r>
          <rPr>
            <sz val="9"/>
            <color indexed="81"/>
            <rFont val="Tahoma"/>
            <family val="2"/>
          </rPr>
          <t xml:space="preserve">
Bug ID: 13051</t>
        </r>
      </text>
    </comment>
    <comment ref="G56" authorId="1" shapeId="0" xr:uid="{14CB4407-4116-443F-8A95-EC724F128752}">
      <text>
        <r>
          <rPr>
            <b/>
            <sz val="9"/>
            <color indexed="81"/>
            <rFont val="Tahoma"/>
            <family val="2"/>
          </rPr>
          <t>Nguyen Dao Thi Binh:</t>
        </r>
        <r>
          <rPr>
            <sz val="9"/>
            <color indexed="81"/>
            <rFont val="Tahoma"/>
            <family val="2"/>
          </rPr>
          <t xml:space="preserve">
Bug ID: 13051</t>
        </r>
      </text>
    </comment>
    <comment ref="F57" authorId="1" shapeId="0" xr:uid="{5C59C2FF-4CFF-4ED6-9322-74ABEC9C7C3F}">
      <text>
        <r>
          <rPr>
            <b/>
            <sz val="9"/>
            <color indexed="81"/>
            <rFont val="Tahoma"/>
            <family val="2"/>
          </rPr>
          <t>Nguyen Dao Thi Binh:</t>
        </r>
        <r>
          <rPr>
            <sz val="9"/>
            <color indexed="81"/>
            <rFont val="Tahoma"/>
            <family val="2"/>
          </rPr>
          <t xml:space="preserve">
Bug ID: 13059</t>
        </r>
      </text>
    </comment>
    <comment ref="G57" authorId="1" shapeId="0" xr:uid="{AEB1AEBD-EEC1-4A38-9A53-BA2D9EAB178A}">
      <text>
        <r>
          <rPr>
            <b/>
            <sz val="9"/>
            <color indexed="81"/>
            <rFont val="Tahoma"/>
            <family val="2"/>
          </rPr>
          <t>Nguyen Dao Thi Binh:</t>
        </r>
        <r>
          <rPr>
            <sz val="9"/>
            <color indexed="81"/>
            <rFont val="Tahoma"/>
            <family val="2"/>
          </rPr>
          <t xml:space="preserve">
Bug ID: 13059</t>
        </r>
      </text>
    </comment>
    <comment ref="F62" authorId="1" shapeId="0" xr:uid="{F157A09F-E798-4D30-A6AB-847617212CE8}">
      <text>
        <r>
          <rPr>
            <b/>
            <sz val="9"/>
            <color indexed="81"/>
            <rFont val="Tahoma"/>
            <family val="2"/>
          </rPr>
          <t>Nguyen Dao Thi Binh:</t>
        </r>
        <r>
          <rPr>
            <sz val="9"/>
            <color indexed="81"/>
            <rFont val="Tahoma"/>
            <family val="2"/>
          </rPr>
          <t xml:space="preserve">
Bug ID: 13059</t>
        </r>
      </text>
    </comment>
    <comment ref="G62" authorId="1" shapeId="0" xr:uid="{34949825-DBA8-41E5-ABE2-ABB2BFFC7FDC}">
      <text>
        <r>
          <rPr>
            <b/>
            <sz val="9"/>
            <color indexed="81"/>
            <rFont val="Tahoma"/>
            <family val="2"/>
          </rPr>
          <t>Nguyen Dao Thi Binh:</t>
        </r>
        <r>
          <rPr>
            <sz val="9"/>
            <color indexed="81"/>
            <rFont val="Tahoma"/>
            <family val="2"/>
          </rPr>
          <t xml:space="preserve">
Bug ID: 13059</t>
        </r>
      </text>
    </comment>
    <comment ref="F65" authorId="1" shapeId="0" xr:uid="{55D2061B-8245-4B00-905A-30A61BB53758}">
      <text>
        <r>
          <rPr>
            <b/>
            <sz val="9"/>
            <color indexed="81"/>
            <rFont val="Tahoma"/>
            <family val="2"/>
          </rPr>
          <t>Nguyen Dao Thi Binh:</t>
        </r>
        <r>
          <rPr>
            <sz val="9"/>
            <color indexed="81"/>
            <rFont val="Tahoma"/>
            <family val="2"/>
          </rPr>
          <t xml:space="preserve">
Bug ID: 13051</t>
        </r>
      </text>
    </comment>
    <comment ref="F80" authorId="1" shapeId="0" xr:uid="{1ED04DCD-75A7-4D30-9D5B-6D690DFFFF32}">
      <text>
        <r>
          <rPr>
            <b/>
            <sz val="9"/>
            <color indexed="81"/>
            <rFont val="Tahoma"/>
            <family val="2"/>
          </rPr>
          <t>Nguyen Dao Thi Binh:</t>
        </r>
        <r>
          <rPr>
            <sz val="9"/>
            <color indexed="81"/>
            <rFont val="Tahoma"/>
            <family val="2"/>
          </rPr>
          <t xml:space="preserve">
Bug ID: 13159</t>
        </r>
      </text>
    </comment>
    <comment ref="F82" authorId="1" shapeId="0" xr:uid="{241298CB-A73D-4974-82D7-4FC9600F0917}">
      <text>
        <r>
          <rPr>
            <b/>
            <sz val="9"/>
            <color indexed="81"/>
            <rFont val="Tahoma"/>
            <family val="2"/>
          </rPr>
          <t>Nguyen Dao Thi Binh:</t>
        </r>
        <r>
          <rPr>
            <sz val="9"/>
            <color indexed="81"/>
            <rFont val="Tahoma"/>
            <family val="2"/>
          </rPr>
          <t xml:space="preserve">
Bug ID: 13159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5" authorId="1" shapeId="0" xr:uid="{00000000-0006-0000-0400-000004000000}">
      <text>
        <r>
          <rPr>
            <b/>
            <sz val="9"/>
            <color indexed="81"/>
            <rFont val="Tahoma"/>
            <family val="2"/>
          </rPr>
          <t>Nguyen Dao Thi Binh:</t>
        </r>
        <r>
          <rPr>
            <sz val="9"/>
            <color indexed="81"/>
            <rFont val="Tahoma"/>
            <family val="2"/>
          </rPr>
          <t xml:space="preserve">
Bug ID: 13050</t>
        </r>
      </text>
    </comment>
    <comment ref="F62" authorId="1" shapeId="0" xr:uid="{00000000-0006-0000-0400-000008000000}">
      <text>
        <r>
          <rPr>
            <b/>
            <sz val="9"/>
            <color indexed="81"/>
            <rFont val="Tahoma"/>
            <family val="2"/>
          </rPr>
          <t>Nguyen Dao Thi Binh:</t>
        </r>
        <r>
          <rPr>
            <sz val="9"/>
            <color indexed="81"/>
            <rFont val="Tahoma"/>
            <family val="2"/>
          </rPr>
          <t xml:space="preserve">
Bug ID: 13051</t>
        </r>
      </text>
    </comment>
    <comment ref="G62" authorId="1" shapeId="0" xr:uid="{00000000-0006-0000-0400-000009000000}">
      <text>
        <r>
          <rPr>
            <b/>
            <sz val="9"/>
            <color indexed="81"/>
            <rFont val="Tahoma"/>
            <family val="2"/>
          </rPr>
          <t>Nguyen Dao Thi Binh:</t>
        </r>
        <r>
          <rPr>
            <sz val="9"/>
            <color indexed="81"/>
            <rFont val="Tahoma"/>
            <family val="2"/>
          </rPr>
          <t xml:space="preserve">
Bug ID: 13051</t>
        </r>
      </text>
    </comment>
    <comment ref="F63" authorId="1" shapeId="0" xr:uid="{00000000-0006-0000-0400-00000A000000}">
      <text>
        <r>
          <rPr>
            <b/>
            <sz val="9"/>
            <color indexed="81"/>
            <rFont val="Tahoma"/>
            <family val="2"/>
          </rPr>
          <t>Nguyen Dao Thi Binh:</t>
        </r>
        <r>
          <rPr>
            <sz val="9"/>
            <color indexed="81"/>
            <rFont val="Tahoma"/>
            <family val="2"/>
          </rPr>
          <t xml:space="preserve">
Bug ID: 13059</t>
        </r>
      </text>
    </comment>
    <comment ref="G63" authorId="1" shapeId="0" xr:uid="{00000000-0006-0000-0400-00000B000000}">
      <text>
        <r>
          <rPr>
            <b/>
            <sz val="9"/>
            <color indexed="81"/>
            <rFont val="Tahoma"/>
            <family val="2"/>
          </rPr>
          <t>Nguyen Dao Thi Binh:</t>
        </r>
        <r>
          <rPr>
            <sz val="9"/>
            <color indexed="81"/>
            <rFont val="Tahoma"/>
            <family val="2"/>
          </rPr>
          <t xml:space="preserve">
Bug ID: 13059</t>
        </r>
      </text>
    </comment>
    <comment ref="F68" authorId="1" shapeId="0" xr:uid="{00000000-0006-0000-0400-00000C000000}">
      <text>
        <r>
          <rPr>
            <b/>
            <sz val="9"/>
            <color indexed="81"/>
            <rFont val="Tahoma"/>
            <family val="2"/>
          </rPr>
          <t>Nguyen Dao Thi Binh:</t>
        </r>
        <r>
          <rPr>
            <sz val="9"/>
            <color indexed="81"/>
            <rFont val="Tahoma"/>
            <family val="2"/>
          </rPr>
          <t xml:space="preserve">
Bug ID: 13059</t>
        </r>
      </text>
    </comment>
    <comment ref="G68" authorId="1" shapeId="0" xr:uid="{00000000-0006-0000-0400-00000D000000}">
      <text>
        <r>
          <rPr>
            <b/>
            <sz val="9"/>
            <color indexed="81"/>
            <rFont val="Tahoma"/>
            <family val="2"/>
          </rPr>
          <t>Nguyen Dao Thi Binh:</t>
        </r>
        <r>
          <rPr>
            <sz val="9"/>
            <color indexed="81"/>
            <rFont val="Tahoma"/>
            <family val="2"/>
          </rPr>
          <t xml:space="preserve">
Bug ID: 13059</t>
        </r>
      </text>
    </comment>
    <comment ref="F71" authorId="1" shapeId="0" xr:uid="{00000000-0006-0000-0400-00000E000000}">
      <text>
        <r>
          <rPr>
            <b/>
            <sz val="9"/>
            <color indexed="81"/>
            <rFont val="Tahoma"/>
            <family val="2"/>
          </rPr>
          <t>Nguyen Dao Thi Binh:</t>
        </r>
        <r>
          <rPr>
            <sz val="9"/>
            <color indexed="81"/>
            <rFont val="Tahoma"/>
            <family val="2"/>
          </rPr>
          <t xml:space="preserve">
Bug ID: 13051</t>
        </r>
      </text>
    </comment>
    <comment ref="F86" authorId="1" shapeId="0" xr:uid="{00000000-0006-0000-0400-00000F000000}">
      <text>
        <r>
          <rPr>
            <b/>
            <sz val="9"/>
            <color indexed="81"/>
            <rFont val="Tahoma"/>
            <family val="2"/>
          </rPr>
          <t>Nguyen Dao Thi Binh:</t>
        </r>
        <r>
          <rPr>
            <sz val="9"/>
            <color indexed="81"/>
            <rFont val="Tahoma"/>
            <family val="2"/>
          </rPr>
          <t xml:space="preserve">
Bug ID: 13159</t>
        </r>
      </text>
    </comment>
    <comment ref="F88"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<sst xmlns="http://schemas.openxmlformats.org/spreadsheetml/2006/main" count="262" uniqueCount="177">
  <si>
    <t>Passed</t>
  </si>
  <si>
    <t>Failed</t>
  </si>
  <si>
    <t>Not Run</t>
  </si>
  <si>
    <t>No.</t>
  </si>
  <si>
    <t>Description</t>
  </si>
  <si>
    <t>Sprint 1</t>
  </si>
  <si>
    <t>User Story 1</t>
  </si>
  <si>
    <t>User Story 2</t>
  </si>
  <si>
    <t>Common Checklist</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</si>
  <si>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</si>
  <si>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</si>
  <si>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</si>
  <si>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</si>
  <si>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</si>
  <si>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</si>
  <si>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</si>
  <si>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</si>
  <si>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</si>
  <si>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</si>
  <si>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</si>
  <si>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</si>
  <si>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</si>
  <si>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</si>
  <si>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</si>
  <si>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</si>
  <si>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</si>
  <si>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</si>
  <si>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</si>
  <si>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</si>
  <si>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</si>
  <si>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</si>
  <si>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</si>
  <si>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</si>
  <si>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</si>
  <si>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</si>
  <si>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</si>
  <si>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</si>
  <si>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</si>
  <si>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</si>
  <si>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</si>
  <si>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</si>
  <si>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</si>
  <si>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</si>
  <si>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</si>
  <si>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</si>
  <si>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</si>
  <si>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</si>
  <si>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</si>
  <si>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</si>
  <si>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</si>
  <si>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</si>
  <si>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</si>
  <si>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</si>
  <si>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</si>
  <si>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</si>
  <si>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</si>
  <si>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</si>
  <si>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</si>
  <si>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</si>
  <si>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</si>
  <si>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</si>
  <si>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</si>
  <si>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</si>
  <si>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</si>
  <si>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</si>
  <si>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</si>
  <si>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</si>
  <si>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</si>
  <si>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</si>
  <si>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</si>
  <si>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</si>
  <si>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</si>
  <si>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</si>
  <si>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</si>
  <si>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</si>
  <si>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</si>
  <si>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</si>
  <si>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</si>
  <si>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</si>
  <si>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</si>
  <si>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</si>
  <si>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</si>
  <si>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</si>
  <si>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</si>
  <si>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</si>
  <si>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</si>
  <si>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</si>
  <si>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</si>
  <si>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</si>
  <si>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</si>
  <si>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</si>
  <si>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</si>
  <si>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</si>
  <si>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</si>
  <si>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</si>
  <si>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</si>
  <si>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</si>
  <si>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</si>
  <si>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</si>
  <si>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</si>
  <si>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</si>
  <si>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</si>
  <si>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</si>
  <si>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</si>
  <si>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</si>
  <si>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</si>
  <si>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</si>
  <si>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</si>
  <si>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</si>
  <si>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</si>
  <si>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</si>
  <si>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</si>
  <si>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</si>
  <si>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</si>
  <si>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</si>
  <si>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</si>
  <si>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</si>
  <si>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</si>
  <si>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</si>
  <si>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1.1 View product function: Display price </t>
  </si>
  <si>
    <t>Check UI</t>
  </si>
  <si>
    <t xml:space="preserve">Verify that the original price display with the grey color </t>
  </si>
  <si>
    <t xml:space="preserve"> Verify that the discounted prices display under the original price </t>
  </si>
  <si>
    <t xml:space="preserve">Verify that the discount percent display right next to the original price and under the discount price </t>
  </si>
  <si>
    <t>Verify that both the discount price and original price are displayed on the left side of the screen</t>
  </si>
  <si>
    <t>Validation</t>
  </si>
  <si>
    <t xml:space="preserve">Original price </t>
  </si>
  <si>
    <t>Discount price</t>
  </si>
  <si>
    <t>Function</t>
  </si>
  <si>
    <t xml:space="preserve">Verify that both the original prices and discount prices has use a comma to separate groups of thousands, millions, billions </t>
  </si>
  <si>
    <t>Verify that when changing the original prices, the discounted prices will display correctly the prices after the discount and be rounded to the nearest integer value</t>
  </si>
  <si>
    <t>1.1 View product function: Display photos</t>
  </si>
  <si>
    <t xml:space="preserve">Validation </t>
  </si>
  <si>
    <t xml:space="preserve">Photo list </t>
  </si>
  <si>
    <t>Verify that when the user uploads 1 photo, the photo list will display one thumbnail photo</t>
  </si>
  <si>
    <t xml:space="preserve">Big photo frame </t>
  </si>
  <si>
    <t xml:space="preserve">&lt; &gt; button </t>
  </si>
  <si>
    <t xml:space="preserve">Function </t>
  </si>
  <si>
    <t>Verify that each photo will display separately and differently</t>
  </si>
  <si>
    <t>Verify that five photo display between the previous button and the next button</t>
  </si>
  <si>
    <t xml:space="preserve">Verify that five photo and the next/previous button display at the same line </t>
  </si>
  <si>
    <t xml:space="preserve">Verify that when on the first photo, the previous button is display in the grey color </t>
  </si>
  <si>
    <t xml:space="preserve">Verify that when clicking on the &lt; &gt; button, the main photo will display the photo that the user clicks on in the photo list </t>
  </si>
  <si>
    <t xml:space="preserve">Verify that when the user uploads 5 photos, the photo list will display all 5 photo in thumbnail size </t>
  </si>
  <si>
    <t>Verify that when the user uploads 6 photos, a message shows up announcing that it maximum to upload is 5 photos</t>
  </si>
  <si>
    <t>Verify that when viewing which photo in the photo list, the red frame will display on that photo</t>
  </si>
  <si>
    <t xml:space="preserve">Verify that the big photo frame will display  the first photo </t>
  </si>
  <si>
    <t>Verify that from the second photo to the fifth photo, it will display the photo of the normal product, no big photo frame is displayed</t>
  </si>
  <si>
    <t xml:space="preserve">Verify that the next button is clickable when the user is viewing the second, third, and fourth photo </t>
  </si>
  <si>
    <t xml:space="preserve">Verify that the previous button is clickable when the user is viewing the second, third, and fourth photo </t>
  </si>
  <si>
    <t xml:space="preserve">Verify that in the first photo, the user unable to click on the previous button </t>
  </si>
  <si>
    <t xml:space="preserve">Verify that in the fifth photo, the user unable to click on the next button </t>
  </si>
  <si>
    <t>Verify that when in the first photo, the previous button is displayed in the gray color</t>
  </si>
  <si>
    <t xml:space="preserve">Verify that when in the fifth photo, the next button is displayed in the gray color </t>
  </si>
  <si>
    <t xml:space="preserve">Verify that when in the second photo to the fourth photo, the previous/next button is displayed in black color </t>
  </si>
  <si>
    <t xml:space="preserve">Verify that when clicking on the &lt; &gt; button, the red frame at the photo list will be moved along to which photo the user is viewing </t>
  </si>
  <si>
    <t xml:space="preserve">Verify that when the user clicks on one photo in the photo list, the main photo will display correctly the photo is viewing </t>
  </si>
  <si>
    <t xml:space="preserve">Verify that the original price and the discounted prices are using the same font </t>
  </si>
  <si>
    <t xml:space="preserve">Verify that the discounted price is display in the red color </t>
  </si>
  <si>
    <t xml:space="preserve">Verify that the number of discounted prices display on the same line </t>
  </si>
  <si>
    <t xml:space="preserve">Verify that the number of original prices displays on the same line </t>
  </si>
  <si>
    <t xml:space="preserve">Verify that the original price is display at the small font text </t>
  </si>
  <si>
    <t>Verify that the discount price is displayed with a bigger font text</t>
  </si>
  <si>
    <t xml:space="preserve">Verify that the original price display is overlaid with a bricked </t>
  </si>
  <si>
    <t xml:space="preserve">Verify that the unit of both the original price and the discount price is display at the top digit of the price </t>
  </si>
  <si>
    <t xml:space="preserve">Verify that if the value in case less than 1.000, there is no comma used </t>
  </si>
  <si>
    <t>Verify that if the value in case less than 1.000, there is no comma used</t>
  </si>
  <si>
    <t xml:space="preserve">Verify that if the value in a case is from 1.000 to 9.999, there is one comma used and displayed behind the thousand unit </t>
  </si>
  <si>
    <t>Verify that if the value in a case is more than 1.000.000.000, there are three commas used and displayed behind the billion, million, and thousand unit</t>
  </si>
  <si>
    <t>Verify that if the value in a case is from 1.000.000 to 999.999.999, there are two commas used and displayed behind the unit million and the thousand unit</t>
  </si>
  <si>
    <t>Verify that if the value in case from 1.000 to 9.999, there is one comma used and displayed behind the thousand unit</t>
  </si>
  <si>
    <t>Verify that if the value is in a case more than 1.000.000.000, there are three commas used and displayed behind the billion, million, and thousand unit</t>
  </si>
  <si>
    <t>Verify that if the value is in a case from 1.000.000 to 999.999.999, there are two commas used and displayed behind the million unit and the thousand unit</t>
  </si>
  <si>
    <t>Verify that if the values of discounted price in the case have a unit thousand more than 500 and less than 1000, there will be rounded to 1.000</t>
  </si>
  <si>
    <t>Verify that if the values of discounted prices in case a unit thousand are 500, there will be a remain</t>
  </si>
  <si>
    <t>Verify that if the value of discounted price has a unit thousand less than 500, it will be rounded to 000</t>
  </si>
  <si>
    <t xml:space="preserve">Verify that when the user views another photo of the product in the photo list, both the original price and discounted prices still display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</si>
</sst>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43">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10"/>
      <color theme="1" tint="0.89999084444715716"/>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BFBFBF"/>
      </left>
      <right/>
      <top style="thin">
        <color theme="0" tint="-0.14999847407452621"/>
      </top>
      <bottom style="thin">
        <color rgb="FFBFBFBF"/>
      </bottom>
      <diagonal/>
    </border>
    <border>
      <left/>
      <right/>
      <top style="thin">
        <color theme="0" tint="-0.14999847407452621"/>
      </top>
      <bottom style="thin">
        <color rgb="FFBFBFBF"/>
      </bottom>
      <diagonal/>
    </border>
    <border>
      <left/>
      <right style="thin">
        <color rgb="FFBFBFBF"/>
      </right>
      <top style="thin">
        <color theme="0" tint="-0.14999847407452621"/>
      </top>
      <bottom style="thin">
        <color rgb="FFBFBFBF"/>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5" applyFont="0"/>
    <xf numFmtId="2" fontId="30" fillId="0" borderId="0">
      <alignment horizontal="center" vertical="center" wrapText="1"/>
    </xf>
    <xf numFmtId="165" fontId="6" fillId="14" borderId="15">
      <alignment horizontal="left" vertical="center"/>
    </xf>
    <xf numFmtId="165" fontId="6" fillId="15" borderId="15"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56">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 fillId="22" borderId="2" xfId="0" applyFont="1" applyFill="1" applyBorder="1" applyAlignment="1">
      <alignment horizontal="left" vertical="top"/>
    </xf>
    <xf numFmtId="0" fontId="1" fillId="23" borderId="2" xfId="4" applyFont="1" applyFill="1" applyBorder="1" applyAlignment="1">
      <alignment horizontal="left" vertical="top" wrapText="1"/>
    </xf>
    <xf numFmtId="0" fontId="1" fillId="23" borderId="2" xfId="0" quotePrefix="1" applyFont="1" applyFill="1" applyBorder="1" applyAlignment="1">
      <alignment horizontal="left" vertical="top" wrapText="1"/>
    </xf>
    <xf numFmtId="0" fontId="15" fillId="22" borderId="0" xfId="0" applyFont="1" applyFill="1"/>
    <xf numFmtId="0" fontId="2" fillId="10" borderId="10" xfId="4" applyFont="1" applyFill="1" applyBorder="1" applyAlignment="1">
      <alignment horizontal="center" vertical="center"/>
    </xf>
    <xf numFmtId="0" fontId="2" fillId="10" borderId="11" xfId="4" applyFont="1" applyFill="1" applyBorder="1" applyAlignment="1">
      <alignment horizontal="center" vertical="center"/>
    </xf>
    <xf numFmtId="0" fontId="2" fillId="10" borderId="7" xfId="4" applyFont="1" applyFill="1" applyBorder="1" applyAlignment="1">
      <alignment horizontal="center" vertical="center"/>
    </xf>
    <xf numFmtId="0" fontId="29" fillId="10" borderId="10" xfId="4" applyFont="1" applyFill="1" applyBorder="1" applyAlignment="1">
      <alignment horizontal="center" vertical="center"/>
    </xf>
    <xf numFmtId="0" fontId="42" fillId="10" borderId="10" xfId="4" applyFont="1" applyFill="1" applyBorder="1" applyAlignment="1">
      <alignment horizontal="center" vertical="center"/>
    </xf>
    <xf numFmtId="0" fontId="2" fillId="22" borderId="10" xfId="0" applyFont="1" applyFill="1" applyBorder="1" applyAlignment="1">
      <alignment horizontal="center" vertical="top"/>
    </xf>
    <xf numFmtId="0" fontId="1" fillId="22" borderId="11" xfId="0" applyFont="1" applyFill="1" applyBorder="1" applyAlignment="1">
      <alignment horizontal="center" vertical="top"/>
    </xf>
    <xf numFmtId="0" fontId="1" fillId="22" borderId="7" xfId="0" applyFont="1" applyFill="1" applyBorder="1" applyAlignment="1">
      <alignment horizontal="center" vertical="top"/>
    </xf>
    <xf numFmtId="0" fontId="2" fillId="10" borderId="16" xfId="4" applyFont="1" applyFill="1" applyBorder="1" applyAlignment="1">
      <alignment horizontal="center" vertical="center"/>
    </xf>
    <xf numFmtId="0" fontId="2" fillId="10" borderId="17" xfId="4" applyFont="1" applyFill="1" applyBorder="1" applyAlignment="1">
      <alignment horizontal="center" vertical="center"/>
    </xf>
    <xf numFmtId="0" fontId="2" fillId="10" borderId="18" xfId="4" applyFont="1" applyFill="1" applyBorder="1" applyAlignment="1">
      <alignment horizontal="center" vertical="center"/>
    </xf>
    <xf numFmtId="0" fontId="1" fillId="0" borderId="2" xfId="4" quotePrefix="1" applyFont="1" applyBorder="1" applyAlignment="1">
      <alignment horizontal="left" vertical="top" wrapText="1"/>
    </xf>
    <xf numFmtId="0" fontId="1" fillId="0" borderId="2" xfId="4" applyFont="1" applyBorder="1" applyAlignment="1">
      <alignment horizontal="left" vertical="top" wrapText="1"/>
    </xf>
    <xf numFmtId="164" fontId="1" fillId="0" borderId="2" xfId="4" applyNumberFormat="1" applyFont="1" applyBorder="1" applyAlignment="1">
      <alignment horizontal="left" vertical="top" wrapText="1"/>
    </xf>
    <xf numFmtId="0" fontId="2" fillId="18" borderId="3" xfId="0" applyFont="1" applyFill="1" applyBorder="1" applyAlignment="1">
      <alignment horizontal="center" wrapText="1"/>
    </xf>
    <xf numFmtId="0" fontId="29" fillId="21" borderId="10" xfId="4" applyFont="1" applyFill="1" applyBorder="1" applyAlignment="1">
      <alignment horizontal="center" vertical="center"/>
    </xf>
    <xf numFmtId="0" fontId="2" fillId="21" borderId="11" xfId="4" applyFont="1" applyFill="1" applyBorder="1" applyAlignment="1">
      <alignment horizontal="center" vertical="center"/>
    </xf>
    <xf numFmtId="0" fontId="2" fillId="21" borderId="7" xfId="4" applyFont="1" applyFill="1" applyBorder="1" applyAlignment="1">
      <alignment horizontal="center" vertical="center"/>
    </xf>
    <xf numFmtId="0" fontId="3" fillId="0" borderId="0" xfId="0" applyFont="1" applyAlignment="1">
      <alignment horizontal="right" vertical="center"/>
    </xf>
    <xf numFmtId="0" fontId="41" fillId="7"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right" vertical="center"/>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9" xfId="5" applyNumberFormat="1" applyFont="1" applyFill="1" applyBorder="1" applyAlignment="1">
      <alignment horizontal="center" vertical="center" wrapText="1"/>
    </xf>
    <xf numFmtId="0" fontId="2" fillId="2" borderId="13" xfId="5" applyNumberFormat="1"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0"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2"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0"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0"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0" fontId="1" fillId="6" borderId="2" xfId="4" applyFont="1" applyFill="1" applyBorder="1" applyAlignment="1">
      <alignment horizontal="center" vertical="top" wrapText="1"/>
    </xf>
    <xf numFmtId="0" fontId="1" fillId="0" borderId="2" xfId="0" applyFont="1" applyBorder="1" applyAlignment="1">
      <alignment horizontal="center"/>
    </xf>
    <xf numFmtId="0" fontId="1" fillId="0" borderId="2" xfId="0" applyFont="1" applyBorder="1" applyAlignment="1">
      <alignment horizontal="center" vertical="top"/>
    </xf>
    <xf numFmtId="0" fontId="1" fillId="3" borderId="2" xfId="0" applyFont="1" applyFill="1" applyBorder="1" applyAlignment="1">
      <alignment horizontal="center" vertical="top"/>
    </xf>
  </cellXfs>
  <cellStyles count="25">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F29F-578E-4F1D-AC50-2504B64D4FD0}">
  <dimension ref="A1:X82"/>
  <sheetViews>
    <sheetView showGridLines="0" tabSelected="1" topLeftCell="A13" zoomScaleNormal="100" workbookViewId="0">
      <selection activeCell="C53" sqref="B53:D54"/>
    </sheetView>
  </sheetViews>
  <sheetFormatPr defaultColWidth="9.109375" defaultRowHeight="13.2"/>
  <cols>
    <col min="1" max="1" width="11" style="39" bestFit="1" customWidth="1"/>
    <col min="2" max="2" width="35" style="12" bestFit="1" customWidth="1"/>
    <col min="3" max="4" width="35.109375" style="12" customWidth="1"/>
    <col min="5" max="5" width="32.109375" style="12" customWidth="1"/>
    <col min="6" max="8" width="9.6640625" style="12" customWidth="1"/>
    <col min="9" max="9" width="17.6640625" style="12" customWidth="1"/>
    <col min="10" max="16384" width="9.109375" style="12"/>
  </cols>
  <sheetData>
    <row r="1" spans="1:24" s="1" customFormat="1" ht="13.8">
      <c r="A1" s="125"/>
      <c r="B1" s="125"/>
      <c r="C1" s="125"/>
      <c r="D1" s="125"/>
      <c r="E1" s="3"/>
      <c r="F1" s="3"/>
      <c r="G1" s="3"/>
      <c r="H1" s="3"/>
      <c r="I1" s="3"/>
      <c r="J1" s="3"/>
    </row>
    <row r="2" spans="1:24" s="1" customFormat="1" ht="24.6">
      <c r="A2" s="126" t="s">
        <v>8</v>
      </c>
      <c r="B2" s="126"/>
      <c r="C2" s="126"/>
      <c r="D2" s="126"/>
      <c r="E2" s="127"/>
      <c r="F2" s="2"/>
      <c r="G2" s="2"/>
      <c r="H2" s="2"/>
      <c r="I2" s="2"/>
      <c r="J2" s="2"/>
    </row>
    <row r="3" spans="1:24" s="1" customFormat="1" ht="22.8">
      <c r="A3" s="13"/>
      <c r="C3" s="128"/>
      <c r="D3" s="128"/>
      <c r="E3" s="127"/>
      <c r="F3" s="2"/>
      <c r="G3" s="2"/>
      <c r="H3" s="2"/>
      <c r="I3" s="2"/>
      <c r="J3" s="2"/>
    </row>
    <row r="4" spans="1:24" s="4" customFormat="1" ht="26.4">
      <c r="A4" s="91" t="s">
        <v>6</v>
      </c>
      <c r="B4" s="119" t="s">
        <v>9</v>
      </c>
      <c r="C4" s="119"/>
      <c r="D4" s="119"/>
      <c r="E4" s="5"/>
      <c r="F4" s="5"/>
      <c r="G4" s="5"/>
      <c r="H4" s="6"/>
      <c r="I4" s="6"/>
      <c r="X4" s="4" t="s">
        <v>10</v>
      </c>
    </row>
    <row r="5" spans="1:24" s="4" customFormat="1">
      <c r="A5" s="91" t="s">
        <v>4</v>
      </c>
      <c r="B5" s="118" t="s">
        <v>11</v>
      </c>
      <c r="C5" s="119"/>
      <c r="D5" s="119"/>
      <c r="E5" s="5"/>
      <c r="F5" s="5"/>
      <c r="G5" s="5"/>
      <c r="H5" s="6"/>
      <c r="I5" s="6"/>
      <c r="X5" s="4" t="s">
        <v>12</v>
      </c>
    </row>
    <row r="6" spans="1:24" s="4" customFormat="1" ht="26.4">
      <c r="A6" s="91" t="s">
        <v>13</v>
      </c>
      <c r="B6" s="118" t="s">
        <v>14</v>
      </c>
      <c r="C6" s="119"/>
      <c r="D6" s="119"/>
      <c r="E6" s="5"/>
      <c r="F6" s="5"/>
      <c r="G6" s="5"/>
      <c r="H6" s="6"/>
      <c r="I6" s="6"/>
    </row>
    <row r="7" spans="1:24" s="4" customFormat="1">
      <c r="A7" s="91" t="s">
        <v>15</v>
      </c>
      <c r="B7" s="119" t="s">
        <v>16</v>
      </c>
      <c r="C7" s="119"/>
      <c r="D7" s="119"/>
      <c r="E7" s="5"/>
      <c r="F7" s="5"/>
      <c r="G7" s="5"/>
      <c r="H7" s="7"/>
      <c r="I7" s="6"/>
      <c r="X7" s="8"/>
    </row>
    <row r="8" spans="1:24" s="9" customFormat="1">
      <c r="A8" s="91" t="s">
        <v>17</v>
      </c>
      <c r="B8" s="120">
        <v>40850</v>
      </c>
      <c r="C8" s="120"/>
      <c r="D8" s="120"/>
      <c r="E8" s="5"/>
    </row>
    <row r="9" spans="1:24" s="9" customFormat="1">
      <c r="A9" s="92" t="s">
        <v>18</v>
      </c>
      <c r="B9" s="34" t="str">
        <f>F17</f>
        <v>Internal Build 03112011</v>
      </c>
      <c r="C9" s="34" t="str">
        <f>G17</f>
        <v>Internal build 14112011</v>
      </c>
      <c r="D9" s="34" t="str">
        <f>H17</f>
        <v>External build 16112011</v>
      </c>
    </row>
    <row r="10" spans="1:24" s="9" customFormat="1">
      <c r="A10" s="93" t="s">
        <v>19</v>
      </c>
      <c r="B10" s="35">
        <f>SUM(B11:B14)</f>
        <v>0</v>
      </c>
      <c r="C10" s="35">
        <f>SUM(C11:C14)</f>
        <v>0</v>
      </c>
      <c r="D10" s="35">
        <f>SUM(D11:D14)</f>
        <v>0</v>
      </c>
    </row>
    <row r="11" spans="1:24" s="9" customFormat="1">
      <c r="A11" s="93" t="s">
        <v>0</v>
      </c>
      <c r="B11" s="36">
        <f>COUNTIF($F$19:$F$49634,"*Passed")</f>
        <v>0</v>
      </c>
      <c r="C11" s="36">
        <f>COUNTIF($G$19:$G$49634,"*Passed")</f>
        <v>0</v>
      </c>
      <c r="D11" s="36">
        <f>COUNTIF($H$19:$H$49634,"*Passed")</f>
        <v>0</v>
      </c>
    </row>
    <row r="12" spans="1:24" s="9" customFormat="1">
      <c r="A12" s="93" t="s">
        <v>1</v>
      </c>
      <c r="B12" s="36">
        <f>COUNTIF($F$19:$F$49354,"*Failed*")</f>
        <v>0</v>
      </c>
      <c r="C12" s="36">
        <f>COUNTIF($G$19:$G$49354,"*Failed*")</f>
        <v>0</v>
      </c>
      <c r="D12" s="36">
        <f>COUNTIF($H$19:$H$49354,"*Failed*")</f>
        <v>0</v>
      </c>
    </row>
    <row r="13" spans="1:24" s="9" customFormat="1">
      <c r="A13" s="93" t="s">
        <v>2</v>
      </c>
      <c r="B13" s="36">
        <f>COUNTIF($F$19:$F$49354,"*Not Run*")</f>
        <v>0</v>
      </c>
      <c r="C13" s="36">
        <f>COUNTIF($G$19:$G$49354,"*Not Run*")</f>
        <v>0</v>
      </c>
      <c r="D13" s="36">
        <f>COUNTIF($H$19:$H$49354,"*Not Run*")</f>
        <v>0</v>
      </c>
      <c r="E13" s="1"/>
      <c r="F13" s="1"/>
      <c r="G13" s="1"/>
      <c r="H13" s="1"/>
      <c r="I13" s="1"/>
    </row>
    <row r="14" spans="1:24" s="9" customFormat="1">
      <c r="A14" s="93" t="s">
        <v>20</v>
      </c>
      <c r="B14" s="36">
        <f>COUNTIF($F$19:$F$49354,"*NA*")</f>
        <v>0</v>
      </c>
      <c r="C14" s="36">
        <f>COUNTIF($G$19:$G$49354,"*NA*")</f>
        <v>0</v>
      </c>
      <c r="D14" s="36">
        <f>COUNTIF($H$19:$H$49354,"*NA*")</f>
        <v>0</v>
      </c>
      <c r="E14" s="1"/>
      <c r="F14" s="1"/>
      <c r="G14" s="1"/>
      <c r="H14" s="1"/>
      <c r="I14" s="1"/>
    </row>
    <row r="15" spans="1:24" s="9" customFormat="1" ht="39.6">
      <c r="A15" s="93" t="s">
        <v>21</v>
      </c>
      <c r="B15" s="36">
        <f>COUNTIF($F$19:$F$49354,"*Passed in previous build*")</f>
        <v>0</v>
      </c>
      <c r="C15" s="36">
        <f>COUNTIF($G$19:$G$49354,"*Passed in previous build*")</f>
        <v>0</v>
      </c>
      <c r="D15" s="36">
        <f>COUNTIF($H$19:$H$49354,"*Passed in previous build*")</f>
        <v>0</v>
      </c>
      <c r="E15" s="1"/>
      <c r="F15" s="1"/>
      <c r="G15" s="1"/>
      <c r="H15" s="1"/>
      <c r="I15" s="1"/>
    </row>
    <row r="16" spans="1:24" s="10" customFormat="1">
      <c r="A16" s="37"/>
      <c r="B16" s="16"/>
      <c r="C16" s="16"/>
      <c r="D16" s="17"/>
      <c r="E16" s="22"/>
      <c r="F16" s="121" t="s">
        <v>18</v>
      </c>
      <c r="G16" s="121"/>
      <c r="H16" s="121"/>
      <c r="I16" s="23"/>
    </row>
    <row r="17" spans="1:9" s="10" customFormat="1" ht="39.6">
      <c r="A17" s="94" t="s">
        <v>22</v>
      </c>
      <c r="B17" s="95" t="s">
        <v>23</v>
      </c>
      <c r="C17" s="95" t="s">
        <v>24</v>
      </c>
      <c r="D17" s="95" t="s">
        <v>25</v>
      </c>
      <c r="E17" s="95" t="s">
        <v>26</v>
      </c>
      <c r="F17" s="95" t="s">
        <v>27</v>
      </c>
      <c r="G17" s="95" t="s">
        <v>28</v>
      </c>
      <c r="H17" s="95" t="s">
        <v>29</v>
      </c>
      <c r="I17" s="95" t="s">
        <v>30</v>
      </c>
    </row>
    <row r="18" spans="1:9" s="10" customFormat="1">
      <c r="A18" s="31"/>
      <c r="B18" s="107" t="s">
        <v>131</v>
      </c>
      <c r="C18" s="108"/>
      <c r="D18" s="109"/>
      <c r="E18" s="31"/>
      <c r="F18" s="32"/>
      <c r="G18" s="32"/>
      <c r="H18" s="32"/>
      <c r="I18" s="31"/>
    </row>
    <row r="19" spans="1:9" s="10" customFormat="1">
      <c r="A19" s="101"/>
      <c r="B19" s="122" t="s">
        <v>120</v>
      </c>
      <c r="C19" s="123"/>
      <c r="D19" s="124"/>
      <c r="E19" s="101"/>
      <c r="F19" s="102"/>
      <c r="G19" s="102"/>
      <c r="H19" s="102"/>
      <c r="I19" s="101"/>
    </row>
    <row r="20" spans="1:9" s="11" customFormat="1" ht="26.4">
      <c r="A20" s="152">
        <v>1</v>
      </c>
      <c r="B20" s="18" t="s">
        <v>138</v>
      </c>
      <c r="C20" s="18"/>
      <c r="D20" s="19"/>
      <c r="E20" s="20"/>
      <c r="F20" s="18"/>
      <c r="G20" s="18"/>
      <c r="H20" s="18"/>
      <c r="I20" s="21"/>
    </row>
    <row r="21" spans="1:9" s="11" customFormat="1" ht="26.4">
      <c r="A21" s="153">
        <v>2</v>
      </c>
      <c r="B21" s="18" t="s">
        <v>139</v>
      </c>
      <c r="C21" s="18"/>
      <c r="D21" s="25"/>
      <c r="E21" s="20"/>
      <c r="F21" s="18"/>
      <c r="G21" s="18"/>
      <c r="H21" s="18"/>
      <c r="I21" s="21"/>
    </row>
    <row r="22" spans="1:9" s="11" customFormat="1" ht="39.6">
      <c r="A22" s="153">
        <v>3</v>
      </c>
      <c r="B22" s="18" t="s">
        <v>141</v>
      </c>
      <c r="C22" s="18"/>
      <c r="D22" s="26"/>
      <c r="E22" s="20"/>
      <c r="F22" s="18"/>
      <c r="G22" s="18"/>
      <c r="H22" s="18"/>
      <c r="I22" s="21"/>
    </row>
    <row r="23" spans="1:9" s="14" customFormat="1" ht="39.6">
      <c r="A23" s="153">
        <v>4</v>
      </c>
      <c r="B23" s="18" t="s">
        <v>140</v>
      </c>
      <c r="C23" s="18"/>
      <c r="D23" s="26"/>
      <c r="E23" s="20"/>
      <c r="F23" s="18"/>
      <c r="G23" s="18"/>
      <c r="H23" s="18"/>
      <c r="I23" s="27"/>
    </row>
    <row r="24" spans="1:9" s="14" customFormat="1" ht="13.8">
      <c r="A24" s="24"/>
      <c r="B24" s="18"/>
      <c r="C24" s="18"/>
      <c r="D24" s="20"/>
      <c r="E24" s="20"/>
      <c r="F24" s="18"/>
      <c r="G24" s="18"/>
      <c r="H24" s="18"/>
      <c r="I24" s="27"/>
    </row>
    <row r="25" spans="1:9" s="14" customFormat="1" ht="13.8">
      <c r="A25" s="38"/>
      <c r="B25" s="110" t="s">
        <v>132</v>
      </c>
      <c r="C25" s="108"/>
      <c r="D25" s="109"/>
      <c r="E25" s="33"/>
      <c r="F25" s="30"/>
      <c r="G25" s="30"/>
      <c r="H25" s="30"/>
      <c r="I25" s="33"/>
    </row>
    <row r="26" spans="1:9" s="14" customFormat="1" ht="13.8">
      <c r="A26" s="38"/>
      <c r="B26" s="111" t="s">
        <v>133</v>
      </c>
      <c r="C26" s="108"/>
      <c r="D26" s="109"/>
      <c r="E26" s="33"/>
      <c r="F26" s="30"/>
      <c r="G26" s="30"/>
      <c r="H26" s="30"/>
      <c r="I26" s="33"/>
    </row>
    <row r="27" spans="1:9" s="14" customFormat="1" ht="39.6">
      <c r="A27" s="154">
        <v>5</v>
      </c>
      <c r="B27" s="18" t="s">
        <v>134</v>
      </c>
      <c r="C27" s="18"/>
      <c r="D27" s="19"/>
      <c r="E27" s="20"/>
      <c r="F27" s="18"/>
      <c r="G27" s="18"/>
      <c r="H27" s="18"/>
      <c r="I27" s="28"/>
    </row>
    <row r="28" spans="1:9" s="14" customFormat="1" ht="39.6">
      <c r="A28" s="154">
        <v>6</v>
      </c>
      <c r="B28" s="18" t="s">
        <v>143</v>
      </c>
      <c r="C28" s="18"/>
      <c r="D28" s="25"/>
      <c r="E28" s="20"/>
      <c r="F28" s="18"/>
      <c r="G28" s="18"/>
      <c r="H28" s="18"/>
      <c r="I28" s="28"/>
    </row>
    <row r="29" spans="1:9" s="14" customFormat="1" ht="39.6">
      <c r="A29" s="154">
        <v>7</v>
      </c>
      <c r="B29" s="18" t="s">
        <v>144</v>
      </c>
      <c r="C29" s="18"/>
      <c r="D29" s="25"/>
      <c r="E29" s="20"/>
      <c r="F29" s="18"/>
      <c r="G29" s="18"/>
      <c r="H29" s="18"/>
      <c r="I29" s="28"/>
    </row>
    <row r="30" spans="1:9" s="14" customFormat="1" ht="39.6">
      <c r="A30" s="154">
        <v>8</v>
      </c>
      <c r="B30" s="18" t="s">
        <v>145</v>
      </c>
      <c r="C30" s="18"/>
      <c r="D30" s="25"/>
      <c r="E30" s="20"/>
      <c r="F30" s="18"/>
      <c r="G30" s="18"/>
      <c r="H30" s="18"/>
      <c r="I30" s="28"/>
    </row>
    <row r="31" spans="1:9" s="14" customFormat="1" ht="13.8">
      <c r="A31" s="28"/>
      <c r="B31" s="18"/>
      <c r="C31" s="18"/>
      <c r="D31" s="26"/>
      <c r="E31" s="20"/>
      <c r="F31" s="18"/>
      <c r="G31" s="18"/>
      <c r="H31" s="18"/>
      <c r="I31" s="28"/>
    </row>
    <row r="32" spans="1:9" s="106" customFormat="1" ht="13.8">
      <c r="A32" s="112" t="s">
        <v>135</v>
      </c>
      <c r="B32" s="113"/>
      <c r="C32" s="113"/>
      <c r="D32" s="114"/>
      <c r="E32" s="105"/>
      <c r="F32" s="104"/>
      <c r="G32" s="104"/>
      <c r="H32" s="104"/>
      <c r="I32" s="103"/>
    </row>
    <row r="33" spans="1:9" s="14" customFormat="1" ht="26.4">
      <c r="A33" s="154">
        <v>9</v>
      </c>
      <c r="B33" s="18" t="s">
        <v>146</v>
      </c>
      <c r="C33" s="18"/>
      <c r="D33" s="26"/>
      <c r="E33" s="20"/>
      <c r="F33" s="18"/>
      <c r="G33" s="18"/>
      <c r="H33" s="18"/>
      <c r="I33" s="28"/>
    </row>
    <row r="34" spans="1:9" s="14" customFormat="1" ht="52.8">
      <c r="A34" s="154">
        <v>10</v>
      </c>
      <c r="B34" s="18" t="s">
        <v>147</v>
      </c>
      <c r="C34" s="18"/>
      <c r="D34" s="26"/>
      <c r="E34" s="20"/>
      <c r="F34" s="18"/>
      <c r="G34" s="18"/>
      <c r="H34" s="18"/>
      <c r="I34" s="28"/>
    </row>
    <row r="35" spans="1:9" s="14" customFormat="1" ht="13.8">
      <c r="A35" s="28"/>
      <c r="B35" s="18"/>
      <c r="C35" s="18"/>
      <c r="D35" s="20"/>
      <c r="E35" s="20"/>
      <c r="F35" s="18"/>
      <c r="G35" s="18"/>
      <c r="H35" s="18"/>
      <c r="I35" s="28"/>
    </row>
    <row r="36" spans="1:9" s="14" customFormat="1" ht="13.8">
      <c r="A36" s="38"/>
      <c r="B36" s="115" t="s">
        <v>136</v>
      </c>
      <c r="C36" s="116"/>
      <c r="D36" s="117"/>
      <c r="E36" s="33"/>
      <c r="F36" s="30"/>
      <c r="G36" s="30"/>
      <c r="H36" s="30"/>
      <c r="I36" s="33"/>
    </row>
    <row r="37" spans="1:9" s="15" customFormat="1" ht="39.6">
      <c r="A37" s="155">
        <v>11</v>
      </c>
      <c r="B37" s="18" t="s">
        <v>149</v>
      </c>
      <c r="C37" s="18"/>
      <c r="D37" s="19"/>
      <c r="E37" s="20"/>
      <c r="F37" s="18"/>
      <c r="G37" s="18"/>
      <c r="H37" s="18"/>
      <c r="I37" s="29"/>
    </row>
    <row r="38" spans="1:9" s="14" customFormat="1" ht="39.6">
      <c r="A38" s="154">
        <v>12</v>
      </c>
      <c r="B38" s="18" t="s">
        <v>148</v>
      </c>
      <c r="C38" s="18"/>
      <c r="D38" s="20"/>
      <c r="E38" s="20"/>
      <c r="F38" s="18"/>
      <c r="G38" s="18"/>
      <c r="H38" s="18"/>
      <c r="I38" s="28"/>
    </row>
    <row r="39" spans="1:9" s="14" customFormat="1" ht="26.4">
      <c r="A39" s="154">
        <v>13</v>
      </c>
      <c r="B39" s="18" t="s">
        <v>150</v>
      </c>
      <c r="C39" s="18"/>
      <c r="D39" s="20"/>
      <c r="E39" s="20"/>
      <c r="F39" s="18"/>
      <c r="G39" s="18"/>
      <c r="H39" s="18"/>
      <c r="I39" s="28"/>
    </row>
    <row r="40" spans="1:9" s="14" customFormat="1" ht="26.4">
      <c r="A40" s="154">
        <v>14</v>
      </c>
      <c r="B40" s="18" t="s">
        <v>151</v>
      </c>
      <c r="C40" s="18"/>
      <c r="D40" s="20"/>
      <c r="E40" s="26"/>
      <c r="F40" s="18"/>
      <c r="G40" s="18"/>
      <c r="H40" s="18"/>
      <c r="I40" s="28"/>
    </row>
    <row r="41" spans="1:9" s="14" customFormat="1" ht="39.6">
      <c r="A41" s="154">
        <v>15</v>
      </c>
      <c r="B41" s="18" t="s">
        <v>152</v>
      </c>
      <c r="C41" s="18"/>
      <c r="D41" s="20"/>
      <c r="E41" s="20"/>
      <c r="F41" s="18"/>
      <c r="G41" s="18"/>
      <c r="H41" s="18"/>
      <c r="I41" s="28"/>
    </row>
    <row r="42" spans="1:9" s="14" customFormat="1" ht="26.4">
      <c r="A42" s="154">
        <v>16</v>
      </c>
      <c r="B42" s="18" t="s">
        <v>153</v>
      </c>
      <c r="C42" s="18"/>
      <c r="D42" s="20"/>
      <c r="E42" s="20"/>
      <c r="F42" s="18"/>
      <c r="G42" s="18"/>
      <c r="H42" s="18"/>
      <c r="I42" s="28"/>
    </row>
    <row r="43" spans="1:9" s="14" customFormat="1" ht="39.6">
      <c r="A43" s="154">
        <v>17</v>
      </c>
      <c r="B43" s="18" t="s">
        <v>154</v>
      </c>
      <c r="C43" s="18"/>
      <c r="D43" s="20"/>
      <c r="E43" s="20"/>
      <c r="F43" s="18"/>
      <c r="G43" s="18"/>
      <c r="H43" s="18"/>
      <c r="I43" s="28"/>
    </row>
    <row r="44" spans="1:9" s="14" customFormat="1" ht="13.8">
      <c r="A44" s="28"/>
      <c r="B44" s="18"/>
      <c r="C44" s="18"/>
      <c r="D44" s="26"/>
      <c r="E44" s="20"/>
      <c r="F44" s="18"/>
      <c r="G44" s="18"/>
      <c r="H44" s="18"/>
      <c r="I44" s="28"/>
    </row>
    <row r="45" spans="1:9" s="14" customFormat="1" ht="13.8">
      <c r="A45" s="38"/>
      <c r="B45" s="107" t="s">
        <v>137</v>
      </c>
      <c r="C45" s="108"/>
      <c r="D45" s="109"/>
      <c r="E45" s="33"/>
      <c r="F45" s="30"/>
      <c r="G45" s="30"/>
      <c r="H45" s="30"/>
      <c r="I45" s="33"/>
    </row>
    <row r="46" spans="1:9" s="14" customFormat="1" ht="52.8">
      <c r="A46" s="154">
        <v>18</v>
      </c>
      <c r="B46" s="18" t="s">
        <v>155</v>
      </c>
      <c r="C46" s="18"/>
      <c r="D46" s="19"/>
      <c r="E46" s="20"/>
      <c r="F46" s="18"/>
      <c r="G46" s="18"/>
      <c r="H46" s="18"/>
      <c r="I46" s="28"/>
    </row>
    <row r="47" spans="1:9" s="14" customFormat="1" ht="39.6">
      <c r="A47" s="154">
        <v>19</v>
      </c>
      <c r="B47" s="18" t="s">
        <v>156</v>
      </c>
      <c r="C47" s="18"/>
      <c r="D47" s="19"/>
      <c r="E47" s="20"/>
      <c r="F47" s="18"/>
      <c r="G47" s="18"/>
      <c r="H47" s="18"/>
      <c r="I47" s="28"/>
    </row>
    <row r="48" spans="1:9" s="14" customFormat="1" ht="52.8">
      <c r="A48" s="154">
        <v>20</v>
      </c>
      <c r="B48" s="18" t="s">
        <v>142</v>
      </c>
      <c r="C48" s="18"/>
      <c r="D48" s="19"/>
      <c r="E48" s="20"/>
      <c r="F48" s="18"/>
      <c r="G48" s="18"/>
      <c r="H48" s="18"/>
      <c r="I48" s="28"/>
    </row>
    <row r="49" spans="1:9" s="14" customFormat="1" ht="13.8">
      <c r="A49" s="28"/>
      <c r="B49" s="18"/>
      <c r="C49" s="18"/>
      <c r="D49" s="20"/>
      <c r="E49" s="20"/>
      <c r="F49" s="18"/>
      <c r="G49" s="18"/>
      <c r="H49" s="18"/>
      <c r="I49" s="28"/>
    </row>
    <row r="50" spans="1:9" s="14" customFormat="1" ht="13.8">
      <c r="A50" s="38"/>
      <c r="B50" s="107"/>
      <c r="C50" s="108"/>
      <c r="D50" s="109"/>
      <c r="E50" s="33"/>
      <c r="F50" s="30"/>
      <c r="G50" s="30"/>
      <c r="H50" s="30"/>
      <c r="I50" s="33"/>
    </row>
    <row r="51" spans="1:9" s="14" customFormat="1" ht="13.8">
      <c r="A51" s="28"/>
      <c r="B51" s="18"/>
      <c r="C51" s="18"/>
      <c r="D51" s="19"/>
      <c r="E51" s="20"/>
      <c r="F51" s="18"/>
      <c r="G51" s="18"/>
      <c r="H51" s="18"/>
      <c r="I51" s="28"/>
    </row>
    <row r="52" spans="1:9" s="14" customFormat="1" ht="13.8">
      <c r="A52" s="28"/>
      <c r="B52" s="18"/>
      <c r="C52" s="18"/>
      <c r="D52" s="20"/>
      <c r="E52" s="26"/>
      <c r="F52" s="18"/>
      <c r="G52" s="18"/>
      <c r="H52" s="18"/>
      <c r="I52" s="28"/>
    </row>
    <row r="53" spans="1:9" s="14" customFormat="1" ht="13.8">
      <c r="A53" s="28"/>
      <c r="B53" s="18"/>
      <c r="C53" s="18"/>
      <c r="D53" s="26"/>
      <c r="E53" s="20"/>
      <c r="F53" s="18"/>
      <c r="G53" s="18"/>
      <c r="H53" s="18"/>
      <c r="I53" s="28"/>
    </row>
    <row r="54" spans="1:9" s="14" customFormat="1" ht="13.8">
      <c r="A54" s="38"/>
      <c r="B54" s="107"/>
      <c r="C54" s="108"/>
      <c r="D54" s="109"/>
      <c r="E54" s="33"/>
      <c r="F54" s="30"/>
      <c r="G54" s="30"/>
      <c r="H54" s="30"/>
      <c r="I54" s="33"/>
    </row>
    <row r="55" spans="1:9" s="14" customFormat="1" ht="13.8">
      <c r="A55" s="28"/>
      <c r="B55" s="18"/>
      <c r="C55" s="18"/>
      <c r="D55" s="19"/>
      <c r="E55" s="20"/>
      <c r="F55" s="18"/>
      <c r="G55" s="18"/>
      <c r="H55" s="18"/>
      <c r="I55" s="28"/>
    </row>
    <row r="56" spans="1:9" s="14" customFormat="1" ht="13.8">
      <c r="A56" s="28"/>
      <c r="B56" s="18"/>
      <c r="C56" s="18"/>
      <c r="D56" s="20"/>
      <c r="E56" s="26"/>
      <c r="F56" s="18"/>
      <c r="G56" s="18"/>
      <c r="H56" s="18"/>
      <c r="I56" s="28"/>
    </row>
    <row r="57" spans="1:9" s="14" customFormat="1" ht="13.8">
      <c r="A57" s="28"/>
      <c r="B57" s="18"/>
      <c r="C57" s="18"/>
      <c r="D57" s="20"/>
      <c r="E57" s="26"/>
      <c r="F57" s="18"/>
      <c r="G57" s="18"/>
      <c r="H57" s="18"/>
      <c r="I57" s="28"/>
    </row>
    <row r="58" spans="1:9" s="14" customFormat="1" ht="13.8">
      <c r="A58" s="28"/>
      <c r="B58" s="18"/>
      <c r="C58" s="18"/>
      <c r="D58" s="20"/>
      <c r="E58" s="26"/>
      <c r="F58" s="18"/>
      <c r="G58" s="18"/>
      <c r="H58" s="18"/>
      <c r="I58" s="28"/>
    </row>
    <row r="59" spans="1:9" s="14" customFormat="1" ht="13.8">
      <c r="A59" s="28"/>
      <c r="B59" s="18"/>
      <c r="C59" s="18"/>
      <c r="D59" s="20"/>
      <c r="E59" s="20"/>
      <c r="F59" s="18"/>
      <c r="G59" s="18"/>
      <c r="H59" s="18"/>
      <c r="I59" s="28"/>
    </row>
    <row r="60" spans="1:9" s="14" customFormat="1" ht="13.8">
      <c r="A60" s="28"/>
      <c r="B60" s="18"/>
      <c r="C60" s="18"/>
      <c r="D60" s="20"/>
      <c r="E60" s="20"/>
      <c r="F60" s="18"/>
      <c r="G60" s="18"/>
      <c r="H60" s="18"/>
      <c r="I60" s="28"/>
    </row>
    <row r="61" spans="1:9" s="14" customFormat="1" ht="13.8">
      <c r="A61" s="28"/>
      <c r="B61" s="18"/>
      <c r="C61" s="18"/>
      <c r="D61" s="26"/>
      <c r="E61" s="20"/>
      <c r="F61" s="18"/>
      <c r="G61" s="18"/>
      <c r="H61" s="18"/>
      <c r="I61" s="28"/>
    </row>
    <row r="62" spans="1:9" s="14" customFormat="1" ht="13.8">
      <c r="A62" s="28"/>
      <c r="B62" s="18"/>
      <c r="C62" s="18"/>
      <c r="D62" s="26"/>
      <c r="E62" s="20"/>
      <c r="F62" s="18"/>
      <c r="G62" s="18"/>
      <c r="H62" s="18"/>
      <c r="I62" s="28"/>
    </row>
    <row r="63" spans="1:9" s="14" customFormat="1" ht="13.8">
      <c r="A63" s="28"/>
      <c r="B63" s="18"/>
      <c r="C63" s="18"/>
      <c r="D63" s="26"/>
      <c r="E63" s="20"/>
      <c r="F63" s="18"/>
      <c r="G63" s="18"/>
      <c r="H63" s="18"/>
      <c r="I63" s="28"/>
    </row>
    <row r="64" spans="1:9" s="14" customFormat="1" ht="13.8">
      <c r="A64" s="28"/>
      <c r="B64" s="18"/>
      <c r="C64" s="18"/>
      <c r="D64" s="20"/>
      <c r="E64" s="26"/>
      <c r="F64" s="18"/>
      <c r="G64" s="18"/>
      <c r="H64" s="18"/>
      <c r="I64" s="28"/>
    </row>
    <row r="65" spans="1:9" s="14" customFormat="1" ht="13.8">
      <c r="A65" s="28"/>
      <c r="B65" s="18"/>
      <c r="C65" s="18"/>
      <c r="D65" s="20"/>
      <c r="E65" s="26"/>
      <c r="F65" s="18"/>
      <c r="G65" s="18"/>
      <c r="H65" s="18"/>
      <c r="I65" s="28"/>
    </row>
    <row r="66" spans="1:9" s="14" customFormat="1" ht="13.8">
      <c r="A66" s="38"/>
      <c r="B66" s="107"/>
      <c r="C66" s="108"/>
      <c r="D66" s="109"/>
      <c r="E66" s="33"/>
      <c r="F66" s="30"/>
      <c r="G66" s="30"/>
      <c r="H66" s="30"/>
      <c r="I66" s="33"/>
    </row>
    <row r="67" spans="1:9" s="14" customFormat="1" ht="13.8">
      <c r="A67" s="28"/>
      <c r="B67" s="18"/>
      <c r="C67" s="18"/>
      <c r="D67" s="19"/>
      <c r="E67" s="20"/>
      <c r="F67" s="18"/>
      <c r="G67" s="18"/>
      <c r="H67" s="18"/>
      <c r="I67" s="28"/>
    </row>
    <row r="68" spans="1:9" s="14" customFormat="1" ht="13.8">
      <c r="A68" s="28"/>
      <c r="B68" s="18"/>
      <c r="C68" s="18"/>
      <c r="D68" s="26"/>
      <c r="E68" s="26"/>
      <c r="F68" s="18"/>
      <c r="G68" s="18"/>
      <c r="H68" s="18"/>
      <c r="I68" s="28"/>
    </row>
    <row r="69" spans="1:9" s="14" customFormat="1" ht="13.8">
      <c r="A69" s="28"/>
      <c r="B69" s="18"/>
      <c r="C69" s="18"/>
      <c r="D69" s="26"/>
      <c r="E69" s="26"/>
      <c r="F69" s="18"/>
      <c r="G69" s="18"/>
      <c r="H69" s="18"/>
      <c r="I69" s="28"/>
    </row>
    <row r="70" spans="1:9" s="14" customFormat="1" ht="13.8">
      <c r="A70" s="38"/>
      <c r="B70" s="107"/>
      <c r="C70" s="108"/>
      <c r="D70" s="109"/>
      <c r="E70" s="33"/>
      <c r="F70" s="30"/>
      <c r="G70" s="30"/>
      <c r="H70" s="30"/>
      <c r="I70" s="33"/>
    </row>
    <row r="71" spans="1:9" s="14" customFormat="1" ht="13.8">
      <c r="A71" s="28"/>
      <c r="B71" s="18"/>
      <c r="C71" s="18"/>
      <c r="D71" s="20"/>
      <c r="E71" s="20"/>
      <c r="F71" s="18"/>
      <c r="G71" s="18"/>
      <c r="H71" s="18"/>
      <c r="I71" s="28"/>
    </row>
    <row r="72" spans="1:9" s="14" customFormat="1" ht="13.8">
      <c r="A72" s="28"/>
      <c r="B72" s="18"/>
      <c r="C72" s="18"/>
      <c r="D72" s="20"/>
      <c r="E72" s="20"/>
      <c r="F72" s="18"/>
      <c r="G72" s="18"/>
      <c r="H72" s="18"/>
      <c r="I72" s="28"/>
    </row>
    <row r="73" spans="1:9" s="14" customFormat="1" ht="13.8">
      <c r="A73" s="28"/>
      <c r="B73" s="18"/>
      <c r="C73" s="18"/>
      <c r="D73" s="20"/>
      <c r="E73" s="20"/>
      <c r="F73" s="18"/>
      <c r="G73" s="18"/>
      <c r="H73" s="18"/>
      <c r="I73" s="28"/>
    </row>
    <row r="74" spans="1:9" s="14" customFormat="1" ht="13.8">
      <c r="A74" s="38"/>
      <c r="B74" s="107"/>
      <c r="C74" s="108"/>
      <c r="D74" s="109"/>
      <c r="E74" s="33"/>
      <c r="F74" s="30"/>
      <c r="G74" s="30"/>
      <c r="H74" s="30"/>
      <c r="I74" s="33"/>
    </row>
    <row r="75" spans="1:9" s="14" customFormat="1" ht="13.8">
      <c r="A75" s="28"/>
      <c r="B75" s="18"/>
      <c r="C75" s="18"/>
      <c r="D75" s="20"/>
      <c r="E75" s="26"/>
      <c r="F75" s="18"/>
      <c r="G75" s="18"/>
      <c r="H75" s="18"/>
      <c r="I75" s="28"/>
    </row>
    <row r="76" spans="1:9" s="14" customFormat="1" ht="13.8">
      <c r="A76" s="28"/>
      <c r="B76" s="18"/>
      <c r="C76" s="18"/>
      <c r="D76" s="26"/>
      <c r="E76" s="26"/>
      <c r="F76" s="18"/>
      <c r="G76" s="18"/>
      <c r="H76" s="18"/>
      <c r="I76" s="28"/>
    </row>
    <row r="77" spans="1:9" s="14" customFormat="1" ht="13.8">
      <c r="A77" s="38"/>
      <c r="B77" s="107"/>
      <c r="C77" s="108"/>
      <c r="D77" s="109"/>
      <c r="E77" s="33"/>
      <c r="F77" s="30"/>
      <c r="G77" s="30"/>
      <c r="H77" s="30"/>
      <c r="I77" s="33"/>
    </row>
    <row r="78" spans="1:9" s="14" customFormat="1" ht="13.8">
      <c r="A78" s="28"/>
      <c r="B78" s="18"/>
      <c r="C78" s="18"/>
      <c r="D78" s="19"/>
      <c r="E78" s="20"/>
      <c r="F78" s="18"/>
      <c r="G78" s="18"/>
      <c r="H78" s="18"/>
      <c r="I78" s="28"/>
    </row>
    <row r="79" spans="1:9" s="14" customFormat="1" ht="13.8">
      <c r="A79" s="28"/>
      <c r="B79" s="18"/>
      <c r="C79" s="18"/>
      <c r="D79" s="26"/>
      <c r="E79" s="20"/>
      <c r="F79" s="18"/>
      <c r="G79" s="18"/>
      <c r="H79" s="18"/>
      <c r="I79" s="28"/>
    </row>
    <row r="80" spans="1:9" s="14" customFormat="1" ht="13.8">
      <c r="A80" s="28"/>
      <c r="B80" s="18"/>
      <c r="C80" s="18"/>
      <c r="D80" s="26"/>
      <c r="E80" s="20"/>
      <c r="F80" s="18"/>
      <c r="G80" s="18"/>
      <c r="H80" s="18"/>
      <c r="I80" s="28"/>
    </row>
    <row r="81" spans="1:9" s="14" customFormat="1" ht="13.8">
      <c r="A81" s="28"/>
      <c r="B81" s="18"/>
      <c r="C81" s="18"/>
      <c r="D81" s="26"/>
      <c r="E81" s="20"/>
      <c r="F81" s="18"/>
      <c r="G81" s="18"/>
      <c r="H81" s="18"/>
      <c r="I81" s="28"/>
    </row>
    <row r="82" spans="1:9" s="14" customFormat="1" ht="13.8">
      <c r="A82" s="28"/>
      <c r="B82" s="18"/>
      <c r="C82" s="18"/>
      <c r="D82" s="26"/>
      <c r="E82" s="20"/>
      <c r="F82" s="18"/>
      <c r="G82" s="18"/>
      <c r="H82" s="18"/>
      <c r="I82" s="28"/>
    </row>
  </sheetData>
  <mergeCells count="23">
    <mergeCell ref="B5:D5"/>
    <mergeCell ref="A1:D1"/>
    <mergeCell ref="A2:D2"/>
    <mergeCell ref="E2:E3"/>
    <mergeCell ref="C3:D3"/>
    <mergeCell ref="B4:D4"/>
    <mergeCell ref="B50:D50"/>
    <mergeCell ref="B6:D6"/>
    <mergeCell ref="B7:D7"/>
    <mergeCell ref="B8:D8"/>
    <mergeCell ref="F16:H16"/>
    <mergeCell ref="B18:D18"/>
    <mergeCell ref="B19:D19"/>
    <mergeCell ref="B25:D25"/>
    <mergeCell ref="B26:D26"/>
    <mergeCell ref="A32:D32"/>
    <mergeCell ref="B36:D36"/>
    <mergeCell ref="B45:D45"/>
    <mergeCell ref="B54:D54"/>
    <mergeCell ref="B66:D66"/>
    <mergeCell ref="B70:D70"/>
    <mergeCell ref="B74:D74"/>
    <mergeCell ref="B77:D77"/>
  </mergeCells>
  <dataValidations count="4">
    <dataValidation type="list" allowBlank="1" showErrorMessage="1" sqref="F83:H140" xr:uid="{9BBED377-8DDF-4D0A-9BA7-C628C70DCCF9}">
      <formula1>#REF!</formula1>
      <formula2>0</formula2>
    </dataValidation>
    <dataValidation allowBlank="1" showInputMessage="1" showErrorMessage="1" sqref="F18:H19" xr:uid="{5AFDC594-9EF1-437B-A6DD-F55D803508C0}"/>
    <dataValidation showDropDown="1" showErrorMessage="1" sqref="F16:H17" xr:uid="{EB03AA90-3DD8-46BD-A879-FA933685CB42}"/>
    <dataValidation type="list" allowBlank="1" sqref="F20:H82" xr:uid="{4517F9D7-629F-4C29-89DD-880E6D142BFE}">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8"/>
  <sheetViews>
    <sheetView showGridLines="0" topLeftCell="A22" zoomScaleNormal="100" workbookViewId="0">
      <selection activeCell="B28" sqref="B28"/>
    </sheetView>
  </sheetViews>
  <sheetFormatPr defaultColWidth="9.109375" defaultRowHeight="13.2"/>
  <cols>
    <col min="1" max="1" width="11" style="39" bestFit="1" customWidth="1"/>
    <col min="2" max="4" width="35.109375" style="12" customWidth="1"/>
    <col min="5" max="5" width="32.109375" style="12" customWidth="1"/>
    <col min="6" max="8" width="9.6640625" style="12" customWidth="1"/>
    <col min="9" max="9" width="17.6640625" style="12" customWidth="1"/>
    <col min="10" max="16384" width="9.109375" style="12"/>
  </cols>
  <sheetData>
    <row r="1" spans="1:24" s="1" customFormat="1" ht="13.8">
      <c r="A1" s="125"/>
      <c r="B1" s="125"/>
      <c r="C1" s="125"/>
      <c r="D1" s="125"/>
      <c r="E1" s="3"/>
      <c r="F1" s="3"/>
      <c r="G1" s="3"/>
      <c r="H1" s="3"/>
      <c r="I1" s="3"/>
      <c r="J1" s="3"/>
    </row>
    <row r="2" spans="1:24" s="1" customFormat="1" ht="24.6">
      <c r="A2" s="126" t="s">
        <v>8</v>
      </c>
      <c r="B2" s="126"/>
      <c r="C2" s="126"/>
      <c r="D2" s="126"/>
      <c r="E2" s="127"/>
      <c r="F2" s="2"/>
      <c r="G2" s="2"/>
      <c r="H2" s="2"/>
      <c r="I2" s="2"/>
      <c r="J2" s="2"/>
    </row>
    <row r="3" spans="1:24" s="1" customFormat="1" ht="22.8">
      <c r="A3" s="13"/>
      <c r="C3" s="128"/>
      <c r="D3" s="128"/>
      <c r="E3" s="127"/>
      <c r="F3" s="2"/>
      <c r="G3" s="2"/>
      <c r="H3" s="2"/>
      <c r="I3" s="2"/>
      <c r="J3" s="2"/>
    </row>
    <row r="4" spans="1:24" s="4" customFormat="1" ht="26.4">
      <c r="A4" s="91" t="s">
        <v>6</v>
      </c>
      <c r="B4" s="119" t="s">
        <v>9</v>
      </c>
      <c r="C4" s="119"/>
      <c r="D4" s="119"/>
      <c r="E4" s="5"/>
      <c r="F4" s="5"/>
      <c r="G4" s="5"/>
      <c r="H4" s="6"/>
      <c r="I4" s="6"/>
      <c r="X4" s="4" t="s">
        <v>10</v>
      </c>
    </row>
    <row r="5" spans="1:24" s="4" customFormat="1">
      <c r="A5" s="91" t="s">
        <v>4</v>
      </c>
      <c r="B5" s="118" t="s">
        <v>11</v>
      </c>
      <c r="C5" s="119"/>
      <c r="D5" s="119"/>
      <c r="E5" s="5"/>
      <c r="F5" s="5"/>
      <c r="G5" s="5"/>
      <c r="H5" s="6"/>
      <c r="I5" s="6"/>
      <c r="X5" s="4" t="s">
        <v>12</v>
      </c>
    </row>
    <row r="6" spans="1:24" s="4" customFormat="1" ht="26.4">
      <c r="A6" s="91" t="s">
        <v>13</v>
      </c>
      <c r="B6" s="118" t="s">
        <v>14</v>
      </c>
      <c r="C6" s="119"/>
      <c r="D6" s="119"/>
      <c r="E6" s="5"/>
      <c r="F6" s="5"/>
      <c r="G6" s="5"/>
      <c r="H6" s="6"/>
      <c r="I6" s="6"/>
    </row>
    <row r="7" spans="1:24" s="4" customFormat="1">
      <c r="A7" s="91" t="s">
        <v>15</v>
      </c>
      <c r="B7" s="119" t="s">
        <v>16</v>
      </c>
      <c r="C7" s="119"/>
      <c r="D7" s="119"/>
      <c r="E7" s="5"/>
      <c r="F7" s="5"/>
      <c r="G7" s="5"/>
      <c r="H7" s="7"/>
      <c r="I7" s="6"/>
      <c r="X7" s="8"/>
    </row>
    <row r="8" spans="1:24" s="9" customFormat="1">
      <c r="A8" s="91" t="s">
        <v>17</v>
      </c>
      <c r="B8" s="120">
        <v>40850</v>
      </c>
      <c r="C8" s="120"/>
      <c r="D8" s="120"/>
      <c r="E8" s="5"/>
    </row>
    <row r="9" spans="1:24" s="9" customFormat="1">
      <c r="A9" s="92" t="s">
        <v>18</v>
      </c>
      <c r="B9" s="34" t="str">
        <f>F17</f>
        <v>Internal Build 03112011</v>
      </c>
      <c r="C9" s="34" t="str">
        <f>G17</f>
        <v>Internal build 14112011</v>
      </c>
      <c r="D9" s="34" t="str">
        <f>H17</f>
        <v>External build 16112011</v>
      </c>
    </row>
    <row r="10" spans="1:24" s="9" customFormat="1">
      <c r="A10" s="93" t="s">
        <v>19</v>
      </c>
      <c r="B10" s="35">
        <f>SUM(B11:B14)</f>
        <v>0</v>
      </c>
      <c r="C10" s="35">
        <f>SUM(C11:C14)</f>
        <v>0</v>
      </c>
      <c r="D10" s="35">
        <f>SUM(D11:D14)</f>
        <v>0</v>
      </c>
    </row>
    <row r="11" spans="1:24" s="9" customFormat="1">
      <c r="A11" s="93" t="s">
        <v>0</v>
      </c>
      <c r="B11" s="36">
        <f>COUNTIF($F$19:$F$49640,"*Passed")</f>
        <v>0</v>
      </c>
      <c r="C11" s="36">
        <f>COUNTIF($G$19:$G$49640,"*Passed")</f>
        <v>0</v>
      </c>
      <c r="D11" s="36">
        <f>COUNTIF($H$19:$H$49640,"*Passed")</f>
        <v>0</v>
      </c>
    </row>
    <row r="12" spans="1:24" s="9" customFormat="1">
      <c r="A12" s="93" t="s">
        <v>1</v>
      </c>
      <c r="B12" s="36">
        <f>COUNTIF($F$19:$F$49360,"*Failed*")</f>
        <v>0</v>
      </c>
      <c r="C12" s="36">
        <f>COUNTIF($G$19:$G$49360,"*Failed*")</f>
        <v>0</v>
      </c>
      <c r="D12" s="36">
        <f>COUNTIF($H$19:$H$49360,"*Failed*")</f>
        <v>0</v>
      </c>
    </row>
    <row r="13" spans="1:24" s="9" customFormat="1">
      <c r="A13" s="93" t="s">
        <v>2</v>
      </c>
      <c r="B13" s="36">
        <f>COUNTIF($F$19:$F$49360,"*Not Run*")</f>
        <v>0</v>
      </c>
      <c r="C13" s="36">
        <f>COUNTIF($G$19:$G$49360,"*Not Run*")</f>
        <v>0</v>
      </c>
      <c r="D13" s="36">
        <f>COUNTIF($H$19:$H$49360,"*Not Run*")</f>
        <v>0</v>
      </c>
      <c r="E13" s="1"/>
      <c r="F13" s="1"/>
      <c r="G13" s="1"/>
      <c r="H13" s="1"/>
      <c r="I13" s="1"/>
    </row>
    <row r="14" spans="1:24" s="9" customFormat="1">
      <c r="A14" s="93" t="s">
        <v>20</v>
      </c>
      <c r="B14" s="36">
        <f>COUNTIF($F$19:$F$49360,"*NA*")</f>
        <v>0</v>
      </c>
      <c r="C14" s="36">
        <f>COUNTIF($G$19:$G$49360,"*NA*")</f>
        <v>0</v>
      </c>
      <c r="D14" s="36">
        <f>COUNTIF($H$19:$H$49360,"*NA*")</f>
        <v>0</v>
      </c>
      <c r="E14" s="1"/>
      <c r="F14" s="1"/>
      <c r="G14" s="1"/>
      <c r="H14" s="1"/>
      <c r="I14" s="1"/>
    </row>
    <row r="15" spans="1:24" s="9" customFormat="1" ht="39.6">
      <c r="A15" s="93" t="s">
        <v>21</v>
      </c>
      <c r="B15" s="36">
        <f>COUNTIF($F$19:$F$49360,"*Passed in previous build*")</f>
        <v>0</v>
      </c>
      <c r="C15" s="36">
        <f>COUNTIF($G$19:$G$49360,"*Passed in previous build*")</f>
        <v>0</v>
      </c>
      <c r="D15" s="36">
        <f>COUNTIF($H$19:$H$49360,"*Passed in previous build*")</f>
        <v>0</v>
      </c>
      <c r="E15" s="1"/>
      <c r="F15" s="1"/>
      <c r="G15" s="1"/>
      <c r="H15" s="1"/>
      <c r="I15" s="1"/>
    </row>
    <row r="16" spans="1:24" s="10" customFormat="1">
      <c r="A16" s="37"/>
      <c r="B16" s="16"/>
      <c r="C16" s="16"/>
      <c r="D16" s="17"/>
      <c r="E16" s="22"/>
      <c r="F16" s="121" t="s">
        <v>18</v>
      </c>
      <c r="G16" s="121"/>
      <c r="H16" s="121"/>
      <c r="I16" s="23"/>
    </row>
    <row r="17" spans="1:9" s="10" customFormat="1" ht="39.6">
      <c r="A17" s="94" t="s">
        <v>22</v>
      </c>
      <c r="B17" s="95" t="s">
        <v>23</v>
      </c>
      <c r="C17" s="95" t="s">
        <v>24</v>
      </c>
      <c r="D17" s="95" t="s">
        <v>25</v>
      </c>
      <c r="E17" s="95" t="s">
        <v>26</v>
      </c>
      <c r="F17" s="95" t="s">
        <v>27</v>
      </c>
      <c r="G17" s="95" t="s">
        <v>28</v>
      </c>
      <c r="H17" s="95" t="s">
        <v>29</v>
      </c>
      <c r="I17" s="95" t="s">
        <v>30</v>
      </c>
    </row>
    <row r="18" spans="1:9" s="10" customFormat="1">
      <c r="A18" s="31"/>
      <c r="B18" s="107" t="s">
        <v>119</v>
      </c>
      <c r="C18" s="108"/>
      <c r="D18" s="109"/>
      <c r="E18" s="31"/>
      <c r="F18" s="32"/>
      <c r="G18" s="32"/>
      <c r="H18" s="32"/>
      <c r="I18" s="31"/>
    </row>
    <row r="19" spans="1:9" s="10" customFormat="1">
      <c r="A19" s="101"/>
      <c r="B19" s="122" t="s">
        <v>120</v>
      </c>
      <c r="C19" s="123"/>
      <c r="D19" s="124"/>
      <c r="E19" s="101"/>
      <c r="F19" s="102"/>
      <c r="G19" s="102"/>
      <c r="H19" s="102"/>
      <c r="I19" s="101"/>
    </row>
    <row r="20" spans="1:9" s="11" customFormat="1" ht="39.6">
      <c r="A20" s="152">
        <v>1</v>
      </c>
      <c r="B20" s="18" t="s">
        <v>157</v>
      </c>
      <c r="C20" s="18"/>
      <c r="D20" s="19"/>
      <c r="E20" s="20"/>
      <c r="F20" s="18"/>
      <c r="G20" s="18"/>
      <c r="H20" s="18"/>
      <c r="I20" s="21"/>
    </row>
    <row r="21" spans="1:9" s="11" customFormat="1" ht="26.4">
      <c r="A21" s="153">
        <v>2</v>
      </c>
      <c r="B21" s="18" t="s">
        <v>121</v>
      </c>
      <c r="C21" s="18"/>
      <c r="D21" s="25"/>
      <c r="E21" s="20"/>
      <c r="F21" s="18"/>
      <c r="G21" s="18"/>
      <c r="H21" s="18"/>
      <c r="I21" s="21"/>
    </row>
    <row r="22" spans="1:9" s="11" customFormat="1" ht="26.4">
      <c r="A22" s="153">
        <v>3</v>
      </c>
      <c r="B22" s="18" t="s">
        <v>158</v>
      </c>
      <c r="C22" s="18"/>
      <c r="D22" s="26"/>
      <c r="E22" s="20"/>
      <c r="F22" s="18"/>
      <c r="G22" s="18"/>
      <c r="H22" s="18"/>
      <c r="I22" s="21"/>
    </row>
    <row r="23" spans="1:9" s="14" customFormat="1" ht="26.4">
      <c r="A23" s="153">
        <v>4</v>
      </c>
      <c r="B23" s="18" t="s">
        <v>159</v>
      </c>
      <c r="C23" s="18"/>
      <c r="D23" s="20"/>
      <c r="E23" s="20"/>
      <c r="F23" s="18"/>
      <c r="G23" s="18"/>
      <c r="H23" s="18"/>
      <c r="I23" s="27"/>
    </row>
    <row r="24" spans="1:9" s="14" customFormat="1" ht="26.4">
      <c r="A24" s="153">
        <v>5</v>
      </c>
      <c r="B24" s="18" t="s">
        <v>160</v>
      </c>
      <c r="C24" s="18"/>
      <c r="D24" s="20"/>
      <c r="E24" s="20"/>
      <c r="F24" s="18"/>
      <c r="G24" s="18"/>
      <c r="H24" s="18"/>
      <c r="I24" s="27"/>
    </row>
    <row r="25" spans="1:9" s="14" customFormat="1" ht="26.4">
      <c r="A25" s="153">
        <v>6</v>
      </c>
      <c r="B25" s="18" t="s">
        <v>122</v>
      </c>
      <c r="C25" s="18"/>
      <c r="D25" s="26"/>
      <c r="E25" s="20"/>
      <c r="F25" s="18"/>
      <c r="G25" s="18"/>
      <c r="H25" s="18"/>
      <c r="I25" s="27"/>
    </row>
    <row r="26" spans="1:9" s="14" customFormat="1" ht="39.6">
      <c r="A26" s="153">
        <v>7</v>
      </c>
      <c r="B26" s="18" t="s">
        <v>123</v>
      </c>
      <c r="C26" s="18"/>
      <c r="D26" s="20"/>
      <c r="E26" s="20"/>
      <c r="F26" s="18"/>
      <c r="G26" s="18"/>
      <c r="H26" s="18"/>
      <c r="I26" s="27"/>
    </row>
    <row r="27" spans="1:9" s="14" customFormat="1" ht="26.4">
      <c r="A27" s="153">
        <v>8</v>
      </c>
      <c r="B27" s="18" t="s">
        <v>162</v>
      </c>
      <c r="C27" s="18"/>
      <c r="D27" s="20"/>
      <c r="E27" s="20"/>
      <c r="F27" s="18"/>
      <c r="G27" s="18"/>
      <c r="H27" s="18"/>
      <c r="I27" s="27" t="s">
        <v>31</v>
      </c>
    </row>
    <row r="28" spans="1:9" s="14" customFormat="1" ht="26.4">
      <c r="A28" s="153">
        <v>9</v>
      </c>
      <c r="B28" s="18" t="s">
        <v>161</v>
      </c>
      <c r="C28" s="18"/>
      <c r="D28" s="20"/>
      <c r="E28" s="20"/>
      <c r="F28" s="18"/>
      <c r="G28" s="18"/>
      <c r="H28" s="18"/>
      <c r="I28" s="27"/>
    </row>
    <row r="29" spans="1:9" s="14" customFormat="1" ht="26.4">
      <c r="A29" s="153">
        <v>10</v>
      </c>
      <c r="B29" s="18" t="s">
        <v>163</v>
      </c>
      <c r="C29" s="18"/>
      <c r="D29" s="20"/>
      <c r="E29" s="20"/>
      <c r="F29" s="18"/>
      <c r="G29" s="18"/>
      <c r="H29" s="18"/>
      <c r="I29" s="27"/>
    </row>
    <row r="30" spans="1:9" s="14" customFormat="1" ht="39.6">
      <c r="A30" s="153">
        <v>11</v>
      </c>
      <c r="B30" s="18" t="s">
        <v>124</v>
      </c>
      <c r="C30" s="18"/>
      <c r="D30" s="20"/>
      <c r="E30" s="20"/>
      <c r="F30" s="18"/>
      <c r="G30" s="18"/>
      <c r="H30" s="18"/>
      <c r="I30" s="27"/>
    </row>
    <row r="31" spans="1:9" s="14" customFormat="1" ht="39.6">
      <c r="A31" s="153">
        <v>12</v>
      </c>
      <c r="B31" s="18" t="s">
        <v>164</v>
      </c>
      <c r="C31" s="18"/>
      <c r="D31" s="20"/>
      <c r="E31" s="20"/>
      <c r="F31" s="18"/>
      <c r="G31" s="18"/>
      <c r="H31" s="18"/>
      <c r="I31" s="27"/>
    </row>
    <row r="32" spans="1:9" s="14" customFormat="1" ht="13.8">
      <c r="A32" s="38"/>
      <c r="B32" s="110" t="s">
        <v>125</v>
      </c>
      <c r="C32" s="108"/>
      <c r="D32" s="109"/>
      <c r="E32" s="33"/>
      <c r="F32" s="30"/>
      <c r="G32" s="30"/>
      <c r="H32" s="30"/>
      <c r="I32" s="33"/>
    </row>
    <row r="33" spans="1:9" s="14" customFormat="1" ht="13.8">
      <c r="A33" s="38"/>
      <c r="B33" s="111" t="s">
        <v>126</v>
      </c>
      <c r="C33" s="108"/>
      <c r="D33" s="109"/>
      <c r="E33" s="33"/>
      <c r="F33" s="30"/>
      <c r="G33" s="30"/>
      <c r="H33" s="30"/>
      <c r="I33" s="33"/>
    </row>
    <row r="34" spans="1:9" s="14" customFormat="1" ht="26.4">
      <c r="A34" s="154">
        <v>13</v>
      </c>
      <c r="B34" s="18" t="s">
        <v>165</v>
      </c>
      <c r="C34" s="18"/>
      <c r="D34" s="19"/>
      <c r="E34" s="20"/>
      <c r="F34" s="18"/>
      <c r="G34" s="18"/>
      <c r="H34" s="18"/>
      <c r="I34" s="28"/>
    </row>
    <row r="35" spans="1:9" s="14" customFormat="1" ht="39.6">
      <c r="A35" s="154">
        <v>14</v>
      </c>
      <c r="B35" s="18" t="s">
        <v>170</v>
      </c>
      <c r="C35" s="18"/>
      <c r="D35" s="25"/>
      <c r="E35" s="20"/>
      <c r="F35" s="18"/>
      <c r="G35" s="18"/>
      <c r="H35" s="18"/>
      <c r="I35" s="28"/>
    </row>
    <row r="36" spans="1:9" s="14" customFormat="1" ht="52.8">
      <c r="A36" s="154">
        <v>15</v>
      </c>
      <c r="B36" s="18" t="s">
        <v>169</v>
      </c>
      <c r="C36" s="18"/>
      <c r="D36" s="19"/>
      <c r="E36" s="20"/>
      <c r="F36" s="18"/>
      <c r="G36" s="18"/>
      <c r="H36" s="18"/>
      <c r="I36" s="28"/>
    </row>
    <row r="37" spans="1:9" s="14" customFormat="1" ht="52.8">
      <c r="A37" s="154">
        <v>16</v>
      </c>
      <c r="B37" s="18" t="s">
        <v>168</v>
      </c>
      <c r="C37" s="18"/>
      <c r="D37" s="26"/>
      <c r="E37" s="20"/>
      <c r="F37" s="18"/>
      <c r="G37" s="18"/>
      <c r="H37" s="18"/>
      <c r="I37" s="28"/>
    </row>
    <row r="38" spans="1:9" s="106" customFormat="1" ht="13.8">
      <c r="A38" s="112" t="s">
        <v>127</v>
      </c>
      <c r="B38" s="113"/>
      <c r="C38" s="113"/>
      <c r="D38" s="114"/>
      <c r="E38" s="105"/>
      <c r="F38" s="104"/>
      <c r="G38" s="104"/>
      <c r="H38" s="104"/>
      <c r="I38" s="103"/>
    </row>
    <row r="39" spans="1:9" s="14" customFormat="1" ht="26.4">
      <c r="A39" s="154">
        <v>17</v>
      </c>
      <c r="B39" s="18" t="s">
        <v>166</v>
      </c>
      <c r="C39" s="18"/>
      <c r="D39" s="26"/>
      <c r="E39" s="20"/>
      <c r="F39" s="18"/>
      <c r="G39" s="18"/>
      <c r="H39" s="18"/>
      <c r="I39" s="28"/>
    </row>
    <row r="40" spans="1:9" s="14" customFormat="1" ht="39.6">
      <c r="A40" s="154">
        <v>18</v>
      </c>
      <c r="B40" s="18" t="s">
        <v>167</v>
      </c>
      <c r="C40" s="18"/>
      <c r="D40" s="26"/>
      <c r="E40" s="20"/>
      <c r="F40" s="18"/>
      <c r="G40" s="18"/>
      <c r="H40" s="18"/>
      <c r="I40" s="28"/>
    </row>
    <row r="41" spans="1:9" s="14" customFormat="1" ht="52.8">
      <c r="A41" s="154">
        <v>19</v>
      </c>
      <c r="B41" s="18" t="s">
        <v>172</v>
      </c>
      <c r="C41" s="18"/>
      <c r="D41" s="26"/>
      <c r="E41" s="20"/>
      <c r="F41" s="18"/>
      <c r="G41" s="18"/>
      <c r="H41" s="18"/>
      <c r="I41" s="28"/>
    </row>
    <row r="42" spans="1:9" s="14" customFormat="1" ht="52.8">
      <c r="A42" s="154">
        <v>20</v>
      </c>
      <c r="B42" s="18" t="s">
        <v>171</v>
      </c>
      <c r="C42" s="18"/>
      <c r="D42" s="26"/>
      <c r="E42" s="20"/>
      <c r="F42" s="18"/>
      <c r="G42" s="18"/>
      <c r="H42" s="18"/>
      <c r="I42" s="28"/>
    </row>
    <row r="43" spans="1:9" s="14" customFormat="1" ht="52.8">
      <c r="A43" s="154">
        <v>21</v>
      </c>
      <c r="B43" s="18" t="s">
        <v>173</v>
      </c>
      <c r="C43" s="18"/>
      <c r="D43" s="26"/>
      <c r="E43" s="20"/>
      <c r="F43" s="18"/>
      <c r="G43" s="18"/>
      <c r="H43" s="18"/>
      <c r="I43" s="28"/>
    </row>
    <row r="44" spans="1:9" s="14" customFormat="1" ht="39.6">
      <c r="A44" s="154">
        <v>22</v>
      </c>
      <c r="B44" s="18" t="s">
        <v>174</v>
      </c>
      <c r="C44" s="18"/>
      <c r="D44" s="26"/>
      <c r="E44" s="20"/>
      <c r="F44" s="18"/>
      <c r="G44" s="18"/>
      <c r="H44" s="18"/>
      <c r="I44" s="28"/>
    </row>
    <row r="45" spans="1:9" s="14" customFormat="1" ht="39.6">
      <c r="A45" s="154">
        <v>23</v>
      </c>
      <c r="B45" s="18" t="s">
        <v>175</v>
      </c>
      <c r="C45" s="18"/>
      <c r="D45" s="20"/>
      <c r="E45" s="20"/>
      <c r="F45" s="18"/>
      <c r="G45" s="18"/>
      <c r="H45" s="18"/>
      <c r="I45" s="28"/>
    </row>
    <row r="46" spans="1:9" s="14" customFormat="1" ht="13.8">
      <c r="A46" s="38"/>
      <c r="B46" s="115" t="s">
        <v>128</v>
      </c>
      <c r="C46" s="116"/>
      <c r="D46" s="117"/>
      <c r="E46" s="33"/>
      <c r="F46" s="30"/>
      <c r="G46" s="30"/>
      <c r="H46" s="30"/>
      <c r="I46" s="33"/>
    </row>
    <row r="47" spans="1:9" s="15" customFormat="1" ht="52.8">
      <c r="A47" s="155">
        <v>24</v>
      </c>
      <c r="B47" s="18" t="s">
        <v>129</v>
      </c>
      <c r="C47" s="18"/>
      <c r="D47" s="19"/>
      <c r="E47" s="20"/>
      <c r="F47" s="18"/>
      <c r="G47" s="18"/>
      <c r="H47" s="18"/>
      <c r="I47" s="29"/>
    </row>
    <row r="48" spans="1:9" s="14" customFormat="1" ht="52.8">
      <c r="A48" s="154">
        <v>25</v>
      </c>
      <c r="B48" s="18" t="s">
        <v>176</v>
      </c>
      <c r="C48" s="18"/>
      <c r="D48" s="20"/>
      <c r="E48" s="20"/>
      <c r="F48" s="18"/>
      <c r="G48" s="18"/>
      <c r="H48" s="18"/>
      <c r="I48" s="28"/>
    </row>
    <row r="49" spans="1:9" s="14" customFormat="1" ht="66">
      <c r="A49" s="154">
        <v>26</v>
      </c>
      <c r="B49" s="18" t="s">
        <v>130</v>
      </c>
      <c r="C49" s="18"/>
      <c r="D49" s="20"/>
      <c r="E49" s="20"/>
      <c r="F49" s="18"/>
      <c r="G49" s="18"/>
      <c r="H49" s="18"/>
      <c r="I49" s="28"/>
    </row>
    <row r="50" spans="1:9" s="14" customFormat="1" ht="13.8">
      <c r="A50" s="28"/>
      <c r="B50" s="18"/>
      <c r="C50" s="18"/>
      <c r="D50" s="26"/>
      <c r="E50" s="20"/>
      <c r="F50" s="18"/>
      <c r="G50" s="18"/>
      <c r="H50" s="18"/>
      <c r="I50" s="28"/>
    </row>
    <row r="51" spans="1:9" s="14" customFormat="1" ht="13.8">
      <c r="A51" s="38"/>
      <c r="B51" s="107"/>
      <c r="C51" s="108"/>
      <c r="D51" s="109"/>
      <c r="E51" s="33"/>
      <c r="F51" s="30"/>
      <c r="G51" s="30"/>
      <c r="H51" s="30"/>
      <c r="I51" s="33"/>
    </row>
    <row r="52" spans="1:9" s="14" customFormat="1" ht="13.8">
      <c r="A52" s="28"/>
      <c r="B52" s="18"/>
      <c r="C52" s="18"/>
      <c r="D52" s="19"/>
      <c r="E52" s="20"/>
      <c r="F52" s="18"/>
      <c r="G52" s="18"/>
      <c r="H52" s="18"/>
      <c r="I52" s="28"/>
    </row>
    <row r="53" spans="1:9" s="14" customFormat="1" ht="13.8">
      <c r="A53" s="28"/>
      <c r="B53" s="18"/>
      <c r="C53" s="18"/>
      <c r="D53" s="20"/>
      <c r="E53" s="20"/>
      <c r="F53" s="18"/>
      <c r="G53" s="18"/>
      <c r="H53" s="18"/>
      <c r="I53" s="28"/>
    </row>
    <row r="54" spans="1:9" s="14" customFormat="1" ht="13.8">
      <c r="A54" s="28"/>
      <c r="B54" s="18"/>
      <c r="C54" s="18"/>
      <c r="D54" s="20"/>
      <c r="E54" s="20"/>
      <c r="F54" s="18"/>
      <c r="G54" s="18"/>
      <c r="H54" s="18"/>
      <c r="I54" s="28"/>
    </row>
    <row r="55" spans="1:9" s="14" customFormat="1" ht="13.8">
      <c r="A55" s="28"/>
      <c r="B55" s="18"/>
      <c r="C55" s="18"/>
      <c r="D55" s="20"/>
      <c r="E55" s="20"/>
      <c r="F55" s="18"/>
      <c r="G55" s="18"/>
      <c r="H55" s="18"/>
      <c r="I55" s="28"/>
    </row>
    <row r="56" spans="1:9" s="14" customFormat="1" ht="13.8">
      <c r="A56" s="38"/>
      <c r="B56" s="107"/>
      <c r="C56" s="108"/>
      <c r="D56" s="109"/>
      <c r="E56" s="33"/>
      <c r="F56" s="30"/>
      <c r="G56" s="30"/>
      <c r="H56" s="30"/>
      <c r="I56" s="33"/>
    </row>
    <row r="57" spans="1:9" s="14" customFormat="1" ht="13.8">
      <c r="A57" s="28"/>
      <c r="B57" s="18"/>
      <c r="C57" s="18"/>
      <c r="D57" s="19"/>
      <c r="E57" s="20"/>
      <c r="F57" s="18"/>
      <c r="G57" s="18"/>
      <c r="H57" s="18"/>
      <c r="I57" s="28"/>
    </row>
    <row r="58" spans="1:9" s="14" customFormat="1" ht="13.8">
      <c r="A58" s="28"/>
      <c r="B58" s="18"/>
      <c r="C58" s="18"/>
      <c r="D58" s="20"/>
      <c r="E58" s="26"/>
      <c r="F58" s="18"/>
      <c r="G58" s="18"/>
      <c r="H58" s="18"/>
      <c r="I58" s="28"/>
    </row>
    <row r="59" spans="1:9" s="14" customFormat="1" ht="13.8">
      <c r="A59" s="28"/>
      <c r="B59" s="18"/>
      <c r="C59" s="18"/>
      <c r="D59" s="26"/>
      <c r="E59" s="20"/>
      <c r="F59" s="18"/>
      <c r="G59" s="18"/>
      <c r="H59" s="18"/>
      <c r="I59" s="28"/>
    </row>
    <row r="60" spans="1:9" s="14" customFormat="1" ht="13.8">
      <c r="A60" s="38"/>
      <c r="B60" s="107"/>
      <c r="C60" s="108"/>
      <c r="D60" s="109"/>
      <c r="E60" s="33"/>
      <c r="F60" s="30"/>
      <c r="G60" s="30"/>
      <c r="H60" s="30"/>
      <c r="I60" s="33"/>
    </row>
    <row r="61" spans="1:9" s="14" customFormat="1" ht="13.8">
      <c r="A61" s="28"/>
      <c r="B61" s="18"/>
      <c r="C61" s="18"/>
      <c r="D61" s="19"/>
      <c r="E61" s="20"/>
      <c r="F61" s="18"/>
      <c r="G61" s="18"/>
      <c r="H61" s="18"/>
      <c r="I61" s="28"/>
    </row>
    <row r="62" spans="1:9" s="14" customFormat="1" ht="13.8">
      <c r="A62" s="28"/>
      <c r="B62" s="18"/>
      <c r="C62" s="18"/>
      <c r="D62" s="20"/>
      <c r="E62" s="26"/>
      <c r="F62" s="18"/>
      <c r="G62" s="18"/>
      <c r="H62" s="18"/>
      <c r="I62" s="28"/>
    </row>
    <row r="63" spans="1:9" s="14" customFormat="1" ht="13.8">
      <c r="A63" s="28"/>
      <c r="B63" s="18"/>
      <c r="C63" s="18"/>
      <c r="D63" s="20"/>
      <c r="E63" s="26"/>
      <c r="F63" s="18"/>
      <c r="G63" s="18"/>
      <c r="H63" s="18"/>
      <c r="I63" s="28"/>
    </row>
    <row r="64" spans="1:9" s="14" customFormat="1" ht="13.8">
      <c r="A64" s="28"/>
      <c r="B64" s="18"/>
      <c r="C64" s="18"/>
      <c r="D64" s="20"/>
      <c r="E64" s="26"/>
      <c r="F64" s="18"/>
      <c r="G64" s="18"/>
      <c r="H64" s="18"/>
      <c r="I64" s="28"/>
    </row>
    <row r="65" spans="1:9" s="14" customFormat="1" ht="13.8">
      <c r="A65" s="28"/>
      <c r="B65" s="18"/>
      <c r="C65" s="18"/>
      <c r="D65" s="20"/>
      <c r="E65" s="20"/>
      <c r="F65" s="18"/>
      <c r="G65" s="18"/>
      <c r="H65" s="18"/>
      <c r="I65" s="28"/>
    </row>
    <row r="66" spans="1:9" s="14" customFormat="1" ht="13.8">
      <c r="A66" s="28"/>
      <c r="B66" s="18"/>
      <c r="C66" s="18"/>
      <c r="D66" s="20"/>
      <c r="E66" s="20"/>
      <c r="F66" s="18"/>
      <c r="G66" s="18"/>
      <c r="H66" s="18"/>
      <c r="I66" s="28"/>
    </row>
    <row r="67" spans="1:9" s="14" customFormat="1" ht="13.8">
      <c r="A67" s="28"/>
      <c r="B67" s="18"/>
      <c r="C67" s="18"/>
      <c r="D67" s="26"/>
      <c r="E67" s="20"/>
      <c r="F67" s="18"/>
      <c r="G67" s="18"/>
      <c r="H67" s="18"/>
      <c r="I67" s="28"/>
    </row>
    <row r="68" spans="1:9" s="14" customFormat="1" ht="13.8">
      <c r="A68" s="28"/>
      <c r="B68" s="18"/>
      <c r="C68" s="18"/>
      <c r="D68" s="26"/>
      <c r="E68" s="20"/>
      <c r="F68" s="18"/>
      <c r="G68" s="18"/>
      <c r="H68" s="18"/>
      <c r="I68" s="28"/>
    </row>
    <row r="69" spans="1:9" s="14" customFormat="1" ht="13.8">
      <c r="A69" s="28"/>
      <c r="B69" s="18"/>
      <c r="C69" s="18"/>
      <c r="D69" s="26"/>
      <c r="E69" s="20"/>
      <c r="F69" s="18"/>
      <c r="G69" s="18"/>
      <c r="H69" s="18"/>
      <c r="I69" s="28"/>
    </row>
    <row r="70" spans="1:9" s="14" customFormat="1" ht="13.8">
      <c r="A70" s="28"/>
      <c r="B70" s="18"/>
      <c r="C70" s="18"/>
      <c r="D70" s="20"/>
      <c r="E70" s="26"/>
      <c r="F70" s="18"/>
      <c r="G70" s="18"/>
      <c r="H70" s="18"/>
      <c r="I70" s="28"/>
    </row>
    <row r="71" spans="1:9" s="14" customFormat="1" ht="13.8">
      <c r="A71" s="28"/>
      <c r="B71" s="18"/>
      <c r="C71" s="18"/>
      <c r="D71" s="20"/>
      <c r="E71" s="26"/>
      <c r="F71" s="18"/>
      <c r="G71" s="18"/>
      <c r="H71" s="18"/>
      <c r="I71" s="28"/>
    </row>
    <row r="72" spans="1:9" s="14" customFormat="1" ht="13.8">
      <c r="A72" s="38"/>
      <c r="B72" s="107"/>
      <c r="C72" s="108"/>
      <c r="D72" s="109"/>
      <c r="E72" s="33"/>
      <c r="F72" s="30"/>
      <c r="G72" s="30"/>
      <c r="H72" s="30"/>
      <c r="I72" s="33"/>
    </row>
    <row r="73" spans="1:9" s="14" customFormat="1" ht="13.8">
      <c r="A73" s="28"/>
      <c r="B73" s="18"/>
      <c r="C73" s="18"/>
      <c r="D73" s="19"/>
      <c r="E73" s="20"/>
      <c r="F73" s="18"/>
      <c r="G73" s="18"/>
      <c r="H73" s="18"/>
      <c r="I73" s="28"/>
    </row>
    <row r="74" spans="1:9" s="14" customFormat="1" ht="13.8">
      <c r="A74" s="28"/>
      <c r="B74" s="18"/>
      <c r="C74" s="18"/>
      <c r="D74" s="26"/>
      <c r="E74" s="26"/>
      <c r="F74" s="18"/>
      <c r="G74" s="18"/>
      <c r="H74" s="18"/>
      <c r="I74" s="28"/>
    </row>
    <row r="75" spans="1:9" s="14" customFormat="1" ht="13.8">
      <c r="A75" s="28"/>
      <c r="B75" s="18"/>
      <c r="C75" s="18"/>
      <c r="D75" s="26"/>
      <c r="E75" s="26"/>
      <c r="F75" s="18"/>
      <c r="G75" s="18"/>
      <c r="H75" s="18"/>
      <c r="I75" s="28"/>
    </row>
    <row r="76" spans="1:9" s="14" customFormat="1" ht="13.8">
      <c r="A76" s="38"/>
      <c r="B76" s="107"/>
      <c r="C76" s="108"/>
      <c r="D76" s="109"/>
      <c r="E76" s="33"/>
      <c r="F76" s="30"/>
      <c r="G76" s="30"/>
      <c r="H76" s="30"/>
      <c r="I76" s="33"/>
    </row>
    <row r="77" spans="1:9" s="14" customFormat="1" ht="13.8">
      <c r="A77" s="28"/>
      <c r="B77" s="18"/>
      <c r="C77" s="18"/>
      <c r="D77" s="20"/>
      <c r="E77" s="20"/>
      <c r="F77" s="18"/>
      <c r="G77" s="18"/>
      <c r="H77" s="18"/>
      <c r="I77" s="28"/>
    </row>
    <row r="78" spans="1:9" s="14" customFormat="1" ht="13.8">
      <c r="A78" s="28"/>
      <c r="B78" s="18"/>
      <c r="C78" s="18"/>
      <c r="D78" s="20"/>
      <c r="E78" s="20"/>
      <c r="F78" s="18"/>
      <c r="G78" s="18"/>
      <c r="H78" s="18"/>
      <c r="I78" s="28"/>
    </row>
    <row r="79" spans="1:9" s="14" customFormat="1" ht="13.8">
      <c r="A79" s="28"/>
      <c r="B79" s="18"/>
      <c r="C79" s="18"/>
      <c r="D79" s="20"/>
      <c r="E79" s="20"/>
      <c r="F79" s="18"/>
      <c r="G79" s="18"/>
      <c r="H79" s="18"/>
      <c r="I79" s="28"/>
    </row>
    <row r="80" spans="1:9" s="14" customFormat="1" ht="13.8">
      <c r="A80" s="38"/>
      <c r="B80" s="107"/>
      <c r="C80" s="108"/>
      <c r="D80" s="109"/>
      <c r="E80" s="33"/>
      <c r="F80" s="30"/>
      <c r="G80" s="30"/>
      <c r="H80" s="30"/>
      <c r="I80" s="33"/>
    </row>
    <row r="81" spans="1:9" s="14" customFormat="1" ht="13.8">
      <c r="A81" s="28"/>
      <c r="B81" s="18"/>
      <c r="C81" s="18"/>
      <c r="D81" s="20"/>
      <c r="E81" s="26"/>
      <c r="F81" s="18"/>
      <c r="G81" s="18"/>
      <c r="H81" s="18"/>
      <c r="I81" s="28"/>
    </row>
    <row r="82" spans="1:9" s="14" customFormat="1" ht="13.8">
      <c r="A82" s="28"/>
      <c r="B82" s="18"/>
      <c r="C82" s="18"/>
      <c r="D82" s="26"/>
      <c r="E82" s="26"/>
      <c r="F82" s="18"/>
      <c r="G82" s="18"/>
      <c r="H82" s="18"/>
      <c r="I82" s="28"/>
    </row>
    <row r="83" spans="1:9" s="14" customFormat="1" ht="13.8">
      <c r="A83" s="38"/>
      <c r="B83" s="107"/>
      <c r="C83" s="108"/>
      <c r="D83" s="109"/>
      <c r="E83" s="33"/>
      <c r="F83" s="30"/>
      <c r="G83" s="30"/>
      <c r="H83" s="30"/>
      <c r="I83" s="33"/>
    </row>
    <row r="84" spans="1:9" s="14" customFormat="1" ht="13.8">
      <c r="A84" s="28"/>
      <c r="B84" s="18"/>
      <c r="C84" s="18"/>
      <c r="D84" s="19"/>
      <c r="E84" s="20"/>
      <c r="F84" s="18"/>
      <c r="G84" s="18"/>
      <c r="H84" s="18"/>
      <c r="I84" s="28"/>
    </row>
    <row r="85" spans="1:9" s="14" customFormat="1" ht="13.8">
      <c r="A85" s="28"/>
      <c r="B85" s="18"/>
      <c r="C85" s="18"/>
      <c r="D85" s="26"/>
      <c r="E85" s="20"/>
      <c r="F85" s="18"/>
      <c r="G85" s="18"/>
      <c r="H85" s="18"/>
      <c r="I85" s="28"/>
    </row>
    <row r="86" spans="1:9" s="14" customFormat="1" ht="13.8">
      <c r="A86" s="28"/>
      <c r="B86" s="18"/>
      <c r="C86" s="18"/>
      <c r="D86" s="26"/>
      <c r="E86" s="20"/>
      <c r="F86" s="18"/>
      <c r="G86" s="18"/>
      <c r="H86" s="18"/>
      <c r="I86" s="28"/>
    </row>
    <row r="87" spans="1:9" s="14" customFormat="1" ht="13.8">
      <c r="A87" s="28"/>
      <c r="B87" s="18"/>
      <c r="C87" s="18"/>
      <c r="D87" s="26"/>
      <c r="E87" s="20"/>
      <c r="F87" s="18"/>
      <c r="G87" s="18"/>
      <c r="H87" s="18"/>
      <c r="I87" s="28"/>
    </row>
    <row r="88" spans="1:9" s="14" customFormat="1" ht="13.8">
      <c r="A88" s="28"/>
      <c r="B88" s="18"/>
      <c r="C88" s="18"/>
      <c r="D88" s="26"/>
      <c r="E88" s="20"/>
      <c r="F88" s="18"/>
      <c r="G88" s="18"/>
      <c r="H88" s="18"/>
      <c r="I88" s="28"/>
    </row>
  </sheetData>
  <mergeCells count="23">
    <mergeCell ref="B76:D76"/>
    <mergeCell ref="B80:D80"/>
    <mergeCell ref="B83:D83"/>
    <mergeCell ref="A1:D1"/>
    <mergeCell ref="A2:D2"/>
    <mergeCell ref="B46:D46"/>
    <mergeCell ref="B51:D51"/>
    <mergeCell ref="B56:D56"/>
    <mergeCell ref="B60:D60"/>
    <mergeCell ref="B72:D72"/>
    <mergeCell ref="B6:D6"/>
    <mergeCell ref="B7:D7"/>
    <mergeCell ref="B8:D8"/>
    <mergeCell ref="B32:D32"/>
    <mergeCell ref="B33:D33"/>
    <mergeCell ref="A38:D38"/>
    <mergeCell ref="F16:H16"/>
    <mergeCell ref="B19:D19"/>
    <mergeCell ref="E2:E3"/>
    <mergeCell ref="C3:D3"/>
    <mergeCell ref="B4:D4"/>
    <mergeCell ref="B5:D5"/>
    <mergeCell ref="B18:D18"/>
  </mergeCells>
  <dataValidations count="4">
    <dataValidation showDropDown="1" showErrorMessage="1" sqref="F16:H17" xr:uid="{00000000-0002-0000-0400-000000000000}"/>
    <dataValidation allowBlank="1" showInputMessage="1" showErrorMessage="1" sqref="F18:H19" xr:uid="{95A83FED-7F0C-4944-B4B2-3AFA79690FBC}"/>
    <dataValidation type="list" allowBlank="1" showErrorMessage="1" sqref="F89:H146" xr:uid="{00000000-0002-0000-0400-000002000000}">
      <formula1>#REF!</formula1>
      <formula2>0</formula2>
    </dataValidation>
    <dataValidation type="list" allowBlank="1" sqref="F20:H8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40" customWidth="1"/>
    <col min="2" max="2" width="16.109375" style="41" customWidth="1"/>
    <col min="3" max="3" width="19" style="41" customWidth="1"/>
    <col min="4" max="4" width="20.44140625" style="41" customWidth="1"/>
    <col min="5" max="5" width="16.33203125" style="41" customWidth="1"/>
    <col min="6" max="6" width="19" style="41" customWidth="1"/>
    <col min="7" max="7" width="15" style="43" customWidth="1"/>
    <col min="8" max="8" width="23.5546875" style="43" customWidth="1"/>
    <col min="9" max="9" width="25.44140625" style="43" customWidth="1"/>
    <col min="10" max="10" width="21" style="43" customWidth="1"/>
    <col min="11" max="11" width="11.44140625" style="43" customWidth="1"/>
    <col min="12" max="12" width="17.33203125" style="43" customWidth="1"/>
    <col min="13" max="13" width="17.33203125" style="41" customWidth="1"/>
    <col min="14" max="14" width="14.109375" style="41" customWidth="1"/>
    <col min="15" max="15" width="18.44140625" style="41" customWidth="1"/>
    <col min="16" max="16384" width="9.109375" style="41"/>
  </cols>
  <sheetData>
    <row r="1" spans="1:12">
      <c r="G1" s="42" t="s">
        <v>33</v>
      </c>
    </row>
    <row r="2" spans="1:12" s="45" customFormat="1" ht="24.6">
      <c r="A2" s="44"/>
      <c r="C2" s="147" t="s">
        <v>34</v>
      </c>
      <c r="D2" s="147"/>
      <c r="E2" s="147"/>
      <c r="F2" s="147"/>
      <c r="G2" s="147"/>
      <c r="H2" s="46" t="s">
        <v>35</v>
      </c>
      <c r="I2" s="47"/>
      <c r="J2" s="47"/>
      <c r="K2" s="47"/>
      <c r="L2" s="47"/>
    </row>
    <row r="3" spans="1:12" s="45" customFormat="1" ht="22.8">
      <c r="A3" s="44"/>
      <c r="C3" s="148" t="s">
        <v>36</v>
      </c>
      <c r="D3" s="148"/>
      <c r="E3" s="96"/>
      <c r="F3" s="149" t="s">
        <v>37</v>
      </c>
      <c r="G3" s="149"/>
      <c r="H3" s="47"/>
      <c r="I3" s="47"/>
      <c r="J3" s="48"/>
      <c r="K3" s="47"/>
      <c r="L3" s="47"/>
    </row>
    <row r="4" spans="1:12">
      <c r="A4" s="44"/>
      <c r="D4" s="49"/>
      <c r="E4" s="49"/>
      <c r="H4" s="50"/>
    </row>
    <row r="5" spans="1:12" s="51" customFormat="1" ht="14.4">
      <c r="A5" s="44"/>
      <c r="D5" s="52"/>
      <c r="E5" s="52"/>
      <c r="G5" s="53"/>
      <c r="H5" s="54"/>
      <c r="I5" s="53"/>
      <c r="J5" s="53"/>
      <c r="K5" s="53"/>
      <c r="L5" s="53"/>
    </row>
    <row r="6" spans="1:12" ht="21.75" customHeight="1">
      <c r="B6" s="131" t="s">
        <v>38</v>
      </c>
      <c r="C6" s="131"/>
      <c r="D6" s="55"/>
      <c r="E6" s="55"/>
      <c r="F6" s="55"/>
      <c r="G6" s="56"/>
      <c r="H6" s="56"/>
    </row>
    <row r="7" spans="1:12">
      <c r="B7" s="57" t="s">
        <v>39</v>
      </c>
      <c r="C7" s="58"/>
      <c r="D7" s="58"/>
      <c r="E7" s="58"/>
      <c r="F7" s="58"/>
      <c r="G7" s="59"/>
    </row>
    <row r="8" spans="1:12">
      <c r="A8" s="60" t="s">
        <v>3</v>
      </c>
      <c r="B8" s="99" t="s">
        <v>40</v>
      </c>
      <c r="C8" s="99" t="s">
        <v>41</v>
      </c>
      <c r="D8" s="99" t="s">
        <v>42</v>
      </c>
      <c r="E8" s="99" t="s">
        <v>43</v>
      </c>
      <c r="F8" s="99" t="s">
        <v>44</v>
      </c>
      <c r="G8" s="99" t="s">
        <v>45</v>
      </c>
      <c r="H8" s="99" t="s">
        <v>46</v>
      </c>
      <c r="I8" s="98" t="s">
        <v>47</v>
      </c>
      <c r="L8" s="41"/>
    </row>
    <row r="9" spans="1:12" s="86" customFormat="1" ht="14.4">
      <c r="A9" s="82"/>
      <c r="B9" s="83" t="s">
        <v>48</v>
      </c>
      <c r="C9" s="83" t="s">
        <v>49</v>
      </c>
      <c r="D9" s="83" t="s">
        <v>50</v>
      </c>
      <c r="E9" s="83" t="s">
        <v>51</v>
      </c>
      <c r="F9" s="83" t="s">
        <v>52</v>
      </c>
      <c r="G9" s="83" t="s">
        <v>53</v>
      </c>
      <c r="H9" s="83" t="s">
        <v>54</v>
      </c>
      <c r="I9" s="84"/>
      <c r="J9" s="85"/>
      <c r="K9" s="85"/>
    </row>
    <row r="10" spans="1:12">
      <c r="A10" s="61">
        <v>1</v>
      </c>
      <c r="B10" s="62" t="s">
        <v>6</v>
      </c>
      <c r="C10" s="62" t="s">
        <v>55</v>
      </c>
      <c r="D10" s="62" t="s">
        <v>56</v>
      </c>
      <c r="E10" s="62" t="s">
        <v>57</v>
      </c>
      <c r="F10" s="62" t="s">
        <v>58</v>
      </c>
      <c r="G10" s="62" t="s">
        <v>59</v>
      </c>
      <c r="H10" s="62" t="s">
        <v>59</v>
      </c>
      <c r="I10" s="63"/>
      <c r="L10" s="41"/>
    </row>
    <row r="11" spans="1:12" ht="20.25" customHeight="1">
      <c r="A11" s="61">
        <v>2</v>
      </c>
      <c r="B11" s="62" t="s">
        <v>7</v>
      </c>
      <c r="C11" s="62" t="s">
        <v>60</v>
      </c>
      <c r="D11" s="62" t="s">
        <v>61</v>
      </c>
      <c r="E11" s="62" t="s">
        <v>62</v>
      </c>
      <c r="F11" s="62" t="s">
        <v>58</v>
      </c>
      <c r="G11" s="62" t="s">
        <v>59</v>
      </c>
      <c r="H11" s="62" t="s">
        <v>63</v>
      </c>
      <c r="I11" s="63" t="s">
        <v>64</v>
      </c>
      <c r="L11" s="41"/>
    </row>
    <row r="12" spans="1:12" ht="20.25" customHeight="1">
      <c r="A12" s="61">
        <v>3</v>
      </c>
      <c r="B12" s="62" t="s">
        <v>65</v>
      </c>
      <c r="C12" s="62" t="s">
        <v>66</v>
      </c>
      <c r="D12" s="62" t="s">
        <v>61</v>
      </c>
      <c r="E12" s="62" t="s">
        <v>57</v>
      </c>
      <c r="F12" s="62" t="s">
        <v>67</v>
      </c>
      <c r="G12" s="62" t="s">
        <v>59</v>
      </c>
      <c r="H12" s="62" t="s">
        <v>59</v>
      </c>
      <c r="I12" s="63"/>
      <c r="L12" s="41"/>
    </row>
    <row r="13" spans="1:12" ht="15" customHeight="1">
      <c r="B13" s="64"/>
      <c r="C13" s="58"/>
      <c r="D13" s="58"/>
      <c r="E13" s="58"/>
      <c r="F13" s="58"/>
      <c r="G13" s="59"/>
    </row>
    <row r="14" spans="1:12" ht="21.75" customHeight="1">
      <c r="B14" s="131" t="s">
        <v>68</v>
      </c>
      <c r="C14" s="131"/>
      <c r="D14" s="131"/>
      <c r="E14" s="55"/>
      <c r="F14" s="55"/>
      <c r="G14" s="56"/>
      <c r="H14" s="56"/>
    </row>
    <row r="15" spans="1:12">
      <c r="B15" s="57" t="s">
        <v>69</v>
      </c>
      <c r="C15" s="58"/>
      <c r="D15" s="58"/>
      <c r="E15" s="58"/>
      <c r="F15" s="58"/>
      <c r="G15" s="59"/>
    </row>
    <row r="16" spans="1:12" ht="31.5" customHeight="1">
      <c r="A16" s="60" t="s">
        <v>3</v>
      </c>
      <c r="B16" s="99" t="s">
        <v>70</v>
      </c>
      <c r="C16" s="99" t="s">
        <v>0</v>
      </c>
      <c r="D16" s="99" t="s">
        <v>1</v>
      </c>
      <c r="E16" s="99" t="s">
        <v>63</v>
      </c>
      <c r="F16" s="99" t="s">
        <v>2</v>
      </c>
      <c r="G16" s="99" t="s">
        <v>71</v>
      </c>
      <c r="L16" s="41"/>
    </row>
    <row r="17" spans="1:12" s="86" customFormat="1" ht="52.8">
      <c r="A17" s="82"/>
      <c r="B17" s="83" t="s">
        <v>48</v>
      </c>
      <c r="C17" s="87" t="s">
        <v>72</v>
      </c>
      <c r="D17" s="87" t="s">
        <v>73</v>
      </c>
      <c r="E17" s="87" t="s">
        <v>74</v>
      </c>
      <c r="F17" s="87" t="s">
        <v>75</v>
      </c>
      <c r="G17" s="87" t="s">
        <v>76</v>
      </c>
      <c r="H17" s="85"/>
      <c r="I17" s="85"/>
      <c r="J17" s="85"/>
      <c r="K17" s="85"/>
    </row>
    <row r="18" spans="1:12">
      <c r="A18" s="61">
        <v>1</v>
      </c>
      <c r="B18" s="62" t="s">
        <v>6</v>
      </c>
      <c r="C18" s="65">
        <f>'assignment 1.1'!D11</f>
        <v>0</v>
      </c>
      <c r="D18" s="65">
        <f>'assignment 1.1'!D12</f>
        <v>0</v>
      </c>
      <c r="E18" s="65">
        <f>'assignment 1.1'!D14</f>
        <v>0</v>
      </c>
      <c r="F18" s="65">
        <f>'assignment 1.1'!D13</f>
        <v>0</v>
      </c>
      <c r="G18" s="65">
        <f>'assignment 1.1'!D15</f>
        <v>0</v>
      </c>
      <c r="L18" s="41"/>
    </row>
    <row r="19" spans="1:12" ht="20.25" customHeight="1">
      <c r="A19" s="61">
        <v>2</v>
      </c>
      <c r="B19" s="62" t="s">
        <v>65</v>
      </c>
      <c r="C19" s="65" t="e">
        <f>#REF!</f>
        <v>#REF!</v>
      </c>
      <c r="D19" s="65" t="e">
        <f>#REF!</f>
        <v>#REF!</v>
      </c>
      <c r="E19" s="65" t="e">
        <f>#REF!</f>
        <v>#REF!</v>
      </c>
      <c r="F19" s="65" t="e">
        <f>#REF!</f>
        <v>#REF!</v>
      </c>
      <c r="G19" s="65" t="e">
        <f>#REF!</f>
        <v>#REF!</v>
      </c>
      <c r="L19" s="41"/>
    </row>
    <row r="20" spans="1:12" ht="20.25" customHeight="1">
      <c r="A20" s="61">
        <v>3</v>
      </c>
      <c r="B20" s="62" t="s">
        <v>19</v>
      </c>
      <c r="C20" s="65" t="e">
        <f>SUM(C18:C19)</f>
        <v>#REF!</v>
      </c>
      <c r="D20" s="65" t="e">
        <f t="shared" ref="D20:G20" si="0">SUM(D18:D19)</f>
        <v>#REF!</v>
      </c>
      <c r="E20" s="65" t="e">
        <f t="shared" si="0"/>
        <v>#REF!</v>
      </c>
      <c r="F20" s="65" t="e">
        <f t="shared" si="0"/>
        <v>#REF!</v>
      </c>
      <c r="G20" s="65" t="e">
        <f t="shared" si="0"/>
        <v>#REF!</v>
      </c>
      <c r="L20" s="41"/>
    </row>
    <row r="21" spans="1:12" ht="20.25" customHeight="1">
      <c r="A21" s="67"/>
      <c r="B21" s="68"/>
      <c r="C21" s="81" t="s">
        <v>77</v>
      </c>
      <c r="D21" s="80" t="e">
        <f>SUM(C20,D20,G20)/SUM(C20:G20)</f>
        <v>#REF!</v>
      </c>
      <c r="E21" s="69"/>
      <c r="F21" s="69"/>
      <c r="G21" s="69"/>
      <c r="L21" s="41"/>
    </row>
    <row r="22" spans="1:12">
      <c r="B22" s="64"/>
      <c r="C22" s="58"/>
      <c r="D22" s="58"/>
      <c r="E22" s="58"/>
      <c r="F22" s="58"/>
      <c r="G22" s="59"/>
    </row>
    <row r="23" spans="1:12" ht="21.75" customHeight="1">
      <c r="B23" s="131" t="s">
        <v>78</v>
      </c>
      <c r="C23" s="131"/>
      <c r="D23" s="131"/>
      <c r="E23" s="55"/>
      <c r="F23" s="55"/>
      <c r="G23" s="56"/>
      <c r="H23" s="56"/>
    </row>
    <row r="24" spans="1:12" ht="21.75" customHeight="1">
      <c r="B24" s="57" t="s">
        <v>79</v>
      </c>
      <c r="C24" s="97"/>
      <c r="D24" s="97"/>
      <c r="E24" s="55"/>
      <c r="F24" s="55"/>
      <c r="G24" s="56"/>
      <c r="H24" s="56"/>
    </row>
    <row r="25" spans="1:12" ht="14.4">
      <c r="B25" s="66" t="s">
        <v>80</v>
      </c>
      <c r="C25" s="58"/>
      <c r="D25" s="58"/>
      <c r="E25" s="58"/>
      <c r="F25" s="58"/>
      <c r="G25" s="59"/>
    </row>
    <row r="26" spans="1:12" ht="18.75" customHeight="1">
      <c r="A26" s="60" t="s">
        <v>3</v>
      </c>
      <c r="B26" s="99" t="s">
        <v>81</v>
      </c>
      <c r="C26" s="99" t="s">
        <v>82</v>
      </c>
      <c r="D26" s="99" t="s">
        <v>83</v>
      </c>
      <c r="E26" s="99" t="s">
        <v>84</v>
      </c>
      <c r="F26" s="99" t="s">
        <v>85</v>
      </c>
      <c r="G26" s="150" t="s">
        <v>30</v>
      </c>
      <c r="H26" s="151"/>
    </row>
    <row r="27" spans="1:12">
      <c r="A27" s="61">
        <v>1</v>
      </c>
      <c r="B27" s="62" t="s">
        <v>86</v>
      </c>
      <c r="C27" s="65" t="e">
        <f>COUNTIFS(#REF!, "*Critical*",#REF!,"*Open*")</f>
        <v>#REF!</v>
      </c>
      <c r="D27" s="65" t="e">
        <f>COUNTIFS(#REF!, "*Critical*",#REF!,"*Resolved*")</f>
        <v>#REF!</v>
      </c>
      <c r="E27" s="65" t="e">
        <f>COUNTIFS(#REF!, "*Critical*",#REF!,"*Reopened*")</f>
        <v>#REF!</v>
      </c>
      <c r="F27" s="65" t="e">
        <f>COUNTIFS(#REF!, "*Critical*",#REF!,"*Closed*") + COUNTIFS(#REF!, "*Critical*",#REF!,"*Ready for client test*")</f>
        <v>#REF!</v>
      </c>
      <c r="G27" s="142"/>
      <c r="H27" s="143"/>
    </row>
    <row r="28" spans="1:12" ht="20.25" customHeight="1">
      <c r="A28" s="61">
        <v>2</v>
      </c>
      <c r="B28" s="62" t="s">
        <v>87</v>
      </c>
      <c r="C28" s="65" t="e">
        <f>COUNTIFS(#REF!, "*Major*",#REF!,"*Open*")</f>
        <v>#REF!</v>
      </c>
      <c r="D28" s="65" t="e">
        <f>COUNTIFS(#REF!, "*Major*",#REF!,"*Resolved*")</f>
        <v>#REF!</v>
      </c>
      <c r="E28" s="65" t="e">
        <f>COUNTIFS(#REF!, "*Major*",#REF!,"*Reopened*")</f>
        <v>#REF!</v>
      </c>
      <c r="F28" s="65" t="e">
        <f>COUNTIFS(#REF!, "*Major*",#REF!,"*Closed*") + COUNTIFS(#REF!, "*Major*",#REF!,"*Ready for client test*")</f>
        <v>#REF!</v>
      </c>
      <c r="G28" s="142"/>
      <c r="H28" s="143"/>
    </row>
    <row r="29" spans="1:12" ht="20.25" customHeight="1">
      <c r="A29" s="61">
        <v>3</v>
      </c>
      <c r="B29" s="62" t="s">
        <v>88</v>
      </c>
      <c r="C29" s="65" t="e">
        <f>COUNTIFS(#REF!, "*Normal*",#REF!,"*Open*")</f>
        <v>#REF!</v>
      </c>
      <c r="D29" s="65" t="e">
        <f>COUNTIFS(#REF!, "*Normal*",#REF!,"*Resolved*")</f>
        <v>#REF!</v>
      </c>
      <c r="E29" s="65" t="e">
        <f>COUNTIFS(#REF!, "*Normal*",#REF!,"*Reopened*")</f>
        <v>#REF!</v>
      </c>
      <c r="F29" s="65" t="e">
        <f>COUNTIFS(#REF!, "*Normal*",#REF!,"*Closed*") + COUNTIFS(#REF!, "*Normal*",#REF!,"*Ready for client test*")</f>
        <v>#REF!</v>
      </c>
      <c r="G29" s="142"/>
      <c r="H29" s="143"/>
    </row>
    <row r="30" spans="1:12" ht="20.25" customHeight="1">
      <c r="A30" s="61">
        <v>4</v>
      </c>
      <c r="B30" s="62" t="s">
        <v>89</v>
      </c>
      <c r="C30" s="65" t="e">
        <f>COUNTIFS(#REF!, "*Minor*",#REF!,"*Open*")</f>
        <v>#REF!</v>
      </c>
      <c r="D30" s="65" t="e">
        <f>COUNTIFS(#REF!, "*Minor*",#REF!,"*Resolved*")</f>
        <v>#REF!</v>
      </c>
      <c r="E30" s="65" t="e">
        <f>COUNTIFS(#REF!, "*Minor*",#REF!,"*Reopened*")</f>
        <v>#REF!</v>
      </c>
      <c r="F30" s="65" t="e">
        <f>COUNTIFS(#REF!, "*Minor*",#REF!,"*Closed*") + COUNTIFS(#REF!, "*Minor*",#REF!,"*Ready for client test*")</f>
        <v>#REF!</v>
      </c>
      <c r="G30" s="142"/>
      <c r="H30" s="143"/>
    </row>
    <row r="31" spans="1:12" ht="20.25" customHeight="1">
      <c r="A31" s="61"/>
      <c r="B31" s="60" t="s">
        <v>19</v>
      </c>
      <c r="C31" s="60" t="e">
        <f>SUM(C27:C30)</f>
        <v>#REF!</v>
      </c>
      <c r="D31" s="60">
        <v>0</v>
      </c>
      <c r="E31" s="60">
        <v>0</v>
      </c>
      <c r="F31" s="60" t="e">
        <f>SUM(F27:F30)</f>
        <v>#REF!</v>
      </c>
      <c r="G31" s="142"/>
      <c r="H31" s="143"/>
    </row>
    <row r="32" spans="1:12" ht="20.25" customHeight="1">
      <c r="A32" s="67"/>
      <c r="B32" s="68"/>
      <c r="C32" s="69"/>
      <c r="D32" s="69"/>
      <c r="E32" s="69"/>
      <c r="F32" s="69"/>
      <c r="G32" s="69"/>
      <c r="H32" s="69"/>
    </row>
    <row r="33" spans="1:12" ht="14.4">
      <c r="B33" s="66" t="s">
        <v>90</v>
      </c>
      <c r="C33" s="58"/>
      <c r="D33" s="58"/>
      <c r="E33" s="58"/>
      <c r="F33" s="58"/>
      <c r="G33" s="59"/>
    </row>
    <row r="34" spans="1:12" ht="18.75" customHeight="1">
      <c r="A34" s="60" t="s">
        <v>3</v>
      </c>
      <c r="B34" s="99" t="s">
        <v>91</v>
      </c>
      <c r="C34" s="99" t="s">
        <v>92</v>
      </c>
      <c r="D34" s="99" t="s">
        <v>93</v>
      </c>
      <c r="E34" s="99" t="s">
        <v>44</v>
      </c>
      <c r="F34" s="136" t="s">
        <v>47</v>
      </c>
      <c r="G34" s="138"/>
    </row>
    <row r="35" spans="1:12" s="86" customFormat="1" ht="14.4">
      <c r="A35" s="82"/>
      <c r="B35" s="83" t="s">
        <v>94</v>
      </c>
      <c r="C35" s="87" t="s">
        <v>95</v>
      </c>
      <c r="D35" s="87" t="s">
        <v>96</v>
      </c>
      <c r="E35" s="87" t="s">
        <v>52</v>
      </c>
      <c r="F35" s="145"/>
      <c r="G35" s="146"/>
      <c r="H35" s="85"/>
      <c r="I35" s="85"/>
      <c r="J35" s="85"/>
      <c r="K35" s="85"/>
      <c r="L35" s="85"/>
    </row>
    <row r="36" spans="1:12">
      <c r="A36" s="61">
        <v>1</v>
      </c>
      <c r="B36" s="62" t="s">
        <v>32</v>
      </c>
      <c r="C36" s="65" t="s">
        <v>97</v>
      </c>
      <c r="D36" s="65" t="s">
        <v>89</v>
      </c>
      <c r="E36" s="65" t="s">
        <v>58</v>
      </c>
      <c r="F36" s="142"/>
      <c r="G36" s="143"/>
    </row>
    <row r="37" spans="1:12" ht="20.25" customHeight="1">
      <c r="A37" s="61">
        <v>2</v>
      </c>
      <c r="B37" s="62" t="s">
        <v>31</v>
      </c>
      <c r="C37" s="65" t="s">
        <v>98</v>
      </c>
      <c r="D37" s="65" t="s">
        <v>89</v>
      </c>
      <c r="E37" s="65" t="s">
        <v>58</v>
      </c>
      <c r="F37" s="142"/>
      <c r="G37" s="143"/>
    </row>
    <row r="38" spans="1:12" ht="20.25" customHeight="1">
      <c r="A38" s="67"/>
      <c r="B38" s="68"/>
      <c r="C38" s="69"/>
      <c r="D38" s="69"/>
      <c r="E38" s="69"/>
      <c r="F38" s="69"/>
      <c r="G38" s="69"/>
      <c r="H38" s="69"/>
    </row>
    <row r="39" spans="1:12" ht="21.75" customHeight="1">
      <c r="B39" s="131" t="s">
        <v>99</v>
      </c>
      <c r="C39" s="131"/>
      <c r="D39" s="55"/>
      <c r="E39" s="55"/>
      <c r="F39" s="55"/>
      <c r="G39" s="56"/>
      <c r="H39" s="56"/>
    </row>
    <row r="40" spans="1:12">
      <c r="B40" s="57" t="s">
        <v>100</v>
      </c>
      <c r="C40" s="58"/>
      <c r="D40" s="58"/>
      <c r="E40" s="58"/>
      <c r="F40" s="58"/>
      <c r="G40" s="59"/>
    </row>
    <row r="41" spans="1:12" ht="18.75" customHeight="1">
      <c r="A41" s="60" t="s">
        <v>3</v>
      </c>
      <c r="B41" s="99" t="s">
        <v>4</v>
      </c>
      <c r="C41" s="144" t="s">
        <v>101</v>
      </c>
      <c r="D41" s="144"/>
      <c r="E41" s="144" t="s">
        <v>102</v>
      </c>
      <c r="F41" s="144"/>
      <c r="G41" s="144"/>
      <c r="H41" s="60" t="s">
        <v>103</v>
      </c>
    </row>
    <row r="42" spans="1:12" ht="34.5" customHeight="1">
      <c r="A42" s="61">
        <v>1</v>
      </c>
      <c r="B42" s="100" t="s">
        <v>104</v>
      </c>
      <c r="C42" s="141" t="s">
        <v>105</v>
      </c>
      <c r="D42" s="141"/>
      <c r="E42" s="141" t="s">
        <v>106</v>
      </c>
      <c r="F42" s="141"/>
      <c r="G42" s="141"/>
      <c r="H42" s="70"/>
    </row>
    <row r="43" spans="1:12" ht="34.5" customHeight="1">
      <c r="A43" s="61">
        <v>2</v>
      </c>
      <c r="B43" s="100" t="s">
        <v>104</v>
      </c>
      <c r="C43" s="141" t="s">
        <v>105</v>
      </c>
      <c r="D43" s="141"/>
      <c r="E43" s="141" t="s">
        <v>106</v>
      </c>
      <c r="F43" s="141"/>
      <c r="G43" s="141"/>
      <c r="H43" s="70"/>
    </row>
    <row r="44" spans="1:12" ht="34.5" customHeight="1">
      <c r="A44" s="61">
        <v>3</v>
      </c>
      <c r="B44" s="100" t="s">
        <v>104</v>
      </c>
      <c r="C44" s="141" t="s">
        <v>105</v>
      </c>
      <c r="D44" s="141"/>
      <c r="E44" s="141" t="s">
        <v>106</v>
      </c>
      <c r="F44" s="141"/>
      <c r="G44" s="141"/>
      <c r="H44" s="70"/>
    </row>
    <row r="45" spans="1:12">
      <c r="B45" s="71"/>
      <c r="C45" s="71"/>
      <c r="D45" s="71"/>
      <c r="E45" s="72"/>
      <c r="F45" s="58"/>
      <c r="G45" s="59"/>
    </row>
    <row r="46" spans="1:12" ht="21.75" customHeight="1">
      <c r="B46" s="131" t="s">
        <v>107</v>
      </c>
      <c r="C46" s="131"/>
      <c r="D46" s="55"/>
      <c r="E46" s="55"/>
      <c r="F46" s="55"/>
      <c r="G46" s="56"/>
      <c r="H46" s="56"/>
    </row>
    <row r="47" spans="1:12">
      <c r="B47" s="57" t="s">
        <v>108</v>
      </c>
      <c r="C47" s="71"/>
      <c r="D47" s="71"/>
      <c r="E47" s="72"/>
      <c r="F47" s="58"/>
      <c r="G47" s="59"/>
    </row>
    <row r="48" spans="1:12" s="74" customFormat="1" ht="21" customHeight="1">
      <c r="A48" s="132" t="s">
        <v>3</v>
      </c>
      <c r="B48" s="134" t="s">
        <v>109</v>
      </c>
      <c r="C48" s="136" t="s">
        <v>110</v>
      </c>
      <c r="D48" s="137"/>
      <c r="E48" s="137"/>
      <c r="F48" s="138"/>
      <c r="G48" s="139" t="s">
        <v>77</v>
      </c>
      <c r="H48" s="139" t="s">
        <v>109</v>
      </c>
      <c r="I48" s="129" t="s">
        <v>111</v>
      </c>
      <c r="J48" s="73"/>
      <c r="K48" s="73"/>
      <c r="L48" s="73"/>
    </row>
    <row r="49" spans="1:9">
      <c r="A49" s="133"/>
      <c r="B49" s="135"/>
      <c r="C49" s="75" t="s">
        <v>86</v>
      </c>
      <c r="D49" s="75" t="s">
        <v>87</v>
      </c>
      <c r="E49" s="76" t="s">
        <v>88</v>
      </c>
      <c r="F49" s="76" t="s">
        <v>89</v>
      </c>
      <c r="G49" s="140"/>
      <c r="H49" s="140"/>
      <c r="I49" s="130"/>
    </row>
    <row r="50" spans="1:9" ht="39.6">
      <c r="A50" s="133"/>
      <c r="B50" s="135"/>
      <c r="C50" s="89" t="s">
        <v>112</v>
      </c>
      <c r="D50" s="89" t="s">
        <v>113</v>
      </c>
      <c r="E50" s="89" t="s">
        <v>114</v>
      </c>
      <c r="F50" s="89" t="s">
        <v>115</v>
      </c>
      <c r="G50" s="88" t="s">
        <v>116</v>
      </c>
      <c r="H50" s="88" t="s">
        <v>117</v>
      </c>
      <c r="I50" s="88" t="s">
        <v>117</v>
      </c>
    </row>
    <row r="51" spans="1:9" ht="39.6">
      <c r="A51" s="61">
        <v>1</v>
      </c>
      <c r="B51" s="82" t="s">
        <v>118</v>
      </c>
      <c r="C51" s="89" t="s">
        <v>112</v>
      </c>
      <c r="D51" s="89" t="s">
        <v>113</v>
      </c>
      <c r="E51" s="89" t="s">
        <v>114</v>
      </c>
      <c r="F51" s="89" t="s">
        <v>115</v>
      </c>
      <c r="G51" s="77" t="s">
        <v>116</v>
      </c>
      <c r="H51" s="77" t="s">
        <v>117</v>
      </c>
      <c r="I51" s="77" t="s">
        <v>117</v>
      </c>
    </row>
    <row r="52" spans="1:9">
      <c r="A52" s="61">
        <v>2</v>
      </c>
      <c r="B52" s="61" t="s">
        <v>5</v>
      </c>
      <c r="C52" s="77">
        <v>0</v>
      </c>
      <c r="D52" s="77">
        <v>0</v>
      </c>
      <c r="E52" s="77">
        <v>0</v>
      </c>
      <c r="F52" s="77" t="e">
        <f>SUM(C31:E31)</f>
        <v>#REF!</v>
      </c>
      <c r="G52" s="90" t="e">
        <f>D21</f>
        <v>#REF!</v>
      </c>
      <c r="H52" s="77" t="s">
        <v>117</v>
      </c>
      <c r="I52" s="77" t="s">
        <v>117</v>
      </c>
    </row>
    <row r="53" spans="1:9" ht="18.75" customHeight="1">
      <c r="B53" s="78"/>
    </row>
    <row r="54" spans="1:9">
      <c r="B54" s="79"/>
    </row>
    <row r="55" spans="1:9">
      <c r="B55" s="79"/>
    </row>
    <row r="56" spans="1:9">
      <c r="B56" s="79"/>
    </row>
    <row r="57" spans="1:9">
      <c r="B57" s="79"/>
    </row>
    <row r="58" spans="1:9">
      <c r="B58" s="79"/>
    </row>
    <row r="59" spans="1:9">
      <c r="B59" s="79"/>
    </row>
    <row r="60" spans="1:9">
      <c r="B60" s="79"/>
    </row>
    <row r="61" spans="1:9">
      <c r="B61" s="79"/>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1.2</vt:lpstr>
      <vt:lpstr>assignment 1.1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lih lê</cp:lastModifiedBy>
  <cp:revision/>
  <dcterms:created xsi:type="dcterms:W3CDTF">2016-08-15T09:08:57Z</dcterms:created>
  <dcterms:modified xsi:type="dcterms:W3CDTF">2022-10-11T00:43:35Z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