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1.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D8BF17D4-E5B5-4082-BF52-76BF9BB61980}" xr6:coauthVersionLast="47" xr6:coauthVersionMax="47" xr10:uidLastSave="{00000000-0000-0000-0000-000000000000}"/>
  <bookViews>
    <workbookView xWindow="-108" yWindow="-108" windowWidth="23256" windowHeight="12456" tabRatio="840" activeTab="5" xr2:uid="{00000000-000D-0000-FFFF-FFFF00000000}"/>
  </bookViews>
  <sheets>
    <sheet name="Assignment 1.1" sheetId="8" r:id="rId1"/>
    <sheet name="Assignment 1.2 " sheetId="16" r:id="rId2"/>
    <sheet name="Assignment 2" sheetId="18" r:id="rId3"/>
    <sheet name="Assignment 3" sheetId="19" r:id="rId4"/>
    <sheet name="Assignment 4" sheetId="20" r:id="rId5"/>
    <sheet name="Assignment 5 " sheetId="22" r:id="rId6"/>
    <sheet name="Record of Change" sheetId="4" state="hidden" r:id="rId7"/>
    <sheet name="Instruction" sheetId="5" state="hidden" r:id="rId8"/>
    <sheet name="Cover" sheetId="6" state="hidden" r:id="rId9"/>
    <sheet name="Common checklist" sheetId="7" state="hidden" r:id="rId10"/>
    <sheet name="User Story 2" sheetId="9" state="hidden" r:id="rId11"/>
    <sheet name="User Story 3" sheetId="15" state="hidden" r:id="rId12"/>
    <sheet name="Check Ui of Add new address" sheetId="23" r:id="rId13"/>
    <sheet name="Test report" sheetId="10" r:id="rId14"/>
  </sheets>
  <externalReferences>
    <externalReference r:id="rId15"/>
  </externalReferences>
  <definedNames>
    <definedName name="abc" localSheetId="11">#REF!</definedName>
    <definedName name="abc">#REF!</definedName>
    <definedName name="Check_inputed_mail_address" localSheetId="11">#REF!</definedName>
    <definedName name="Check_inputed_mail_address">#REF!</definedName>
    <definedName name="CS_IT_1.1_001" localSheetId="11">#REF!</definedName>
    <definedName name="CS_IT_1.1_001">#REF!</definedName>
    <definedName name="CS_IT_1.1_002" localSheetId="11">#REF!</definedName>
    <definedName name="CS_IT_1.1_002">#REF!</definedName>
    <definedName name="CS_IT_1.1_003" localSheetId="11">#REF!</definedName>
    <definedName name="CS_IT_1.1_003">#REF!</definedName>
    <definedName name="CS_IT_1.1_004" localSheetId="11">#REF!</definedName>
    <definedName name="CS_IT_1.1_004">#REF!</definedName>
    <definedName name="Evaluation" localSheetId="11">#REF!</definedName>
    <definedName name="Evaluation">#REF!</definedName>
    <definedName name="JaEnNickname" localSheetId="11">#REF!</definedName>
    <definedName name="JaEnNickname">#REF!</definedName>
    <definedName name="Mail_Magazine" localSheetId="11">#REF!</definedName>
    <definedName name="Mail_Magazine">#REF!</definedName>
    <definedName name="project_code" localSheetId="11">#REF!</definedName>
    <definedName name="project_code">#REF!</definedName>
    <definedName name="ProjectName" localSheetId="11">'[1]Version 1'!#REF!</definedName>
    <definedName name="ProjectName">'[1]Version 1'!#REF!</definedName>
    <definedName name="Result_CS_IT_1.1_001" localSheetId="11">#REF!</definedName>
    <definedName name="Result_CS_IT_1.1_001">#REF!</definedName>
    <definedName name="Result_CS_IT_1.1_002" localSheetId="11">#REF!</definedName>
    <definedName name="Result_CS_IT_1.1_002">#REF!</definedName>
    <definedName name="Result_CS_IT_1.1_003" localSheetId="11">#REF!</definedName>
    <definedName name="Result_CS_IT_1.1_003">#REF!</definedName>
    <definedName name="Result_CS_IT_1.1_004" localSheetId="11">#REF!</definedName>
    <definedName name="Result_CS_IT_1.1_004">#REF!</definedName>
    <definedName name="safa" localSheetId="11">#REF!</definedName>
    <definedName name="safa">#REF!</definedName>
    <definedName name="SUM">#REF!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15" i="22" l="1"/>
  <c r="C15" i="22"/>
  <c r="B15" i="22"/>
  <c r="D14" i="22"/>
  <c r="C14" i="22"/>
  <c r="B14" i="22"/>
  <c r="D13" i="22"/>
  <c r="C13" i="22"/>
  <c r="B13" i="22"/>
  <c r="D12" i="22"/>
  <c r="C12" i="22"/>
  <c r="B12" i="22"/>
  <c r="D11" i="22"/>
  <c r="C11" i="22"/>
  <c r="B11" i="22"/>
  <c r="D9" i="22"/>
  <c r="C9" i="22"/>
  <c r="B9" i="22"/>
  <c r="A22" i="20"/>
  <c r="A23" i="20" s="1"/>
  <c r="A24" i="20" s="1"/>
  <c r="A25" i="20" s="1"/>
  <c r="A26" i="20" s="1"/>
  <c r="A27" i="20" s="1"/>
  <c r="A28" i="20" s="1"/>
  <c r="A29" i="20" s="1"/>
  <c r="D15" i="20"/>
  <c r="C15" i="20"/>
  <c r="B15" i="20"/>
  <c r="D14" i="20"/>
  <c r="C14" i="20"/>
  <c r="B14" i="20"/>
  <c r="D13" i="20"/>
  <c r="C13" i="20"/>
  <c r="B13" i="20"/>
  <c r="D12" i="20"/>
  <c r="C12" i="20"/>
  <c r="B12" i="20"/>
  <c r="D11" i="20"/>
  <c r="C11" i="20"/>
  <c r="B11" i="20"/>
  <c r="D9" i="20"/>
  <c r="C9" i="20"/>
  <c r="B9" i="20"/>
  <c r="A22" i="19"/>
  <c r="A23" i="19" s="1"/>
  <c r="A24" i="19" s="1"/>
  <c r="A25" i="19" s="1"/>
  <c r="A26" i="19" s="1"/>
  <c r="A27" i="19" s="1"/>
  <c r="A28" i="19" s="1"/>
  <c r="A29" i="19" s="1"/>
  <c r="A30" i="19" s="1"/>
  <c r="D15" i="19"/>
  <c r="C15" i="19"/>
  <c r="B15" i="19"/>
  <c r="D14" i="19"/>
  <c r="C14" i="19"/>
  <c r="B14" i="19"/>
  <c r="D13" i="19"/>
  <c r="C13" i="19"/>
  <c r="B13" i="19"/>
  <c r="D12" i="19"/>
  <c r="C12" i="19"/>
  <c r="B12" i="19"/>
  <c r="D11" i="19"/>
  <c r="C11" i="19"/>
  <c r="B11" i="19"/>
  <c r="D9" i="19"/>
  <c r="C9" i="19"/>
  <c r="B9" i="19"/>
  <c r="A22" i="18"/>
  <c r="A23" i="18" s="1"/>
  <c r="A24" i="18" s="1"/>
  <c r="A25" i="18" s="1"/>
  <c r="A26" i="18" s="1"/>
  <c r="A27" i="18" s="1"/>
  <c r="A28" i="18" s="1"/>
  <c r="A29" i="18" s="1"/>
  <c r="C10" i="22" l="1"/>
  <c r="D10" i="22"/>
  <c r="B10" i="22"/>
  <c r="C10" i="20"/>
  <c r="D10" i="20"/>
  <c r="B10" i="20"/>
  <c r="XFD26" i="20"/>
  <c r="B10" i="19"/>
  <c r="C10" i="19"/>
  <c r="D10" i="19"/>
  <c r="A31" i="19"/>
  <c r="A32" i="19" s="1"/>
  <c r="A33" i="19" s="1"/>
  <c r="A34" i="19" s="1"/>
  <c r="A35" i="19" s="1"/>
  <c r="XFD30" i="19"/>
  <c r="XFD29" i="18"/>
  <c r="A30" i="18"/>
  <c r="A31" i="18" s="1"/>
  <c r="A32" i="18" l="1"/>
  <c r="A33" i="18" s="1"/>
  <c r="A35" i="18" s="1"/>
  <c r="A36" i="18" s="1"/>
  <c r="A37" i="18" s="1"/>
  <c r="A38" i="18" s="1"/>
  <c r="A39" i="18" s="1"/>
  <c r="A40" i="18" s="1"/>
  <c r="A41" i="18" s="1"/>
  <c r="A42" i="18" s="1"/>
  <c r="A43" i="18" s="1"/>
  <c r="A44" i="18" s="1"/>
  <c r="A45" i="18" s="1"/>
  <c r="A46" i="18" s="1"/>
  <c r="A47" i="18" s="1"/>
  <c r="A48" i="18" s="1"/>
  <c r="A49" i="18" s="1"/>
  <c r="A37" i="19"/>
  <c r="D15" i="18"/>
  <c r="C15" i="18"/>
  <c r="B15" i="18"/>
  <c r="D14" i="18"/>
  <c r="C14" i="18"/>
  <c r="B14" i="18"/>
  <c r="D13" i="18"/>
  <c r="C13" i="18"/>
  <c r="B13" i="18"/>
  <c r="D12" i="18"/>
  <c r="C12" i="18"/>
  <c r="B12" i="18"/>
  <c r="D11" i="18"/>
  <c r="C11" i="18"/>
  <c r="B11" i="18"/>
  <c r="D9" i="18"/>
  <c r="C9" i="18"/>
  <c r="B9" i="18"/>
  <c r="A22" i="16"/>
  <c r="A23" i="16" s="1"/>
  <c r="A24" i="16" s="1"/>
  <c r="A25" i="16" s="1"/>
  <c r="A27" i="16" s="1"/>
  <c r="A28" i="16" s="1"/>
  <c r="A29" i="16" s="1"/>
  <c r="A31" i="16" s="1"/>
  <c r="A33" i="16" s="1"/>
  <c r="A34" i="16" s="1"/>
  <c r="A35" i="16" s="1"/>
  <c r="A36" i="16" s="1"/>
  <c r="A39" i="16" s="1"/>
  <c r="A40" i="16" s="1"/>
  <c r="A41" i="16" s="1"/>
  <c r="D15" i="16"/>
  <c r="C15" i="16"/>
  <c r="B15" i="16"/>
  <c r="D14" i="16"/>
  <c r="C14" i="16"/>
  <c r="B14" i="16"/>
  <c r="D13" i="16"/>
  <c r="C13" i="16"/>
  <c r="B13" i="16"/>
  <c r="D12" i="16"/>
  <c r="C12" i="16"/>
  <c r="B12" i="16"/>
  <c r="D11" i="16"/>
  <c r="C11" i="16"/>
  <c r="B11" i="16"/>
  <c r="D9" i="16"/>
  <c r="C9" i="16"/>
  <c r="B9" i="16"/>
  <c r="F30" i="10"/>
  <c r="F29" i="10"/>
  <c r="F28" i="10"/>
  <c r="F27" i="10"/>
  <c r="E30" i="10"/>
  <c r="E29" i="10"/>
  <c r="E28" i="10"/>
  <c r="E27" i="10"/>
  <c r="D30" i="10"/>
  <c r="D29" i="10"/>
  <c r="D28" i="10"/>
  <c r="D27" i="10"/>
  <c r="A50" i="18" l="1"/>
  <c r="A51" i="18" s="1"/>
  <c r="A53" i="18" s="1"/>
  <c r="A54" i="18" s="1"/>
  <c r="A55" i="18" s="1"/>
  <c r="A56" i="18" s="1"/>
  <c r="A57" i="18" s="1"/>
  <c r="A58" i="18" s="1"/>
  <c r="A59" i="18" s="1"/>
  <c r="A60" i="18" s="1"/>
  <c r="A61" i="18" s="1"/>
  <c r="A62" i="18" s="1"/>
  <c r="A63" i="18" s="1"/>
  <c r="A64" i="18" s="1"/>
  <c r="A65" i="18" s="1"/>
  <c r="A66" i="18" s="1"/>
  <c r="A67" i="18" s="1"/>
  <c r="C10" i="18"/>
  <c r="D10" i="18"/>
  <c r="B10" i="18"/>
  <c r="D10" i="16"/>
  <c r="C10" i="16"/>
  <c r="B10" i="16"/>
  <c r="C30" i="10"/>
  <c r="C29" i="10"/>
  <c r="C28" i="10"/>
  <c r="C27" i="10"/>
  <c r="A68" i="18" l="1"/>
  <c r="A69" i="18" s="1"/>
  <c r="A71" i="18" s="1"/>
  <c r="A72" i="18" s="1"/>
  <c r="A73" i="18" s="1"/>
  <c r="A74" i="18" s="1"/>
  <c r="A75" i="18" s="1"/>
  <c r="A76" i="18" s="1"/>
  <c r="A77" i="18" s="1"/>
  <c r="A78" i="18" s="1"/>
  <c r="A79" i="18" s="1"/>
  <c r="A80" i="18" s="1"/>
  <c r="A81" i="18" s="1"/>
  <c r="A82" i="18" s="1"/>
  <c r="A83" i="18" s="1"/>
  <c r="A84" i="18" s="1"/>
  <c r="A85" i="18" s="1"/>
  <c r="C31" i="10"/>
  <c r="F52" i="10" s="1"/>
  <c r="D11" i="15"/>
  <c r="C19" i="10" s="1"/>
  <c r="C11" i="15"/>
  <c r="B11" i="15"/>
  <c r="D11" i="9"/>
  <c r="C11" i="9"/>
  <c r="B11" i="9"/>
  <c r="C11" i="8"/>
  <c r="B11" i="8"/>
  <c r="D11" i="8"/>
  <c r="C18" i="10" s="1"/>
  <c r="A30" i="15"/>
  <c r="A31" i="15" s="1"/>
  <c r="A32" i="15" s="1"/>
  <c r="A33" i="15" s="1"/>
  <c r="A34" i="15" s="1"/>
  <c r="A36" i="15" s="1"/>
  <c r="A38" i="15" s="1"/>
  <c r="A39" i="15" s="1"/>
  <c r="A40" i="15" s="1"/>
  <c r="A41" i="15" s="1"/>
  <c r="A42" i="15" s="1"/>
  <c r="A43" i="15" s="1"/>
  <c r="A44" i="15" s="1"/>
  <c r="A45" i="15" s="1"/>
  <c r="A46" i="15" s="1"/>
  <c r="A48" i="15" s="1"/>
  <c r="A49" i="15" s="1"/>
  <c r="A50" i="15" s="1"/>
  <c r="A51" i="15" s="1"/>
  <c r="A53" i="15" s="1"/>
  <c r="A54" i="15" s="1"/>
  <c r="A55" i="15" s="1"/>
  <c r="A57" i="15" s="1"/>
  <c r="A58" i="15" s="1"/>
  <c r="A59" i="15" s="1"/>
  <c r="A60" i="15" s="1"/>
  <c r="A61" i="15" s="1"/>
  <c r="A62" i="15" s="1"/>
  <c r="A63" i="15" s="1"/>
  <c r="A64" i="15" s="1"/>
  <c r="A65" i="15" s="1"/>
  <c r="A66" i="15" s="1"/>
  <c r="A67" i="15" s="1"/>
  <c r="A69" i="15" s="1"/>
  <c r="A70" i="15" s="1"/>
  <c r="A71" i="15" s="1"/>
  <c r="A73" i="15" s="1"/>
  <c r="A74" i="15" s="1"/>
  <c r="A75" i="15" s="1"/>
  <c r="A77" i="15" s="1"/>
  <c r="A78" i="15" s="1"/>
  <c r="A80" i="15" s="1"/>
  <c r="A81" i="15" s="1"/>
  <c r="A82" i="15" s="1"/>
  <c r="A83" i="15" s="1"/>
  <c r="A84" i="15" s="1"/>
  <c r="D15" i="15"/>
  <c r="G19" i="10" s="1"/>
  <c r="C15" i="15"/>
  <c r="B15" i="15"/>
  <c r="D14" i="15"/>
  <c r="E19" i="10" s="1"/>
  <c r="C14" i="15"/>
  <c r="B14" i="15"/>
  <c r="D13" i="15"/>
  <c r="F19" i="10" s="1"/>
  <c r="C13" i="15"/>
  <c r="B13" i="15"/>
  <c r="D12" i="15"/>
  <c r="D19" i="10" s="1"/>
  <c r="C12" i="15"/>
  <c r="B12" i="15"/>
  <c r="D9" i="15"/>
  <c r="C9" i="15"/>
  <c r="B9" i="15"/>
  <c r="F31" i="10"/>
  <c r="D15" i="9"/>
  <c r="C15" i="9"/>
  <c r="B15" i="9"/>
  <c r="D15" i="8"/>
  <c r="G18" i="10" s="1"/>
  <c r="G20" i="10" s="1"/>
  <c r="C15" i="8"/>
  <c r="B15" i="8"/>
  <c r="A86" i="18" l="1"/>
  <c r="A87" i="18" s="1"/>
  <c r="A88" i="18" s="1"/>
  <c r="B10" i="15"/>
  <c r="C10" i="15"/>
  <c r="C20" i="10"/>
  <c r="D10" i="15"/>
  <c r="A30" i="9"/>
  <c r="A31" i="9" s="1"/>
  <c r="A32" i="9" s="1"/>
  <c r="A33" i="9" s="1"/>
  <c r="A34" i="9" s="1"/>
  <c r="A36" i="9" s="1"/>
  <c r="A38" i="9" s="1"/>
  <c r="A39" i="9" s="1"/>
  <c r="A40" i="9" s="1"/>
  <c r="A41" i="9" s="1"/>
  <c r="A42" i="9" s="1"/>
  <c r="A43" i="9" s="1"/>
  <c r="A44" i="9" s="1"/>
  <c r="A45" i="9" s="1"/>
  <c r="A46" i="9" s="1"/>
  <c r="A48" i="9" s="1"/>
  <c r="A49" i="9" s="1"/>
  <c r="A50" i="9" s="1"/>
  <c r="A51" i="9" s="1"/>
  <c r="A53" i="9" s="1"/>
  <c r="A54" i="9" s="1"/>
  <c r="A55" i="9" s="1"/>
  <c r="A57" i="9" s="1"/>
  <c r="A58" i="9" s="1"/>
  <c r="A59" i="9" s="1"/>
  <c r="A60" i="9" s="1"/>
  <c r="A61" i="9" s="1"/>
  <c r="A62" i="9" s="1"/>
  <c r="A63" i="9" s="1"/>
  <c r="A64" i="9" s="1"/>
  <c r="A65" i="9" s="1"/>
  <c r="A66" i="9" s="1"/>
  <c r="A67" i="9" s="1"/>
  <c r="A69" i="9" s="1"/>
  <c r="A70" i="9" s="1"/>
  <c r="A71" i="9" s="1"/>
  <c r="A73" i="9" s="1"/>
  <c r="A74" i="9" s="1"/>
  <c r="A75" i="9" s="1"/>
  <c r="A77" i="9" s="1"/>
  <c r="A78" i="9" s="1"/>
  <c r="A80" i="9" s="1"/>
  <c r="A81" i="9" s="1"/>
  <c r="A82" i="9" s="1"/>
  <c r="A83" i="9" s="1"/>
  <c r="A84" i="9" s="1"/>
  <c r="D14" i="9"/>
  <c r="C14" i="9"/>
  <c r="B14" i="9"/>
  <c r="D13" i="9"/>
  <c r="C13" i="9"/>
  <c r="B13" i="9"/>
  <c r="D12" i="9"/>
  <c r="C12" i="9"/>
  <c r="B12" i="9"/>
  <c r="D9" i="9"/>
  <c r="C9" i="9"/>
  <c r="B9" i="9"/>
  <c r="D14" i="8"/>
  <c r="E18" i="10" s="1"/>
  <c r="E20" i="10" s="1"/>
  <c r="C14" i="8"/>
  <c r="B14" i="8"/>
  <c r="D13" i="8"/>
  <c r="C13" i="8"/>
  <c r="B13" i="8"/>
  <c r="D12" i="8"/>
  <c r="D18" i="10" s="1"/>
  <c r="D20" i="10" s="1"/>
  <c r="C12" i="8"/>
  <c r="B12" i="8"/>
  <c r="D9" i="8"/>
  <c r="C9" i="8"/>
  <c r="B9" i="8"/>
  <c r="B10" i="8" l="1"/>
  <c r="D10" i="8"/>
  <c r="F18" i="10"/>
  <c r="F20" i="10" s="1"/>
  <c r="D21" i="10" s="1"/>
  <c r="G52" i="10" s="1"/>
  <c r="D10" i="9"/>
  <c r="C10" i="9"/>
  <c r="B10" i="9"/>
  <c r="C10" i="8"/>
  <c r="A90" i="18" l="1"/>
  <c r="A91" i="18" s="1"/>
  <c r="A92" i="18" s="1"/>
  <c r="A93" i="18" s="1"/>
  <c r="A94" i="18" s="1"/>
  <c r="A96" i="18" s="1"/>
  <c r="A97" i="18" l="1"/>
  <c r="A98" i="18" s="1"/>
  <c r="A99" i="18" s="1"/>
  <c r="A100" i="18" s="1"/>
  <c r="A101" i="18" s="1"/>
  <c r="A102" i="18" s="1"/>
  <c r="A103" i="18" s="1"/>
  <c r="A104" i="18" s="1"/>
  <c r="A105" i="18" s="1"/>
  <c r="A106" i="18" s="1"/>
  <c r="A107" i="18" s="1"/>
  <c r="A108" i="18" s="1"/>
  <c r="A109" i="18" s="1"/>
  <c r="A110" i="18" s="1"/>
  <c r="A111" i="18" s="1"/>
  <c r="A113" i="18" s="1"/>
  <c r="A114" i="18" l="1"/>
  <c r="A115" i="18" s="1"/>
  <c r="A121" i="18" l="1"/>
  <c r="A122" i="18" s="1"/>
  <c r="A123" i="18" l="1"/>
  <c r="A124" i="18" s="1"/>
  <c r="A125" i="18" s="1"/>
  <c r="A41" i="8"/>
  <c r="A42" i="8" s="1"/>
  <c r="A43" i="8" s="1"/>
  <c r="A44" i="8" s="1"/>
  <c r="A45" i="8" s="1"/>
  <c r="A46" i="8" s="1"/>
  <c r="A47" i="8" s="1"/>
  <c r="A23" i="8"/>
  <c r="A24" i="8" s="1"/>
  <c r="A25" i="8" s="1"/>
  <c r="A26" i="8" s="1"/>
  <c r="A27" i="8" s="1"/>
  <c r="A28" i="8" s="1"/>
  <c r="A29" i="8" s="1"/>
  <c r="A126" i="18" l="1"/>
  <c r="A128" i="18" s="1"/>
  <c r="A30" i="8"/>
  <c r="A31" i="8" s="1"/>
  <c r="A33" i="8" s="1"/>
  <c r="A34" i="8" s="1"/>
  <c r="A35" i="8" s="1"/>
  <c r="XFD29" i="8"/>
  <c r="A38" i="19"/>
  <c r="A39" i="19" s="1"/>
  <c r="A40" i="19" s="1"/>
  <c r="A41" i="19" s="1"/>
  <c r="A42" i="19" s="1"/>
  <c r="A43" i="19" s="1"/>
  <c r="A45" i="19" s="1"/>
  <c r="A46" i="19" s="1"/>
  <c r="A47" i="19" s="1"/>
  <c r="A48" i="19" s="1"/>
  <c r="A49" i="19" s="1"/>
  <c r="A50" i="19" s="1"/>
  <c r="A51" i="19" s="1"/>
  <c r="A53" i="19" s="1"/>
  <c r="A54" i="19" s="1"/>
  <c r="A55" i="19" s="1"/>
  <c r="A56" i="19" s="1"/>
  <c r="A57" i="19" s="1"/>
  <c r="A58" i="19" s="1"/>
  <c r="A59" i="19" s="1"/>
  <c r="A61" i="19" s="1"/>
  <c r="A62" i="19" s="1"/>
  <c r="A63" i="19" s="1"/>
  <c r="A64" i="19" s="1"/>
  <c r="A65" i="19" s="1"/>
  <c r="A67" i="19" s="1"/>
  <c r="A68" i="19" s="1"/>
  <c r="A69" i="19" s="1"/>
  <c r="A70" i="19" s="1"/>
  <c r="A71" i="19" s="1"/>
  <c r="A72" i="19" s="1"/>
  <c r="A73" i="19" s="1"/>
  <c r="A74" i="19" s="1"/>
  <c r="A30" i="20"/>
  <c r="A31" i="20" s="1"/>
  <c r="A32" i="20" s="1"/>
  <c r="A33" i="20" s="1"/>
  <c r="A34" i="20" s="1"/>
  <c r="A36" i="20" s="1"/>
  <c r="A37" i="20" s="1"/>
  <c r="A38" i="20" s="1"/>
  <c r="A39" i="20" s="1"/>
  <c r="A40" i="20" s="1"/>
  <c r="A41" i="20" s="1"/>
  <c r="A42" i="20" s="1"/>
  <c r="A43" i="20" s="1"/>
  <c r="A44" i="20" s="1"/>
  <c r="A45" i="20" s="1"/>
  <c r="A46" i="20" s="1"/>
  <c r="A47" i="20" s="1"/>
  <c r="A48" i="20" s="1"/>
  <c r="A50" i="20" s="1"/>
  <c r="A51" i="20" s="1"/>
  <c r="A52" i="20" s="1"/>
  <c r="A53" i="20" s="1"/>
  <c r="A54" i="20" s="1"/>
  <c r="A55" i="20" s="1"/>
  <c r="A56" i="20" s="1"/>
  <c r="A57" i="20" s="1"/>
  <c r="A59" i="20" s="1"/>
  <c r="A60" i="20" s="1"/>
  <c r="A61" i="20" s="1"/>
  <c r="A62" i="20" s="1"/>
  <c r="A63" i="20" s="1"/>
  <c r="A65" i="20" s="1"/>
  <c r="A66" i="20" s="1"/>
  <c r="A67" i="20" s="1"/>
  <c r="A68" i="20" s="1"/>
  <c r="A69" i="20" s="1"/>
  <c r="A70" i="20" s="1"/>
  <c r="A71" i="20" s="1"/>
  <c r="A73" i="20" s="1"/>
  <c r="A74" i="20" s="1"/>
  <c r="A75" i="20" s="1"/>
  <c r="A76" i="20" s="1"/>
  <c r="A77" i="20" s="1"/>
  <c r="A78" i="20" s="1"/>
  <c r="A79" i="20" s="1"/>
  <c r="A80" i="20" s="1"/>
  <c r="A81" i="20" s="1"/>
  <c r="A82" i="20" s="1"/>
  <c r="A84" i="20" s="1"/>
  <c r="A85" i="20" s="1"/>
  <c r="A86" i="20" s="1"/>
  <c r="A87" i="20" s="1"/>
  <c r="A88" i="20" s="1"/>
  <c r="A89" i="20" s="1"/>
  <c r="A90" i="20" s="1"/>
  <c r="A91" i="20" s="1"/>
  <c r="A92" i="20" s="1"/>
  <c r="A93" i="20" s="1"/>
  <c r="A94" i="20" s="1"/>
  <c r="A96" i="20" s="1"/>
  <c r="A97" i="20" s="1"/>
  <c r="A98" i="20" s="1"/>
  <c r="A100" i="20" s="1"/>
  <c r="A101" i="20" s="1"/>
  <c r="A103" i="20" s="1"/>
  <c r="A104" i="20" s="1"/>
  <c r="A106" i="20" s="1"/>
  <c r="A107" i="20" s="1"/>
  <c r="A108" i="20" s="1"/>
  <c r="A109" i="20" s="1"/>
  <c r="A110" i="20" s="1"/>
  <c r="A111" i="20" s="1"/>
  <c r="A112" i="20" s="1"/>
  <c r="A22" i="22"/>
  <c r="A23" i="22" l="1"/>
  <c r="A24" i="22" s="1"/>
  <c r="A26" i="22" s="1"/>
  <c r="A27" i="22" s="1"/>
  <c r="A28" i="22" s="1"/>
  <c r="A29"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000-000001000000}">
      <text>
        <r>
          <rPr>
            <b/>
            <sz val="8"/>
            <color indexed="8"/>
            <rFont val="Times New Roman"/>
            <family val="1"/>
          </rPr>
          <t xml:space="preserve">Pass
Fail
Untested
N/A
</t>
        </r>
      </text>
    </comment>
    <comment ref="G17" authorId="0" shapeId="0" xr:uid="{00000000-0006-0000-0000-000002000000}">
      <text>
        <r>
          <rPr>
            <b/>
            <sz val="8"/>
            <color indexed="8"/>
            <rFont val="Times New Roman"/>
            <family val="1"/>
          </rPr>
          <t xml:space="preserve">Pass
Fail
Untested
N/A
</t>
        </r>
      </text>
    </comment>
    <comment ref="H17" authorId="0" shapeId="0" xr:uid="{00000000-0006-0000-0000-000003000000}">
      <text>
        <r>
          <rPr>
            <b/>
            <sz val="8"/>
            <color indexed="8"/>
            <rFont val="Times New Roman"/>
            <family val="1"/>
          </rPr>
          <t xml:space="preserve">Pass
Fail
Untested
N/A
</t>
        </r>
      </text>
    </comment>
    <comment ref="F34" authorId="1" shapeId="0" xr:uid="{00000000-0006-0000-0000-000004000000}">
      <text>
        <r>
          <rPr>
            <b/>
            <sz val="9"/>
            <color indexed="81"/>
            <rFont val="Tahoma"/>
            <family val="2"/>
          </rPr>
          <t>Nguyen Dao Thi Binh:</t>
        </r>
        <r>
          <rPr>
            <sz val="9"/>
            <color indexed="81"/>
            <rFont val="Tahoma"/>
            <family val="2"/>
          </rPr>
          <t xml:space="preserve">
Bug ID: 13050</t>
        </r>
      </text>
    </comment>
    <comment ref="F47" authorId="1" shapeId="0" xr:uid="{00000000-0006-0000-0000-000005000000}">
      <text>
        <r>
          <rPr>
            <b/>
            <sz val="9"/>
            <color indexed="81"/>
            <rFont val="Tahoma"/>
            <family val="2"/>
          </rPr>
          <t>Nguyen Dao Thi Binh:</t>
        </r>
        <r>
          <rPr>
            <sz val="9"/>
            <color indexed="81"/>
            <rFont val="Tahoma"/>
            <family val="2"/>
          </rPr>
          <t xml:space="preserve">
Bug ID: 13057</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100-000001000000}">
      <text>
        <r>
          <rPr>
            <b/>
            <sz val="8"/>
            <color indexed="8"/>
            <rFont val="Times New Roman"/>
            <family val="1"/>
          </rPr>
          <t xml:space="preserve">Pass
Fail
Untested
N/A
</t>
        </r>
      </text>
    </comment>
    <comment ref="G17" authorId="0" shapeId="0" xr:uid="{00000000-0006-0000-0100-000002000000}">
      <text>
        <r>
          <rPr>
            <b/>
            <sz val="8"/>
            <color indexed="8"/>
            <rFont val="Times New Roman"/>
            <family val="1"/>
          </rPr>
          <t xml:space="preserve">Pass
Fail
Untested
N/A
</t>
        </r>
      </text>
    </comment>
    <comment ref="H17" authorId="0" shapeId="0" xr:uid="{00000000-0006-0000-0100-000003000000}">
      <text>
        <r>
          <rPr>
            <b/>
            <sz val="8"/>
            <color indexed="8"/>
            <rFont val="Times New Roman"/>
            <family val="1"/>
          </rPr>
          <t xml:space="preserve">Pass
Fail
Untested
N/A
</t>
        </r>
      </text>
    </comment>
    <comment ref="F28" authorId="1" shapeId="0" xr:uid="{00000000-0006-0000-0100-000004000000}">
      <text>
        <r>
          <rPr>
            <b/>
            <sz val="9"/>
            <color indexed="81"/>
            <rFont val="Tahoma"/>
            <family val="2"/>
          </rPr>
          <t>Nguyen Dao Thi Binh:</t>
        </r>
        <r>
          <rPr>
            <sz val="9"/>
            <color indexed="81"/>
            <rFont val="Tahoma"/>
            <family val="2"/>
          </rPr>
          <t xml:space="preserve">
Bug ID: 13050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200-000001000000}">
      <text>
        <r>
          <rPr>
            <b/>
            <sz val="8"/>
            <color indexed="8"/>
            <rFont val="Times New Roman"/>
            <family val="1"/>
          </rPr>
          <t xml:space="preserve">Pass
Fail
Untested
N/A
</t>
        </r>
      </text>
    </comment>
    <comment ref="G17" authorId="0" shapeId="0" xr:uid="{00000000-0006-0000-0200-000002000000}">
      <text>
        <r>
          <rPr>
            <b/>
            <sz val="8"/>
            <color indexed="8"/>
            <rFont val="Times New Roman"/>
            <family val="1"/>
          </rPr>
          <t xml:space="preserve">Pass
Fail
Untested
N/A
</t>
        </r>
      </text>
    </comment>
    <comment ref="H17" authorId="0" shapeId="0" xr:uid="{00000000-0006-0000-0200-000003000000}">
      <text>
        <r>
          <rPr>
            <b/>
            <sz val="8"/>
            <color indexed="8"/>
            <rFont val="Times New Roman"/>
            <family val="1"/>
          </rPr>
          <t xml:space="preserve">Pass
Fail
Untested
N/A
</t>
        </r>
      </text>
    </comment>
    <comment ref="F97" authorId="1" shapeId="0" xr:uid="{00000000-0006-0000-0200-000004000000}">
      <text>
        <r>
          <rPr>
            <b/>
            <sz val="9"/>
            <color indexed="81"/>
            <rFont val="Tahoma"/>
            <family val="2"/>
          </rPr>
          <t>Nguyen Dao Thi Binh:</t>
        </r>
        <r>
          <rPr>
            <sz val="9"/>
            <color indexed="81"/>
            <rFont val="Tahoma"/>
            <family val="2"/>
          </rPr>
          <t xml:space="preserve">
Bug ID: 13050</t>
        </r>
      </text>
    </comment>
    <comment ref="F107" authorId="1" shapeId="0" xr:uid="{00000000-0006-0000-0200-000005000000}">
      <text>
        <r>
          <rPr>
            <b/>
            <sz val="9"/>
            <color indexed="81"/>
            <rFont val="Tahoma"/>
            <family val="2"/>
          </rPr>
          <t>Nguyen Dao Thi Binh:</t>
        </r>
        <r>
          <rPr>
            <sz val="9"/>
            <color indexed="81"/>
            <rFont val="Tahoma"/>
            <family val="2"/>
          </rPr>
          <t xml:space="preserve">
Bug ID: 13057</t>
        </r>
      </text>
    </comment>
    <comment ref="F108" authorId="1" shapeId="0" xr:uid="{00000000-0006-0000-0200-000006000000}">
      <text>
        <r>
          <rPr>
            <b/>
            <sz val="9"/>
            <color indexed="81"/>
            <rFont val="Tahoma"/>
            <family val="2"/>
          </rPr>
          <t>Nguyen Dao Thi Binh:</t>
        </r>
        <r>
          <rPr>
            <sz val="9"/>
            <color indexed="81"/>
            <rFont val="Tahoma"/>
            <family val="2"/>
          </rPr>
          <t xml:space="preserve">
Bug ID: 13057</t>
        </r>
      </text>
    </comment>
    <comment ref="F110" authorId="1" shapeId="0" xr:uid="{00000000-0006-0000-0200-000007000000}">
      <text>
        <r>
          <rPr>
            <b/>
            <sz val="9"/>
            <color indexed="81"/>
            <rFont val="Tahoma"/>
            <family val="2"/>
          </rPr>
          <t>Nguyen Dao Thi Binh:</t>
        </r>
        <r>
          <rPr>
            <sz val="9"/>
            <color indexed="81"/>
            <rFont val="Tahoma"/>
            <family val="2"/>
          </rPr>
          <t xml:space="preserve">
Bug ID: 13057</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300-000001000000}">
      <text>
        <r>
          <rPr>
            <b/>
            <sz val="8"/>
            <color indexed="8"/>
            <rFont val="Times New Roman"/>
            <family val="1"/>
          </rPr>
          <t xml:space="preserve">Pass
Fail
Untested
N/A
</t>
        </r>
      </text>
    </comment>
    <comment ref="G17" authorId="0" shapeId="0" xr:uid="{00000000-0006-0000-0300-000002000000}">
      <text>
        <r>
          <rPr>
            <b/>
            <sz val="8"/>
            <color indexed="8"/>
            <rFont val="Times New Roman"/>
            <family val="1"/>
          </rPr>
          <t xml:space="preserve">Pass
Fail
Untested
N/A
</t>
        </r>
      </text>
    </comment>
    <comment ref="H17" authorId="0" shapeId="0" xr:uid="{00000000-0006-0000-0300-000003000000}">
      <text>
        <r>
          <rPr>
            <b/>
            <sz val="8"/>
            <color indexed="8"/>
            <rFont val="Times New Roman"/>
            <family val="1"/>
          </rPr>
          <t xml:space="preserve">Pass
Fail
Untested
N/A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Hoan Trinh Thi</author>
  </authors>
  <commentList>
    <comment ref="F17" authorId="0" shapeId="0" xr:uid="{00000000-0006-0000-0400-000001000000}">
      <text>
        <r>
          <rPr>
            <b/>
            <sz val="8"/>
            <color indexed="8"/>
            <rFont val="Times New Roman"/>
            <family val="1"/>
          </rPr>
          <t xml:space="preserve">Pass
Fail
Untested
N/A
</t>
        </r>
      </text>
    </comment>
    <comment ref="G17" authorId="0" shapeId="0" xr:uid="{00000000-0006-0000-0400-000002000000}">
      <text>
        <r>
          <rPr>
            <b/>
            <sz val="8"/>
            <color indexed="8"/>
            <rFont val="Times New Roman"/>
            <family val="1"/>
          </rPr>
          <t xml:space="preserve">Pass
Fail
Untested
N/A
</t>
        </r>
      </text>
    </comment>
    <comment ref="H17" authorId="0" shapeId="0" xr:uid="{00000000-0006-0000-0400-000003000000}">
      <text>
        <r>
          <rPr>
            <b/>
            <sz val="8"/>
            <color indexed="8"/>
            <rFont val="Times New Roman"/>
            <family val="1"/>
          </rPr>
          <t xml:space="preserve">Pass
Fail
Untested
N/A
</t>
        </r>
      </text>
    </comment>
    <comment ref="B28" authorId="1" shapeId="0" xr:uid="{00000000-0006-0000-0400-000004000000}">
      <text>
        <r>
          <rPr>
            <b/>
            <sz val="9"/>
            <color indexed="81"/>
            <rFont val="Tahoma"/>
            <charset val="1"/>
          </rPr>
          <t>Hoan Trinh Thi:</t>
        </r>
        <r>
          <rPr>
            <sz val="9"/>
            <color indexed="81"/>
            <rFont val="Tahoma"/>
            <charset val="1"/>
          </rPr>
          <t xml:space="preserve">
Thi case I already recomment it should be tested first</t>
        </r>
      </text>
    </comment>
    <comment ref="B55" authorId="1" shapeId="0" xr:uid="{00000000-0006-0000-0400-000006000000}">
      <text>
        <r>
          <rPr>
            <b/>
            <sz val="9"/>
            <color indexed="81"/>
            <rFont val="Tahoma"/>
            <charset val="1"/>
          </rPr>
          <t>Hoan Trinh Thi:</t>
        </r>
        <r>
          <rPr>
            <sz val="9"/>
            <color indexed="81"/>
            <rFont val="Tahoma"/>
            <charset val="1"/>
          </rPr>
          <t xml:space="preserve">
This case should check first</t>
        </r>
      </text>
    </comment>
    <comment ref="B63" authorId="1" shapeId="0" xr:uid="{00000000-0006-0000-0400-000007000000}">
      <text>
        <r>
          <rPr>
            <b/>
            <sz val="9"/>
            <color indexed="81"/>
            <rFont val="Tahoma"/>
            <charset val="1"/>
          </rPr>
          <t>Hoan Trinh Thi:</t>
        </r>
        <r>
          <rPr>
            <sz val="9"/>
            <color indexed="81"/>
            <rFont val="Tahoma"/>
            <charset val="1"/>
          </rPr>
          <t xml:space="preserve">
I don't see this rule in document. Please check this case again to see it is correct or not!</t>
        </r>
      </text>
    </comment>
    <comment ref="B68" authorId="1" shapeId="0" xr:uid="{00000000-0006-0000-0400-000008000000}">
      <text>
        <r>
          <rPr>
            <b/>
            <sz val="9"/>
            <color indexed="81"/>
            <rFont val="Tahoma"/>
            <charset val="1"/>
          </rPr>
          <t>Hoan Trinh Thi:</t>
        </r>
        <r>
          <rPr>
            <sz val="9"/>
            <color indexed="81"/>
            <rFont val="Tahoma"/>
            <charset val="1"/>
          </rPr>
          <t xml:space="preserve">
1. This case should change to "Verify dropdown list can clickable"
2. add case to check the data in dropdown list are correctly as document or as in DB (Display 63 provinces)</t>
        </r>
      </text>
    </comment>
    <comment ref="B76" authorId="1" shapeId="0" xr:uid="{00000000-0006-0000-0400-000009000000}">
      <text>
        <r>
          <rPr>
            <b/>
            <sz val="9"/>
            <color indexed="81"/>
            <rFont val="Tahoma"/>
            <charset val="1"/>
          </rPr>
          <t>Hoan Trinh Thi:</t>
        </r>
        <r>
          <rPr>
            <sz val="9"/>
            <color indexed="81"/>
            <rFont val="Tahoma"/>
            <charset val="1"/>
          </rPr>
          <t xml:space="preserve">
1. This case should change to "Verify dropdown list can clickable"
2. add case to check the data in dropdown list are correctly as document or as in DB (Display 63 provinces)</t>
        </r>
      </text>
    </comment>
    <comment ref="B103" authorId="1" shapeId="0" xr:uid="{00000000-0006-0000-0400-00000A000000}">
      <text>
        <r>
          <rPr>
            <b/>
            <sz val="9"/>
            <color indexed="81"/>
            <rFont val="Tahoma"/>
            <charset val="1"/>
          </rPr>
          <t>Hoan Trinh Thi:</t>
        </r>
        <r>
          <rPr>
            <sz val="9"/>
            <color indexed="81"/>
            <rFont val="Tahoma"/>
            <charset val="1"/>
          </rPr>
          <t xml:space="preserve">
Should add 2 cases for select "Home" and "Office"</t>
        </r>
      </text>
    </comment>
    <comment ref="B105" authorId="1" shapeId="0" xr:uid="{00000000-0006-0000-0400-00000B000000}">
      <text>
        <r>
          <rPr>
            <b/>
            <sz val="9"/>
            <color indexed="81"/>
            <rFont val="Tahoma"/>
            <charset val="1"/>
          </rPr>
          <t>Hoan Trinh Thi:</t>
        </r>
        <r>
          <rPr>
            <sz val="9"/>
            <color indexed="81"/>
            <rFont val="Tahoma"/>
            <charset val="1"/>
          </rPr>
          <t xml:space="preserve">
What is checkbox. I don't see any checkbox in add new address page</t>
        </r>
      </text>
    </comment>
    <comment ref="B107" authorId="1" shapeId="0" xr:uid="{00000000-0006-0000-0400-00000C000000}">
      <text>
        <r>
          <rPr>
            <b/>
            <sz val="9"/>
            <color indexed="81"/>
            <rFont val="Tahoma"/>
            <charset val="1"/>
          </rPr>
          <t>Hoan Trinh Thi:</t>
        </r>
        <r>
          <rPr>
            <sz val="9"/>
            <color indexed="81"/>
            <rFont val="Tahoma"/>
            <charset val="1"/>
          </rPr>
          <t xml:space="preserve">
Should change to "Verify data are insserted correctly into DB after add new address successfully</t>
        </r>
      </text>
    </comment>
    <comment ref="B108" authorId="1" shapeId="0" xr:uid="{00000000-0006-0000-0400-00000D000000}">
      <text>
        <r>
          <rPr>
            <b/>
            <sz val="9"/>
            <color indexed="81"/>
            <rFont val="Tahoma"/>
            <charset val="1"/>
          </rPr>
          <t>Hoan Trinh Thi:</t>
        </r>
        <r>
          <rPr>
            <sz val="9"/>
            <color indexed="81"/>
            <rFont val="Tahoma"/>
            <charset val="1"/>
          </rPr>
          <t xml:space="preserve">
chang to "Verify that new address will be displayed on top 'Address Book' when user added successfully"</t>
        </r>
      </text>
    </comment>
    <comment ref="B109" authorId="1" shapeId="0" xr:uid="{00000000-0006-0000-0400-00000E000000}">
      <text>
        <r>
          <rPr>
            <b/>
            <sz val="9"/>
            <color indexed="81"/>
            <rFont val="Tahoma"/>
            <charset val="1"/>
          </rPr>
          <t>Hoan Trinh Thi:</t>
        </r>
        <r>
          <rPr>
            <sz val="9"/>
            <color indexed="81"/>
            <rFont val="Tahoma"/>
            <charset val="1"/>
          </rPr>
          <t xml:space="preserve">
These case should move to above case 74</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500-000001000000}">
      <text>
        <r>
          <rPr>
            <b/>
            <sz val="8"/>
            <color indexed="8"/>
            <rFont val="Times New Roman"/>
            <family val="1"/>
          </rPr>
          <t xml:space="preserve">Pass
Fail
Untested
N/A
</t>
        </r>
      </text>
    </comment>
    <comment ref="G17" authorId="0" shapeId="0" xr:uid="{00000000-0006-0000-0500-000002000000}">
      <text>
        <r>
          <rPr>
            <b/>
            <sz val="8"/>
            <color indexed="8"/>
            <rFont val="Times New Roman"/>
            <family val="1"/>
          </rPr>
          <t xml:space="preserve">Pass
Fail
Untested
N/A
</t>
        </r>
      </text>
    </comment>
    <comment ref="H17" authorId="0" shapeId="0" xr:uid="{00000000-0006-0000-0500-000003000000}">
      <text>
        <r>
          <rPr>
            <b/>
            <sz val="8"/>
            <color indexed="8"/>
            <rFont val="Times New Roman"/>
            <family val="1"/>
          </rPr>
          <t xml:space="preserve">Pass
Fail
Untested
N/A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Nhan Nguyen Hoang</author>
  </authors>
  <commentList>
    <comment ref="D5" authorId="0" shapeId="0" xr:uid="{00000000-0006-0000-0900-000001000000}">
      <text>
        <r>
          <rPr>
            <b/>
            <sz val="9"/>
            <color indexed="81"/>
            <rFont val="Tahoma"/>
            <family val="2"/>
          </rPr>
          <t>Nhan Nguyen Hoang:</t>
        </r>
        <r>
          <rPr>
            <sz val="9"/>
            <color indexed="81"/>
            <rFont val="Tahoma"/>
            <family val="2"/>
          </rPr>
          <t xml:space="preserve">
Yes/No/NA
NA: there is no page to check.</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A00-000001000000}">
      <text>
        <r>
          <rPr>
            <b/>
            <sz val="8"/>
            <color indexed="8"/>
            <rFont val="Times New Roman"/>
            <family val="1"/>
          </rPr>
          <t xml:space="preserve">Pass
Fail
Untested
N/A
</t>
        </r>
      </text>
    </comment>
    <comment ref="G17" authorId="0" shapeId="0" xr:uid="{00000000-0006-0000-0A00-000002000000}">
      <text>
        <r>
          <rPr>
            <b/>
            <sz val="8"/>
            <color indexed="8"/>
            <rFont val="Times New Roman"/>
            <family val="1"/>
          </rPr>
          <t xml:space="preserve">Pass
Fail
Untested
N/A
</t>
        </r>
      </text>
    </comment>
    <comment ref="H17" authorId="0" shapeId="0" xr:uid="{00000000-0006-0000-0A00-000003000000}">
      <text>
        <r>
          <rPr>
            <b/>
            <sz val="8"/>
            <color indexed="8"/>
            <rFont val="Times New Roman"/>
            <family val="1"/>
          </rPr>
          <t xml:space="preserve">Pass
Fail
Untested
N/A
</t>
        </r>
      </text>
    </comment>
    <comment ref="F31" authorId="1" shapeId="0" xr:uid="{00000000-0006-0000-0A00-000004000000}">
      <text>
        <r>
          <rPr>
            <b/>
            <sz val="9"/>
            <color indexed="81"/>
            <rFont val="Tahoma"/>
            <family val="2"/>
          </rPr>
          <t>Nguyen Dao Thi Binh:</t>
        </r>
        <r>
          <rPr>
            <sz val="9"/>
            <color indexed="81"/>
            <rFont val="Tahoma"/>
            <family val="2"/>
          </rPr>
          <t xml:space="preserve">
Bug ID: 13050</t>
        </r>
      </text>
    </comment>
    <comment ref="F42" authorId="1" shapeId="0" xr:uid="{00000000-0006-0000-0A00-000005000000}">
      <text>
        <r>
          <rPr>
            <b/>
            <sz val="9"/>
            <color indexed="81"/>
            <rFont val="Tahoma"/>
            <family val="2"/>
          </rPr>
          <t>Nguyen Dao Thi Binh:</t>
        </r>
        <r>
          <rPr>
            <sz val="9"/>
            <color indexed="81"/>
            <rFont val="Tahoma"/>
            <family val="2"/>
          </rPr>
          <t xml:space="preserve">
Bug ID: 13057</t>
        </r>
      </text>
    </comment>
    <comment ref="F43" authorId="1" shapeId="0" xr:uid="{00000000-0006-0000-0A00-000006000000}">
      <text>
        <r>
          <rPr>
            <b/>
            <sz val="9"/>
            <color indexed="81"/>
            <rFont val="Tahoma"/>
            <family val="2"/>
          </rPr>
          <t>Nguyen Dao Thi Binh:</t>
        </r>
        <r>
          <rPr>
            <sz val="9"/>
            <color indexed="81"/>
            <rFont val="Tahoma"/>
            <family val="2"/>
          </rPr>
          <t xml:space="preserve">
Bug ID: 13057</t>
        </r>
      </text>
    </comment>
    <comment ref="F45" authorId="1" shapeId="0" xr:uid="{00000000-0006-0000-0A00-000007000000}">
      <text>
        <r>
          <rPr>
            <b/>
            <sz val="9"/>
            <color indexed="81"/>
            <rFont val="Tahoma"/>
            <family val="2"/>
          </rPr>
          <t>Nguyen Dao Thi Binh:</t>
        </r>
        <r>
          <rPr>
            <sz val="9"/>
            <color indexed="81"/>
            <rFont val="Tahoma"/>
            <family val="2"/>
          </rPr>
          <t xml:space="preserve">
Bug ID: 13057</t>
        </r>
      </text>
    </comment>
    <comment ref="F58" authorId="1" shapeId="0" xr:uid="{00000000-0006-0000-0A00-000008000000}">
      <text>
        <r>
          <rPr>
            <b/>
            <sz val="9"/>
            <color indexed="81"/>
            <rFont val="Tahoma"/>
            <family val="2"/>
          </rPr>
          <t>Nguyen Dao Thi Binh:</t>
        </r>
        <r>
          <rPr>
            <sz val="9"/>
            <color indexed="81"/>
            <rFont val="Tahoma"/>
            <family val="2"/>
          </rPr>
          <t xml:space="preserve">
Bug ID: 13051</t>
        </r>
      </text>
    </comment>
    <comment ref="G58" authorId="1" shapeId="0" xr:uid="{00000000-0006-0000-0A00-000009000000}">
      <text>
        <r>
          <rPr>
            <b/>
            <sz val="9"/>
            <color indexed="81"/>
            <rFont val="Tahoma"/>
            <family val="2"/>
          </rPr>
          <t>Nguyen Dao Thi Binh:</t>
        </r>
        <r>
          <rPr>
            <sz val="9"/>
            <color indexed="81"/>
            <rFont val="Tahoma"/>
            <family val="2"/>
          </rPr>
          <t xml:space="preserve">
Bug ID: 13051</t>
        </r>
      </text>
    </comment>
    <comment ref="F59" authorId="1" shapeId="0" xr:uid="{00000000-0006-0000-0A00-00000A000000}">
      <text>
        <r>
          <rPr>
            <b/>
            <sz val="9"/>
            <color indexed="81"/>
            <rFont val="Tahoma"/>
            <family val="2"/>
          </rPr>
          <t>Nguyen Dao Thi Binh:</t>
        </r>
        <r>
          <rPr>
            <sz val="9"/>
            <color indexed="81"/>
            <rFont val="Tahoma"/>
            <family val="2"/>
          </rPr>
          <t xml:space="preserve">
Bug ID: 13059</t>
        </r>
      </text>
    </comment>
    <comment ref="G59" authorId="1" shapeId="0" xr:uid="{00000000-0006-0000-0A00-00000B000000}">
      <text>
        <r>
          <rPr>
            <b/>
            <sz val="9"/>
            <color indexed="81"/>
            <rFont val="Tahoma"/>
            <family val="2"/>
          </rPr>
          <t>Nguyen Dao Thi Binh:</t>
        </r>
        <r>
          <rPr>
            <sz val="9"/>
            <color indexed="81"/>
            <rFont val="Tahoma"/>
            <family val="2"/>
          </rPr>
          <t xml:space="preserve">
Bug ID: 13059</t>
        </r>
      </text>
    </comment>
    <comment ref="F64" authorId="1" shapeId="0" xr:uid="{00000000-0006-0000-0A00-00000C000000}">
      <text>
        <r>
          <rPr>
            <b/>
            <sz val="9"/>
            <color indexed="81"/>
            <rFont val="Tahoma"/>
            <family val="2"/>
          </rPr>
          <t>Nguyen Dao Thi Binh:</t>
        </r>
        <r>
          <rPr>
            <sz val="9"/>
            <color indexed="81"/>
            <rFont val="Tahoma"/>
            <family val="2"/>
          </rPr>
          <t xml:space="preserve">
Bug ID: 13059</t>
        </r>
      </text>
    </comment>
    <comment ref="G64" authorId="1" shapeId="0" xr:uid="{00000000-0006-0000-0A00-00000D000000}">
      <text>
        <r>
          <rPr>
            <b/>
            <sz val="9"/>
            <color indexed="81"/>
            <rFont val="Tahoma"/>
            <family val="2"/>
          </rPr>
          <t>Nguyen Dao Thi Binh:</t>
        </r>
        <r>
          <rPr>
            <sz val="9"/>
            <color indexed="81"/>
            <rFont val="Tahoma"/>
            <family val="2"/>
          </rPr>
          <t xml:space="preserve">
Bug ID: 13059</t>
        </r>
      </text>
    </comment>
    <comment ref="F67" authorId="1" shapeId="0" xr:uid="{00000000-0006-0000-0A00-00000E000000}">
      <text>
        <r>
          <rPr>
            <b/>
            <sz val="9"/>
            <color indexed="81"/>
            <rFont val="Tahoma"/>
            <family val="2"/>
          </rPr>
          <t>Nguyen Dao Thi Binh:</t>
        </r>
        <r>
          <rPr>
            <sz val="9"/>
            <color indexed="81"/>
            <rFont val="Tahoma"/>
            <family val="2"/>
          </rPr>
          <t xml:space="preserve">
Bug ID: 13051</t>
        </r>
      </text>
    </comment>
    <comment ref="F82" authorId="1" shapeId="0" xr:uid="{00000000-0006-0000-0A00-00000F000000}">
      <text>
        <r>
          <rPr>
            <b/>
            <sz val="9"/>
            <color indexed="81"/>
            <rFont val="Tahoma"/>
            <family val="2"/>
          </rPr>
          <t>Nguyen Dao Thi Binh:</t>
        </r>
        <r>
          <rPr>
            <sz val="9"/>
            <color indexed="81"/>
            <rFont val="Tahoma"/>
            <family val="2"/>
          </rPr>
          <t xml:space="preserve">
Bug ID: 13159</t>
        </r>
      </text>
    </comment>
    <comment ref="F84" authorId="1" shapeId="0" xr:uid="{00000000-0006-0000-0A00-000010000000}">
      <text>
        <r>
          <rPr>
            <b/>
            <sz val="9"/>
            <color indexed="81"/>
            <rFont val="Tahoma"/>
            <family val="2"/>
          </rPr>
          <t>Nguyen Dao Thi Binh:</t>
        </r>
        <r>
          <rPr>
            <sz val="9"/>
            <color indexed="81"/>
            <rFont val="Tahoma"/>
            <family val="2"/>
          </rPr>
          <t xml:space="preserve">
Bug ID: 13159</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B00-000001000000}">
      <text>
        <r>
          <rPr>
            <b/>
            <sz val="8"/>
            <color indexed="8"/>
            <rFont val="Times New Roman"/>
            <family val="1"/>
          </rPr>
          <t xml:space="preserve">Pass
Fail
Untested
N/A
</t>
        </r>
      </text>
    </comment>
    <comment ref="G17" authorId="0" shapeId="0" xr:uid="{00000000-0006-0000-0B00-000002000000}">
      <text>
        <r>
          <rPr>
            <b/>
            <sz val="8"/>
            <color indexed="8"/>
            <rFont val="Times New Roman"/>
            <family val="1"/>
          </rPr>
          <t xml:space="preserve">Pass
Fail
Untested
N/A
</t>
        </r>
      </text>
    </comment>
    <comment ref="H17" authorId="0" shapeId="0" xr:uid="{00000000-0006-0000-0B00-000003000000}">
      <text>
        <r>
          <rPr>
            <b/>
            <sz val="8"/>
            <color indexed="8"/>
            <rFont val="Times New Roman"/>
            <family val="1"/>
          </rPr>
          <t xml:space="preserve">Pass
Fail
Untested
N/A
</t>
        </r>
      </text>
    </comment>
    <comment ref="F31" authorId="1" shapeId="0" xr:uid="{00000000-0006-0000-0B00-000004000000}">
      <text>
        <r>
          <rPr>
            <b/>
            <sz val="9"/>
            <color indexed="81"/>
            <rFont val="Tahoma"/>
            <family val="2"/>
          </rPr>
          <t>Nguyen Dao Thi Binh:</t>
        </r>
        <r>
          <rPr>
            <sz val="9"/>
            <color indexed="81"/>
            <rFont val="Tahoma"/>
            <family val="2"/>
          </rPr>
          <t xml:space="preserve">
Bug ID: 13050</t>
        </r>
      </text>
    </comment>
    <comment ref="F42" authorId="1" shapeId="0" xr:uid="{00000000-0006-0000-0B00-000005000000}">
      <text>
        <r>
          <rPr>
            <b/>
            <sz val="9"/>
            <color indexed="81"/>
            <rFont val="Tahoma"/>
            <family val="2"/>
          </rPr>
          <t>Nguyen Dao Thi Binh:</t>
        </r>
        <r>
          <rPr>
            <sz val="9"/>
            <color indexed="81"/>
            <rFont val="Tahoma"/>
            <family val="2"/>
          </rPr>
          <t xml:space="preserve">
Bug ID: 13057</t>
        </r>
      </text>
    </comment>
    <comment ref="F43" authorId="1" shapeId="0" xr:uid="{00000000-0006-0000-0B00-000006000000}">
      <text>
        <r>
          <rPr>
            <b/>
            <sz val="9"/>
            <color indexed="81"/>
            <rFont val="Tahoma"/>
            <family val="2"/>
          </rPr>
          <t>Nguyen Dao Thi Binh:</t>
        </r>
        <r>
          <rPr>
            <sz val="9"/>
            <color indexed="81"/>
            <rFont val="Tahoma"/>
            <family val="2"/>
          </rPr>
          <t xml:space="preserve">
Bug ID: 13057</t>
        </r>
      </text>
    </comment>
    <comment ref="F45" authorId="1" shapeId="0" xr:uid="{00000000-0006-0000-0B00-000007000000}">
      <text>
        <r>
          <rPr>
            <b/>
            <sz val="9"/>
            <color indexed="81"/>
            <rFont val="Tahoma"/>
            <family val="2"/>
          </rPr>
          <t>Nguyen Dao Thi Binh:</t>
        </r>
        <r>
          <rPr>
            <sz val="9"/>
            <color indexed="81"/>
            <rFont val="Tahoma"/>
            <family val="2"/>
          </rPr>
          <t xml:space="preserve">
Bug ID: 13057</t>
        </r>
      </text>
    </comment>
    <comment ref="F58" authorId="1" shapeId="0" xr:uid="{00000000-0006-0000-0B00-000008000000}">
      <text>
        <r>
          <rPr>
            <b/>
            <sz val="9"/>
            <color indexed="81"/>
            <rFont val="Tahoma"/>
            <family val="2"/>
          </rPr>
          <t>Nguyen Dao Thi Binh:</t>
        </r>
        <r>
          <rPr>
            <sz val="9"/>
            <color indexed="81"/>
            <rFont val="Tahoma"/>
            <family val="2"/>
          </rPr>
          <t xml:space="preserve">
Bug ID: 13051</t>
        </r>
      </text>
    </comment>
    <comment ref="G58" authorId="1" shapeId="0" xr:uid="{00000000-0006-0000-0B00-000009000000}">
      <text>
        <r>
          <rPr>
            <b/>
            <sz val="9"/>
            <color indexed="81"/>
            <rFont val="Tahoma"/>
            <family val="2"/>
          </rPr>
          <t>Nguyen Dao Thi Binh:</t>
        </r>
        <r>
          <rPr>
            <sz val="9"/>
            <color indexed="81"/>
            <rFont val="Tahoma"/>
            <family val="2"/>
          </rPr>
          <t xml:space="preserve">
Bug ID: 13051</t>
        </r>
      </text>
    </comment>
    <comment ref="F59" authorId="1" shapeId="0" xr:uid="{00000000-0006-0000-0B00-00000A000000}">
      <text>
        <r>
          <rPr>
            <b/>
            <sz val="9"/>
            <color indexed="81"/>
            <rFont val="Tahoma"/>
            <family val="2"/>
          </rPr>
          <t>Nguyen Dao Thi Binh:</t>
        </r>
        <r>
          <rPr>
            <sz val="9"/>
            <color indexed="81"/>
            <rFont val="Tahoma"/>
            <family val="2"/>
          </rPr>
          <t xml:space="preserve">
Bug ID: 13059</t>
        </r>
      </text>
    </comment>
    <comment ref="G59" authorId="1" shapeId="0" xr:uid="{00000000-0006-0000-0B00-00000B000000}">
      <text>
        <r>
          <rPr>
            <b/>
            <sz val="9"/>
            <color indexed="81"/>
            <rFont val="Tahoma"/>
            <family val="2"/>
          </rPr>
          <t>Nguyen Dao Thi Binh:</t>
        </r>
        <r>
          <rPr>
            <sz val="9"/>
            <color indexed="81"/>
            <rFont val="Tahoma"/>
            <family val="2"/>
          </rPr>
          <t xml:space="preserve">
Bug ID: 13059</t>
        </r>
      </text>
    </comment>
    <comment ref="F64" authorId="1" shapeId="0" xr:uid="{00000000-0006-0000-0B00-00000C000000}">
      <text>
        <r>
          <rPr>
            <b/>
            <sz val="9"/>
            <color indexed="81"/>
            <rFont val="Tahoma"/>
            <family val="2"/>
          </rPr>
          <t>Nguyen Dao Thi Binh:</t>
        </r>
        <r>
          <rPr>
            <sz val="9"/>
            <color indexed="81"/>
            <rFont val="Tahoma"/>
            <family val="2"/>
          </rPr>
          <t xml:space="preserve">
Bug ID: 13059</t>
        </r>
      </text>
    </comment>
    <comment ref="G64" authorId="1" shapeId="0" xr:uid="{00000000-0006-0000-0B00-00000D000000}">
      <text>
        <r>
          <rPr>
            <b/>
            <sz val="9"/>
            <color indexed="81"/>
            <rFont val="Tahoma"/>
            <family val="2"/>
          </rPr>
          <t>Nguyen Dao Thi Binh:</t>
        </r>
        <r>
          <rPr>
            <sz val="9"/>
            <color indexed="81"/>
            <rFont val="Tahoma"/>
            <family val="2"/>
          </rPr>
          <t xml:space="preserve">
Bug ID: 13059</t>
        </r>
      </text>
    </comment>
    <comment ref="F67" authorId="1" shapeId="0" xr:uid="{00000000-0006-0000-0B00-00000E000000}">
      <text>
        <r>
          <rPr>
            <b/>
            <sz val="9"/>
            <color indexed="81"/>
            <rFont val="Tahoma"/>
            <family val="2"/>
          </rPr>
          <t>Nguyen Dao Thi Binh:</t>
        </r>
        <r>
          <rPr>
            <sz val="9"/>
            <color indexed="81"/>
            <rFont val="Tahoma"/>
            <family val="2"/>
          </rPr>
          <t xml:space="preserve">
Bug ID: 13051</t>
        </r>
      </text>
    </comment>
    <comment ref="F82" authorId="1" shapeId="0" xr:uid="{00000000-0006-0000-0B00-00000F000000}">
      <text>
        <r>
          <rPr>
            <b/>
            <sz val="9"/>
            <color indexed="81"/>
            <rFont val="Tahoma"/>
            <family val="2"/>
          </rPr>
          <t>Nguyen Dao Thi Binh:</t>
        </r>
        <r>
          <rPr>
            <sz val="9"/>
            <color indexed="81"/>
            <rFont val="Tahoma"/>
            <family val="2"/>
          </rPr>
          <t xml:space="preserve">
Bug ID: 13159</t>
        </r>
      </text>
    </comment>
    <comment ref="F84" authorId="1" shapeId="0" xr:uid="{00000000-0006-0000-0B00-000010000000}">
      <text>
        <r>
          <rPr>
            <b/>
            <sz val="9"/>
            <color indexed="81"/>
            <rFont val="Tahoma"/>
            <family val="2"/>
          </rPr>
          <t>Nguyen Dao Thi Binh:</t>
        </r>
        <r>
          <rPr>
            <sz val="9"/>
            <color indexed="81"/>
            <rFont val="Tahoma"/>
            <family val="2"/>
          </rPr>
          <t xml:space="preserve">
Bug ID: 13159</t>
        </r>
      </text>
    </comment>
  </commentList>
</comments>
</file>

<file path=xl/sharedStrings.xml><?xml version="1.0" encoding="utf-8"?>
<sst xmlns="http://schemas.openxmlformats.org/spreadsheetml/2006/main" count="2082" uniqueCount="1117">
  <si>
    <r>
      <t xml:space="preserve">Security Classification: </t>
    </r>
    <r>
      <rPr>
        <b/>
        <sz val="11"/>
        <rFont val="Cambria"/>
        <family val="2"/>
        <scheme val="major"/>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</si>
  <si>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</si>
  <si>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</si>
  <si>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</si>
  <si>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</si>
  <si>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</si>
  <si>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</si>
  <si>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</si>
  <si>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</si>
  <si>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</si>
  <si>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</si>
  <si>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</si>
  <si>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</si>
  <si>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</si>
  <si>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1.2.2</t>
  </si>
  <si>
    <t>Aug 29 2017</t>
  </si>
  <si>
    <t>Hai Pham</t>
  </si>
  <si>
    <t>Update record of change, file name, reference and link following new naming convention</t>
  </si>
  <si>
    <t>Nhan Nguyen</t>
  </si>
  <si>
    <t>Ly Vo</t>
  </si>
  <si>
    <t>Add Defect category analysis into test report template</t>
  </si>
  <si>
    <t>Mar 01 2018</t>
  </si>
  <si>
    <t>Remove Defect category analysis report and consolidate test result and report into 1 file
Change file name from "NTVN_SD_SCRUM_008_03_TestCaseTemplate.xltx" to "NTVN_SD_SCRUM_008_03_TestcaseAndTestReportTemplate.xltx"</t>
  </si>
  <si>
    <t>For previous versions, please refer PIP_Master List</t>
  </si>
  <si>
    <r>
      <t xml:space="preserve">Security Classification: </t>
    </r>
    <r>
      <rPr>
        <b/>
        <sz val="11"/>
        <color rgb="FF002E36"/>
        <rFont val="Arial"/>
        <family val="2"/>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</si>
  <si>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</si>
  <si>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</si>
  <si>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</si>
  <si>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</si>
  <si>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</si>
  <si>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</si>
  <si>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</si>
  <si>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</si>
  <si>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</si>
  <si>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</si>
  <si>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</si>
  <si>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</si>
  <si>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</si>
  <si>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</si>
  <si>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</si>
  <si>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</si>
  <si>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</si>
  <si>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</si>
  <si>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</si>
  <si>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t>The actual result is</t>
    </r>
    <r>
      <rPr>
        <b/>
        <sz val="10"/>
        <color indexed="10"/>
        <rFont val="Arial"/>
        <family val="2"/>
      </rPr>
      <t xml:space="preserve"> NOT</t>
    </r>
    <r>
      <rPr>
        <sz val="10"/>
        <rFont val="Arial"/>
        <family val="2"/>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</si>
  <si>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</si>
  <si>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</si>
  <si>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</si>
  <si>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</si>
  <si>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</si>
  <si>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</si>
  <si>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</si>
  <si>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</si>
  <si>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</si>
  <si>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</si>
  <si>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</si>
  <si>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Cover</t>
  </si>
  <si>
    <t>TEST CASE LIST</t>
  </si>
  <si>
    <t>No.</t>
  </si>
  <si>
    <t>Sprint #</t>
  </si>
  <si>
    <t>Function Name</t>
  </si>
  <si>
    <t>Sheet Name</t>
  </si>
  <si>
    <t>Description</t>
  </si>
  <si>
    <t>Pre-Condition</t>
  </si>
  <si>
    <t>Common checklist</t>
  </si>
  <si>
    <t>Sprint 1</t>
  </si>
  <si>
    <t>User Story 1</t>
  </si>
  <si>
    <t>User Story 2</t>
  </si>
  <si>
    <t>Sprint 2</t>
  </si>
  <si>
    <t>Sprint 3</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</si>
  <si>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</si>
  <si>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</si>
  <si>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</si>
  <si>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</si>
  <si>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</si>
  <si>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</si>
  <si>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</si>
  <si>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</si>
  <si>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</si>
  <si>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</si>
  <si>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</si>
  <si>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</si>
  <si>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</si>
  <si>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</si>
  <si>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</si>
  <si>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</si>
  <si>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</si>
  <si>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</si>
  <si>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</si>
  <si>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</si>
  <si>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</si>
  <si>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</si>
  <si>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</si>
  <si>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Pass</t>
  </si>
  <si>
    <t>1. Add Rate Currency option to medium outline, market level
2. Change spend totals on the medium outline to reflect local currency
3. Add rate currency to the title of Medium lookup dialog
4. Add billing currency columns to line grid
5. Add billing currency to line details dialog
6. Default rates to local currency
7. Add currency maintenance to cell details dialog
8. Cell fees to show money values at currency the user is working with
9. Copy and paste line/cell
10. Import non-broadcast rate currency conversion
11. Support multiple currency for view summary dialog</t>
  </si>
  <si>
    <t>Fail - DE</t>
  </si>
  <si>
    <t xml:space="preserve">Pre-condition </t>
  </si>
  <si>
    <t>All test cases should run on both the broadcast and non-broadcast media type</t>
  </si>
  <si>
    <t>Tested by</t>
  </si>
  <si>
    <t>Nguyen Dao</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</si>
  <si>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</si>
  <si>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</si>
  <si>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</si>
  <si>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</si>
  <si>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</si>
  <si>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</si>
  <si>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</si>
  <si>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</si>
  <si>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</si>
  <si>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</si>
  <si>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</si>
  <si>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</si>
  <si>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</si>
  <si>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</si>
  <si>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1. Add Rate Currency option to medium outline, market level</t>
  </si>
  <si>
    <t>Verify the UI of 'Add Medium Outline' will be changed properly when the control setting 'Enable Multiple Currencies' is checked on/off</t>
  </si>
  <si>
    <t>1. Click on Medium Selection tab
2. Add new medium outline
3. Observe the UI of 'Add Medium Outline' dialog</t>
  </si>
  <si>
    <t>- Case 1: The dialog should keep the existing UI
- Case 2: The dialog should have old elements and add new Rate Currency field at bottom of dialog</t>
  </si>
  <si>
    <t>- Case 1: CONTROL.ENABLE_CCY = 'NO'
- Case 2: CONTROL.ENABLE_CCY = 'YES'</t>
  </si>
  <si>
    <t xml:space="preserve">Verify the Currency lookup will be show when user calls at Currency Code field </t>
  </si>
  <si>
    <t>1. Click on Medium Selection tab
2. Add new medium outline
3. Click on Currency Code field</t>
  </si>
  <si>
    <t>The Currency lookup should be shown</t>
  </si>
  <si>
    <t>CONTROL.ENABLE_CCY = 'YES'</t>
  </si>
  <si>
    <t>Verify the default value of Currency field will be the local currency</t>
  </si>
  <si>
    <t>1. Click on Medium Selection tab
2. Add new medium outline
3. Observe the default value of Currency field</t>
  </si>
  <si>
    <t>By default, it should display the local currency</t>
  </si>
  <si>
    <t>Verify user can only add the valid code into Currency code field</t>
  </si>
  <si>
    <t>1. Click on Medium Selection tab
2. Add new medium outline
3. Enter a code into Currency code field
4. Go to other field
5. Observe the Currency field</t>
  </si>
  <si>
    <t>- Case 1: The Currency code should be entered; the associated currency name should be populated
- Case 2&amp;3: System should be display an error icon next to currency code field</t>
  </si>
  <si>
    <t>CONTROL.ENABLE_CCY = 'YES'
- Case 1: Enter valid currency code
- Case 2: Enter invalid currency code (not matching any currencies code displayed in lookup list)
- Case 3: Enter inactive currency code</t>
  </si>
  <si>
    <t>Verify that the OK button on 'Add Medium Outline' dialog will only be enabled when currency code is valid</t>
  </si>
  <si>
    <t>1. Click on Medium Selection tab
2. Add new medium outline
3. Enter currency code for each case in test data column
4. Go to other field
5. Observe the OK field</t>
  </si>
  <si>
    <t>- Case 1: The OK button should be enabled
- Case 2: The OK button should be disabled
- Case 3: The OK button should be enabled
- Case 4: The OK button should be disabled</t>
  </si>
  <si>
    <t>CONTROL.ENABLE_CCY = 'YES'
- Case 1: Keep default currency code
- Case 2: Enter invalid currency code (not matching any currencies code displayed in lookup list)
- Case 3: Enter valid currency code
- Case 4: Leave blank currency code</t>
  </si>
  <si>
    <t>Verify the default currency code in lookup dialog will be same as the one on 'Add Medium Outline' dialog</t>
  </si>
  <si>
    <t>1. Click on Medium Selection tab
2. Add new medium outline
3. Enter currency code to its field
4. Click on this field to call lookup
5. Observe the currency code field in Currency lookup dialog</t>
  </si>
  <si>
    <t>It should populate the currency code same as the one on 'Add Medium Outline' dialog</t>
  </si>
  <si>
    <t xml:space="preserve">CONTROL.ENABLE_CCY = 'YES'
</t>
  </si>
  <si>
    <t>Verify that the currencies list will be filtered properly when searching on both currency code and description fields</t>
  </si>
  <si>
    <t>1. Click on Medium Selection tab
2. Add new medium outline
3. Click on this field to call lookup
4. Enter keyword to currency code or description fields for each case in test data
5. Observe the currencies list</t>
  </si>
  <si>
    <t>- Case 1: The Currencies list should be shown all active items whose exchange rate to the local currency has been specified on the currency maintenance
- Case 2: The Currencies list should be empty
- Case 3: The Currencies list should display the items which match with keyword
- Case 4: The Currencies list should be empty</t>
  </si>
  <si>
    <t xml:space="preserve">CONTROL.ENABLE_CCY = 'YES'
Search on both currency code and description fields
- Case 1: Leave blank the currency code field
- Case 2: Use invalid keyword
- Case 3: Use valid keyword
- Case 4: Use keyword which matching an inactive currency </t>
  </si>
  <si>
    <t>Verify that user can use wildcard search to filter the currencies list</t>
  </si>
  <si>
    <t>1. Click on Medium Selection tab
2. Add new medium outline
3. Click on this field to call lookup
4. Search on both the currency code and description fields for each case in test data
5. Observe the currencies list</t>
  </si>
  <si>
    <t>The returned list should include active currencies matched with keyword</t>
  </si>
  <si>
    <t>CONTROL.ENABLE_CCY = 'YES'
Search on both the currency code and description fields
- Case 1: Use wildcard as first character (e.g.: %C)
- Case 2: Use wildcard within the keyword (e.g.:C%1)
- Case 3: Use wildcard as last character (e.g.: C%)</t>
  </si>
  <si>
    <t>US1-1</t>
  </si>
  <si>
    <t>Verify the currencies list will be sorted by currency code</t>
  </si>
  <si>
    <t>1. Click on Medium Selection tab
2. Add new medium outline
3. Click on this field to call lookup
4. Search on both the currency code and description fields
5. Observe the currencies list</t>
  </si>
  <si>
    <t>The currencies list should be sorted by currency code</t>
  </si>
  <si>
    <t>Verify that user can add medium outline with valid values of media type, market type and currency code</t>
  </si>
  <si>
    <t>1. Click on Medium Selection tab
2. Click on '+' button to add new medium outline
3. Select media types, markets and currency matching with each case in test data column
4. Observe the Medium outline</t>
  </si>
  <si>
    <t>- Case 1: The media/market/currency combination should be added successfully. And user can add new schedule lines on it
- Case 2: Each valid media/market/currency combination should be added successfully. And user can add new schedule lines on them</t>
  </si>
  <si>
    <t>CONTROL.ENABLE_CCY = 'YES'
- Case 1: Add single media type, single market and currency at a time
- Case 2: Add multiple media types, multiple markets and currency at a time</t>
  </si>
  <si>
    <t>2. Change spend totals on the medium outline to reflect local currency</t>
  </si>
  <si>
    <t>Verify the UI of 'Medium Outline' panel will be changed properly when the control setting 'Enable Multiple Currencies' is checked on/off</t>
  </si>
  <si>
    <t>1. Click on Medium Selection tab
2. Observe the UI of 'Medium Outline' panel</t>
  </si>
  <si>
    <t>- Case 1: The panel should keep the existing UI
- Case 2: The UI of the 'Medium Outline' panel should change as following:
+ Spend column title will read “&lt;&lt;Local currency code&gt;&gt; Spend”, instead of “Spend”
+ Every network record should show “&lt;&lt;network&gt;&gt; (&lt;&lt;Ccy code&gt;&gt;)” when the media list is grouped by market
+ Every network record will show “&lt;&lt;market&gt;&gt; (&lt;&lt;Ccy code&gt;&gt;)” when the media list is grouped by market</t>
  </si>
  <si>
    <t>Verify the Spend values will be converted to local currency</t>
  </si>
  <si>
    <t>1. Open/Add the schedule which its data is matched with each case in test data
2. Open the Medium outline tab
3. Observe the Spend column values in 'Medium Outline' panel</t>
  </si>
  <si>
    <t>The Spend values should be converted to local currency based on exchange rate as following:
- Case 1: Exchange rate at Cell level is applied
- Case 2: Exchange rate at Medium level is applied
- Case 3: Exchange rate at Masterfile is applied</t>
  </si>
  <si>
    <t>CONTROL.ENABLE_CCY = 'YES'
- Case 1: Exchange rate is overridden at Cell level
- Case 2: Exchange rate is overridden at Medium level
- Case 3: Exchange rate is not overridden</t>
  </si>
  <si>
    <t>Verify the Spend value at media type and market type should be displayed in local currency and Spend value at market/network should be displayed in rate currency</t>
  </si>
  <si>
    <t>1. Open/Add the schedule which its data matched with each case in test data
2. Open the Medium outline tab
3. Observe the Spend values at Media type, Market/Network line in 'Medium Outline' panel</t>
  </si>
  <si>
    <t>- The Spend value at media type and market type should be displayed in local currency 
- The Spend value at market/network should be displayed in rate currency</t>
  </si>
  <si>
    <t>Verify the Media list will be grouped by Media type, Market Type, Market/Network and Currency</t>
  </si>
  <si>
    <t>1. Open/Add the schedule which its data matched with each case in test data
2. Open the Medium outline tab
3. Observe the Media list in 'Medium Outline' panel</t>
  </si>
  <si>
    <t>The Media list should be grouped by Media type, Market/Network and Currency as following:
- Newspaper
  - National
    - Australia (AUD)
    - Australia (HKD)
- Television-Singapore
  - National
    - Australia (AUD)
    - Australia (HKD)</t>
  </si>
  <si>
    <t xml:space="preserve">CONTROL.ENABLE_CCY = 'YES'
- Media Type: Newspaper and Television-Singapore
- Market: Australia for each Media type
- Currency: AUD and HKD for each Market
</t>
  </si>
  <si>
    <t>Verify that user can only view list of schedule lines of records which have the same media type, market type and currency</t>
  </si>
  <si>
    <t>1. Open/Add the schedule which its data matched with each case in test data
2. Open the Medium outline tab
3. Select the record which matches with each case in test data
4. Click on Get Data button
5. Observe the list of schedule lines</t>
  </si>
  <si>
    <t>- Case 1: List of schedule lines should be displayed
- Case 2: Error message “You cannot select more than 1 currency” should display
- Case 3: Error message "You cannot select more than 1 media type" should display
- Case 4: Error message "You cannot select more than 1 market type" should display</t>
  </si>
  <si>
    <t>'Enable Multiple Currencies' is checked on
- Case 1: View on the same media type, market type and currency
- Case 2: View on same media type, market type, but different currency
- Case 3: Select 2 markets/networks/media which belong to different media type
- Case 4: Select 2 markets/networks/media which belong to different market type.</t>
  </si>
  <si>
    <t>3. Add rate currency to the title of Medium lookup dialog</t>
  </si>
  <si>
    <t>Verify the Rate Currency code will be added in Medium lookup title when the control setting 'Enable Multiple Currencies' is checked on</t>
  </si>
  <si>
    <t>1. Click on Medium Selection tab
2. Select a market type
3. Click on 'Get Data' button
4. Insert new schedule line
5. Click on Medium field to call the Medium lookup
6. Observe the title of Medium lookup</t>
  </si>
  <si>
    <t xml:space="preserve">- Case 1: The lookup title should be "Lookup Medium"
- Case 2: The lookup title should be "Lookup Medium - &lt;&lt;Currency Code&gt;&gt;. The currency code should be working currency
</t>
  </si>
  <si>
    <t>4. Add billing currency columns to line grid</t>
  </si>
  <si>
    <t>Verify the Billing Currency option will be added in Field Chooser dialog when the control setting 'Enable Multiple Currencies' is checked on</t>
  </si>
  <si>
    <t>1. Open a schedule
2. Go to Data &gt;&gt; Field Chooser
3. Observe the Field Chooser dialog</t>
  </si>
  <si>
    <t>- Case 1: There is no 'Billing Currency' option in Field Chooser dialog
- Case 2: The 'Billing Currency' option should be added in Field Chooser dialog and it should be enable</t>
  </si>
  <si>
    <t>Verify that default status of Billing Currency (on/off) in Field Chooser dialog depends on the field selection on Buy Config tab of Media type maintenance</t>
  </si>
  <si>
    <t>1. Open a schedule
2. Go to Data &gt;&gt; Field Chooser
3. Observe the status of Billing Currency option</t>
  </si>
  <si>
    <t>- Case 1: By default, the 'Billing Currency' option should be checked
- Case 2: By default, the 'Billing Currency' option should not be checked</t>
  </si>
  <si>
    <t>CONTROL.ENABLE_CCY = 'YES'
- Case 1: The 'Billing Currency' is selected on Buy Config tab of Media type maintenance
- Case 2: The 'Billing Currency' is not selected on Buy Config tab of Media type</t>
  </si>
  <si>
    <t>Verify the 'Billing Currency' is not a fixed column</t>
  </si>
  <si>
    <t>1. Open a schedule
2. Go to Data &gt;&gt; Field Chooser
3. Turn off 'Billing Currency' option
4. Check on/off the 'Fixed column' option
5. Observe the status of Billing Currency option</t>
  </si>
  <si>
    <t>The 'Billing currency' should still be off and visible</t>
  </si>
  <si>
    <t>CONTROL.ENABLE_CCY = 'YES'
- Case 1: The 'Fixed Column' is checked
- Case 2: The 'Fixed Column' is not checked</t>
  </si>
  <si>
    <t>Verify the 'Billing Currency' column in line grid will be invisible/visible depends on the selection on field chooser dialog</t>
  </si>
  <si>
    <t>1. Open a schedule
2. Select a medium outline and get data of it
3. Observe the 'Billing Currency' column in line grid</t>
  </si>
  <si>
    <t>- Case 1: The 'Billing Currency' column should display in line grid
- Case 2: The 'Billing Currency' should not display in line grid</t>
  </si>
  <si>
    <t>CONTROL.ENABLE_CCY = 'YES'
- Case 1: The 'Billing Currency' in Field chooser is checked
- Case 2: The 'Billing Currency' in Field chooser is not checked</t>
  </si>
  <si>
    <t>Verify the default value of Billing Currency column</t>
  </si>
  <si>
    <t>1. Open a schedule
2. Select a medium outline and get data of it
3. Observe the default value of 'Billing Currency' column in line grid</t>
  </si>
  <si>
    <t>- Case 1: The default value of 'Billing Currency' column should be the billing currency was defined in client masterfile. And this column should be non-editable in this case
- Case 2: The default value of 'Billing Currency' column should be the currency that user is working with. And this column should be non-editable in this case
- Case 3: The default value of 'Billing Currency' column should be the local currency. And this column should be editable in this case</t>
  </si>
  <si>
    <t>- CONTROL.ENABLE_CCY = 'YES'
- The 'Billing Currency' in Field chooser is checked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</si>
  <si>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column will be enable for lookup only if there is no schedule spot put into the schedule line and there is no exported cell</t>
  </si>
  <si>
    <t>1. Open a schedule
2. Select a medium outline and get data of it
3. Click on Billing Currency field to call its lookup</t>
  </si>
  <si>
    <t xml:space="preserve">- Case 1: The Billing Currency should be disable for lookup
- Case 2: The Billing Currency should be disable for lookup
- Case 3: The Billing Currency should be enable for lookup
</t>
  </si>
  <si>
    <t>- CONTROL.ENABLE_CCY = 'YES'
- The 'Billing Currency' in Field chooser is checked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</si>
  <si>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the Billing Currency column will support grouping, filtering and sorting</t>
  </si>
  <si>
    <t>1. Open a schedule
2. Select a medium outline and get data of it
3. Perform action based on each case in test data column</t>
  </si>
  <si>
    <t>- Case 1: Data should be grouped by billing currency properly
- Case 2: Data should be grouped by billing currency properly
- Case 3: Data should be filtered based on selection on billing currency
- Case 4: Data should be sorted by descending based on billing currency
- Case 5: Data should be sorted by ascending based on billing currency</t>
  </si>
  <si>
    <t>- CONTROL.ENABLE_CCY = 'YES'
- The 'Billing Currency' in Field chooser is checked
+ Case 1: group by dragging column header of this column
+ Case 2: group by selecting group option in context menu
+ Case 3: filter on Billing currency column
+ Case 4: sort by descending on Billing currency column
+ Case 5: sort by ascending on Billing currency column</t>
  </si>
  <si>
    <t>Verify that system will use default value for Billing Currency column if user does not specific a billing currency and saving</t>
  </si>
  <si>
    <t>1. Open a schedule
2. Select a medium outline and get data of it
3. Leave blank or enter invalid enter to Billing currency column
4. Save the schedule</t>
  </si>
  <si>
    <t>- Case 1: The default value Billing currency should be displayed
- Case 2: Message notify user for invalid Billing currency and the record cannot be saved</t>
  </si>
  <si>
    <t>- CONTROL.ENABLE_CCY = 'YES'
- The 'Billing Currency' in Field chooser is checked
- The Billing Currency field is editable 
+ Case 1: Leave blank Billing currency column
+ Case 2: Enter invalid Billing currency</t>
  </si>
  <si>
    <t>Verify the saving schedule has the ability to save billing currency for each schedule line</t>
  </si>
  <si>
    <t>1. Open a schedule
2. Select a medium outline and get data of it
3. Insert 2 schedule lines at least which billing currency is different on each line
4. Save schedule</t>
  </si>
  <si>
    <t>The billing currency value should be saved correctly on each line</t>
  </si>
  <si>
    <t xml:space="preserve">- CONTROL.ENABLE_CCY = 'YES'
- The 'Billing Currency' in Field chooser is checked
- The Billing Currency field is editable </t>
  </si>
  <si>
    <t>5. Add billing currency to line details dialog</t>
  </si>
  <si>
    <t>Verify the Billing Currency fields will be added into Line Details dialog when the control setting 'Enable Multiple Currencies' is checked on</t>
  </si>
  <si>
    <t>1. Open a schedule
2. Select a medium outline and get data of it
3. Open line details dialog of any schedule line
4. Observe the displaying of Billing currency fields</t>
  </si>
  <si>
    <t>- Case 1: There is no 'Billing Currency' fields in Line details dialog
- Case 2: The 'Billing Currency' fields should be added into Line Details dialog and it should be put under Days field</t>
  </si>
  <si>
    <t>Verify the default value of Billing Currency field in Line Details dialog</t>
  </si>
  <si>
    <t>1. Open a schedule
2. Select a medium outline and get data of it
3. Open line details dialog of any schedule line
4. Observe the default value of 'Billing Currency' field in Line details dialog</t>
  </si>
  <si>
    <t>- Case 1: The default value of 'Billing Currency' field should be the billing currency was defined in client masterfile. And this field should be non-editable in this case
- Case 2: The default value of 'Billing Currency' field should be the currency that user is working with. And this field should be non-editable in this case
- Case 3: The default value of 'Billing Currency' field should be the local currency. And this field should be editable in this case</t>
  </si>
  <si>
    <t>- CONTROL.ENABLE_CCY = 'YES'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</si>
  <si>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field will be enable for lookup only if there is no schedule spot put into the schedule line and there is no exported cell</t>
  </si>
  <si>
    <t>1. Open a schedule
2. Select a medium outline and get data of it
3. Open line details dialog of any schedule line
4. Click on Billing Currency field to call its lookup</t>
  </si>
  <si>
    <t>- CONTROL.ENABLE_CCY = 'YES'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</si>
  <si>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that system will use default value for Billing Currency column if user leave blank or specific an invalid billing currency and then saving</t>
  </si>
  <si>
    <t>1. Open a schedule
2. Select a medium outline and get data of it
3. Open line details dialog of any schedule line
4. Leave blank or enter invalid enter to Billing currency column
5. Click on Apply button</t>
  </si>
  <si>
    <t xml:space="preserve">The default value Billing currency code should be displayed
</t>
  </si>
  <si>
    <t>- CONTROL.ENABLE_CCY = 'YES'
- The Billing Currency field is editable 
+ Case 1: Leave blank Billing currency column
+ Case 2: Enter invalid Billing currency</t>
  </si>
  <si>
    <t>6. Default rates to local currency</t>
  </si>
  <si>
    <t>Verify the Rate column title will be shown the currency code that user is working when the control setting 'Enable Multiple Currencies' is checked on</t>
  </si>
  <si>
    <t>1. Open a schedule
2. Select a medium outline and get data of it
3. Observe the displaying of Rate column title</t>
  </si>
  <si>
    <t>- Case 1: The Rate column title should be "Rate"
- Case 2: The Rate column title should be "&lt;&lt;Currency code&gt;&gt; Rate"</t>
  </si>
  <si>
    <t>Verify the Rate column will not load default if the working currency is not same as local currency</t>
  </si>
  <si>
    <t>1. Open a schedule
2. Select a medium outline and get data of it
3. Observe the default value of Rate column</t>
  </si>
  <si>
    <t>- Case 1: The default value has been defined in Broadcast Rate Maintenance should be loaded in Rate column
- Case 2: The default value should not be loaded in Rate column</t>
  </si>
  <si>
    <t xml:space="preserve">- CONTROL.ENABLE_CCY = 'YES'
- Only for broadcast media type
+ Case 1: Working currency is same as local currency
+ Case 2: Working currency is not same as local currency
</t>
  </si>
  <si>
    <t>Verify the rate input or overridden will be in the working currency and that will be impact to associated fields</t>
  </si>
  <si>
    <t>1. Open a schedule
2. Select a medium outline and get data of it
3. Enter value into Rate field
4. Observe the display of Rate field</t>
  </si>
  <si>
    <t>The rate value should be in the working currency and that should be impact to the following:
- Rate, Nominal input in Cell Details dialog
- Rate input in cell grid</t>
  </si>
  <si>
    <t>- CONTROL.ENABLE_CCY = 'YES'
- Working currency is not the same as local currency</t>
  </si>
  <si>
    <t>7. Add currency maintenance to cell details dialog</t>
  </si>
  <si>
    <t>Verify the 'Rate Currency Exchange Rate' and 'Billing Currency Exchange Rate' fields will be added in Cell Details dialog when the control setting 'Enable Multiple Currencies' is checked on</t>
  </si>
  <si>
    <t>1. Open a schedule
2. Select a medium outline and get data of it
3. Open Cell Details dialog of any cell
4. Observe the UI of Cell Details dialog</t>
  </si>
  <si>
    <t>- Case 1: The Cell Details dialog should keep the existing UI
- Case 2: There are 2 data fields for rate currency exchange rate and billing currency exchange rate</t>
  </si>
  <si>
    <t>Verify the default value of 'Rate Currency Exchange Rate' field will be the master file exchange rate</t>
  </si>
  <si>
    <t>1. Open a schedule
2. Select a medium outline and get data of it
3. Open Cell Details dialog of any cell
4. Observe the default value of 'Rate Currency Exchange Rate' field</t>
  </si>
  <si>
    <t xml:space="preserve">- Case 1: It should show the master file exchange rate in Currency Maintenance/Exchange Rate Maintenance and it should be in black
- Case 2: It should show the master file exchange rate in Medium Maintenance and it should be in black
</t>
  </si>
  <si>
    <t>CONTROL.ENABLE_CCY = 'YES'
- Case 1: The master file exchange rate only defined in Currency Maintenance/Exchange Rate Maintenance
- Case 2: The master file exchange rate has been defined in Medium Maintenance</t>
  </si>
  <si>
    <t>Verify the Rate currency exchange rate will be used to convert the working currency to the local currency and that will impact to money value which displayed in Cell Fee Details and Medium outline</t>
  </si>
  <si>
    <t>1. Open a schedule
2. Select a medium outline and get data of it
3. Open Cell Details dialog of any cell
4. Override the default value of 'Rate/Billing Currency Exchange Rate' field
5. Observe the total value of Medium outline
6. Open Cell Fee Details dialog of above cell
7. Observe the value of money field</t>
  </si>
  <si>
    <t>- At step 5: The total value should be converted on rate currency exchange rate properly
- At step 7: All money fields should be converted on rate currency exchange rate properly</t>
  </si>
  <si>
    <t>Regression test to make sure the Rate currency exchange rate will impact to the Total column and Total bar at bottom of cell grid</t>
  </si>
  <si>
    <t>1. Open a schedule
2. Select a medium outline and get data of it
3. Open Cell Details dialog of any cell
4. Override the default value of 'Rate/Billing Currency Exchange Rate' field
5. Observe the total value on Total column and Total bar at bottom</t>
  </si>
  <si>
    <t>The total value should be converted on rate currency exchange rate properly</t>
  </si>
  <si>
    <t>CONTROL.ENABLE_CCY = 'YES'
- Case 1: Add data on Loading dialog
- Case 2: Add data on Production Fee dialog
- Case 3: Update on Override/Modify Rate dialog</t>
  </si>
  <si>
    <t>Verify the default value of Billing Exchange Rate field will be the same as Currency Exchange Rate if the 'Bill in rate currency' is checked in Buying tab of Client Maintenance</t>
  </si>
  <si>
    <t>1. Open a schedule
2. Select a medium outline and get data of it
3. Open Cell Details dialog of any cell
4. Observe the default value of 'Billing Currency Exchange Rate' field</t>
  </si>
  <si>
    <t>- Case 1: It should same as the Rate currency exchange rate and it should be non-editable
- Case 2: It should show the master file exchange rate associated with billing currency code and it should be editable and in black</t>
  </si>
  <si>
    <t>- CONTROL.ENABLE_CCY = 'YES'
+ Case 1: The 'Bill in rate currency' is checked in Buying tab of Client Maintenance
+ Case 2: The 'Bill in rate currency' is not checked in Buying tab of Client Maintenance</t>
  </si>
  <si>
    <t>Verify the message will show when user change exchange rate to different in case working currency is local currency</t>
  </si>
  <si>
    <t>1. Open a schedule
2. Select a medium outline and get data of it
3. Open Cell Details dialog of any cell
4. Override the default value of 'Rate/Billing Currency Exchange Rate' field with other value
5. Observe the warning message</t>
  </si>
  <si>
    <t>The warning message "Local currency exchange rate should normally be 1. Please check your entered exchange rate" should show</t>
  </si>
  <si>
    <t>CONTROL.ENABLE_CCY = 'YES'
- Case 1: Working rate currency = Local currency
- Case 2: Billing currency = Local currency</t>
  </si>
  <si>
    <t>Verify the Billing Exchange Rate will be changed automatically when user edits rate currency in case 'Bill in rate currency' is checked</t>
  </si>
  <si>
    <t>1. Open a schedule
2. Select a medium outline and get data of it
3. Open Cell Details dialog of any cell
4. Override the default value of 'Rate Currency Exchange Rate' field
5. Observe the 'Billing Currency Exchange Rate' field</t>
  </si>
  <si>
    <t xml:space="preserve">- Case 1: The Billing currency exchange rate value should be changed automatically to be same as Rate currency exchange rate
- Case 2: The Billing currency exchange rate should not be edited
</t>
  </si>
  <si>
    <t>- CONTROL.ENABLE_CCY = 'YES'
- The 'Bill in rate currency' is checked in Buying tab of Client Maintenance
+ Case 1: Cell is not invoiced
+ Case 2: Cell is invoiced</t>
  </si>
  <si>
    <t>Verify the Billing Exchange Rate will still be editable after the cell is invoiced if the client is not checked as 'Bill in rate currency' and the user has 'Schedule adjustment' right</t>
  </si>
  <si>
    <t>1. Open a schedule
2. Select a medium outline and get data of it
3. Open Cell Details dialog of any cell
4. Try to override the default value of 'Billing Currency Exchange Rate' field</t>
  </si>
  <si>
    <t>The 'Billing currency Exchange rate' should be editable, the override value should be saved properly</t>
  </si>
  <si>
    <t>- CONTROL.ENABLE_CCY = 'YES'
- The 'Bill in rate currency' is not checked in Buying tab of Client Maintenance
- User has 'Schedule adjustment' right</t>
  </si>
  <si>
    <t>Verify the system will show an error icon if input value is invalid</t>
  </si>
  <si>
    <t>1. Open a schedule
2. Select a medium outline and get data of it
3. Open Cell Details dialog of any cell
4. Override the default value of 'Rate/Billing Currency Exchange Rate' field with invalid value
5. Observe the error icon</t>
  </si>
  <si>
    <t>The system should show error icon</t>
  </si>
  <si>
    <t>CONTROL.ENABLE_CCY = 'YES'
- Case 1: Check on Rate Currency Exchange Rate field
- Case 2: Check on Billing Currency Exchange rate field</t>
  </si>
  <si>
    <t>Verify the text will be in blue and master file icon will appear when user override the default Rate/Billing currency exchange rate</t>
  </si>
  <si>
    <t>1. Open a schedule
2. Select a medium outline and get data of it
3. Open Cell Details dialog of any cell
4. Override the default value of 'Rate/Billing Currency Exchange Rate' field</t>
  </si>
  <si>
    <t>- The master file icon should appear and text should be in blue
- When user hovering mouse over master file icon, it should show the icon tooltip as following:
+ Case 1: The master file at level #1 should show
+ Case 2: The master file at level #2 should show</t>
  </si>
  <si>
    <t>CONTROL.ENABLE_CCY = 'YES'
- Case 1: The master file exchange rate only defined in Currency Maintenance/Exchange Rate Maintenance (level #1)
- Case 2: The master file exchange rate has been defined in Medium/Client Maintenance (level #2)</t>
  </si>
  <si>
    <t>Verify that user can restore the master file exchange rate</t>
  </si>
  <si>
    <t>1. Open a schedule
2. Select a medium outline and get data of it
3. Open Cell Details dialog of any cell
4. Override the default value of 'Rate/Billing Currency Exchange Rate' field
5. Click on master icon or leave blank field and click Apply</t>
  </si>
  <si>
    <t>- Case 1: The master file at level #1 should restore
- Case 2: The master file at level #2 should restore</t>
  </si>
  <si>
    <t>8. Cell fees to show money values at currency the user is working with</t>
  </si>
  <si>
    <t>Verify the Total title will be shown the currency code that user is working when the control setting 'Enable Multiple Currencies' is checked on</t>
  </si>
  <si>
    <t>1. Open a schedule
2. Select a medium outline and get data of it
3. Open Cell Fee Details dialog of any cell
4. Observe the title of Total column</t>
  </si>
  <si>
    <t>- Case 1: The Total column title should be "Total"
- Case 2: The Total column title should be "&lt;&lt;Currency code&gt;&gt; Total"</t>
  </si>
  <si>
    <t>Verify that value of all fields (exclude Spot Monitoring) will be calculated in working currency</t>
  </si>
  <si>
    <t>1. Open a schedule
2. Select a medium outline and get data of it
3. Open Cell Fee Details dialog of any cell
4. Observe the value of all fields</t>
  </si>
  <si>
    <t xml:space="preserve">The following fields should be calculated in working currency and don’t need a currency conversion: Base cost, Gross cost, Commission Rebate, Service Fee, Production Fee, Agency Cost, Pay GST,…
</t>
  </si>
  <si>
    <t>Verify the Spot Monitoring, Media Levy fields will be invisible in Adept site</t>
  </si>
  <si>
    <t>1. Open a schedule
2. Select a medium outline and get data of it
3. Open Cell Fee Details dialog of any cell
4. Observe the Spot Monitoring, Media Levy fields</t>
  </si>
  <si>
    <t>The Spot Monitoring, Media Levy fields should be invisible in Adept site</t>
  </si>
  <si>
    <t>9. Copy and paste line/cell</t>
  </si>
  <si>
    <t>Verify the pasted rates will not be converted but will be deemed to be in the paste area currency and warning message will be shown if the lines copied/pasted are different currency</t>
  </si>
  <si>
    <t>1. Open a schedule
2. Select a medium outline and get its data
3. Select some schedule lines and copy them
4. Select other medium outline which is matched with each case in test data column
5. Paste the copied lines with Rates</t>
  </si>
  <si>
    <t>- Case 1: The copied lines are pasted without warning message
- Case 2:  The copied lines are pasted without warning message
- Case 3: The warning message "Currency Exchange Rates will not be copied" should show. The pasted rates should not be converted but should be deemed to be in the paste area currency</t>
  </si>
  <si>
    <t>- Case 1: CONTROL.ENABLE_CCY = 'NO'
- Case 2: CONTROL.ENABLE_CCY = 'YES' &amp; copy/paste to the same currency
- Case 3: CONTROL.ENABLE_CCY = 'YES' &amp; copy/paste to the different currency</t>
  </si>
  <si>
    <t>Verify the billing currency is not copied but always defaults according to the normal rules for adding a line and will show the warning message when if the lines copied/pasted are different billing currency</t>
  </si>
  <si>
    <t>- Case 1: The copied lines are pasted without warning message
- Case 2:  The copied lines are pasted without warning message
- Case 3: The warning message "The default billing currency (&lt;&lt;billing ccy code&gt;&gt;) will be used on the line pasted which is different to the copied billing currency (&lt;&lt;copied billing ccy code&gt;&gt;)." should show. The pasted lines should be default according to the normal rules for adding a line</t>
  </si>
  <si>
    <t>- Case 1: CONTROL.ENABLE_CCY = 'NO'
- Case 2: CONTROL.ENABLE_CCY = 'YES' &amp; copy/paste to the same billing currency
- Case 3: CONTROL.ENABLE_CCY = 'YES' &amp; copy/paste to the different billing currency</t>
  </si>
  <si>
    <t>Regression test to make sure the Copy/Paste function works properly when copy/paste on different media type, different schedule</t>
  </si>
  <si>
    <t>- Case 1: User cannot paste the copied lines into the different media type
- Case 2: The copied lines should be pasted properly with copy/paste rules</t>
  </si>
  <si>
    <t>CONTROL.ENABLE_CCY = 'YES'
- Case 1: Copy/paste to the different media type
- Case 2: Copy/paste to the different schedule but the same media type</t>
  </si>
  <si>
    <t>10. Import non-broadcast rate currency conversion</t>
  </si>
  <si>
    <t>Verify the system will add set of media type/market and currency into schedule if the rate currency in import file is not local currency and it's active</t>
  </si>
  <si>
    <t>1. Use xml file to import non broadcast schedule
2. Observe the result</t>
  </si>
  <si>
    <t>- Case 1: The system should add set of type/market into schedule
- Case 2: The system should add set of type/market and currency into schedule
- Case 3: The system should add the cells normally
- Case 4: The system should convert the rate currency to local currency</t>
  </si>
  <si>
    <t>CONTROL.ENABLE_CCY = 'YES'
- Rate currency in import file is active
+ Case 1: CONTROL.ENABLE_CCY = 'YES' and Rate currency in import file is local currency
+ Case 2: CONTROL.ENABLE_CCY = 'YES' and Rate currency in import file is not local currency
+ Case 3: CONTROL.ENABLE_CCY = 'NO' and Rate currency in import file is local currency
+ Case 4: CONTROL.ENABLE_CCY = 'NO' and Rate currency in import file is not local currency</t>
  </si>
  <si>
    <t>Verify the error message will be displayed if the rate currency is inactive or not existed</t>
  </si>
  <si>
    <t>The system should show error message</t>
  </si>
  <si>
    <t>CONTROL.ENABLE_CCY = 'YES'
+ Case 1: Rate currency in import file is inactive
+ Case 2: Rate currency in import file is not existed</t>
  </si>
  <si>
    <t>11. Support multiple currency for view summary dialog</t>
  </si>
  <si>
    <t>Verify the UI of Summary dialog when the control setting 'Enable Multiple Currencies' is checked on/off</t>
  </si>
  <si>
    <t>1. Open a schedule
2. Select a medium outline and get data of it
3. Open the Summary dialog
4. Observe the UI if this dialog</t>
  </si>
  <si>
    <t>- Case 1: The UI of Summary dialog should keep existing UI
- Case 2: Should add a toggle button 'Bill Ccy' into dialog, place it next to the 'Selected days/weeks' button. The button label switches between 'Bill Ccy' and 'Rate Ccy'</t>
  </si>
  <si>
    <t>Verify the 'Bill Ccy' button will be enable when there is only one billing currency is used</t>
  </si>
  <si>
    <t>1. Open a schedule
2. Select a medium outline and get data of it
3. Open the Summary dialog
4. Click on the 'Bill Ccy' button to turn on/off it
5. Observe the toggle button and all money values</t>
  </si>
  <si>
    <t>The button should be enable
- Case 1: Button label should be 'Bill Ccy' and all money value on the dialog (i.e. Spend, Nominal, Bonus, Total, Total Ex GST) should display in the billing currency
- Case 2: Button label should be 'Rate Ccy' and all money values should display in rate currency is working</t>
  </si>
  <si>
    <t>- CONTROL.ENABLE_CCY = 'YES'
- There is one billing currency is used
+ Case 1: 'Bill Ccy' button is on
+ Case 2: 'Bill Ccy' button is off</t>
  </si>
  <si>
    <t>Verify the 'Bill Ccy' button will be disable when there are many billing currencies are used</t>
  </si>
  <si>
    <t>1. Open a schedule
2. Select a medium outline and get data of it
3. Open the Summary dialog
4. Observe the 'Bill Ccy' button all all money values</t>
  </si>
  <si>
    <t>The button should be disable, the label should be 'Rate Ccy' and all money values should be display in rate currency is working</t>
  </si>
  <si>
    <t>- CONTROL.ENABLE_CCY = 'YES'
- There are many billing currencies are used</t>
  </si>
  <si>
    <t>Verify the right currency code will be displayed next to title of all money values when converting between rate currency and billing currency</t>
  </si>
  <si>
    <t>1. Open a schedule
2. Select a medium outline and get data of it
3. Open the Summary dialog
4. Click on the 'Bill Ccy' button to turn on/off it
5. Observe the currency code in title of all money values</t>
  </si>
  <si>
    <t>The right currency code should be displayed next to title of all money values. The currency code should be changed to match with currency when viewing</t>
  </si>
  <si>
    <t>- CONTROL.ENABLE_CCY = 'YES'</t>
  </si>
  <si>
    <t>Verify the Rating columns data will not impact when converting between rate currency and billing currency</t>
  </si>
  <si>
    <t>1. Open a schedule
2. Select a medium outline and get data of it
3. Open the Summary dialog
4. Click on the 'Bill Ccy' button to turn on/off it
5. Observe the Rating columns data (i.e. CPT/CPM, TARP)</t>
  </si>
  <si>
    <t>The Rating columns data should be still calculated based on rate currency, regardless selected currency</t>
  </si>
  <si>
    <t xml:space="preserve">Load Target Database </t>
  </si>
  <si>
    <t>US3-1</t>
  </si>
  <si>
    <r>
      <t xml:space="preserve">Security Classification: </t>
    </r>
    <r>
      <rPr>
        <b/>
        <sz val="11"/>
        <rFont val="Arial"/>
        <family val="2"/>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</si>
  <si>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</si>
  <si>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</si>
  <si>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</si>
  <si>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</si>
  <si>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</si>
  <si>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</si>
  <si>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</si>
  <si>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</si>
  <si>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</si>
  <si>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</si>
  <si>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</si>
  <si>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</si>
  <si>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</si>
  <si>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</si>
  <si>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</si>
  <si>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</si>
  <si>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</si>
  <si>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</si>
  <si>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</si>
  <si>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</si>
  <si>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</si>
  <si>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</si>
  <si>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</si>
  <si>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</si>
  <si>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</si>
  <si>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</si>
  <si>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</si>
  <si>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</si>
  <si>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</si>
  <si>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</si>
  <si>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</si>
  <si>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</si>
  <si>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</si>
  <si>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</si>
  <si>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</si>
  <si>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</si>
  <si>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</si>
  <si>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</si>
  <si>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</si>
  <si>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</si>
  <si>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</si>
  <si>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</si>
  <si>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</si>
  <si>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</si>
  <si>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</si>
  <si>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</si>
  <si>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</si>
  <si>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</si>
  <si>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</si>
  <si>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</si>
  <si>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</si>
  <si>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</si>
  <si>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</si>
  <si>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</si>
  <si>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</si>
  <si>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</si>
  <si>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</si>
  <si>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</si>
  <si>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</si>
  <si>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</si>
  <si>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</si>
  <si>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</si>
  <si>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</si>
  <si>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Bug summary 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</si>
  <si>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</si>
  <si>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</si>
  <si>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</si>
  <si>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</si>
  <si>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</si>
  <si>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</si>
  <si>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</si>
  <si>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</si>
  <si>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</si>
  <si>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</si>
  <si>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</si>
  <si>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</si>
  <si>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</si>
  <si>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</si>
  <si>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</si>
  <si>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</si>
  <si>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</si>
  <si>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</si>
  <si>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</si>
  <si>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</si>
  <si>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</si>
  <si>
    <t>Original price</t>
  </si>
  <si>
    <t>Discounted price</t>
  </si>
  <si>
    <t xml:space="preserve">Verify that when the discounted price is less than 999, there is no comma to be used </t>
  </si>
  <si>
    <t xml:space="preserve">Verify that when the discounted price is 999; there is no comma to be used </t>
  </si>
  <si>
    <t xml:space="preserve">Verify that when the discounted price has a decimal more than 0.5, it will be rounded up to the nearest integer value </t>
  </si>
  <si>
    <t xml:space="preserve">Verify that when the discounted price has a decimal is 0.5, it will be rounded up to the nearest integer value </t>
  </si>
  <si>
    <t>Photo list</t>
  </si>
  <si>
    <t xml:space="preserve">Next button </t>
  </si>
  <si>
    <t xml:space="preserve">Verify that the next button is disabled when it displayed only one photo on the photo list </t>
  </si>
  <si>
    <t xml:space="preserve">Verify that the next button is hidden when no photo is displayed </t>
  </si>
  <si>
    <t>Previous button</t>
  </si>
  <si>
    <t xml:space="preserve">Verify that the previous button is hidden when no photo is displayed </t>
  </si>
  <si>
    <t xml:space="preserve">Big photo frame </t>
  </si>
  <si>
    <t xml:space="preserve">Verify that the main photo is displayed in big photo frame when it has photo on the photo list </t>
  </si>
  <si>
    <t xml:space="preserve">Verify that when the discounted price has a decimal is an integer, it will be remain and not be rounded </t>
  </si>
  <si>
    <t xml:space="preserve">Verify that when the original price is 1,000; there is one comma to be used </t>
  </si>
  <si>
    <t>Verify that when the original price is from 1,000 to 999,999; there is one comma to be used</t>
  </si>
  <si>
    <t xml:space="preserve">Verify that when the original price is 999,999; there is one comma to be used </t>
  </si>
  <si>
    <t xml:space="preserve">Verify that when the original price is 1,000,000; there are two commas to be used </t>
  </si>
  <si>
    <t xml:space="preserve">Verify that when the original price is from 1,000,000 to 999,999,999; there are two commas to be used  </t>
  </si>
  <si>
    <t>Verify that when the original price is 999; there is no comma to be used</t>
  </si>
  <si>
    <t>Verify that when the original price is less than 999, there is no comma to be used</t>
  </si>
  <si>
    <t xml:space="preserve">Verify that when the original price is 999,999,999; there are two commas to be used </t>
  </si>
  <si>
    <t xml:space="preserve">Verify that when the original price is 1,000,000,000; there are three commas to be used </t>
  </si>
  <si>
    <t>Verify that when the original price is more than 1,000,000,000; there are three commas to be used</t>
  </si>
  <si>
    <t xml:space="preserve">Verify that when the discounted price is 1,000; there is one comma to be used </t>
  </si>
  <si>
    <t xml:space="preserve">Verify that when the discounted price is from 1,000 to 999,999; there is one comma to be used </t>
  </si>
  <si>
    <t xml:space="preserve">Verify that when the discounted price is 999,999; there is one comma to be used </t>
  </si>
  <si>
    <t>Verify that when the discounted price is 1,000,000; there are two commas to be used</t>
  </si>
  <si>
    <t xml:space="preserve">Verify that when the discounted price is from 1,000,000 to 999,999,999; there are two commas to be used  </t>
  </si>
  <si>
    <t xml:space="preserve">Verify that when the discounted price is 999,999,999; there are two commas to be used </t>
  </si>
  <si>
    <t>Verify that when the discounted price is 1,000,000,000; there are three commas to be used</t>
  </si>
  <si>
    <t xml:space="preserve">Verify that when the discounted price is more than 1,000,000,000; there are three commas to be used </t>
  </si>
  <si>
    <t>Verify that when clicking on the next button, the image carousel will move to the previous fives photo</t>
  </si>
  <si>
    <t xml:space="preserve">There is no comma to be used at the original price of the product </t>
  </si>
  <si>
    <t>There is one comma to be used at the original price of the product</t>
  </si>
  <si>
    <t xml:space="preserve">There is one comma to be used at the original price of the product </t>
  </si>
  <si>
    <t xml:space="preserve">There are two commas to be used at the original price of the product </t>
  </si>
  <si>
    <t xml:space="preserve">There are three commas to be used at the original price of the product </t>
  </si>
  <si>
    <t>Verify that the currency of the original price is displayed at 'đ'</t>
  </si>
  <si>
    <t xml:space="preserve">1. Click on any product on the product list 
2. Observe the price </t>
  </si>
  <si>
    <t xml:space="preserve">  </t>
  </si>
  <si>
    <t xml:space="preserve">There is no comma to be used at the discounted price of the product </t>
  </si>
  <si>
    <t>There is no comma to be used at the discounted price of the product</t>
  </si>
  <si>
    <t>There is one comma to be used at the discounted price of the product</t>
  </si>
  <si>
    <t xml:space="preserve">There is one comma to be used at the discounted price of the product </t>
  </si>
  <si>
    <t xml:space="preserve">There are two commas to be used at the discounted price of the product </t>
  </si>
  <si>
    <t xml:space="preserve">There are three commas to be used at the discounted price of the product </t>
  </si>
  <si>
    <t xml:space="preserve">The discounted price should be rounded down to the nearest integer value </t>
  </si>
  <si>
    <t xml:space="preserve">The discounted price should be rounded up to the nearest integer value </t>
  </si>
  <si>
    <t xml:space="preserve">The discounted price will be remain </t>
  </si>
  <si>
    <t>Verify that the currency of the discounted price is displayed at 'đ'</t>
  </si>
  <si>
    <t xml:space="preserve">1. Select any product from the product list 
2. Observe the price </t>
  </si>
  <si>
    <t xml:space="preserve">1. The currency should be displayed as 'đ'
2. The currency should be displayed at the top of the price  </t>
  </si>
  <si>
    <t>Check UI</t>
  </si>
  <si>
    <t xml:space="preserve">Pre-condition: Have a product without a photo on the photo list 
1. Click on the product of the pre-condition
2. Observe the photo list of the product  </t>
  </si>
  <si>
    <t xml:space="preserve">The photo list of product will display blank </t>
  </si>
  <si>
    <t xml:space="preserve">Pre-condition: Have a product that has five photos on the photo list 
1. Click on the product of the pre-condition
2. Observe the photo list of the product  </t>
  </si>
  <si>
    <t xml:space="preserve">Pre-condition: Have a product that has one photo on the photo list 
1. Click on the product of the pre-condition
2. Observe the photo list of the product  </t>
  </si>
  <si>
    <t xml:space="preserve">Pre-condition: Have a product that has from one to five photos on the photo list 
1. Click on the product of the pre-condition
2. Observe the photo list of the product </t>
  </si>
  <si>
    <t>1. The photo list will display five photos on the photo list
2. All five photos will display on the same line and between the next button and the previous button</t>
  </si>
  <si>
    <t xml:space="preserve">The photo list will display one photo on the photo list </t>
  </si>
  <si>
    <t>1. The photo list will display from one to five photos 
2. All photos will display on the same line and between the previous button and the next button</t>
  </si>
  <si>
    <t xml:space="preserve">The next button should be disabled  </t>
  </si>
  <si>
    <t xml:space="preserve">The next button should be enable </t>
  </si>
  <si>
    <t>Pre-condition: The product has only one photo on the photo list 
1. Click on the product 
2. Observe the next button</t>
  </si>
  <si>
    <t>Pre-condition: The product has no photo on the photo list 
1. Click on the product
2. Observe the next button</t>
  </si>
  <si>
    <t>The next button should be hidden and disabled</t>
  </si>
  <si>
    <t>Verify that when clicking on the next button, the photo list will move to the next five photos</t>
  </si>
  <si>
    <t xml:space="preserve">The photo list will move to the next five photos </t>
  </si>
  <si>
    <t>1. Select any product 
2. Click on the first photo 
3. Observe the previous button</t>
  </si>
  <si>
    <t xml:space="preserve">The previous button should be disabled </t>
  </si>
  <si>
    <t xml:space="preserve">Pre-condition: The product has more than two photos
1. Click on the product 
2. Click on the second photo to upwards 
3. Observe the next button </t>
  </si>
  <si>
    <t>Verify that the next button is enabled from the second photo upwards</t>
  </si>
  <si>
    <t xml:space="preserve">The previous button should be enabled </t>
  </si>
  <si>
    <t>Pre-condition: The product has only one photo on the photo list 
1. Click on the product 
2. Observe the previous button</t>
  </si>
  <si>
    <t>Pre-condition: The product has no photo on the photo list 
1. Click on the product
2. Observe the previous button</t>
  </si>
  <si>
    <t xml:space="preserve">The previous button should be hidden </t>
  </si>
  <si>
    <t xml:space="preserve">Pre-condition: The product has more than five photos on the photo list 
1. Click on the product
2. Click on the next button in the photo list 
3. Click on the previous button in the photo list
3. Observe the photo list </t>
  </si>
  <si>
    <t xml:space="preserve">Pre-condition: The product has more than five photos on the photo list 
1. Click on the product
2. Click on the next button in the photo list 
3. Observe the photo list </t>
  </si>
  <si>
    <t>1. Click on any product 
2. Observe the main photo</t>
  </si>
  <si>
    <t xml:space="preserve">The main photo should be displayed in big photo frame </t>
  </si>
  <si>
    <t>Pre-condition: The product has no photo in the photo list
1. Click on the product 
2. Observe the main photo</t>
  </si>
  <si>
    <t>The main photo should be displayed blank</t>
  </si>
  <si>
    <t>Verify that the main photo display blank when it has no photo on the photo list</t>
  </si>
  <si>
    <t>1. Select any product 
2. Click on any photo in the photo list 
3. Observe the main photo</t>
  </si>
  <si>
    <t xml:space="preserve">The main photo should display exactly the photo that viewing on the photo list in big photo frame </t>
  </si>
  <si>
    <t>Follow the UI checklist</t>
  </si>
  <si>
    <t xml:space="preserve">Follow the UI checklist </t>
  </si>
  <si>
    <t xml:space="preserve">Pre-condition: There is a product that has a price is less than 999 on the product list
1. Click on the product 
2. Observe the price </t>
  </si>
  <si>
    <t xml:space="preserve">Pre-condition: There is a product that has a price is 999 on the product list 
1. Click on the product 
2. Observe the price </t>
  </si>
  <si>
    <t xml:space="preserve">Pre-condition: There is a product that has a price is 1,000 on the product list 
1. Click on the product
2. Observe the price </t>
  </si>
  <si>
    <t xml:space="preserve">Pre-condition: There is a product that has a price from 1,000 to 999,999 on the product list 
1. Click on the product 
2. Observe the price </t>
  </si>
  <si>
    <t>Pre-condition: There is a product that has a price is 999,999 on the product list 
1. Click on the product 
2. Observe the price</t>
  </si>
  <si>
    <t xml:space="preserve">Pre-condition: There is a product that has a price is 1,000,000 on the product list 
1. Click on the product 
2. Observe the price </t>
  </si>
  <si>
    <t xml:space="preserve">Pre-condition: There is a product that has a price from 1,000,000 to 999,999,999 on the product list 
1. Click on the product 
2. Observe the price </t>
  </si>
  <si>
    <t xml:space="preserve">Pre-condition: There is a product that has a price is 999,999,999 on the product list 
1. Click on the product  
2. Observe the price </t>
  </si>
  <si>
    <t xml:space="preserve">Pre-condition: There is a product that has a price is 1,000,000,000 on the product list 
1. Click on the product
2. Observe the price </t>
  </si>
  <si>
    <t xml:space="preserve">Pre-condition: There is a product that has a price is more than 1,000,000,000 on the product list 
1. Click on the product
2. Observe the price </t>
  </si>
  <si>
    <t xml:space="preserve">Pre-condition: There is a product that has a price is 999 on the product list 
1. Click on the product
2. Observe the price </t>
  </si>
  <si>
    <t xml:space="preserve">Pre-condition: There is a product that has a price is 1,000 on the product list 
1. Click on the product 
2. Observe the price </t>
  </si>
  <si>
    <t xml:space="preserve">Pre-condition: There is a product that has a price from 1,000 to 999,999 on the product list 
1. Click on the product
2. Observe the price </t>
  </si>
  <si>
    <t xml:space="preserve">Pre-condition: There is a product that has a price is 999,999,999 on the product list 
1. Click on the product 
2. Observe the price </t>
  </si>
  <si>
    <t xml:space="preserve">Pre-condition: There is a product that has a price is 1,000,000,000 on the product list 
1. Click on the product 
2. Observe the price </t>
  </si>
  <si>
    <t xml:space="preserve">Pre-condition: There is a product that has a price is more than 1,000,000,000 on the product list 
1. Click on the product 
2. Observe the price </t>
  </si>
  <si>
    <t>Validation</t>
  </si>
  <si>
    <t xml:space="preserve">SMS Verification Code </t>
  </si>
  <si>
    <t xml:space="preserve">Verify that user can input number on 'Phone Number' field </t>
  </si>
  <si>
    <t>The 'SMS Verification Code' field must be mandatory</t>
  </si>
  <si>
    <t xml:space="preserve">Phone number </t>
  </si>
  <si>
    <t>Verify that when user inputs space before/after text, the system will trims automatically</t>
  </si>
  <si>
    <t xml:space="preserve">Verify an error message is displayed when inputting an alphabet </t>
  </si>
  <si>
    <t xml:space="preserve">Verify an error message is displayed when inputting special characters </t>
  </si>
  <si>
    <t>Verify the 'Phone Number' field must be mandatory</t>
  </si>
  <si>
    <t xml:space="preserve">Verify an error message is displayed when user inputs less than 10 digits phone number </t>
  </si>
  <si>
    <t xml:space="preserve">Verify an error message is displayed when user inputs more than 10 digits phone number </t>
  </si>
  <si>
    <t xml:space="preserve">Verify an no error message will be shown when user inputs 10 digits phone number </t>
  </si>
  <si>
    <t xml:space="preserve">Verify an error message is displayed when user inputs an registered number </t>
  </si>
  <si>
    <t xml:space="preserve">Verify that user can input a number on 'SMS Verification Code' field </t>
  </si>
  <si>
    <t>Verify an error message is displayed when inputting an alphabet</t>
  </si>
  <si>
    <t>Verify 'SMS Verification Code' field is blank after user swipes the slide bar</t>
  </si>
  <si>
    <t xml:space="preserve">Verify that if user inputs valid phone number, 'SMS Verification Code' field will display after user swipes the slide </t>
  </si>
  <si>
    <t>Verify that if user leaves the 'Phone number' field blank and swipes the SMS slide, an error message will display</t>
  </si>
  <si>
    <t>Verify that if user inputs invalid phone number, an error message will display after swiping the slide</t>
  </si>
  <si>
    <t xml:space="preserve">Password </t>
  </si>
  <si>
    <t>Verify an error message is displayed  when inputting only number</t>
  </si>
  <si>
    <t xml:space="preserve">Verify an error message is displayed  when inputting only special characters </t>
  </si>
  <si>
    <t xml:space="preserve">Verify no error message is displayed when inputting both alphabet and number </t>
  </si>
  <si>
    <t>Verify an error message is displayed when inputting only alphabet</t>
  </si>
  <si>
    <t>Verify no error message is displayed when inputting alphabet, number and special characters</t>
  </si>
  <si>
    <t xml:space="preserve">Verify that when the password is encrypted when user fills in password </t>
  </si>
  <si>
    <t xml:space="preserve">The 'Password' field must be mandatory </t>
  </si>
  <si>
    <t>Birthday</t>
  </si>
  <si>
    <t xml:space="preserve">Verify that user can not input characters into 'Birthday' field </t>
  </si>
  <si>
    <t xml:space="preserve">Verify the 'Phone Number' field is blank and has a placeholder </t>
  </si>
  <si>
    <t xml:space="preserve">Verify that the 'Password' field is blank and displays a placeholder </t>
  </si>
  <si>
    <t>Verify that 'Day' field is blank and has a placeholder</t>
  </si>
  <si>
    <t>Verify that 'Year' field is blank and has a placeholder</t>
  </si>
  <si>
    <t xml:space="preserve">Verify dropdown list of 'Month' field display fully 12 months of the year </t>
  </si>
  <si>
    <t xml:space="preserve">Verify scroll bar of dropdown list in 'Month' field can be scrollable </t>
  </si>
  <si>
    <t xml:space="preserve">Verify the value at dropdown list of 'Month' field be sorted from 'January' to 'December' </t>
  </si>
  <si>
    <t>Verify dropdown list is displayed when user clicks on 'Month' field</t>
  </si>
  <si>
    <t>Verify dropdown list of 'Day' field display fully 31 days of month</t>
  </si>
  <si>
    <t xml:space="preserve">Verify scroll bar of dropdown list in 'Day' field can be scrollable </t>
  </si>
  <si>
    <t xml:space="preserve">Verify scroll bar of dropdown list in 'Year' field can be scrollable </t>
  </si>
  <si>
    <t>Verify that user can not copy-paste characters into 'Birthday' field</t>
  </si>
  <si>
    <t xml:space="preserve">Verify that 'Month' field is blank and has a placeholder </t>
  </si>
  <si>
    <t>Verify that if user selects day/month/year in the future, error message will display, otherwise it won't display</t>
  </si>
  <si>
    <t>Gender</t>
  </si>
  <si>
    <t>Verify that 'Gender' field is blank and has a placeholder</t>
  </si>
  <si>
    <t>Verify that dropdown list is displayed when user clicks on 'Gender' field</t>
  </si>
  <si>
    <t>Verify that user can not input characters</t>
  </si>
  <si>
    <t xml:space="preserve">Verify that user can not copy-paste characters </t>
  </si>
  <si>
    <t xml:space="preserve">Full name </t>
  </si>
  <si>
    <t xml:space="preserve">Verify an error message is displayed when inputting only alphabet </t>
  </si>
  <si>
    <t>Verify an error message is displayed when inputting only number</t>
  </si>
  <si>
    <t xml:space="preserve">Verify an error message is displayed when inputting only special characters </t>
  </si>
  <si>
    <t xml:space="preserve">Verify that when user inputs alphabets, numbers and special characters, no error message will be shown </t>
  </si>
  <si>
    <t xml:space="preserve">Verify that user can inputs 50 characters on 'Full Name' field </t>
  </si>
  <si>
    <t xml:space="preserve">Verify that user can inputs from 6 to 50 characters on 'Full Name' field </t>
  </si>
  <si>
    <t>Verify 'Full Name' field is blank and has a placeholders</t>
  </si>
  <si>
    <t xml:space="preserve">Verify the 'Full Name' field must be mandatory </t>
  </si>
  <si>
    <t xml:space="preserve">Verify user can inputs 6 characters on 'Full Name' field </t>
  </si>
  <si>
    <t>Check box</t>
  </si>
  <si>
    <t xml:space="preserve">Verify checkbox is at the status uncheck </t>
  </si>
  <si>
    <t>Verify checkbox is no need be mandatory</t>
  </si>
  <si>
    <t xml:space="preserve">Verify checkbox is clickable </t>
  </si>
  <si>
    <t>Functional</t>
  </si>
  <si>
    <t xml:space="preserve">Hyperlink </t>
  </si>
  <si>
    <t>Sign up</t>
  </si>
  <si>
    <t>Verify that if user fills in the valid information in all fields, user can create an account successfully</t>
  </si>
  <si>
    <t xml:space="preserve">Verify that if user fills in all the mandatory fields and leaves optional field empty, user can create an account successfully </t>
  </si>
  <si>
    <t xml:space="preserve">Verify that when clicking on 'Eye' icon, the Password will be show </t>
  </si>
  <si>
    <t xml:space="preserve">Verify that when Password is in status show, after clicking on 'Eye' icon, the password will be hide </t>
  </si>
  <si>
    <t>Verify that if user inputs invalid data at 4 mandatory fields, user can not create an account</t>
  </si>
  <si>
    <t>Verify that user can sign up with Facebook account and navigate to proper page</t>
  </si>
  <si>
    <t xml:space="preserve">Verify that user can sign up with Email account and navigate to proper page </t>
  </si>
  <si>
    <t xml:space="preserve">Verify that user can sign up with Google account and navigate to proper page </t>
  </si>
  <si>
    <t xml:space="preserve">Verify that 'Term of Uses' hyperlink is clickable and navigate to proper page </t>
  </si>
  <si>
    <t xml:space="preserve">Verify that 'Privacy Policy' hyperlink is clickable and navigate to proper page </t>
  </si>
  <si>
    <t xml:space="preserve">Verify an error message is displayed when inputting incorrect code </t>
  </si>
  <si>
    <t xml:space="preserve">Sign up with Phone Number </t>
  </si>
  <si>
    <t>Lê Khánh Linh</t>
  </si>
  <si>
    <t>22/10/2022</t>
  </si>
  <si>
    <t>Check UI of 'Display Price' function</t>
  </si>
  <si>
    <t xml:space="preserve">Pre-condition: There is a product that has a price is less than 999 on product list
1. Click on product of pre-condition
2. Observe the price </t>
  </si>
  <si>
    <t xml:space="preserve">1. The currency displayed is 'đ'
2. The currency displayed right next to the original price </t>
  </si>
  <si>
    <t xml:space="preserve">Verify that when the discounted price has a decimal less than 0.5, it will be rounded down to the nearest integer value </t>
  </si>
  <si>
    <t xml:space="preserve">1. Clicks on product
2. Input the discounted price has a decimal less than 0.5
3. Observe the price </t>
  </si>
  <si>
    <t xml:space="preserve">1. Clicks on product 
2. Input the discounted price a decimal more than 0.5
3. Observe the price  </t>
  </si>
  <si>
    <t>1. Clicks on product
2. Input the discounted price a decimal is 0.5
3. Observe the price</t>
  </si>
  <si>
    <t xml:space="preserve">1. Clicks on product 
2. Input the discounted price a decimal is an integer 
3. Observe the price </t>
  </si>
  <si>
    <t>Display Prices</t>
  </si>
  <si>
    <t>Check UI of 'Display photo'</t>
  </si>
  <si>
    <t xml:space="preserve">Verify product has no photo displayed on the photo list </t>
  </si>
  <si>
    <t>Verify product has one photo displayed  on the photo list</t>
  </si>
  <si>
    <t xml:space="preserve">Verify product has five photos displayed  on the photo list </t>
  </si>
  <si>
    <t xml:space="preserve">Verify product has from one to five photos displayed on the photo list </t>
  </si>
  <si>
    <t xml:space="preserve">Verify product has more than six photos displayed on the photo list </t>
  </si>
  <si>
    <t xml:space="preserve">Pre-condition: Have a product that has more than six photos on the photo list 
1. Click on product of pre-condition
2. Observe photo list of product </t>
  </si>
  <si>
    <t>1. The photo list will display more than six photos 
2. All photos will display on the same line and between Previous button and Next button</t>
  </si>
  <si>
    <t xml:space="preserve">Verify that next button is disabled when focused on the last photo </t>
  </si>
  <si>
    <t>1. Click on any product 
2. Click on the last photo 
3. Observe the next button</t>
  </si>
  <si>
    <t xml:space="preserve">Verify that the previous button is disabled when focused on the first photo </t>
  </si>
  <si>
    <t xml:space="preserve">Verify that the previous button is enabled when at the last second photo backwards </t>
  </si>
  <si>
    <t xml:space="preserve">Pre-condition: The product has more than two photos
1. Click on the product 
2. Click on the last second photo backwards
3. Observe the previous button </t>
  </si>
  <si>
    <t xml:space="preserve">Verify that the previous button is disabled when product has only one photo </t>
  </si>
  <si>
    <t xml:space="preserve">1. The photo list will move to the next five photo 
2.'The photo list will move to the previous five photos </t>
  </si>
  <si>
    <t>Verify that the main photo will display exactly the photo that user is focused on</t>
  </si>
  <si>
    <t>Check UI of 'Search Product function by Search box'</t>
  </si>
  <si>
    <t xml:space="preserve">Verify that user can not create an account when inputting an expired code in 'SMS Verification Code' field </t>
  </si>
  <si>
    <t xml:space="preserve">Verify Search bar is blank and has a placeholder text </t>
  </si>
  <si>
    <t xml:space="preserve">Verify product list displays when clicking on 'Search' icon without inputting anything </t>
  </si>
  <si>
    <t>Verify Search Suggestion will display when user inputs at least one character</t>
  </si>
  <si>
    <t>Verify Search Suggestion will display when user inputs number on search bar</t>
  </si>
  <si>
    <t xml:space="preserve">Verify Search Suggestion will be updated when entering more keyword </t>
  </si>
  <si>
    <t xml:space="preserve">Search History </t>
  </si>
  <si>
    <t xml:space="preserve">Verify all the history will be deleted when user clicks on 'Clear' button at top right corner </t>
  </si>
  <si>
    <t xml:space="preserve">Verify Search History will display when user clicks on the search bar </t>
  </si>
  <si>
    <t xml:space="preserve">Verify Search History will disappear when user inputs a keyword on search bar </t>
  </si>
  <si>
    <t xml:space="preserve">Verify that if user inputs a keyword and deletes it, product name won't be displayed at Search History </t>
  </si>
  <si>
    <t>Verify product recently searched will display at the top list of Search History</t>
  </si>
  <si>
    <t xml:space="preserve">Verify that 10 items will be displayed at per page </t>
  </si>
  <si>
    <t>Verify number of results will be displayed</t>
  </si>
  <si>
    <t xml:space="preserve">Verify all items of Search Result will be displayed default </t>
  </si>
  <si>
    <t xml:space="preserve">Verify scroll bar is displayed and can be scrollable </t>
  </si>
  <si>
    <t xml:space="preserve">Sorted </t>
  </si>
  <si>
    <t>Verify that the product price will be sorted proper after the user selects 'Price high to low'</t>
  </si>
  <si>
    <t>Verify that if more than 10 items, it will be pagination</t>
  </si>
  <si>
    <t>Verify dropdown list will display when clicking on sort box</t>
  </si>
  <si>
    <t>Pagination</t>
  </si>
  <si>
    <t xml:space="preserve">Verify 'Next' button will be disabled when it has only one page </t>
  </si>
  <si>
    <t xml:space="preserve">Verify 'Previous' button will be disabled when it has only one page </t>
  </si>
  <si>
    <t xml:space="preserve">Verify 'Next' button will disabled at last page </t>
  </si>
  <si>
    <t xml:space="preserve">Verify 'Next' button will enabled from second last page backward </t>
  </si>
  <si>
    <t xml:space="preserve">Verify 'Previous' button will be enabled from second page upward </t>
  </si>
  <si>
    <t xml:space="preserve">Verify 'Next' button is hidden when it has no items match the search </t>
  </si>
  <si>
    <t>Verify 'Previous' button is hidden when it has no items match the search</t>
  </si>
  <si>
    <t xml:space="preserve">Verify that user can not input/ copy-paste on sort box </t>
  </si>
  <si>
    <t>Search Product function by Search box</t>
  </si>
  <si>
    <t xml:space="preserve">Verify an message will display when inputting a keyword does not match Search Criteria </t>
  </si>
  <si>
    <t xml:space="preserve">Verify Search Suggestion will display when user inputs a keyword  </t>
  </si>
  <si>
    <t xml:space="preserve">Verify Search Suggestion will disappear when user deletes the keyword </t>
  </si>
  <si>
    <t>Search Suggestion</t>
  </si>
  <si>
    <r>
      <rPr>
        <b/>
        <sz val="10"/>
        <rFont val="Arial"/>
        <family val="2"/>
      </rPr>
      <t>Search Result</t>
    </r>
    <r>
      <rPr>
        <sz val="10"/>
        <rFont val="Arial"/>
        <family val="2"/>
      </rPr>
      <t xml:space="preserve"> </t>
    </r>
  </si>
  <si>
    <t>Function</t>
  </si>
  <si>
    <t>Verify default value of sort dropdown</t>
  </si>
  <si>
    <t xml:space="preserve">Verify that user can search with special characters </t>
  </si>
  <si>
    <t>Verify that user can copy and paste on 'Search box'</t>
  </si>
  <si>
    <t>Verify Search Suggestion will display when user pastes text on 'Search bar'</t>
  </si>
  <si>
    <r>
      <t>Verify 'Previous' button will be disabled at</t>
    </r>
    <r>
      <rPr>
        <sz val="10"/>
        <color rgb="FFFF0000"/>
        <rFont val="Arial"/>
        <family val="2"/>
      </rPr>
      <t xml:space="preserve"> </t>
    </r>
    <r>
      <rPr>
        <sz val="10"/>
        <rFont val="Arial"/>
        <family val="2"/>
      </rPr>
      <t xml:space="preserve">first page </t>
    </r>
  </si>
  <si>
    <t xml:space="preserve">Verify that user can copy and paste on 'Password' field </t>
  </si>
  <si>
    <t>Verify all text will be clear when user clicks on 'X' button</t>
  </si>
  <si>
    <t xml:space="preserve">Verify that user can copy and paste on 'SMS Verification Code' </t>
  </si>
  <si>
    <t xml:space="preserve">Verify user can inputs 6 digits without any error message display </t>
  </si>
  <si>
    <t xml:space="preserve">Verify an error message will show up when user inputs more than 6 digits </t>
  </si>
  <si>
    <t xml:space="preserve">Verify an error message will show up when user inputs only space </t>
  </si>
  <si>
    <r>
      <rPr>
        <sz val="10"/>
        <rFont val="Arial"/>
        <family val="2"/>
      </rPr>
      <t>Verify an error message will be displayed when user inputs invalid date</t>
    </r>
    <r>
      <rPr>
        <sz val="10"/>
        <color rgb="FFFF0000"/>
        <rFont val="Arial"/>
        <family val="2"/>
      </rPr>
      <t xml:space="preserve"> </t>
    </r>
  </si>
  <si>
    <t xml:space="preserve">Verify that user can copy and paste on 'Full name' field </t>
  </si>
  <si>
    <r>
      <t>Verify all text will be clear when user clicks on</t>
    </r>
    <r>
      <rPr>
        <sz val="10"/>
        <color rgb="FFFF0000"/>
        <rFont val="Arial"/>
        <family val="2"/>
      </rPr>
      <t xml:space="preserve"> </t>
    </r>
    <r>
      <rPr>
        <sz val="10"/>
        <rFont val="Arial"/>
        <family val="2"/>
      </rPr>
      <t>'X'</t>
    </r>
    <r>
      <rPr>
        <sz val="10"/>
        <color rgb="FFFF0000"/>
        <rFont val="Arial"/>
        <family val="2"/>
      </rPr>
      <t xml:space="preserve"> </t>
    </r>
    <r>
      <rPr>
        <sz val="10"/>
        <rFont val="Arial"/>
        <family val="2"/>
      </rPr>
      <t>button</t>
    </r>
  </si>
  <si>
    <t xml:space="preserve">User is at 'Sign-up' page </t>
  </si>
  <si>
    <t>Verify an error message is displayed when inputting special character</t>
  </si>
  <si>
    <t xml:space="preserve">1. No error message is displayed when user inputs number
2. Placeholder text should disappear </t>
  </si>
  <si>
    <t>Verify that when user inputs space before/after phone number, the system will trims automatically</t>
  </si>
  <si>
    <t xml:space="preserve">1. Observe 'Phone Number' field </t>
  </si>
  <si>
    <t xml:space="preserve">1. An error message "Please enter Phone number" is displayed
2. Placeholder text should disappear </t>
  </si>
  <si>
    <t xml:space="preserve">1. An error message "Please enter phone number" is displayed 
2. Placeholder text should disappear </t>
  </si>
  <si>
    <t xml:space="preserve">1. No error message is displayed
2. Placeholder text should disappear </t>
  </si>
  <si>
    <t xml:space="preserve">1. All text should be delete 
2. 'Phone Number' field display blank </t>
  </si>
  <si>
    <t xml:space="preserve">1. Click on 'Phone Number' field
2. Input anything in field 
3. Click on 'X' button 
</t>
  </si>
  <si>
    <t>1. No error message is displayed 
2. The placeholder text should disappear</t>
  </si>
  <si>
    <t xml:space="preserve">1. After slide, 'SMS Verification Code' field display blank and has a placeholder text
2. Error message "Please enter correct SMS Verification Code" display </t>
  </si>
  <si>
    <t xml:space="preserve">Verify 'SMS Verification Code' slide is slidable </t>
  </si>
  <si>
    <t xml:space="preserve">Verify an error message will show up when user inputs less than 6 digits </t>
  </si>
  <si>
    <t xml:space="preserve">1. 'SMS Verification Code' field should display blank 
2. Error message "Please enter only 6 digits" should display </t>
  </si>
  <si>
    <t xml:space="preserve">1. An error message "The length of Phone number should be 10 characters" display 
</t>
  </si>
  <si>
    <t xml:space="preserve">An error message "The length of Phone number should be 10 characters" display
 </t>
  </si>
  <si>
    <t xml:space="preserve">1. 'SMS Verification Code' field should display blank 
2. No error message is displayed </t>
  </si>
  <si>
    <t xml:space="preserve">1. No error message is display when user inputs valid phone number 
2. 'SMS Verification Code' should display blank </t>
  </si>
  <si>
    <t xml:space="preserve">Error message "Please enter Phone Number" should display </t>
  </si>
  <si>
    <t>Verify all text will be cleared when user clicks on 'X' button</t>
  </si>
  <si>
    <t xml:space="preserve">Verify Search Suggestion will display when user inputs only special characters </t>
  </si>
  <si>
    <t>Check UI as designed</t>
  </si>
  <si>
    <t>Follow the UI Checklist</t>
  </si>
  <si>
    <t>1. Leave the 'Phone Number' field blank 
2. Fill in all fields remaining with valid data
3. Click on 'Sign-up' button</t>
  </si>
  <si>
    <t>Work the same as UI checklist</t>
  </si>
  <si>
    <t xml:space="preserve">1. System should automatically trim space before and after phone number 
2. User successfully created an account </t>
  </si>
  <si>
    <t>1. 'Phone Number' field will be highlighted in red color 
2. Error message "Please enter Phone number" display</t>
  </si>
  <si>
    <t>1. 'Phone number' will be deleted after clicking on 'X' button 
2. The 'Phone number' should display again when pasting in</t>
  </si>
  <si>
    <t xml:space="preserve">1. System should automatically trim space before and after 'SMS Code' 
2. User successfully created an account </t>
  </si>
  <si>
    <t>1. Input valid Phone Number 
2. Swipe 'SMS Verification Code' slider
3. Leave 'SMS Verification Code' field blank 
4. Fill in all fields remaining with valid data
5. Click on 'Sign up' button</t>
  </si>
  <si>
    <t xml:space="preserve">1. 'SMS Verification Code' field display when user swipes slider after entering a valid 'Phone Number'
2. 'SMS Verification Code' field should be highlighted in red color 
3. Error message "Please enter SMS Verification Code' is displayed </t>
  </si>
  <si>
    <t xml:space="preserve">Error message "Phone Number is existed. Please enter new phone number" display at 'Phone Number' field </t>
  </si>
  <si>
    <t>Verify all number will be deleted when user clicks on 'X' button</t>
  </si>
  <si>
    <t xml:space="preserve">1. 'SMS Verification Code' field should display blank 
2. All numbers will be deleted </t>
  </si>
  <si>
    <t xml:space="preserve">Pre-condition: Have a correct Code 
1. Swipe 'SMS Verification Code' slider
2. Input correct code in field 
3. Copy that code 
4. Delete the code that has just input 
5. Paste the code in field </t>
  </si>
  <si>
    <t xml:space="preserve">1. 'SMS Verification Code' field should display blank 
2. Error message "Please enter correct SMS Verification Code" is displayed </t>
  </si>
  <si>
    <t>1. 'SMS Verification Code' field should display blank after user swipes slider or deletes the code 
2. The code should display again in field after pasting</t>
  </si>
  <si>
    <t xml:space="preserve">1. 'SMS Verification Code' field should display blank after user swipes slider 
2. Error message "Please enter correct SMS Verification Code" is displayed </t>
  </si>
  <si>
    <t xml:space="preserve">Error message "Password should contain alphabetic and numeric characters" is displayed 
</t>
  </si>
  <si>
    <t xml:space="preserve">Error message "Password should contain alphabetic and numeric characters" is displayed
</t>
  </si>
  <si>
    <t xml:space="preserve">No error message will be shown 
</t>
  </si>
  <si>
    <t xml:space="preserve">Error message "Please enter Password value" is displayed </t>
  </si>
  <si>
    <t xml:space="preserve">1. System should automatically trim space before and after password 
2. User successfully created an account </t>
  </si>
  <si>
    <t xml:space="preserve">1. Observe 'Password' field </t>
  </si>
  <si>
    <t xml:space="preserve">Password' field should display blank and has a placeholder text </t>
  </si>
  <si>
    <t xml:space="preserve">1. Leave 'Password' field empty 
2. Fill in all fields remaining with valid data 
3. Click on 'Sign up' button </t>
  </si>
  <si>
    <t xml:space="preserve">1. 'Password' field should be highlighted in red color
2. Error message "Please enter Password value" is displayed </t>
  </si>
  <si>
    <t xml:space="preserve">The text should display as '****' </t>
  </si>
  <si>
    <t xml:space="preserve">Error message "the length of Password should be 6-50 characters" is displayed </t>
  </si>
  <si>
    <t>1. 'Password' field should display blank after deleting the text 
2. Text will be displayed in field again after user paste in</t>
  </si>
  <si>
    <t xml:space="preserve">1. All text should be disappear 
2. 'Password' field display blank </t>
  </si>
  <si>
    <t xml:space="preserve">1. Observe 'Month' field </t>
  </si>
  <si>
    <t xml:space="preserve">1. Observe 'Day' field </t>
  </si>
  <si>
    <t xml:space="preserve">1. Observe 'Year' field </t>
  </si>
  <si>
    <t xml:space="preserve">'Month' field should display blank </t>
  </si>
  <si>
    <t xml:space="preserve">'Day' field should display blank </t>
  </si>
  <si>
    <t xml:space="preserve">'Year' field should display blank </t>
  </si>
  <si>
    <t xml:space="preserve">Dropdown list should display when user clicks on 'Month' field </t>
  </si>
  <si>
    <t xml:space="preserve">Dropdown list of 'Month' field should display fully 12 month of year </t>
  </si>
  <si>
    <t xml:space="preserve">1. Dropdown list will display when clicking on 'Month' field 
2. Scroll bar is displayed and can be scrollable </t>
  </si>
  <si>
    <t>1. Click on 'Month' field 
2. Try to scroll the scroll bar at dropdown list</t>
  </si>
  <si>
    <t xml:space="preserve">Value of dropdown list should be sort from 'January' to 'December' </t>
  </si>
  <si>
    <t xml:space="preserve">1. Click on 'Day' field 
2. Observe dropdown list </t>
  </si>
  <si>
    <t xml:space="preserve">Dropdown list of 'Day' field should display fully 31 days of month </t>
  </si>
  <si>
    <t xml:space="preserve">1. Click on 'Day' field 
2. Try to scroll the scroll bar </t>
  </si>
  <si>
    <t xml:space="preserve">1. Dropdown list will display when clicking on 'Day' field 
2. Scroll bar is displayed and can be scrollable </t>
  </si>
  <si>
    <t>Verify the value at dropdown list of 'Day' field be sorted from low to high</t>
  </si>
  <si>
    <t xml:space="preserve">Value of dropdown list should be sort from low to high </t>
  </si>
  <si>
    <t xml:space="preserve">Verify dropdown list of 'Year' field is displayed fully and descending </t>
  </si>
  <si>
    <t>Value of dropdown list should be descending from current year to 1900</t>
  </si>
  <si>
    <t xml:space="preserve">1. Click on 'Year' field 
2. Try to scroll the scroll bar </t>
  </si>
  <si>
    <t xml:space="preserve">1. Dropdown list will display when clicking on 'Year' field 
2. Scroll bar is displayed and can be scrollable </t>
  </si>
  <si>
    <t>1. Click on 'Year' field 
2. Try to input characters</t>
  </si>
  <si>
    <t>User can not input characters, instead, dropdown list will display</t>
  </si>
  <si>
    <t>1. Click on 'Year' field 
2. Try to copy-paste characters</t>
  </si>
  <si>
    <t>User can not copy-paste characters, instead, dropdown list will display</t>
  </si>
  <si>
    <t xml:space="preserve">Error message "Wrong birthday format" should displayed </t>
  </si>
  <si>
    <t xml:space="preserve">Verify the 'Birthday' field is an optional field </t>
  </si>
  <si>
    <t xml:space="preserve">1. Leave 'Birthday' field blank 
2. Fill in all fields remaining with valid data 
3. Click on 'Sign up' button </t>
  </si>
  <si>
    <t xml:space="preserve">1. No error message is displayed 
2. User can successfully create an account </t>
  </si>
  <si>
    <t>1. Try to select a future date in 'Birthday' field 
2. Try to select any date from current date to 1900</t>
  </si>
  <si>
    <t xml:space="preserve">1. Error message "Wrong birthday format" will display when user selects a future date 
2. When selecting any date from current date to 1900, no error message will display </t>
  </si>
  <si>
    <t xml:space="preserve">Verify that if one field at 'Birthday' is blank and all the mandatory filled in with valid data, user can not create account </t>
  </si>
  <si>
    <t xml:space="preserve">1. Leave 1 field at 'Birthday' blank 
2. Fill in all fields remaining with valid data
3. Click on 'Sign up' button  </t>
  </si>
  <si>
    <t xml:space="preserve">1. Error message "Wrong birthday format" will display 
2. User can't create an account </t>
  </si>
  <si>
    <t xml:space="preserve">1. Observe 'Gender' field </t>
  </si>
  <si>
    <t xml:space="preserve">Gender' field is displayed blank </t>
  </si>
  <si>
    <t xml:space="preserve">Dropdown list should display when user clicks on 'Gender' field </t>
  </si>
  <si>
    <t xml:space="preserve">Verify the value at dropdown list will display fully </t>
  </si>
  <si>
    <t xml:space="preserve">1. Value of dropdown list will display fully male and female 
2. Value will be sorted by alphabetic </t>
  </si>
  <si>
    <t xml:space="preserve">Error message "Full name should contains alphabetic and numeric" is displayed </t>
  </si>
  <si>
    <t xml:space="preserve">1. Click on 'Full name' field 
2. Input text in field  
3. Copy that text
4. Delete the text that has just input 
5. Paste the text in field </t>
  </si>
  <si>
    <t xml:space="preserve">'Error message "Full name should contains alphabetic and numeric" is displayed </t>
  </si>
  <si>
    <t xml:space="preserve">No error message will be shown when user inputs both alphabet and numbers </t>
  </si>
  <si>
    <t>Verify that when user inputs both alphabet and numbers, no error message will be shown</t>
  </si>
  <si>
    <t xml:space="preserve">No error message will be shown when user inputs alphabet, number and special characters </t>
  </si>
  <si>
    <t xml:space="preserve"> 1. Click on 'Full name' field 
2. Input valid data in field 
3. Input space before and after data
4. Fill in all field remaining  with valid data 
5. Click on 'Sign up' button and observe </t>
  </si>
  <si>
    <t xml:space="preserve">Verify that when user inputs only space, an error message will display </t>
  </si>
  <si>
    <t xml:space="preserve">Error message "Please enter Full name" will display </t>
  </si>
  <si>
    <t xml:space="preserve">1. Observe the 'Full Name' field </t>
  </si>
  <si>
    <t>Full Name' field should display blank and has a placeholder text</t>
  </si>
  <si>
    <t xml:space="preserve">1. Leave 'Full Name' field empty 
2. Fill in all fields remaining with valid data 
3. Click on 'Sign up' button </t>
  </si>
  <si>
    <t>1. 'Full Name' field will be highlighted in red color 
2. Error message "Please enter Full name" display</t>
  </si>
  <si>
    <t xml:space="preserve">No error message will be shown </t>
  </si>
  <si>
    <t xml:space="preserve">Error message "The name length should be 6-50 characters" should be displayed </t>
  </si>
  <si>
    <t xml:space="preserve">Verify that error message is displayed when user inputs less than 6 characters </t>
  </si>
  <si>
    <t xml:space="preserve">Verify that error message is displayed when user inputs more than 50 characters </t>
  </si>
  <si>
    <t xml:space="preserve">1. All text should be disappear 
2. 'Full Name' field display blank </t>
  </si>
  <si>
    <t>1. Observe the 'Checkbox'</t>
  </si>
  <si>
    <t xml:space="preserve">'Checkbox' is uncheck </t>
  </si>
  <si>
    <t>User can create an account successfully without tick the 'Checkbox'</t>
  </si>
  <si>
    <t xml:space="preserve">1. Don't click on checkbox 
2. Fill in all fields remaining with valid data 
3. Click on 'Sign up' button </t>
  </si>
  <si>
    <t xml:space="preserve">1. Click on 'Term of Uses' hyperlink 
</t>
  </si>
  <si>
    <t xml:space="preserve">1.User can click on 'Term of Uses' hyper link
2. 'Term of Uses' page will display </t>
  </si>
  <si>
    <t xml:space="preserve">1. Click on 'Privacy Policy' hyperlink 
</t>
  </si>
  <si>
    <t xml:space="preserve">1.User can click on 'Privacy Policy' hyper link
2. 'Privacy Policy' page will display </t>
  </si>
  <si>
    <t xml:space="preserve">Pre-condition: Has a valid phone number and valid SMS Code 
1. Fill in all fields with valid data 
2. Click on 'Sign up' button </t>
  </si>
  <si>
    <t xml:space="preserve">1. User can create an account successfully and homepage will display
2. User can login with account has just created </t>
  </si>
  <si>
    <t xml:space="preserve">1. Fill in all mandatory fields with invalid data
2. Click on 'Sign up' button </t>
  </si>
  <si>
    <t xml:space="preserve">1. User can not create account  
2. Each mandatory field should be highlighted in red color </t>
  </si>
  <si>
    <t xml:space="preserve">1. Password should be encrypted when input 
2. Password will be shown </t>
  </si>
  <si>
    <t xml:space="preserve">1. Password should be encrypted when input 
2. Password will be shown when clicking 'Eye' icon for the first time and will be hide when clicking at the second time 
</t>
  </si>
  <si>
    <t xml:space="preserve">1. Swipe the 'SMS Verification Code' slider
</t>
  </si>
  <si>
    <t xml:space="preserve">The field should be blank and placeholder text 'Please enter your phone number' display </t>
  </si>
  <si>
    <t>'SMS Verification Code' field should display blank</t>
  </si>
  <si>
    <t>Write test design for 'Sign up with Phone Number' Function</t>
  </si>
  <si>
    <t xml:space="preserve">1. Click on Search bar 
2. Click on 'Search' icon </t>
  </si>
  <si>
    <t xml:space="preserve">Page will refresh and product list will display </t>
  </si>
  <si>
    <t>Message "Search no Product" will display</t>
  </si>
  <si>
    <t>Page will display the result that matches with special characters has just searched</t>
  </si>
  <si>
    <t>Verify that user can search for a product by entering number</t>
  </si>
  <si>
    <t>Page will display the result that matches with number has just searched</t>
  </si>
  <si>
    <t>Verify an message will display when inputting only space</t>
  </si>
  <si>
    <t xml:space="preserve">1. Observe Search bar </t>
  </si>
  <si>
    <t xml:space="preserve">Search bar is display blank and has a placeholder text </t>
  </si>
  <si>
    <t>Verify that user can search for a product by entering more than one keyword</t>
  </si>
  <si>
    <t>Page should display all product that relevant to all of keywords</t>
  </si>
  <si>
    <t xml:space="preserve">Text should disappear after user click on 'X' button </t>
  </si>
  <si>
    <t xml:space="preserve">1. Click on Search bar 
2. Input any text in field 
3. Copy that text 
4. Delete the text 
5. Paste that text into field </t>
  </si>
  <si>
    <t xml:space="preserve">1. Text should disappear when user deletes text
2. When user paste, text will display again in Search box </t>
  </si>
  <si>
    <t xml:space="preserve">'Search Suggestion' should display suggestions that match with keyword </t>
  </si>
  <si>
    <t xml:space="preserve">1. When inputting a keyword, Search Suggestion will display 
2. Search Suggestion will disappear ·when user deletes a keyword </t>
  </si>
  <si>
    <t xml:space="preserve">1. When inputting a keyword, Search Suggestion will display 
2. When user enters a second keyword, suggestion should be updated </t>
  </si>
  <si>
    <t xml:space="preserve">Pre-condition: There are products recently been searched at 'Search History' 
1. Click on Search bar 
2. Click on 'Clear' button 
</t>
  </si>
  <si>
    <t>1. Search History will display when user click on Search bar 
2. All history of searching will be deletes</t>
  </si>
  <si>
    <t xml:space="preserve">Search History will display when user click on Search bar </t>
  </si>
  <si>
    <t xml:space="preserve">1. Click on Search bar and observe the field </t>
  </si>
  <si>
    <t xml:space="preserve">Verify Search History will disappear when user pastes a keyword </t>
  </si>
  <si>
    <t xml:space="preserve">1. Click on Search bar 
2. Paste any keyword in field 
</t>
  </si>
  <si>
    <t xml:space="preserve">1. Click on Search bar 
2. Input any keyword in field 
</t>
  </si>
  <si>
    <t>Product that recently search must display ai top list of 'Search History'</t>
  </si>
  <si>
    <t xml:space="preserve">Search History' won't display name of the product when user just input keyword without searching for it </t>
  </si>
  <si>
    <t xml:space="preserve">Value of 'Search History' should be sorted from newest to oldest </t>
  </si>
  <si>
    <t xml:space="preserve">Pre-condition: There is a keyword has 10 items that match
1. Click on Search bar 
2. Search for keyword from pre-condition 
3. Observe 'Search Result' page 
</t>
  </si>
  <si>
    <t xml:space="preserve">Search Result' page should display number of results that relevant to product </t>
  </si>
  <si>
    <t xml:space="preserve">1. Click on Search bar 
2. Search for any product 
3. Scroll the scroll bar </t>
  </si>
  <si>
    <t xml:space="preserve">Scroll bar at 'Search Result' can be scrollable </t>
  </si>
  <si>
    <t xml:space="preserve">All of items should display on same page </t>
  </si>
  <si>
    <t>'Search Result' should display 10 items per page</t>
  </si>
  <si>
    <t xml:space="preserve">1. Search Result will display all items that match keyword 
2. Product prices will be sorted from High to Low </t>
  </si>
  <si>
    <t>Dropdown list of 'Sort by' box should contains 'Price high to Low' and 'Price Low to High'</t>
  </si>
  <si>
    <t>1. Search Result will display all items that match keyword 
2. Product prices will be sorted from Low to High</t>
  </si>
  <si>
    <t xml:space="preserve">Dropdown list should display when user clicks on 'Sort by' box </t>
  </si>
  <si>
    <t xml:space="preserve">1. Click on Search bar 
2. Search for any product 
3. Click on 'Sort by' 
4. Try to input text in field </t>
  </si>
  <si>
    <r>
      <t xml:space="preserve">User can not copy-paste text, instead, </t>
    </r>
    <r>
      <rPr>
        <sz val="9"/>
        <rFont val="Arial"/>
        <family val="2"/>
      </rPr>
      <t>dropdown</t>
    </r>
    <r>
      <rPr>
        <sz val="10"/>
        <rFont val="Arial"/>
        <family val="2"/>
      </rPr>
      <t xml:space="preserve"> list will display</t>
    </r>
  </si>
  <si>
    <t xml:space="preserve">1.Search Result will display all items that match keywords
2. Next' button is disabled when 'Search Result' displays only one page </t>
  </si>
  <si>
    <t xml:space="preserve">1.Search Result will display all items that match keywords
2. 'Previous' button is disabled when 'Search Result' displays only one page </t>
  </si>
  <si>
    <t xml:space="preserve">1.Search Result will display all items that match keywords
2. 'Next' button is disabled when focusing on the last page </t>
  </si>
  <si>
    <t xml:space="preserve">1.'Search Results' will display all items that match keywords
2. 'Previous' button is enabled on the second page upward </t>
  </si>
  <si>
    <t xml:space="preserve">1.Search Result will display all items that match keywords
2. 'Next' button is enabled on the second last page backward </t>
  </si>
  <si>
    <t xml:space="preserve">1. An message 'Search no Product' is displayed on 'Search Result' page
2. 'Next' button is hidden </t>
  </si>
  <si>
    <t xml:space="preserve">1. An message 'Search no Product' is displayed on 'Search Result' page
2. 'Previous' button is hidden </t>
  </si>
  <si>
    <t xml:space="preserve">Search Product </t>
  </si>
  <si>
    <t>Verify user can search for a product by clicking on 'Search History'</t>
  </si>
  <si>
    <t xml:space="preserve">1. Click on Search bar 
2. Click on any product at 'Search History' 
</t>
  </si>
  <si>
    <t>1. 'Search History' should display right after clicking on 'Search bar' field
2.Page will display results that match with product user has clicked on 'Search History'</t>
  </si>
  <si>
    <t>Work the same as UI Checklist</t>
  </si>
  <si>
    <t xml:space="preserve">Verify Search History will be sorted from the newest to oldest  keyword has searched for </t>
  </si>
  <si>
    <t xml:space="preserve">SMS Verification Code' should be slidable </t>
  </si>
  <si>
    <t xml:space="preserve">Checkbox' can be clickable </t>
  </si>
  <si>
    <r>
      <t xml:space="preserve">( Validate user có thể tạo thành công account) 
</t>
    </r>
    <r>
      <rPr>
        <sz val="10"/>
        <color rgb="FFFF0000"/>
        <rFont val="Arial"/>
        <family val="2"/>
      </rPr>
      <t>(đã mention step đầy đủ)</t>
    </r>
    <r>
      <rPr>
        <sz val="10"/>
        <rFont val="Arial"/>
        <family val="2"/>
      </rPr>
      <t xml:space="preserve"> </t>
    </r>
    <r>
      <rPr>
        <sz val="10"/>
        <color rgb="FFFF0000"/>
        <rFont val="Arial"/>
        <family val="2"/>
      </rPr>
      <t>(tương tự với case 6)</t>
    </r>
  </si>
  <si>
    <t xml:space="preserve">New pop-up will display and allow user to continue login with Facebook account </t>
  </si>
  <si>
    <t>New pop-up will display and allow user to continue login with Email account</t>
  </si>
  <si>
    <t>New pop-up will display and allow user to continue login with Google account</t>
  </si>
  <si>
    <r>
      <t>1. 'Search Result' page should display products that match two keywords
2. Amount of results after reverse should display the same as beginning (</t>
    </r>
    <r>
      <rPr>
        <sz val="10"/>
        <color rgb="FFFF0000"/>
        <rFont val="Arial"/>
        <family val="2"/>
      </rPr>
      <t xml:space="preserve">System return the same result) </t>
    </r>
  </si>
  <si>
    <r>
      <t>Verify system will return the same result if user reveres</t>
    </r>
    <r>
      <rPr>
        <sz val="10"/>
        <color rgb="FFFF0000"/>
        <rFont val="Arial"/>
        <family val="2"/>
      </rPr>
      <t>(rearranges)</t>
    </r>
    <r>
      <rPr>
        <sz val="10"/>
        <rFont val="Arial"/>
        <family val="2"/>
      </rPr>
      <t xml:space="preserve"> the keywords </t>
    </r>
    <r>
      <rPr>
        <sz val="10"/>
        <color rgb="FFFF0000"/>
        <rFont val="Arial"/>
        <family val="2"/>
      </rPr>
      <t xml:space="preserve">
Nên thêm test data cho các case specifiaction như case 30</t>
    </r>
  </si>
  <si>
    <t xml:space="preserve">After pasting keyword on Search box, 'Search History' will disappear </t>
  </si>
  <si>
    <t xml:space="preserve">After inputing  keyword on Search box, 'Search History' will disappear </t>
  </si>
  <si>
    <t xml:space="preserve">10 items will display in one page </t>
  </si>
  <si>
    <t xml:space="preserve">Write test design for 'Add new address' function </t>
  </si>
  <si>
    <t>26/10/2022</t>
  </si>
  <si>
    <t>Check UI of 'Add New Address' function</t>
  </si>
  <si>
    <t>Verify an error message will be displayed when user inputs only special character</t>
  </si>
  <si>
    <t>Verify an error message will be displayed when user inputs only sapce</t>
  </si>
  <si>
    <t xml:space="preserve">Verify an error message will be displayed when user inputs SQL, JavaScript </t>
  </si>
  <si>
    <t xml:space="preserve">Verify that when user inputs space before/after text, system will trims automatically </t>
  </si>
  <si>
    <t>Verify no error message is displayed when inputting 2 alphanumerics</t>
  </si>
  <si>
    <t xml:space="preserve">Verify no error message is displayed when inputting 50 alphanumerics </t>
  </si>
  <si>
    <t xml:space="preserve">Verify no error message is displayed when inputting more than 50 alphanumerics </t>
  </si>
  <si>
    <t xml:space="preserve">Verify user can copy-paste on 'Full Name' field </t>
  </si>
  <si>
    <t>Verify all text will be deleted when user clicks on 'X' button</t>
  </si>
  <si>
    <t xml:space="preserve">Phone Number </t>
  </si>
  <si>
    <t>Verify no error message is displayed when inputting only number</t>
  </si>
  <si>
    <t xml:space="preserve">Verify an error message is displayed when inputting HTML/JavaScript </t>
  </si>
  <si>
    <t>Verify an error message is displayed when inputting only space</t>
  </si>
  <si>
    <t xml:space="preserve">Check 'Phone Number' field is mandatory </t>
  </si>
  <si>
    <t xml:space="preserve">Verify an error message is displayed when inputting less than 10 numbers </t>
  </si>
  <si>
    <t xml:space="preserve">Verify no error message is displayed when inputting 10 numbers </t>
  </si>
  <si>
    <t xml:space="preserve">Verify an error message is displayed when inputting more than 10 numbers </t>
  </si>
  <si>
    <t xml:space="preserve">Verify Phone Number will be deleted when user clicks on 'X' button </t>
  </si>
  <si>
    <t xml:space="preserve">Verify an error message is displayed when user inputs invalid phone number </t>
  </si>
  <si>
    <t>Address</t>
  </si>
  <si>
    <t xml:space="preserve">Check 'Address' field is mandatory </t>
  </si>
  <si>
    <t xml:space="preserve">Verify an error message is displayed when inputting less than 5 alphanumerics </t>
  </si>
  <si>
    <t xml:space="preserve">Verify an error message is displayed when inputting less than 2 alphanumerics </t>
  </si>
  <si>
    <t>Verify no error message is displayed when inputting 5 alphanumerics</t>
  </si>
  <si>
    <t xml:space="preserve">Verify no error message is displayed when inputting 350 alphanumerics </t>
  </si>
  <si>
    <t xml:space="preserve">Verify no error message is displayed when inputting more than 350 alphanumerics </t>
  </si>
  <si>
    <t xml:space="preserve">Verify user can copy-paste on 'Address' field </t>
  </si>
  <si>
    <t xml:space="preserve">Verify user can input punctuation between the text without an error message displayed </t>
  </si>
  <si>
    <t>Province</t>
  </si>
  <si>
    <t>Check 'Province' field is mandatory</t>
  </si>
  <si>
    <t xml:space="preserve">Verify that user can not input text in 'Province' field </t>
  </si>
  <si>
    <t xml:space="preserve">Verify dropdown list will display when user clicks on 'Province' field </t>
  </si>
  <si>
    <t xml:space="preserve">Verify value of dropdown list will display fully </t>
  </si>
  <si>
    <t xml:space="preserve">Verify scroll bar of dropdown list is display can be scrollable </t>
  </si>
  <si>
    <t xml:space="preserve">Verify value of dropdown list will be sorted by alphabet </t>
  </si>
  <si>
    <t xml:space="preserve">District </t>
  </si>
  <si>
    <t>Check 'District' field is mandatory</t>
  </si>
  <si>
    <t xml:space="preserve">Verify that user can not input text in 'District' field </t>
  </si>
  <si>
    <t xml:space="preserve">Verify that user can not paste text in 'District' field </t>
  </si>
  <si>
    <t xml:space="preserve">Verify that user can not paste text in 'Province' field </t>
  </si>
  <si>
    <t xml:space="preserve">Verify dropdown list will display when user clicks on 'District' field </t>
  </si>
  <si>
    <t xml:space="preserve">Verify value of dropdown list is display fully </t>
  </si>
  <si>
    <t>Verify 'District' field will be unclickable if user leaves 'Province' blank</t>
  </si>
  <si>
    <t xml:space="preserve">Verify dropdown list will display value depending on Province user has chosen </t>
  </si>
  <si>
    <t xml:space="preserve">Verify dropdown list will update value when user changes Province </t>
  </si>
  <si>
    <t xml:space="preserve">Verify 'District' field will be clickable if user selects Province </t>
  </si>
  <si>
    <t>Ward</t>
  </si>
  <si>
    <t>Check 'Ward' field is mandatory</t>
  </si>
  <si>
    <t xml:space="preserve">Verify that user can not input text in 'Ward' field </t>
  </si>
  <si>
    <t xml:space="preserve">Verify that user can not paste text in 'Ward' field </t>
  </si>
  <si>
    <t xml:space="preserve">Verify dropdown list will display when user clicks on 'Ward' field </t>
  </si>
  <si>
    <t xml:space="preserve">Verify dropdown list will display value depending on District user has chosen </t>
  </si>
  <si>
    <t>Verify 'Ward' field will be clickable if user selects 'Province' and 'District' field</t>
  </si>
  <si>
    <t xml:space="preserve">Verify that if user change 'Province', 'Ward' field will be refresh and display blank </t>
  </si>
  <si>
    <t xml:space="preserve">Verify that if user change 'Province', 'District' field will be refresh and display blank </t>
  </si>
  <si>
    <t xml:space="preserve">Verify that if user change 'District', 'Ward' field will be refresh and display blank </t>
  </si>
  <si>
    <t>Verify 'Ward' field will be unclickable if user leaves at least one of  'Province' or 'District' field blank</t>
  </si>
  <si>
    <t xml:space="preserve">Verify new address sucessfully be added if user fills in all field with valid data </t>
  </si>
  <si>
    <t xml:space="preserve">Verify an error message will display if user fills in all text box with invalid data  </t>
  </si>
  <si>
    <t>Verify that if user fills in all fields with valid data and clicks on 'Cancel' button, that address won’t display at Address Book</t>
  </si>
  <si>
    <t xml:space="preserve">Check that 'Office' checkbox can be clickable </t>
  </si>
  <si>
    <t xml:space="preserve">Check that 'Home' checkbox can be clickable </t>
  </si>
  <si>
    <t>Address Book</t>
  </si>
  <si>
    <t xml:space="preserve">Check that value of 'Address Book' will display fully and sorted by newest to oldest </t>
  </si>
  <si>
    <t>Verify that user can add two duplicate address without an error message showing up</t>
  </si>
  <si>
    <t xml:space="preserve">Write test design for 'Delete address' function </t>
  </si>
  <si>
    <t>Check UI of 'Delete Address' function</t>
  </si>
  <si>
    <t xml:space="preserve">Check that 'Delete' button can be clickable </t>
  </si>
  <si>
    <t xml:space="preserve">Verify that if user clicks on 'Cancel' button, that address will be remain </t>
  </si>
  <si>
    <t>Verify an error message will display if user deletes default address</t>
  </si>
  <si>
    <t>Verify that user can turn off confirmation pop-up when clicking on 'X' button</t>
  </si>
  <si>
    <t>Verify confirmation pop-up should display address fully that user wants to delete</t>
  </si>
  <si>
    <t xml:space="preserve">Verify a message will display when user successfully delete an address </t>
  </si>
  <si>
    <t xml:space="preserve">1. Click on 'Phone Number' field 
2. Input any number in field  
</t>
  </si>
  <si>
    <t xml:space="preserve">1. Click on 'Phone Number' field 
2. Input alphabets in field 
</t>
  </si>
  <si>
    <t xml:space="preserve">1. Click on 'Phone Number' field 
2. Input special character in field 
</t>
  </si>
  <si>
    <t xml:space="preserve">Pre-condition: Have a valid phone number 
1. Click on 'Phone Number' field 
2. Input valid phone number 
3. Input space before and after phone number 
4. Fill in all field remaining  with valid data 
5. Click on 'Sign up' button 
</t>
  </si>
  <si>
    <t xml:space="preserve">1. Click on 'Phone number' field 
2. Inputs less than 10 digits 
</t>
  </si>
  <si>
    <t xml:space="preserve">1. Click on 'Phone Number' field 
2. Input more than 10 digits 
</t>
  </si>
  <si>
    <t xml:space="preserve">1. Click on 'Phone Number' field 
2. Input 10 digits 
</t>
  </si>
  <si>
    <t xml:space="preserve">Pre-condition: Has a phone number that be registered
1. Click on 'Phone Number' field 
2. Input phone number from pre-condition
3. Fills in all field remain with valid information
4. Click on 'Sign up' button 
</t>
  </si>
  <si>
    <t>Pre-condition: Have a valid phone number 
1. Click on 'Phone Number' field  
2. Input valid phone number in field 
3. Copy that number 
4. Click 'X' button to clear phone number 
5. Paste that phone number in</t>
  </si>
  <si>
    <t xml:space="preserve">1. Swipe 'SMS Verification Code' slider 
2.Click on 'SMS Verification Code' field 
3. Input any number in field 
</t>
  </si>
  <si>
    <t xml:space="preserve">1. Swipe 'SMS Verification Code' slider
2. Click on 'SMS Verification Code' field 
3. Input alphabet in field 
</t>
  </si>
  <si>
    <t xml:space="preserve">1. Swipe 'SMS Verification Code' slider
2. Click on 'SMS Verification Code' field 
3. Input special characters in field 
</t>
  </si>
  <si>
    <t xml:space="preserve">Pre-condition: Have a valid SMS Code
1. Click on 'SMS Verification Code' field 
2. Input valid code 
3. Input space before and after the code
4. Fill in all field remaining  with valid data 
5. Click on 'Sign up' button </t>
  </si>
  <si>
    <t xml:space="preserve">1. Swipe 'SMS Verification Code' slider
</t>
  </si>
  <si>
    <t xml:space="preserve">1. Swipe 'SMS Verification Code' slider
2. Click on 'SMS Verification Code' field 
3. Inputs less than 6 digits
</t>
  </si>
  <si>
    <t xml:space="preserve">1. Swipe 'SMS Verification Code' slider
2. Click on 'SMS Verification Code' field 
3. Inputs 6 digits
</t>
  </si>
  <si>
    <t xml:space="preserve">1. Swipe 'SMS Verification Code' slider
2. Click on 'SMS Verification Code' field 
3. Inputs more than 6 digits
</t>
  </si>
  <si>
    <t xml:space="preserve">1. Click on 'Phone Number' field 
2. Input valid phone number 
3. Swipe 'SMS Verification Code' slider
</t>
  </si>
  <si>
    <t>1. Leave the 'Phone Number' field blank 
2. Swipe 'SMS Verification Code' slider</t>
  </si>
  <si>
    <t>1. Click on 'Phone Number' field 
2. Input invalid phone number 
3. Swipe 'SMS Verification Code' slider</t>
  </si>
  <si>
    <t xml:space="preserve">1. Swipe 'SMS Verification Code' slider 
2. Click on 'SMS Verification Code' field  
3. Input any number 
4. Click on 'X' button 
</t>
  </si>
  <si>
    <t>Pre-condition: Have an incorrect code 
1. Swipe 'SMS Verification Code' slider 
2. Click on  'SMS Verification Code' field  
3. Input incorrect code 
4. Click on 'Sign op' button</t>
  </si>
  <si>
    <t xml:space="preserve">Pre-condition: Have an expired code 
1. Swipe 'SMS Verification Code' slider 
2. Click on 'SMS Verification Code' field 
3. Input expired code 
</t>
  </si>
  <si>
    <t xml:space="preserve">1. Click on 'Password' field 
2. Input only alphabet in field 
</t>
  </si>
  <si>
    <t xml:space="preserve">1. Click on 'Password' field 
2. Input only number in field 
</t>
  </si>
  <si>
    <t xml:space="preserve">1. Click on 'Password' field 
2. Input only special characters in field 
</t>
  </si>
  <si>
    <t xml:space="preserve">1. Click on 'Password' field 
2. Input both alphabet and number in field 
</t>
  </si>
  <si>
    <t xml:space="preserve">1. Click on 'Password' field 
2. Input alphabet, number and special characters in field 
 </t>
  </si>
  <si>
    <t xml:space="preserve">1. Click on 'Password' field 
2. Input only space in field 
</t>
  </si>
  <si>
    <t>1. Click on 'Password' field 
2. Input valid password
3. Input space before and after the password
4. Fill in all field remaining  with valid data 
5. Click on 'Sign up' button</t>
  </si>
  <si>
    <t xml:space="preserve">1. Click on 'Password' field 
2. Input any text in field 
</t>
  </si>
  <si>
    <t xml:space="preserve">Verify no error message is displayed when user inputs 6 alphanumeric
</t>
  </si>
  <si>
    <t>Verify no error message is displayed when user inputs 50 alphanumeric</t>
  </si>
  <si>
    <t xml:space="preserve">1. Click on 'Password' field 
2. Input 50 alphanumeric in field 
 </t>
  </si>
  <si>
    <t xml:space="preserve">1. Click on 'Password' field 
2. Input 6 alphanumeric in field 
 </t>
  </si>
  <si>
    <t xml:space="preserve">No error message will be shown when user inputs 6 alphanumeric
</t>
  </si>
  <si>
    <t xml:space="preserve">No error message will be shown when user inputs 50 alphanumeric
</t>
  </si>
  <si>
    <t xml:space="preserve">Verify that user can inputs from 6 to 50 alphanumerics  on 'Password' field </t>
  </si>
  <si>
    <t xml:space="preserve">1. Click on 'Password' field 
2. Input from 6 to 50 alphanumerics in field 
</t>
  </si>
  <si>
    <t xml:space="preserve">No error message will be shown when user inputs from 6 to 50 alphanumerics
</t>
  </si>
  <si>
    <t>Verify an error message is displayed when user inputs less than 6 alphanumerics</t>
  </si>
  <si>
    <t xml:space="preserve">1. Click on 'Password' field 
2. Input less than 6 alphanumerics in field 
</t>
  </si>
  <si>
    <t>Verify an error message is displayed when user inputs more than 50 alphanumerics</t>
  </si>
  <si>
    <t xml:space="preserve">1. Click on 'Password' field 
2. Input more than 50 alphanumerics in field 
</t>
  </si>
  <si>
    <t xml:space="preserve">1. Click on 'Password' field 
2. Input any text in field 
3. Click on 'X' button to delete the text 
</t>
  </si>
  <si>
    <t xml:space="preserve">1. Click on 'Password' field 
2. Input any text in field 
3. Copy that text 
4. Click on 'X' button to delete the text 
</t>
  </si>
  <si>
    <t xml:space="preserve">1. Click on 'Month' field 
</t>
  </si>
  <si>
    <t xml:space="preserve">1. Click on 'Month' field 
 </t>
  </si>
  <si>
    <t xml:space="preserve">1. Click on 'Year' field 
 </t>
  </si>
  <si>
    <t>1. Select 29th February 2016
2. Select the 31st April 2022</t>
  </si>
  <si>
    <t xml:space="preserve">1. Click on 'Gender' field 
</t>
  </si>
  <si>
    <t xml:space="preserve">1. Try  to input characters in 'Gender' field
</t>
  </si>
  <si>
    <t xml:space="preserve">1. Try  to copy-paste characters in 'Gender' field
 </t>
  </si>
  <si>
    <t xml:space="preserve">1. Click on 'Full name' field 
2. Input only alphabet 
</t>
  </si>
  <si>
    <t xml:space="preserve">1. Click on 'Full name' field 
2. Input only number
</t>
  </si>
  <si>
    <t xml:space="preserve">1. Click on 'Full name' field 
2. Input only special character
</t>
  </si>
  <si>
    <t xml:space="preserve">1. Click on 'Full name' field 
2. Input both alphabet and numbers 
</t>
  </si>
  <si>
    <t xml:space="preserve">1. Click on 'Full name' field 
2. Input both alphabet, numbers and special characters 
 </t>
  </si>
  <si>
    <t xml:space="preserve">1. Click on 'Full name' field 
2. Input only space 
</t>
  </si>
  <si>
    <t xml:space="preserve">1. Click on 'Full name' field 
2. Input 6 characters in field 
</t>
  </si>
  <si>
    <t xml:space="preserve">1. Click on 'Full name' field 
2. Input 50 characters in field 
</t>
  </si>
  <si>
    <t xml:space="preserve">1. Click on 'Full name' field 
2. Input from 6 to 50 characters in field 
</t>
  </si>
  <si>
    <t xml:space="preserve">1. Click on 'Full name' field 
2. Input less than 6 characters in field 
</t>
  </si>
  <si>
    <t xml:space="preserve">1. Click on 'Full name' field 
2. Input more than 50 characters in field 
</t>
  </si>
  <si>
    <t xml:space="preserve">1. Click on 'Full Name" field 
2. Input any text in field 
3. Click on 'X' button to delete the text 
</t>
  </si>
  <si>
    <t xml:space="preserve">1. Click on 'Checkbox'
</t>
  </si>
  <si>
    <t xml:space="preserve">Pre-condition: Has a valid phone number and valid SMS Code 
1. Fill in all mandatory fields with valid data
2. Leave optional field empty 
3. Click on 'Sign up' button 
4. Login with recently created new account </t>
  </si>
  <si>
    <t>1. User can create an account successfully and homepage will display
2. User can login with account has just created 
3. Message "New account is created successfully" is display</t>
  </si>
  <si>
    <r>
      <t>1. Click on 'Login with</t>
    </r>
    <r>
      <rPr>
        <sz val="10"/>
        <color rgb="FFFF0000"/>
        <rFont val="Arial"/>
        <family val="2"/>
      </rPr>
      <t xml:space="preserve"> </t>
    </r>
    <r>
      <rPr>
        <sz val="10"/>
        <rFont val="Arial"/>
        <family val="2"/>
      </rPr>
      <t xml:space="preserve">Facebook' button 
2. Observe the page </t>
    </r>
  </si>
  <si>
    <t xml:space="preserve">1. Click on 'Login with Google' button 
</t>
  </si>
  <si>
    <t xml:space="preserve">1. Click on 'Login with Email' button 
</t>
  </si>
  <si>
    <t xml:space="preserve">1. Click on 'Password' field
2. Input any text in field 
3. Click on 'Eye' icon 
</t>
  </si>
  <si>
    <t xml:space="preserve">1. Click on 'Password' field
2. Input any text in field 
3. Click on 'Eye' icon 
4. Click on 'Eye' icon again 
</t>
  </si>
  <si>
    <r>
      <rPr>
        <sz val="10"/>
        <rFont val="Arial"/>
        <family val="2"/>
      </rPr>
      <t>1. Click on Search bar 
2. Enter keyword of a product name</t>
    </r>
    <r>
      <rPr>
        <sz val="10"/>
        <color rgb="FFFF0000"/>
        <rFont val="Arial"/>
        <family val="2"/>
      </rPr>
      <t xml:space="preserve"> 
</t>
    </r>
    <r>
      <rPr>
        <sz val="10"/>
        <rFont val="Arial"/>
        <family val="2"/>
      </rPr>
      <t xml:space="preserve">3. Click on 'Search' button
</t>
    </r>
  </si>
  <si>
    <t xml:space="preserve">Page will display the result that matches with entered keyword </t>
  </si>
  <si>
    <t xml:space="preserve">Verify that if less than 10 items, it will be displayed at one page </t>
  </si>
  <si>
    <t xml:space="preserve">All items of 'Search Result' will display default by Low to High </t>
  </si>
  <si>
    <t xml:space="preserve">Verify that the product price will be sorted proper after the user selects 'Price low to high' </t>
  </si>
  <si>
    <t xml:space="preserve">1.Search Result will display all items that match keywords and will be pagination and display 10 items per page 
2. 'Previous' button is disabled when focusing on the first page </t>
  </si>
  <si>
    <t xml:space="preserve">Verify that user can search for a product by entering a keyword of 'Product Name' </t>
  </si>
  <si>
    <t xml:space="preserve">Verify that user can search for a product by entering a keyword of 'Category Name' </t>
  </si>
  <si>
    <t xml:space="preserve">Verify that user can search for a product by entering a keyword of 'Brand Name' </t>
  </si>
  <si>
    <t xml:space="preserve">Verify that user can search for a product by entering a keyword of 'Supplier Name'  </t>
  </si>
  <si>
    <t xml:space="preserve">1. Click on Search bar 
2. Enter keyword of 'Category Name'
3. Click on 'Search' button
</t>
  </si>
  <si>
    <t xml:space="preserve">1. Click on Search bar 
2. Enter keyword of 'Brand Name'
3. Click on 'Search' button
</t>
  </si>
  <si>
    <t xml:space="preserve">1. Click on Search bar 
2. Enter keyword of 'Supplier Name'
3. Click on 'Search' button
</t>
  </si>
  <si>
    <t xml:space="preserve">1. Click on Search bar 
2. Input special characters
3. Click on 'Search' button
</t>
  </si>
  <si>
    <t xml:space="preserve">1. Click on Search bar 
2. Input numbers on Search box 
3. Click on 'Search' button 
</t>
  </si>
  <si>
    <t>Pre-condition: Has a product that don't exist on system 
1. Click on Search bar 
2. Input product name from pre-condition 
3. Click on 'Search' button</t>
  </si>
  <si>
    <t xml:space="preserve">1. Click on Search bar 
2. Inputs only space 
3. Click on 'Search' button
</t>
  </si>
  <si>
    <t>1. Click on Search bar 
2. Inputs more than one keyword 
3. Click on 'Search' button</t>
  </si>
  <si>
    <t xml:space="preserve">1. Click on Search bar 
2. Input any text 
3. Click on 'X' button 
</t>
  </si>
  <si>
    <t xml:space="preserve">1. Click on Search bar 
2. Input any keyword 
</t>
  </si>
  <si>
    <t xml:space="preserve">1. Click on Search bar 
2. Input first keyword 
3. Inputs second keyword 
</t>
  </si>
  <si>
    <t xml:space="preserve">1. Click on Search bar 
2. Input a keyword
3. Delete a keyword 
</t>
  </si>
  <si>
    <t xml:space="preserve">1. Click on Search bar 
2. Input only special characters in field 
</t>
  </si>
  <si>
    <t xml:space="preserve">1. Click on Search bar 
2. Input at least one character in field 
</t>
  </si>
  <si>
    <t xml:space="preserve">1. Click on Search bar 
2. Input number in field 
</t>
  </si>
  <si>
    <t xml:space="preserve">1. Click on 'Search bar 
2. Paste any text in field 
</t>
  </si>
  <si>
    <t xml:space="preserve">1. Click on Search bar 
2. Search for any product
3. Click on Search bar 
</t>
  </si>
  <si>
    <t xml:space="preserve">1. Click on Search bar 
2. Input any keyword 
3. Delete keyword 
</t>
  </si>
  <si>
    <t xml:space="preserve">1. Click on Search bar 
</t>
  </si>
  <si>
    <r>
      <t>1. Click on Search bar 
2.Search for two keywords
3. Observe amount of result 
4. Reverse the keywords and search for them (</t>
    </r>
    <r>
      <rPr>
        <sz val="10"/>
        <color rgb="FFFF0000"/>
        <rFont val="Arial"/>
        <family val="2"/>
      </rPr>
      <t>rearranges keyword (ex: keyword 1, key2)</t>
    </r>
    <r>
      <rPr>
        <sz val="10"/>
        <rFont val="Arial"/>
        <family val="2"/>
      </rPr>
      <t xml:space="preserve">
</t>
    </r>
  </si>
  <si>
    <t xml:space="preserve">1. Click on Search bar 
2. Search for any product 
</t>
  </si>
  <si>
    <t xml:space="preserve">Pre-condition: There is a keyword has less than 10 items that match
1. Click on Search bar 
2. Search for keyword from pre-condition 
 </t>
  </si>
  <si>
    <t xml:space="preserve">Pre-condition: There is a keyword has more than 10 items that match
1. Click on Search bar 
2. Search for keyword from pre-condition 
 </t>
  </si>
  <si>
    <t xml:space="preserve">1. Click on Search bar 
2. Search for any product 
3. Click on 'Sort by' 
4. Select 'Price High to Low'
</t>
  </si>
  <si>
    <t xml:space="preserve">1. Click on Search bar 
2. Search for any product 
3. Click on 'Sort by' 
</t>
  </si>
  <si>
    <t xml:space="preserve">1. Click on Search bar 
2. Search for any product 
3. Click on 'Sort by' 
4. Select 'Price Low to High'
 </t>
  </si>
  <si>
    <t xml:space="preserve">Pre-condition: There is a keyword has 10 items that match
1. Click on Search bar 
2. Search for keyword from pre-condition 
 </t>
  </si>
  <si>
    <t xml:space="preserve">Pre-condition: There is a keyword more 10 items that match
1. Click on Search bar 
2. Search for keyword from pre-condition 
3. Scroll down and click on last page 
 </t>
  </si>
  <si>
    <r>
      <t>Pre-condition: There is a keyword more than</t>
    </r>
    <r>
      <rPr>
        <sz val="10"/>
        <color rgb="FFFF0000"/>
        <rFont val="Arial"/>
        <family val="2"/>
      </rPr>
      <t xml:space="preserve"> </t>
    </r>
    <r>
      <rPr>
        <sz val="10"/>
        <rFont val="Arial"/>
        <family val="2"/>
      </rPr>
      <t xml:space="preserve">10 items that match
1. Click on Search bar 
2. Search for keyword from pre-condition 
3. Scroll down and click on last page 
 </t>
    </r>
  </si>
  <si>
    <t xml:space="preserve">Pre-condition: There is a keyword more 10 items that match
1. Click on Search bar 
2. Search for keyword from pre-condition 
3. Scroll down and click on second last page backward 
 </t>
  </si>
  <si>
    <t xml:space="preserve">Pre-condition: There is a keyword more 10 items that match
1. Click on Search bar 
2. Search for keyword from pre-condition 
3. Scroll down and click on second page upward 
 </t>
  </si>
  <si>
    <t xml:space="preserve">Pre-condition: There is a keyword has no item matches 
1. Click on Search bar 
2. Search for keyword from pre-condition 
 </t>
  </si>
  <si>
    <t>Verify no error message is displayed when inputting more than 2 and less than 50</t>
  </si>
  <si>
    <t xml:space="preserve">Verify user can input alphanumeric without any error message is displayed </t>
  </si>
  <si>
    <t>Verify an error message will be displayed when user inputs alphanumeric and special character</t>
  </si>
  <si>
    <t xml:space="preserve">Verify that user can not paste alphabet/ special characters in 'Phone Number' field </t>
  </si>
  <si>
    <t xml:space="preserve">Verify 'Full Name' field is mandatory </t>
  </si>
  <si>
    <t xml:space="preserve">Verify user can copy-paste number on 'Phone Number' field </t>
  </si>
  <si>
    <t xml:space="preserve">Verify no error message will be displayed when user inputs  alphanumeric and special characters </t>
  </si>
  <si>
    <t>Verify no error message is displayed when inputting more than 5 and less than 350 alphanumerics</t>
  </si>
  <si>
    <t>Verify user can select only one of two checkbox</t>
  </si>
  <si>
    <t xml:space="preserve">Verify that if user added an address successfully, it will display in database </t>
  </si>
  <si>
    <t>Verify that if user clicks on 'Save' button many time at one address, system will save for only one version</t>
  </si>
  <si>
    <t>Verify that new address will be displayed on 'Address Book' when user added successfully</t>
  </si>
  <si>
    <t>Verify that user can add successfully an address without select checkbox</t>
  </si>
  <si>
    <t>Verify an error message is displayed when inputting alphanumeric and special characters</t>
  </si>
  <si>
    <t xml:space="preserve">Verify that if user deletes successfully an address, it will be disappear in database </t>
  </si>
  <si>
    <t>Verify an address will no longer display in 'Address Book' if it be deleted</t>
  </si>
  <si>
    <t xml:space="preserve">Field name </t>
  </si>
  <si>
    <t>Data type</t>
  </si>
  <si>
    <t>Initial</t>
  </si>
  <si>
    <t>Placeholder</t>
  </si>
  <si>
    <t>Control type</t>
  </si>
  <si>
    <t>Check Ui of 'Add new Address' function</t>
  </si>
  <si>
    <t>Icon</t>
  </si>
  <si>
    <t xml:space="preserve">Province </t>
  </si>
  <si>
    <t>District</t>
  </si>
  <si>
    <t>Home</t>
  </si>
  <si>
    <t xml:space="preserve">Office </t>
  </si>
  <si>
    <t xml:space="preserve">Alphanumeric </t>
  </si>
  <si>
    <t>Numeric</t>
  </si>
  <si>
    <t>Blank</t>
  </si>
  <si>
    <t xml:space="preserve">First Last </t>
  </si>
  <si>
    <t>Please enter your address</t>
  </si>
  <si>
    <t>Please enter your phone number</t>
  </si>
  <si>
    <t>Please choose your province</t>
  </si>
  <si>
    <t>Please choose your district</t>
  </si>
  <si>
    <t>Please choose your ward</t>
  </si>
  <si>
    <t xml:space="preserve">Text box </t>
  </si>
  <si>
    <t>Dropdown list</t>
  </si>
  <si>
    <t>Checkbox</t>
  </si>
  <si>
    <t xml:space="preserve">'Home' icon </t>
  </si>
  <si>
    <t>'Briefcase' icon</t>
  </si>
  <si>
    <t xml:space="preserve">Verify confirmation pop-up will be deleted when user press 'ESC" on keyboard </t>
  </si>
  <si>
    <t xml:space="preserve">1. 'Edit Address' page should display
2. Confirmation pop-up display </t>
  </si>
  <si>
    <t>User is in 'Address Book' page and have at least one address</t>
  </si>
  <si>
    <t xml:space="preserve">
1. Click on 'Edit' button at any address
2. Click on 'Delete' button</t>
  </si>
  <si>
    <t xml:space="preserve">1. Confirmation pop-up should display right after user clicks on 'Delete' button 
2. Confirmation pop-up should display full address </t>
  </si>
  <si>
    <t xml:space="preserve">
1. Click on 'Edit' button at any address
2. Click on 'Delete' button
3. Click on 'Cancel' button
4. Return to 'Address Book'</t>
  </si>
  <si>
    <t>1. Confirmation pop-up will disappear, 'Edit Address' page will display instead 
2. That address still display in 'Address Book'</t>
  </si>
  <si>
    <t xml:space="preserve">
1. Click on 'Edit' button at any address
2. Click on 'Delete' button
3. Click on 'X' button
4. Return to 'Address Book'</t>
  </si>
  <si>
    <t xml:space="preserve">
1. Click on 'Edit' button at any address
2. Click on 'Delete' button
3. Press 'ESC' on keyboard
4. Return to 'Address Book'</t>
  </si>
  <si>
    <t>Pre-condition: Have default address
1. Click on 'Edit' button at default address
2. Click on 'Delete' button
3. Click on 'Delete' button</t>
  </si>
  <si>
    <t xml:space="preserve">
1. Click on 'Edit' button at address not default
2. Click on 'Delete' button
3. Click on 'Delete' button</t>
  </si>
  <si>
    <t xml:space="preserve">
1. Click on 'Edit' button at address not default
2. Click on 'Delete' button
3. Click on 'Delete' button
4. Check database </t>
  </si>
  <si>
    <t>1. Confirmation pop-up display 
2. Message "Address delete successfull" display</t>
  </si>
  <si>
    <t xml:space="preserve">1. Message "Address delete successful" display
2. That address no longer display in database </t>
  </si>
  <si>
    <t xml:space="preserve">
1. Click on 'Edit' button at address not default
2. Click on 'Delete' button
3. Click on 'Delete' button
4. Return to 'Address Book' page</t>
  </si>
  <si>
    <t>1. Message "Address delete successful" display
2. That address no longer display in 'Address Book'</t>
  </si>
  <si>
    <t>1. Confirmation pop-up display 
2. Error message "You can not delete address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</si>
</sst>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mm\ dd\ yyyy"/>
    <numFmt numFmtId="165" formatCode="[$-409]d\-mmm\-yy;@"/>
    <numFmt numFmtId="166" formatCode="[$-409]mmmm\ d\,\ yyyy;@"/>
  </numFmts>
  <fonts count="70">
    <font>
      <sz val="11"/>
      <color theme="1"/>
      <name val="Calibri"/>
      <family val="2"/>
      <scheme val="minor"/>
    </font>
    <font>
      <sz val="10"/>
      <name val="Arial"/>
      <family val="2"/>
    </font>
    <font>
      <b/>
      <sz val="10"/>
      <color rgb="FFFFFFFF"/>
      <name val="Arial"/>
      <family val="2"/>
    </font>
    <font>
      <b/>
      <sz val="10"/>
      <color theme="0"/>
      <name val="Arial"/>
      <family val="2"/>
    </font>
    <font>
      <u/>
      <sz val="11"/>
      <color indexed="12"/>
      <name val="ＭＳ Ｐゴシック"/>
      <family val="2"/>
      <charset val="128"/>
    </font>
    <font>
      <sz val="11"/>
      <color rgb="FF002E36"/>
      <name val="Arial"/>
      <family val="2"/>
    </font>
    <font>
      <b/>
      <sz val="18"/>
      <color indexed="56"/>
      <name val="Arial"/>
      <family val="2"/>
    </font>
    <font>
      <b/>
      <sz val="10"/>
      <color indexed="10"/>
      <name val="Arial"/>
      <family val="2"/>
    </font>
    <font>
      <sz val="11"/>
      <name val="ＭＳ Ｐゴシック"/>
      <family val="2"/>
      <charset val="128"/>
    </font>
    <font>
      <b/>
      <i/>
      <sz val="10"/>
      <name val="Arial"/>
      <family val="2"/>
    </font>
    <font>
      <b/>
      <sz val="11"/>
      <color rgb="FF002E36"/>
      <name val="Arial"/>
      <family val="2"/>
    </font>
    <font>
      <b/>
      <sz val="18"/>
      <color rgb="FFCC2337"/>
      <name val="Arial"/>
      <family val="2"/>
    </font>
    <font>
      <sz val="11"/>
      <color rgb="FF002E36"/>
      <name val="Cambria"/>
      <family val="2"/>
      <scheme val="major"/>
    </font>
    <font>
      <sz val="10"/>
      <name val="Cambria"/>
      <family val="2"/>
      <scheme val="major"/>
    </font>
    <font>
      <b/>
      <sz val="10"/>
      <color indexed="60"/>
      <name val="Cambria"/>
      <family val="2"/>
      <scheme val="major"/>
    </font>
    <font>
      <i/>
      <sz val="10"/>
      <color indexed="17"/>
      <name val="Cambria"/>
      <family val="2"/>
      <scheme val="major"/>
    </font>
    <font>
      <u/>
      <sz val="10"/>
      <color indexed="12"/>
      <name val="Cambria"/>
      <family val="2"/>
      <scheme val="major"/>
    </font>
    <font>
      <b/>
      <sz val="20"/>
      <color indexed="10"/>
      <name val="Cambria"/>
      <family val="2"/>
      <scheme val="major"/>
    </font>
    <font>
      <sz val="11"/>
      <name val="Cambria"/>
      <family val="2"/>
      <scheme val="major"/>
    </font>
    <font>
      <b/>
      <sz val="11"/>
      <name val="Cambria"/>
      <family val="2"/>
      <scheme val="major"/>
    </font>
    <font>
      <sz val="11"/>
      <color theme="1"/>
      <name val="Cambria"/>
      <family val="2"/>
      <scheme val="major"/>
    </font>
    <font>
      <b/>
      <sz val="10"/>
      <color theme="0"/>
      <name val="Cambria"/>
      <family val="2"/>
      <scheme val="major"/>
    </font>
    <font>
      <b/>
      <sz val="16"/>
      <color indexed="10"/>
      <name val="Arial"/>
      <family val="2"/>
    </font>
    <font>
      <sz val="16"/>
      <color indexed="18"/>
      <name val="Arial"/>
      <family val="2"/>
    </font>
    <font>
      <b/>
      <sz val="9"/>
      <color indexed="9"/>
      <name val="Arial"/>
      <family val="2"/>
    </font>
    <font>
      <sz val="9"/>
      <name val="Arial"/>
      <family val="2"/>
    </font>
    <font>
      <sz val="10"/>
      <color indexed="8"/>
      <name val="Arial"/>
      <family val="2"/>
    </font>
    <font>
      <b/>
      <sz val="10"/>
      <color indexed="18"/>
      <name val="Arial"/>
      <family val="2"/>
    </font>
    <font>
      <b/>
      <sz val="9"/>
      <color indexed="81"/>
      <name val="Tahoma"/>
      <family val="2"/>
    </font>
    <font>
      <sz val="9"/>
      <color indexed="81"/>
      <name val="Tahoma"/>
      <family val="2"/>
    </font>
    <font>
      <b/>
      <sz val="16"/>
      <color theme="7"/>
      <name val="Arial"/>
      <family val="2"/>
    </font>
    <font>
      <b/>
      <sz val="16"/>
      <color rgb="FF003366"/>
      <name val="Arial"/>
      <family val="2"/>
    </font>
    <font>
      <b/>
      <sz val="10"/>
      <color indexed="9"/>
      <name val="Arial"/>
      <family val="2"/>
    </font>
    <font>
      <sz val="10"/>
      <color indexed="17"/>
      <name val="Arial"/>
      <family val="2"/>
    </font>
    <font>
      <b/>
      <sz val="10"/>
      <color indexed="8"/>
      <name val="Arial"/>
      <family val="2"/>
    </font>
    <font>
      <b/>
      <sz val="8"/>
      <color indexed="8"/>
      <name val="Times New Roman"/>
      <family val="1"/>
    </font>
    <font>
      <sz val="11"/>
      <color theme="1"/>
      <name val="Arial"/>
      <family val="2"/>
    </font>
    <font>
      <sz val="10"/>
      <color theme="0"/>
      <name val="Arial"/>
      <family val="2"/>
    </font>
    <font>
      <sz val="11"/>
      <name val="Arial"/>
      <family val="2"/>
    </font>
    <font>
      <b/>
      <sz val="11"/>
      <color indexed="10"/>
      <name val="Arial"/>
      <family val="2"/>
    </font>
    <font>
      <u/>
      <sz val="10"/>
      <color rgb="FF7EA1D0"/>
      <name val="Calibri"/>
      <family val="2"/>
      <scheme val="minor"/>
    </font>
    <font>
      <sz val="11"/>
      <color theme="1"/>
      <name val="Calibri"/>
      <family val="2"/>
      <scheme val="minor"/>
    </font>
    <font>
      <b/>
      <sz val="11"/>
      <name val="Arial"/>
      <family val="2"/>
    </font>
    <font>
      <b/>
      <sz val="20"/>
      <color theme="5"/>
      <name val="Arial"/>
      <family val="2"/>
    </font>
    <font>
      <b/>
      <sz val="16"/>
      <color indexed="56"/>
      <name val="Arial"/>
      <family val="2"/>
    </font>
    <font>
      <b/>
      <sz val="14"/>
      <color rgb="FF6D829F"/>
      <name val="Arial"/>
      <family val="2"/>
    </font>
    <font>
      <i/>
      <sz val="10"/>
      <color theme="1"/>
      <name val="Arial"/>
      <family val="2"/>
    </font>
    <font>
      <sz val="10"/>
      <color theme="1"/>
      <name val="Arial"/>
      <family val="2"/>
    </font>
    <font>
      <sz val="10"/>
      <color rgb="FF002E36"/>
      <name val="Arial"/>
      <family val="2"/>
    </font>
    <font>
      <b/>
      <sz val="10"/>
      <color theme="1"/>
      <name val="Arial"/>
      <family val="2"/>
    </font>
    <font>
      <b/>
      <sz val="11"/>
      <color theme="1"/>
      <name val="Calibri"/>
      <family val="2"/>
    </font>
    <font>
      <sz val="10"/>
      <color rgb="FF002060"/>
      <name val="Arial"/>
      <family val="2"/>
    </font>
    <font>
      <b/>
      <sz val="10"/>
      <name val="Arial"/>
      <family val="2"/>
    </font>
    <font>
      <b/>
      <sz val="16"/>
      <name val="Arial"/>
      <family val="2"/>
    </font>
    <font>
      <b/>
      <u/>
      <sz val="16"/>
      <name val="Arial"/>
      <family val="2"/>
    </font>
    <font>
      <b/>
      <sz val="10"/>
      <color indexed="16"/>
      <name val="Arial"/>
      <family val="2"/>
    </font>
    <font>
      <sz val="11"/>
      <name val="明朝"/>
      <family val="3"/>
      <charset val="128"/>
    </font>
    <font>
      <u/>
      <sz val="11"/>
      <color rgb="FF7EA1D0"/>
      <name val="Calibri"/>
      <family val="2"/>
      <scheme val="minor"/>
    </font>
    <font>
      <sz val="10"/>
      <color rgb="FFFF0000"/>
      <name val="Arial"/>
      <family val="2"/>
    </font>
    <font>
      <b/>
      <sz val="10"/>
      <color rgb="FF002E36"/>
      <name val="Arial"/>
      <family val="2"/>
    </font>
    <font>
      <i/>
      <sz val="10"/>
      <name val="Arial"/>
      <family val="2"/>
    </font>
    <font>
      <i/>
      <sz val="10"/>
      <color rgb="FF002E36"/>
      <name val="Arial"/>
      <family val="2"/>
    </font>
    <font>
      <i/>
      <sz val="11"/>
      <color theme="1"/>
      <name val="Arial"/>
      <family val="2"/>
    </font>
    <font>
      <b/>
      <i/>
      <sz val="10"/>
      <color theme="1"/>
      <name val="Arial"/>
      <family val="2"/>
    </font>
    <font>
      <b/>
      <sz val="20"/>
      <color theme="6"/>
      <name val="Arial"/>
      <family val="2"/>
    </font>
    <font>
      <b/>
      <sz val="20"/>
      <color theme="6"/>
      <name val="Cambria"/>
      <family val="2"/>
      <scheme val="major"/>
    </font>
    <font>
      <b/>
      <sz val="18"/>
      <color theme="6"/>
      <name val="Cambria"/>
      <family val="2"/>
      <scheme val="major"/>
    </font>
    <font>
      <b/>
      <sz val="11"/>
      <color theme="1"/>
      <name val="Calibri"/>
      <family val="2"/>
      <scheme val="minor"/>
    </font>
    <font>
      <sz val="9"/>
      <color indexed="81"/>
      <name val="Tahoma"/>
      <charset val="1"/>
    </font>
    <font>
      <b/>
      <sz val="9"/>
      <color indexed="81"/>
      <name val="Tahoma"/>
      <charset val="1"/>
    </font>
  </fonts>
  <fills count="34">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indexed="9"/>
        <bgColor indexed="64"/>
      </patternFill>
    </fill>
    <fill>
      <patternFill patternType="solid">
        <fgColor rgb="FFF2F2F2"/>
        <bgColor indexed="64"/>
      </patternFill>
    </fill>
    <fill>
      <patternFill patternType="solid">
        <fgColor indexed="9"/>
        <bgColor indexed="26"/>
      </patternFill>
    </fill>
    <fill>
      <patternFill patternType="solid">
        <fgColor rgb="FFCACFD9"/>
        <bgColor indexed="64"/>
      </patternFill>
    </fill>
    <fill>
      <patternFill patternType="solid">
        <fgColor rgb="FFD6D6D6"/>
        <bgColor indexed="64"/>
      </patternFill>
    </fill>
    <fill>
      <patternFill patternType="solid">
        <fgColor theme="0"/>
        <bgColor indexed="26"/>
      </patternFill>
    </fill>
    <fill>
      <patternFill patternType="solid">
        <fgColor rgb="FF8EB63E"/>
        <bgColor indexed="26"/>
      </patternFill>
    </fill>
    <fill>
      <patternFill patternType="solid">
        <fgColor rgb="FF8EB63E"/>
        <bgColor indexed="41"/>
      </patternFill>
    </fill>
    <fill>
      <patternFill patternType="solid">
        <fgColor theme="1" tint="0.79998168889431442"/>
        <bgColor indexed="64"/>
      </patternFill>
    </fill>
    <fill>
      <patternFill patternType="solid">
        <fgColor rgb="FF7EA1D0"/>
        <bgColor indexed="64"/>
      </patternFill>
    </fill>
    <fill>
      <patternFill patternType="solid">
        <fgColor indexed="16"/>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5"/>
        <bgColor indexed="64"/>
      </patternFill>
    </fill>
    <fill>
      <patternFill patternType="solid">
        <fgColor theme="6"/>
        <bgColor indexed="26"/>
      </patternFill>
    </fill>
    <fill>
      <patternFill patternType="solid">
        <fgColor theme="6"/>
        <bgColor indexed="56"/>
      </patternFill>
    </fill>
    <fill>
      <patternFill patternType="solid">
        <fgColor theme="6"/>
        <bgColor indexed="64"/>
      </patternFill>
    </fill>
    <fill>
      <patternFill patternType="solid">
        <fgColor theme="6"/>
        <bgColor indexed="32"/>
      </patternFill>
    </fill>
    <fill>
      <patternFill patternType="solid">
        <fgColor theme="0" tint="-4.9989318521683403E-2"/>
        <bgColor indexed="64"/>
      </patternFill>
    </fill>
    <fill>
      <patternFill patternType="solid">
        <fgColor rgb="FF92D050"/>
        <bgColor indexed="26"/>
      </patternFill>
    </fill>
    <fill>
      <patternFill patternType="solid">
        <fgColor theme="6" tint="0.59999389629810485"/>
        <bgColor indexed="41"/>
      </patternFill>
    </fill>
    <fill>
      <patternFill patternType="solid">
        <fgColor theme="6" tint="0.59999389629810485"/>
        <bgColor indexed="26"/>
      </patternFill>
    </fill>
    <fill>
      <patternFill patternType="solid">
        <fgColor theme="6" tint="0.59999389629810485"/>
        <bgColor indexed="64"/>
      </patternFill>
    </fill>
    <fill>
      <patternFill patternType="solid">
        <fgColor rgb="FF92D050"/>
        <bgColor indexed="64"/>
      </patternFill>
    </fill>
    <fill>
      <patternFill patternType="solid">
        <fgColor theme="5" tint="0.59999389629810485"/>
        <bgColor indexed="26"/>
      </patternFill>
    </fill>
    <fill>
      <patternFill patternType="solid">
        <fgColor theme="5" tint="0.59999389629810485"/>
        <bgColor indexed="64"/>
      </patternFill>
    </fill>
    <fill>
      <patternFill patternType="solid">
        <fgColor theme="0"/>
        <bgColor indexed="41"/>
      </patternFill>
    </fill>
    <fill>
      <patternFill patternType="solid">
        <fgColor theme="6" tint="0.79998168889431442"/>
        <bgColor indexed="64"/>
      </patternFill>
    </fill>
    <fill>
      <patternFill patternType="solid">
        <fgColor theme="9" tint="0.79998168889431442"/>
        <bgColor indexed="26"/>
      </patternFill>
    </fill>
  </fills>
  <borders count="3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thin">
        <color indexed="64"/>
      </top>
      <bottom style="thin">
        <color indexed="64"/>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top/>
      <bottom/>
      <diagonal/>
    </border>
    <border>
      <left/>
      <right style="thin">
        <color rgb="FFBFBFBF"/>
      </right>
      <top/>
      <bottom style="thin">
        <color rgb="FFBFBFBF"/>
      </bottom>
      <diagonal/>
    </border>
    <border>
      <left style="thin">
        <color rgb="FFBFBFBF"/>
      </left>
      <right/>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top/>
      <bottom style="thin">
        <color rgb="FFBFBFBF"/>
      </bottom>
      <diagonal/>
    </border>
    <border>
      <left style="thin">
        <color rgb="FFBFBFBF"/>
      </left>
      <right style="thin">
        <color rgb="FFBFBFBF"/>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indexed="22"/>
      </left>
      <right style="thin">
        <color indexed="22"/>
      </right>
      <top style="thin">
        <color indexed="22"/>
      </top>
      <bottom style="thin">
        <color indexed="22"/>
      </bottom>
      <diagonal/>
    </border>
    <border>
      <left style="thin">
        <color rgb="FFD6D6D6"/>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D6D6D6"/>
      </left>
      <right style="thin">
        <color rgb="FFD6D6D6"/>
      </right>
      <top style="thin">
        <color rgb="FFD6D6D6"/>
      </top>
      <bottom/>
      <diagonal/>
    </border>
    <border>
      <left style="thin">
        <color rgb="FFD9D9D9"/>
      </left>
      <right style="thin">
        <color rgb="FFD9D9D9"/>
      </right>
      <top style="thin">
        <color rgb="FFD9D9D9"/>
      </top>
      <bottom style="thin">
        <color rgb="FFD9D9D9"/>
      </bottom>
      <diagonal/>
    </border>
    <border>
      <left style="thin">
        <color theme="0" tint="-0.24994659260841701"/>
      </left>
      <right style="thin">
        <color theme="0" tint="-0.24994659260841701"/>
      </right>
      <top style="thin">
        <color theme="0" tint="-0.24994659260841701"/>
      </top>
      <bottom/>
      <diagonal/>
    </border>
    <border>
      <left style="thin">
        <color theme="0" tint="-0.249977111117893"/>
      </left>
      <right/>
      <top style="thin">
        <color rgb="FFBFBFBF"/>
      </top>
      <bottom style="thin">
        <color rgb="FFBFBFBF"/>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rgb="FFBFBFBF"/>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s>
  <cellStyleXfs count="27">
    <xf numFmtId="0" fontId="0" fillId="0" borderId="0"/>
    <xf numFmtId="0" fontId="1" fillId="0" borderId="0"/>
    <xf numFmtId="0" fontId="1" fillId="4" borderId="2">
      <alignment vertical="center" wrapText="1"/>
    </xf>
    <xf numFmtId="0" fontId="1" fillId="0" borderId="0"/>
    <xf numFmtId="0" fontId="4" fillId="0" borderId="0" applyNumberFormat="0" applyFill="0" applyBorder="0" applyAlignment="0" applyProtection="0"/>
    <xf numFmtId="0" fontId="8" fillId="0" borderId="0"/>
    <xf numFmtId="0" fontId="1" fillId="0" borderId="0"/>
    <xf numFmtId="166" fontId="41" fillId="0" borderId="0"/>
    <xf numFmtId="166" fontId="1" fillId="0" borderId="0"/>
    <xf numFmtId="166" fontId="8" fillId="0" borderId="0"/>
    <xf numFmtId="166" fontId="1" fillId="14" borderId="0"/>
    <xf numFmtId="166" fontId="1" fillId="14" borderId="0"/>
    <xf numFmtId="166" fontId="1" fillId="0" borderId="0">
      <alignment horizontal="left" vertical="top" wrapText="1" indent="2"/>
    </xf>
    <xf numFmtId="166" fontId="25" fillId="0" borderId="21" applyFont="0"/>
    <xf numFmtId="2" fontId="53" fillId="0" borderId="0">
      <alignment horizontal="center" vertical="center" wrapText="1"/>
    </xf>
    <xf numFmtId="166" fontId="25" fillId="15" borderId="21">
      <alignment horizontal="left" vertical="center"/>
    </xf>
    <xf numFmtId="166" fontId="25" fillId="16" borderId="21" applyAlignment="0">
      <alignment horizontal="center" vertical="center"/>
    </xf>
    <xf numFmtId="166" fontId="52" fillId="0" borderId="0">
      <alignment horizontal="left"/>
    </xf>
    <xf numFmtId="166" fontId="1" fillId="0" borderId="0"/>
    <xf numFmtId="166" fontId="54" fillId="4" borderId="0">
      <alignment horizontal="center" vertical="center" wrapText="1"/>
    </xf>
    <xf numFmtId="166" fontId="52" fillId="0" borderId="0">
      <alignment vertical="center"/>
    </xf>
    <xf numFmtId="166" fontId="52" fillId="0" borderId="0">
      <alignment vertical="center"/>
    </xf>
    <xf numFmtId="9" fontId="8" fillId="0" borderId="0" applyFont="0" applyFill="0" applyBorder="0" applyAlignment="0" applyProtection="0"/>
    <xf numFmtId="166" fontId="55" fillId="17" borderId="2">
      <alignment horizontal="center" vertical="center" wrapText="1"/>
    </xf>
    <xf numFmtId="166" fontId="52" fillId="18" borderId="2">
      <alignment horizontal="center" vertical="center" wrapText="1"/>
    </xf>
    <xf numFmtId="166" fontId="56" fillId="0" borderId="0"/>
    <xf numFmtId="166" fontId="57" fillId="0" borderId="0" applyNumberFormat="0" applyFill="0" applyBorder="0" applyAlignment="0" applyProtection="0"/>
  </cellStyleXfs>
  <cellXfs count="362">
    <xf numFmtId="0" fontId="0" fillId="0" borderId="0" xfId="0"/>
    <xf numFmtId="0" fontId="1" fillId="0" borderId="0" xfId="0" applyFont="1"/>
    <xf numFmtId="0" fontId="1" fillId="0" borderId="0" xfId="1"/>
    <xf numFmtId="0" fontId="1" fillId="0" borderId="0" xfId="1" applyAlignment="1">
      <alignment horizontal="left"/>
    </xf>
    <xf numFmtId="0" fontId="11" fillId="0" borderId="0" xfId="1" applyFont="1"/>
    <xf numFmtId="0" fontId="9" fillId="6" borderId="1" xfId="5" applyFont="1" applyFill="1" applyBorder="1" applyAlignment="1">
      <alignment horizontal="left" vertical="top" wrapText="1"/>
    </xf>
    <xf numFmtId="0" fontId="1" fillId="0" borderId="1" xfId="0" applyFont="1" applyBorder="1" applyAlignment="1">
      <alignment horizontal="left" vertical="top" wrapText="1"/>
    </xf>
    <xf numFmtId="0" fontId="12" fillId="0" borderId="0" xfId="0" applyFont="1" applyAlignment="1">
      <alignment vertical="center"/>
    </xf>
    <xf numFmtId="0" fontId="13" fillId="0" borderId="0" xfId="0" applyFont="1"/>
    <xf numFmtId="0" fontId="13" fillId="0" borderId="0" xfId="0" applyFont="1" applyAlignment="1">
      <alignment horizontal="center" vertical="center"/>
    </xf>
    <xf numFmtId="0" fontId="14" fillId="6" borderId="0" xfId="0" applyFont="1" applyFill="1" applyAlignment="1">
      <alignment horizontal="left" indent="1"/>
    </xf>
    <xf numFmtId="0" fontId="15" fillId="0" borderId="0" xfId="0" applyFont="1" applyAlignment="1">
      <alignment horizontal="left" indent="1"/>
    </xf>
    <xf numFmtId="0" fontId="13" fillId="6" borderId="0" xfId="0" applyFont="1" applyFill="1"/>
    <xf numFmtId="0" fontId="13" fillId="0" borderId="0" xfId="0" applyFont="1" applyAlignment="1">
      <alignment horizontal="left" indent="1"/>
    </xf>
    <xf numFmtId="0" fontId="17" fillId="6" borderId="0" xfId="0" applyFont="1" applyFill="1" applyAlignment="1">
      <alignment horizontal="center"/>
    </xf>
    <xf numFmtId="0" fontId="13" fillId="0" borderId="0" xfId="1" applyFont="1" applyAlignment="1">
      <alignment horizontal="left"/>
    </xf>
    <xf numFmtId="0" fontId="13" fillId="0" borderId="0" xfId="1" applyFont="1"/>
    <xf numFmtId="0" fontId="20" fillId="0" borderId="0" xfId="0" applyFont="1"/>
    <xf numFmtId="0" fontId="13" fillId="3" borderId="0" xfId="1" applyFont="1" applyFill="1"/>
    <xf numFmtId="1" fontId="13" fillId="6" borderId="1" xfId="0" applyNumberFormat="1" applyFont="1" applyFill="1" applyBorder="1" applyAlignment="1">
      <alignment horizontal="left" vertical="top"/>
    </xf>
    <xf numFmtId="49" fontId="13" fillId="6" borderId="1" xfId="0" applyNumberFormat="1" applyFont="1" applyFill="1" applyBorder="1" applyAlignment="1">
      <alignment horizontal="left" vertical="top"/>
    </xf>
    <xf numFmtId="0" fontId="16" fillId="6" borderId="1" xfId="4" applyNumberFormat="1" applyFont="1" applyFill="1" applyBorder="1" applyAlignment="1" applyProtection="1">
      <alignment horizontal="left" vertical="top"/>
    </xf>
    <xf numFmtId="0" fontId="13" fillId="6" borderId="1" xfId="0" applyFont="1" applyFill="1" applyBorder="1" applyAlignment="1">
      <alignment horizontal="left" vertical="top"/>
    </xf>
    <xf numFmtId="0" fontId="5" fillId="0" borderId="0" xfId="0" applyFont="1" applyAlignment="1">
      <alignment horizontal="left" vertical="center"/>
    </xf>
    <xf numFmtId="0" fontId="1" fillId="0" borderId="0" xfId="6" applyAlignment="1">
      <alignment vertical="center" wrapText="1"/>
    </xf>
    <xf numFmtId="0" fontId="22" fillId="0" borderId="0" xfId="6" applyFont="1" applyAlignment="1">
      <alignment vertical="top"/>
    </xf>
    <xf numFmtId="0" fontId="23" fillId="0" borderId="0" xfId="6" applyFont="1" applyAlignment="1">
      <alignment vertical="top"/>
    </xf>
    <xf numFmtId="0" fontId="23" fillId="0" borderId="0" xfId="6" applyFont="1" applyAlignment="1">
      <alignment horizontal="left" vertical="top" wrapText="1"/>
    </xf>
    <xf numFmtId="0" fontId="1" fillId="0" borderId="0" xfId="6" applyAlignment="1">
      <alignment vertical="top" wrapText="1"/>
    </xf>
    <xf numFmtId="0" fontId="25" fillId="0" borderId="0" xfId="6" applyFont="1" applyAlignment="1">
      <alignment horizontal="left" vertical="center" wrapText="1"/>
    </xf>
    <xf numFmtId="0" fontId="27" fillId="0" borderId="0" xfId="6" applyFont="1" applyAlignment="1">
      <alignment vertical="center" wrapText="1"/>
    </xf>
    <xf numFmtId="0" fontId="27" fillId="0" borderId="0" xfId="6" applyFont="1" applyAlignment="1">
      <alignment horizontal="left" vertical="top" wrapText="1"/>
    </xf>
    <xf numFmtId="0" fontId="1" fillId="0" borderId="0" xfId="6" applyAlignment="1">
      <alignment horizontal="left" vertical="top" wrapText="1"/>
    </xf>
    <xf numFmtId="0" fontId="7" fillId="0" borderId="0" xfId="6" applyFont="1" applyAlignment="1">
      <alignment vertical="center" wrapText="1"/>
    </xf>
    <xf numFmtId="0" fontId="5" fillId="0" borderId="0" xfId="0" applyFont="1" applyAlignment="1">
      <alignment vertical="center"/>
    </xf>
    <xf numFmtId="0" fontId="1" fillId="0" borderId="6" xfId="6" applyBorder="1" applyAlignment="1">
      <alignment horizontal="left" vertical="top" wrapText="1"/>
    </xf>
    <xf numFmtId="0" fontId="26" fillId="0" borderId="6" xfId="6" applyFont="1" applyBorder="1" applyAlignment="1">
      <alignment horizontal="left" vertical="top" wrapText="1"/>
    </xf>
    <xf numFmtId="0" fontId="30" fillId="0" borderId="0" xfId="1" applyFont="1"/>
    <xf numFmtId="0" fontId="26" fillId="0" borderId="0" xfId="0" applyFont="1"/>
    <xf numFmtId="0" fontId="33" fillId="0" borderId="0" xfId="5" applyFont="1" applyAlignment="1">
      <alignment wrapText="1"/>
    </xf>
    <xf numFmtId="0" fontId="1" fillId="0" borderId="0" xfId="0" applyFont="1" applyAlignment="1">
      <alignment wrapText="1"/>
    </xf>
    <xf numFmtId="0" fontId="33" fillId="0" borderId="0" xfId="5" applyFont="1" applyAlignment="1">
      <alignment horizontal="left" wrapText="1"/>
    </xf>
    <xf numFmtId="0" fontId="34" fillId="0" borderId="0" xfId="0" applyFont="1"/>
    <xf numFmtId="0" fontId="25" fillId="0" borderId="0" xfId="0" applyFont="1"/>
    <xf numFmtId="0" fontId="26" fillId="6" borderId="0" xfId="0" applyFont="1" applyFill="1"/>
    <xf numFmtId="0" fontId="26" fillId="6" borderId="0" xfId="0" applyFont="1" applyFill="1" applyAlignment="1">
      <alignment vertical="top"/>
    </xf>
    <xf numFmtId="0" fontId="1" fillId="6" borderId="0" xfId="0" applyFont="1" applyFill="1"/>
    <xf numFmtId="0" fontId="6" fillId="0" borderId="0" xfId="0" applyFont="1" applyAlignment="1">
      <alignment horizontal="left" vertical="center"/>
    </xf>
    <xf numFmtId="0" fontId="36" fillId="0" borderId="0" xfId="0" applyFont="1"/>
    <xf numFmtId="0" fontId="36" fillId="3" borderId="0" xfId="0" applyFont="1" applyFill="1"/>
    <xf numFmtId="0" fontId="26" fillId="6" borderId="6" xfId="0" applyFont="1" applyFill="1" applyBorder="1"/>
    <xf numFmtId="0" fontId="26" fillId="6" borderId="6" xfId="0" applyFont="1" applyFill="1" applyBorder="1" applyAlignment="1">
      <alignment horizontal="center" wrapText="1"/>
    </xf>
    <xf numFmtId="0" fontId="1" fillId="6" borderId="6" xfId="5" applyFont="1" applyFill="1" applyBorder="1" applyAlignment="1">
      <alignment horizontal="left" vertical="top" wrapText="1"/>
    </xf>
    <xf numFmtId="0" fontId="1" fillId="9" borderId="6" xfId="0" quotePrefix="1" applyFont="1" applyFill="1" applyBorder="1" applyAlignment="1">
      <alignment horizontal="left" vertical="top" wrapText="1"/>
    </xf>
    <xf numFmtId="0" fontId="1" fillId="6" borderId="6" xfId="0" quotePrefix="1" applyFont="1" applyFill="1" applyBorder="1" applyAlignment="1">
      <alignment horizontal="left" vertical="top" wrapText="1"/>
    </xf>
    <xf numFmtId="0" fontId="26" fillId="6" borderId="6" xfId="0" applyFont="1" applyFill="1" applyBorder="1" applyAlignment="1">
      <alignment vertical="top" wrapText="1"/>
    </xf>
    <xf numFmtId="0" fontId="26" fillId="6" borderId="9" xfId="0" applyFont="1" applyFill="1" applyBorder="1" applyAlignment="1">
      <alignment horizontal="center" wrapText="1"/>
    </xf>
    <xf numFmtId="0" fontId="26" fillId="6" borderId="10" xfId="0" applyFont="1" applyFill="1" applyBorder="1" applyAlignment="1">
      <alignment horizontal="center" wrapText="1"/>
    </xf>
    <xf numFmtId="0" fontId="1" fillId="0" borderId="6" xfId="0" applyFont="1" applyBorder="1" applyAlignment="1">
      <alignment horizontal="left"/>
    </xf>
    <xf numFmtId="0" fontId="1" fillId="9" borderId="6" xfId="0" applyFont="1" applyFill="1" applyBorder="1" applyAlignment="1">
      <alignment horizontal="left" vertical="top" wrapText="1"/>
    </xf>
    <xf numFmtId="0" fontId="1" fillId="6" borderId="6" xfId="0" applyFont="1" applyFill="1" applyBorder="1" applyAlignment="1">
      <alignment horizontal="left" vertical="top" wrapText="1"/>
    </xf>
    <xf numFmtId="0" fontId="1" fillId="0" borderId="6" xfId="0" applyFont="1" applyBorder="1"/>
    <xf numFmtId="0" fontId="1" fillId="0" borderId="6" xfId="0" applyFont="1" applyBorder="1" applyAlignment="1">
      <alignment horizontal="left" vertical="top"/>
    </xf>
    <xf numFmtId="0" fontId="1" fillId="3" borderId="6" xfId="0" applyFont="1" applyFill="1" applyBorder="1" applyAlignment="1">
      <alignment horizontal="left" vertical="top"/>
    </xf>
    <xf numFmtId="0" fontId="1" fillId="0" borderId="8" xfId="0" applyFont="1" applyBorder="1"/>
    <xf numFmtId="0" fontId="26" fillId="6" borderId="0" xfId="0" applyFont="1" applyFill="1" applyAlignment="1">
      <alignment horizontal="center" wrapText="1"/>
    </xf>
    <xf numFmtId="0" fontId="37" fillId="10" borderId="6" xfId="5" applyFont="1" applyFill="1" applyBorder="1" applyAlignment="1">
      <alignment horizontal="center" vertical="top" wrapText="1"/>
    </xf>
    <xf numFmtId="0" fontId="3" fillId="11" borderId="6" xfId="5" applyFont="1" applyFill="1" applyBorder="1" applyAlignment="1">
      <alignment horizontal="left" vertical="center"/>
    </xf>
    <xf numFmtId="0" fontId="37" fillId="11" borderId="6" xfId="5" applyFont="1" applyFill="1" applyBorder="1" applyAlignment="1">
      <alignment horizontal="left" vertical="center"/>
    </xf>
    <xf numFmtId="0" fontId="37" fillId="10" borderId="6" xfId="0" applyFont="1" applyFill="1" applyBorder="1"/>
    <xf numFmtId="0" fontId="38" fillId="0" borderId="0" xfId="1" applyFont="1"/>
    <xf numFmtId="0" fontId="18" fillId="0" borderId="0" xfId="1" applyFont="1" applyAlignment="1">
      <alignment horizontal="right"/>
    </xf>
    <xf numFmtId="0" fontId="40" fillId="4" borderId="4" xfId="4" applyFont="1" applyFill="1" applyBorder="1" applyAlignment="1">
      <alignment horizontal="left" vertical="top" wrapText="1"/>
    </xf>
    <xf numFmtId="0" fontId="3" fillId="10" borderId="6" xfId="5" applyFont="1" applyFill="1" applyBorder="1" applyAlignment="1">
      <alignment horizontal="center" vertical="center" wrapText="1"/>
    </xf>
    <xf numFmtId="0" fontId="1" fillId="5" borderId="6" xfId="0" applyFont="1" applyFill="1" applyBorder="1" applyAlignment="1">
      <alignment horizontal="center" vertical="top" wrapText="1"/>
    </xf>
    <xf numFmtId="0" fontId="1" fillId="0" borderId="6" xfId="0" applyFont="1" applyBorder="1" applyAlignment="1">
      <alignment horizontal="center" vertical="top" wrapText="1"/>
    </xf>
    <xf numFmtId="0" fontId="26" fillId="6" borderId="6" xfId="0" applyFont="1" applyFill="1" applyBorder="1" applyAlignment="1">
      <alignment horizontal="left"/>
    </xf>
    <xf numFmtId="0" fontId="37" fillId="10" borderId="6" xfId="0" applyFont="1" applyFill="1" applyBorder="1" applyAlignment="1">
      <alignment horizontal="left"/>
    </xf>
    <xf numFmtId="0" fontId="1" fillId="6" borderId="0" xfId="0" applyFont="1" applyFill="1" applyAlignment="1">
      <alignment horizontal="left"/>
    </xf>
    <xf numFmtId="0" fontId="36" fillId="0" borderId="0" xfId="7" applyNumberFormat="1" applyFont="1" applyAlignment="1">
      <alignment horizontal="center" vertical="top"/>
    </xf>
    <xf numFmtId="166" fontId="36" fillId="0" borderId="0" xfId="7" applyFont="1" applyAlignment="1">
      <alignment vertical="top"/>
    </xf>
    <xf numFmtId="0" fontId="38" fillId="3" borderId="0" xfId="8" applyNumberFormat="1" applyFont="1" applyFill="1" applyAlignment="1">
      <alignment horizontal="right" vertical="top"/>
    </xf>
    <xf numFmtId="0" fontId="36" fillId="0" borderId="0" xfId="7" applyNumberFormat="1" applyFont="1" applyAlignment="1">
      <alignment vertical="top"/>
    </xf>
    <xf numFmtId="0" fontId="1" fillId="0" borderId="0" xfId="7" applyNumberFormat="1" applyFont="1" applyAlignment="1">
      <alignment horizontal="center" vertical="top"/>
    </xf>
    <xf numFmtId="166" fontId="1" fillId="0" borderId="0" xfId="7" applyFont="1" applyAlignment="1">
      <alignment vertical="top"/>
    </xf>
    <xf numFmtId="0" fontId="1" fillId="0" borderId="0" xfId="7" applyNumberFormat="1" applyFont="1" applyAlignment="1">
      <alignment horizontal="right" vertical="top"/>
    </xf>
    <xf numFmtId="0" fontId="1" fillId="0" borderId="0" xfId="7" applyNumberFormat="1" applyFont="1" applyAlignment="1">
      <alignment vertical="top"/>
    </xf>
    <xf numFmtId="0" fontId="6" fillId="0" borderId="0" xfId="7" applyNumberFormat="1" applyFont="1" applyAlignment="1">
      <alignment vertical="top"/>
    </xf>
    <xf numFmtId="166" fontId="36" fillId="0" borderId="0" xfId="7" applyFont="1" applyAlignment="1">
      <alignment vertical="top" wrapText="1"/>
    </xf>
    <xf numFmtId="0" fontId="36" fillId="0" borderId="0" xfId="7" applyNumberFormat="1" applyFont="1" applyAlignment="1">
      <alignment vertical="top" wrapText="1"/>
    </xf>
    <xf numFmtId="166" fontId="41" fillId="0" borderId="0" xfId="7" applyAlignment="1">
      <alignment vertical="top"/>
    </xf>
    <xf numFmtId="166" fontId="41" fillId="0" borderId="0" xfId="7" applyAlignment="1">
      <alignment vertical="top" wrapText="1"/>
    </xf>
    <xf numFmtId="0" fontId="41" fillId="0" borderId="0" xfId="7" applyNumberFormat="1" applyAlignment="1">
      <alignment vertical="top"/>
    </xf>
    <xf numFmtId="0" fontId="41" fillId="0" borderId="0" xfId="7" applyNumberFormat="1" applyAlignment="1">
      <alignment vertical="top" wrapText="1"/>
    </xf>
    <xf numFmtId="166" fontId="45" fillId="3" borderId="0" xfId="7" applyFont="1" applyFill="1" applyAlignment="1">
      <alignment vertical="top" wrapText="1"/>
    </xf>
    <xf numFmtId="0" fontId="45" fillId="3" borderId="0" xfId="7" applyNumberFormat="1" applyFont="1" applyFill="1" applyAlignment="1">
      <alignment vertical="top" wrapText="1"/>
    </xf>
    <xf numFmtId="166" fontId="46" fillId="0" borderId="0" xfId="7" applyFont="1" applyAlignment="1">
      <alignment vertical="top"/>
    </xf>
    <xf numFmtId="166" fontId="47" fillId="0" borderId="0" xfId="7" applyFont="1" applyAlignment="1">
      <alignment vertical="top"/>
    </xf>
    <xf numFmtId="0" fontId="47" fillId="0" borderId="0" xfId="7" applyNumberFormat="1" applyFont="1" applyAlignment="1">
      <alignment vertical="top"/>
    </xf>
    <xf numFmtId="0" fontId="3" fillId="2" borderId="6" xfId="7" applyNumberFormat="1" applyFont="1" applyFill="1" applyBorder="1" applyAlignment="1">
      <alignment horizontal="center" vertical="center" wrapText="1"/>
    </xf>
    <xf numFmtId="0" fontId="1" fillId="6" borderId="6" xfId="9" applyNumberFormat="1" applyFont="1" applyFill="1" applyBorder="1" applyAlignment="1">
      <alignment horizontal="left" vertical="top"/>
    </xf>
    <xf numFmtId="166" fontId="48" fillId="0" borderId="6" xfId="7" applyFont="1" applyBorder="1" applyAlignment="1">
      <alignment horizontal="left" vertical="top" wrapText="1"/>
    </xf>
    <xf numFmtId="166" fontId="48" fillId="0" borderId="11" xfId="7" applyFont="1" applyBorder="1" applyAlignment="1">
      <alignment horizontal="left" vertical="top" wrapText="1"/>
    </xf>
    <xf numFmtId="166" fontId="49" fillId="0" borderId="0" xfId="7" applyFont="1" applyAlignment="1">
      <alignment vertical="top"/>
    </xf>
    <xf numFmtId="0" fontId="48" fillId="0" borderId="6" xfId="7" applyNumberFormat="1" applyFont="1" applyBorder="1" applyAlignment="1">
      <alignment horizontal="center" vertical="top" wrapText="1"/>
    </xf>
    <xf numFmtId="166" fontId="50" fillId="0" borderId="0" xfId="7" applyFont="1" applyAlignment="1">
      <alignment vertical="center"/>
    </xf>
    <xf numFmtId="0" fontId="1" fillId="6" borderId="0" xfId="9" applyNumberFormat="1" applyFont="1" applyFill="1" applyAlignment="1">
      <alignment horizontal="left" vertical="top"/>
    </xf>
    <xf numFmtId="166" fontId="48" fillId="0" borderId="0" xfId="7" applyFont="1" applyAlignment="1">
      <alignment horizontal="left" vertical="top" wrapText="1"/>
    </xf>
    <xf numFmtId="0" fontId="48" fillId="0" borderId="0" xfId="7" applyNumberFormat="1" applyFont="1" applyAlignment="1">
      <alignment horizontal="center" vertical="top" wrapText="1"/>
    </xf>
    <xf numFmtId="0" fontId="51" fillId="0" borderId="6" xfId="7" applyNumberFormat="1" applyFont="1" applyBorder="1" applyAlignment="1">
      <alignment horizontal="left" vertical="top" wrapText="1"/>
    </xf>
    <xf numFmtId="166" fontId="51" fillId="0" borderId="0" xfId="7" applyFont="1" applyAlignment="1">
      <alignment horizontal="left" vertical="top" wrapText="1"/>
    </xf>
    <xf numFmtId="166" fontId="51" fillId="0" borderId="0" xfId="7" applyFont="1" applyAlignment="1">
      <alignment horizontal="justify" vertical="top" wrapText="1"/>
    </xf>
    <xf numFmtId="0" fontId="36" fillId="0" borderId="0" xfId="7" applyNumberFormat="1" applyFont="1" applyAlignment="1">
      <alignment horizontal="left" vertical="top"/>
    </xf>
    <xf numFmtId="166" fontId="36" fillId="0" borderId="0" xfId="7" applyFont="1" applyAlignment="1">
      <alignment horizontal="left" vertical="top"/>
    </xf>
    <xf numFmtId="0" fontId="47" fillId="13" borderId="6" xfId="7" applyNumberFormat="1" applyFont="1" applyFill="1" applyBorder="1" applyAlignment="1">
      <alignment horizontal="center" vertical="top" wrapText="1"/>
    </xf>
    <xf numFmtId="0" fontId="51" fillId="13" borderId="6" xfId="7" applyNumberFormat="1" applyFont="1" applyFill="1" applyBorder="1" applyAlignment="1">
      <alignment horizontal="center" vertical="top" wrapText="1"/>
    </xf>
    <xf numFmtId="0" fontId="1" fillId="6" borderId="6" xfId="9" applyNumberFormat="1" applyFont="1" applyFill="1" applyBorder="1" applyAlignment="1">
      <alignment horizontal="center" vertical="top"/>
    </xf>
    <xf numFmtId="165" fontId="52" fillId="0" borderId="0" xfId="8" applyNumberFormat="1" applyFont="1" applyAlignment="1">
      <alignment horizontal="left" vertical="top"/>
    </xf>
    <xf numFmtId="165" fontId="1" fillId="0" borderId="0" xfId="8" applyNumberFormat="1" applyAlignment="1">
      <alignment vertical="top"/>
    </xf>
    <xf numFmtId="10" fontId="58" fillId="0" borderId="0" xfId="7" applyNumberFormat="1" applyFont="1" applyAlignment="1">
      <alignment horizontal="center" vertical="top" wrapText="1"/>
    </xf>
    <xf numFmtId="0" fontId="59" fillId="0" borderId="0" xfId="7" applyNumberFormat="1" applyFont="1" applyAlignment="1">
      <alignment horizontal="center" vertical="top" wrapText="1"/>
    </xf>
    <xf numFmtId="0" fontId="60" fillId="6" borderId="6" xfId="9" applyNumberFormat="1" applyFont="1" applyFill="1" applyBorder="1" applyAlignment="1">
      <alignment horizontal="left" vertical="top"/>
    </xf>
    <xf numFmtId="166" fontId="61" fillId="0" borderId="6" xfId="7" applyFont="1" applyBorder="1" applyAlignment="1">
      <alignment horizontal="left" vertical="top" wrapText="1"/>
    </xf>
    <xf numFmtId="166" fontId="61" fillId="0" borderId="11" xfId="7" applyFont="1" applyBorder="1" applyAlignment="1">
      <alignment horizontal="left" vertical="top" wrapText="1"/>
    </xf>
    <xf numFmtId="0" fontId="62" fillId="0" borderId="0" xfId="7" applyNumberFormat="1" applyFont="1" applyAlignment="1">
      <alignment vertical="top"/>
    </xf>
    <xf numFmtId="166" fontId="62" fillId="0" borderId="0" xfId="7" applyFont="1" applyAlignment="1">
      <alignment vertical="top"/>
    </xf>
    <xf numFmtId="0" fontId="61" fillId="0" borderId="6" xfId="7" applyNumberFormat="1" applyFont="1" applyBorder="1" applyAlignment="1">
      <alignment horizontal="center" vertical="top" wrapText="1"/>
    </xf>
    <xf numFmtId="0" fontId="63" fillId="13" borderId="6" xfId="7" applyNumberFormat="1" applyFont="1" applyFill="1" applyBorder="1" applyAlignment="1">
      <alignment horizontal="center" vertical="top" wrapText="1"/>
    </xf>
    <xf numFmtId="0" fontId="46" fillId="13" borderId="6" xfId="7" applyNumberFormat="1" applyFont="1" applyFill="1" applyBorder="1" applyAlignment="1">
      <alignment horizontal="center" vertical="top" wrapText="1"/>
    </xf>
    <xf numFmtId="10" fontId="1" fillId="6" borderId="6" xfId="9" applyNumberFormat="1" applyFont="1" applyFill="1" applyBorder="1" applyAlignment="1">
      <alignment horizontal="center" vertical="top"/>
    </xf>
    <xf numFmtId="0" fontId="1" fillId="0" borderId="6" xfId="8" applyNumberFormat="1" applyBorder="1" applyAlignment="1">
      <alignment horizontal="left" vertical="top" wrapText="1" indent="1"/>
    </xf>
    <xf numFmtId="164" fontId="1" fillId="0" borderId="6" xfId="2" applyNumberFormat="1" applyFill="1" applyBorder="1" applyAlignment="1">
      <alignment horizontal="left" vertical="top" wrapText="1"/>
    </xf>
    <xf numFmtId="0" fontId="1" fillId="0" borderId="6" xfId="2" applyFill="1" applyBorder="1" applyAlignment="1">
      <alignment horizontal="left" vertical="top" wrapText="1"/>
    </xf>
    <xf numFmtId="166" fontId="1" fillId="0" borderId="6" xfId="8" applyBorder="1" applyAlignment="1">
      <alignment horizontal="left" vertical="top" wrapText="1"/>
    </xf>
    <xf numFmtId="0" fontId="3" fillId="19" borderId="4" xfId="0" applyFont="1" applyFill="1" applyBorder="1" applyAlignment="1">
      <alignment vertical="top"/>
    </xf>
    <xf numFmtId="0" fontId="66" fillId="6" borderId="0" xfId="0" applyFont="1" applyFill="1" applyAlignment="1">
      <alignment horizontal="center"/>
    </xf>
    <xf numFmtId="1" fontId="21" fillId="20" borderId="1" xfId="0" applyNumberFormat="1" applyFont="1" applyFill="1" applyBorder="1" applyAlignment="1">
      <alignment horizontal="center" vertical="center"/>
    </xf>
    <xf numFmtId="0" fontId="21" fillId="20" borderId="1" xfId="0" applyFont="1" applyFill="1" applyBorder="1" applyAlignment="1">
      <alignment horizontal="center" vertical="center"/>
    </xf>
    <xf numFmtId="0" fontId="24" fillId="21" borderId="6" xfId="6" applyFont="1" applyFill="1" applyBorder="1" applyAlignment="1">
      <alignment horizontal="center" vertical="center" wrapText="1"/>
    </xf>
    <xf numFmtId="0" fontId="32" fillId="21" borderId="6" xfId="5" applyFont="1" applyFill="1" applyBorder="1" applyAlignment="1">
      <alignment horizontal="left" vertical="center" wrapText="1"/>
    </xf>
    <xf numFmtId="0" fontId="3" fillId="19" borderId="6" xfId="5" applyFont="1" applyFill="1" applyBorder="1" applyAlignment="1">
      <alignment horizontal="left" vertical="top" wrapText="1"/>
    </xf>
    <xf numFmtId="0" fontId="32" fillId="19" borderId="6" xfId="5" applyFont="1" applyFill="1" applyBorder="1" applyAlignment="1">
      <alignment horizontal="left" vertical="center" wrapText="1"/>
    </xf>
    <xf numFmtId="0" fontId="3" fillId="22" borderId="6" xfId="5" applyFont="1" applyFill="1" applyBorder="1" applyAlignment="1">
      <alignment horizontal="left" vertical="center" wrapText="1"/>
    </xf>
    <xf numFmtId="0" fontId="3" fillId="22" borderId="6" xfId="5" applyFont="1" applyFill="1" applyBorder="1" applyAlignment="1">
      <alignment horizontal="center" vertical="center" wrapText="1"/>
    </xf>
    <xf numFmtId="0" fontId="3" fillId="22" borderId="11" xfId="5" applyFont="1" applyFill="1" applyBorder="1" applyAlignment="1">
      <alignment horizontal="center" vertical="center" wrapText="1"/>
    </xf>
    <xf numFmtId="0" fontId="13" fillId="0" borderId="0" xfId="1" applyFont="1" applyAlignment="1">
      <alignment horizontal="left" vertical="top" wrapText="1"/>
    </xf>
    <xf numFmtId="166" fontId="57" fillId="0" borderId="0" xfId="26" applyFill="1" applyBorder="1" applyAlignment="1">
      <alignment horizontal="left" vertical="top" wrapText="1"/>
    </xf>
    <xf numFmtId="0" fontId="1" fillId="3" borderId="0" xfId="1" applyFill="1"/>
    <xf numFmtId="0" fontId="1" fillId="23" borderId="24" xfId="1" applyFill="1" applyBorder="1" applyAlignment="1">
      <alignment vertical="center" wrapText="1"/>
    </xf>
    <xf numFmtId="0" fontId="1" fillId="0" borderId="25" xfId="3" applyBorder="1" applyAlignment="1">
      <alignment vertical="top" wrapText="1"/>
    </xf>
    <xf numFmtId="0" fontId="1" fillId="0" borderId="6" xfId="3" applyBorder="1" applyAlignment="1">
      <alignment vertical="top" wrapText="1"/>
    </xf>
    <xf numFmtId="0" fontId="38" fillId="0" borderId="0" xfId="1" applyFont="1" applyAlignment="1">
      <alignment horizontal="center" vertical="center"/>
    </xf>
    <xf numFmtId="0" fontId="31" fillId="0" borderId="0" xfId="1" applyFont="1" applyAlignment="1">
      <alignment horizontal="right" vertical="center"/>
    </xf>
    <xf numFmtId="0" fontId="31" fillId="0" borderId="0" xfId="1" applyFont="1" applyAlignment="1">
      <alignment horizontal="left" vertical="center"/>
    </xf>
    <xf numFmtId="0" fontId="38" fillId="0" borderId="0" xfId="1" applyFont="1" applyAlignment="1">
      <alignment horizontal="left" vertical="top"/>
    </xf>
    <xf numFmtId="0" fontId="5" fillId="0" borderId="0" xfId="0" applyFont="1" applyAlignment="1">
      <alignment horizontal="right" vertical="center"/>
    </xf>
    <xf numFmtId="0" fontId="5" fillId="0" borderId="0" xfId="0" applyFont="1" applyAlignment="1">
      <alignment horizontal="center" vertical="center"/>
    </xf>
    <xf numFmtId="166" fontId="44" fillId="0" borderId="0" xfId="7" applyFont="1" applyAlignment="1">
      <alignment horizontal="right" vertical="top"/>
    </xf>
    <xf numFmtId="166" fontId="30" fillId="3" borderId="0" xfId="7" applyFont="1" applyFill="1" applyAlignment="1">
      <alignment horizontal="left" vertical="top" wrapText="1"/>
    </xf>
    <xf numFmtId="166" fontId="3" fillId="2" borderId="11" xfId="7" applyFont="1" applyFill="1" applyBorder="1" applyAlignment="1">
      <alignment horizontal="center" vertical="center" wrapText="1"/>
    </xf>
    <xf numFmtId="166" fontId="3" fillId="2" borderId="6" xfId="7" applyFont="1" applyFill="1" applyBorder="1" applyAlignment="1">
      <alignment horizontal="center" vertical="center" wrapText="1"/>
    </xf>
    <xf numFmtId="166" fontId="46" fillId="0" borderId="6" xfId="7" applyFont="1" applyBorder="1" applyAlignment="1">
      <alignment horizontal="left" vertical="top" wrapText="1"/>
    </xf>
    <xf numFmtId="0" fontId="1" fillId="0" borderId="18" xfId="8" applyNumberFormat="1" applyBorder="1" applyAlignment="1">
      <alignment horizontal="left" vertical="top" wrapText="1" indent="1"/>
    </xf>
    <xf numFmtId="164" fontId="1" fillId="0" borderId="18" xfId="2" applyNumberFormat="1" applyFill="1" applyBorder="1" applyAlignment="1">
      <alignment horizontal="left" vertical="top" wrapText="1"/>
    </xf>
    <xf numFmtId="0" fontId="1" fillId="0" borderId="18" xfId="2" applyFill="1" applyBorder="1" applyAlignment="1">
      <alignment horizontal="left" vertical="top" wrapText="1"/>
    </xf>
    <xf numFmtId="0" fontId="1" fillId="0" borderId="18" xfId="3" applyBorder="1" applyAlignment="1">
      <alignment vertical="top" wrapText="1"/>
    </xf>
    <xf numFmtId="166" fontId="1" fillId="0" borderId="18" xfId="8" applyBorder="1" applyAlignment="1">
      <alignment horizontal="left" vertical="top" wrapText="1"/>
    </xf>
    <xf numFmtId="0" fontId="1" fillId="6" borderId="0" xfId="0" applyFont="1" applyFill="1" applyAlignment="1">
      <alignment vertical="top" wrapText="1"/>
    </xf>
    <xf numFmtId="0" fontId="1" fillId="6" borderId="0" xfId="5" applyFont="1" applyFill="1" applyAlignment="1">
      <alignment horizontal="left" vertical="top" wrapText="1"/>
    </xf>
    <xf numFmtId="0" fontId="1" fillId="9" borderId="11" xfId="0" quotePrefix="1" applyFont="1" applyFill="1" applyBorder="1" applyAlignment="1">
      <alignment horizontal="left" vertical="top" wrapText="1"/>
    </xf>
    <xf numFmtId="0" fontId="1" fillId="24" borderId="6" xfId="5" applyFont="1" applyFill="1" applyBorder="1" applyAlignment="1">
      <alignment horizontal="left" vertical="top" wrapText="1"/>
    </xf>
    <xf numFmtId="0" fontId="1" fillId="24" borderId="0" xfId="5" applyFont="1" applyFill="1" applyAlignment="1">
      <alignment horizontal="left" vertical="top" wrapText="1"/>
    </xf>
    <xf numFmtId="0" fontId="1" fillId="24" borderId="6" xfId="0" quotePrefix="1" applyFont="1" applyFill="1" applyBorder="1" applyAlignment="1">
      <alignment horizontal="left" vertical="top" wrapText="1"/>
    </xf>
    <xf numFmtId="0" fontId="26" fillId="24" borderId="6" xfId="0" applyFont="1" applyFill="1" applyBorder="1" applyAlignment="1">
      <alignment vertical="top" wrapText="1"/>
    </xf>
    <xf numFmtId="0" fontId="26" fillId="24" borderId="0" xfId="0" applyFont="1" applyFill="1" applyAlignment="1">
      <alignment vertical="top"/>
    </xf>
    <xf numFmtId="0" fontId="52" fillId="24" borderId="6" xfId="5" applyFont="1" applyFill="1" applyBorder="1" applyAlignment="1">
      <alignment horizontal="left" vertical="top" wrapText="1"/>
    </xf>
    <xf numFmtId="0" fontId="26" fillId="6" borderId="0" xfId="0" applyFont="1" applyFill="1" applyAlignment="1">
      <alignment vertical="top" wrapText="1"/>
    </xf>
    <xf numFmtId="0" fontId="1" fillId="0" borderId="6" xfId="5" applyFont="1" applyBorder="1" applyAlignment="1">
      <alignment horizontal="left" vertical="top" wrapText="1"/>
    </xf>
    <xf numFmtId="0" fontId="1" fillId="9" borderId="15" xfId="5" applyFont="1" applyFill="1" applyBorder="1" applyAlignment="1">
      <alignment horizontal="left" vertical="top" wrapText="1"/>
    </xf>
    <xf numFmtId="0" fontId="1" fillId="9" borderId="6" xfId="5" applyFont="1" applyFill="1" applyBorder="1" applyAlignment="1">
      <alignment horizontal="left" vertical="top" wrapText="1"/>
    </xf>
    <xf numFmtId="0" fontId="3" fillId="25" borderId="6" xfId="5" applyFont="1" applyFill="1" applyBorder="1" applyAlignment="1">
      <alignment horizontal="left" vertical="center"/>
    </xf>
    <xf numFmtId="0" fontId="52" fillId="25" borderId="15" xfId="5" applyFont="1" applyFill="1" applyBorder="1" applyAlignment="1">
      <alignment horizontal="left" vertical="center"/>
    </xf>
    <xf numFmtId="0" fontId="52" fillId="25" borderId="0" xfId="5" applyFont="1" applyFill="1" applyAlignment="1">
      <alignment horizontal="left" vertical="center"/>
    </xf>
    <xf numFmtId="0" fontId="52" fillId="25" borderId="11" xfId="5" applyFont="1" applyFill="1" applyBorder="1" applyAlignment="1">
      <alignment horizontal="left" vertical="center"/>
    </xf>
    <xf numFmtId="0" fontId="37" fillId="25" borderId="6" xfId="5" applyFont="1" applyFill="1" applyBorder="1" applyAlignment="1">
      <alignment horizontal="left" vertical="center"/>
    </xf>
    <xf numFmtId="0" fontId="26" fillId="26" borderId="0" xfId="0" applyFont="1" applyFill="1"/>
    <xf numFmtId="0" fontId="1" fillId="27" borderId="6" xfId="0" applyFont="1" applyFill="1" applyBorder="1" applyAlignment="1">
      <alignment horizontal="left" vertical="top"/>
    </xf>
    <xf numFmtId="0" fontId="1" fillId="26" borderId="6" xfId="5" applyFont="1" applyFill="1" applyBorder="1" applyAlignment="1">
      <alignment horizontal="left" vertical="top" wrapText="1"/>
    </xf>
    <xf numFmtId="0" fontId="1" fillId="26" borderId="6" xfId="0" quotePrefix="1" applyFont="1" applyFill="1" applyBorder="1" applyAlignment="1">
      <alignment horizontal="left" vertical="top" wrapText="1"/>
    </xf>
    <xf numFmtId="0" fontId="1" fillId="27" borderId="6" xfId="0" applyFont="1" applyFill="1" applyBorder="1"/>
    <xf numFmtId="0" fontId="36" fillId="27" borderId="0" xfId="0" applyFont="1" applyFill="1"/>
    <xf numFmtId="0" fontId="1" fillId="6" borderId="0" xfId="0" applyFont="1" applyFill="1" applyAlignment="1">
      <alignment wrapText="1"/>
    </xf>
    <xf numFmtId="0" fontId="37" fillId="26" borderId="6" xfId="0" applyFont="1" applyFill="1" applyBorder="1" applyAlignment="1">
      <alignment horizontal="left"/>
    </xf>
    <xf numFmtId="0" fontId="37" fillId="26" borderId="6" xfId="0" applyFont="1" applyFill="1" applyBorder="1"/>
    <xf numFmtId="0" fontId="37" fillId="26" borderId="6" xfId="5" applyFont="1" applyFill="1" applyBorder="1" applyAlignment="1">
      <alignment horizontal="center" vertical="top" wrapText="1"/>
    </xf>
    <xf numFmtId="0" fontId="1" fillId="6" borderId="15" xfId="5" applyFont="1" applyFill="1" applyBorder="1" applyAlignment="1">
      <alignment horizontal="left" vertical="top" wrapText="1"/>
    </xf>
    <xf numFmtId="0" fontId="3" fillId="25" borderId="16" xfId="5" applyFont="1" applyFill="1" applyBorder="1" applyAlignment="1">
      <alignment vertical="center"/>
    </xf>
    <xf numFmtId="0" fontId="3" fillId="25" borderId="11" xfId="5" applyFont="1" applyFill="1" applyBorder="1" applyAlignment="1">
      <alignment vertical="center"/>
    </xf>
    <xf numFmtId="0" fontId="52" fillId="25" borderId="15" xfId="5" applyFont="1" applyFill="1" applyBorder="1" applyAlignment="1">
      <alignment vertical="center"/>
    </xf>
    <xf numFmtId="0" fontId="1" fillId="28" borderId="6" xfId="0" applyFont="1" applyFill="1" applyBorder="1" applyAlignment="1">
      <alignment horizontal="left" vertical="top"/>
    </xf>
    <xf numFmtId="0" fontId="36" fillId="28" borderId="0" xfId="0" applyFont="1" applyFill="1"/>
    <xf numFmtId="0" fontId="52" fillId="26" borderId="6" xfId="5" applyFont="1" applyFill="1" applyBorder="1" applyAlignment="1">
      <alignment horizontal="left" vertical="top" wrapText="1"/>
    </xf>
    <xf numFmtId="0" fontId="0" fillId="3" borderId="0" xfId="0" applyFill="1" applyAlignment="1">
      <alignment wrapText="1"/>
    </xf>
    <xf numFmtId="0" fontId="58" fillId="6" borderId="6" xfId="5" applyFont="1" applyFill="1" applyBorder="1" applyAlignment="1">
      <alignment horizontal="left" vertical="top" wrapText="1"/>
    </xf>
    <xf numFmtId="0" fontId="1" fillId="6" borderId="18" xfId="5" applyFont="1" applyFill="1" applyBorder="1" applyAlignment="1">
      <alignment horizontal="left" vertical="top" wrapText="1"/>
    </xf>
    <xf numFmtId="0" fontId="1" fillId="6" borderId="18" xfId="0" quotePrefix="1" applyFont="1" applyFill="1" applyBorder="1" applyAlignment="1">
      <alignment horizontal="left" vertical="top" wrapText="1"/>
    </xf>
    <xf numFmtId="0" fontId="1" fillId="0" borderId="18" xfId="0" applyFont="1" applyBorder="1"/>
    <xf numFmtId="0" fontId="1" fillId="6" borderId="7" xfId="0" quotePrefix="1" applyFont="1" applyFill="1" applyBorder="1" applyAlignment="1">
      <alignment horizontal="left" vertical="top" wrapText="1"/>
    </xf>
    <xf numFmtId="0" fontId="1" fillId="6" borderId="7" xfId="5" applyFont="1" applyFill="1" applyBorder="1" applyAlignment="1">
      <alignment horizontal="left" vertical="top" wrapText="1"/>
    </xf>
    <xf numFmtId="0" fontId="1" fillId="0" borderId="7" xfId="0" applyFont="1" applyBorder="1"/>
    <xf numFmtId="0" fontId="1" fillId="6" borderId="29" xfId="0" applyFont="1" applyFill="1" applyBorder="1"/>
    <xf numFmtId="0" fontId="1" fillId="6" borderId="15" xfId="0" applyFont="1" applyFill="1" applyBorder="1" applyAlignment="1">
      <alignment vertical="top" wrapText="1"/>
    </xf>
    <xf numFmtId="0" fontId="1" fillId="6" borderId="28" xfId="0" quotePrefix="1" applyFont="1" applyFill="1" applyBorder="1" applyAlignment="1">
      <alignment vertical="top" wrapText="1"/>
    </xf>
    <xf numFmtId="0" fontId="1" fillId="6" borderId="30" xfId="0" applyFont="1" applyFill="1" applyBorder="1"/>
    <xf numFmtId="0" fontId="36" fillId="3" borderId="0" xfId="0" quotePrefix="1" applyFont="1" applyFill="1" applyAlignment="1">
      <alignment vertical="top" wrapText="1"/>
    </xf>
    <xf numFmtId="0" fontId="1" fillId="3" borderId="6" xfId="0" applyFont="1" applyFill="1" applyBorder="1"/>
    <xf numFmtId="0" fontId="1" fillId="9" borderId="18" xfId="0" quotePrefix="1" applyFont="1" applyFill="1" applyBorder="1" applyAlignment="1">
      <alignment horizontal="left" vertical="top" wrapText="1"/>
    </xf>
    <xf numFmtId="0" fontId="1" fillId="9" borderId="18" xfId="5" applyFont="1" applyFill="1" applyBorder="1" applyAlignment="1">
      <alignment horizontal="left" vertical="top" wrapText="1"/>
    </xf>
    <xf numFmtId="0" fontId="1" fillId="3" borderId="18" xfId="0" applyFont="1" applyFill="1" applyBorder="1"/>
    <xf numFmtId="0" fontId="52" fillId="24" borderId="18" xfId="5" applyFont="1" applyFill="1" applyBorder="1" applyAlignment="1">
      <alignment horizontal="left" vertical="top" wrapText="1"/>
    </xf>
    <xf numFmtId="0" fontId="1" fillId="24" borderId="18" xfId="0" quotePrefix="1" applyFont="1" applyFill="1" applyBorder="1" applyAlignment="1">
      <alignment horizontal="left" vertical="top" wrapText="1"/>
    </xf>
    <xf numFmtId="0" fontId="1" fillId="24" borderId="18" xfId="5" applyFont="1" applyFill="1" applyBorder="1" applyAlignment="1">
      <alignment horizontal="left" vertical="top" wrapText="1"/>
    </xf>
    <xf numFmtId="0" fontId="26" fillId="24" borderId="18" xfId="0" applyFont="1" applyFill="1" applyBorder="1" applyAlignment="1">
      <alignment vertical="top" wrapText="1"/>
    </xf>
    <xf numFmtId="0" fontId="3" fillId="11" borderId="7" xfId="5" applyFont="1" applyFill="1" applyBorder="1" applyAlignment="1">
      <alignment horizontal="left" vertical="center"/>
    </xf>
    <xf numFmtId="0" fontId="37" fillId="11" borderId="7" xfId="5" applyFont="1" applyFill="1" applyBorder="1" applyAlignment="1">
      <alignment horizontal="left" vertical="center"/>
    </xf>
    <xf numFmtId="0" fontId="1" fillId="6" borderId="29" xfId="5" applyFont="1" applyFill="1" applyBorder="1" applyAlignment="1">
      <alignment horizontal="left" vertical="top" wrapText="1"/>
    </xf>
    <xf numFmtId="0" fontId="1" fillId="9" borderId="29" xfId="5" applyFont="1" applyFill="1" applyBorder="1" applyAlignment="1">
      <alignment horizontal="left" vertical="top" wrapText="1"/>
    </xf>
    <xf numFmtId="0" fontId="1" fillId="9" borderId="29" xfId="0" quotePrefix="1" applyFont="1" applyFill="1" applyBorder="1" applyAlignment="1">
      <alignment horizontal="left" vertical="top" wrapText="1"/>
    </xf>
    <xf numFmtId="0" fontId="1" fillId="6" borderId="29" xfId="0" quotePrefix="1" applyFont="1" applyFill="1" applyBorder="1" applyAlignment="1">
      <alignment horizontal="left" vertical="top" wrapText="1"/>
    </xf>
    <xf numFmtId="0" fontId="26" fillId="6" borderId="29" xfId="0" applyFont="1" applyFill="1" applyBorder="1" applyAlignment="1">
      <alignment vertical="top" wrapText="1"/>
    </xf>
    <xf numFmtId="0" fontId="26" fillId="6" borderId="29" xfId="0" applyFont="1" applyFill="1" applyBorder="1" applyAlignment="1">
      <alignment vertical="top"/>
    </xf>
    <xf numFmtId="0" fontId="1" fillId="0" borderId="18" xfId="0" applyFont="1" applyBorder="1" applyAlignment="1">
      <alignment horizontal="left" vertical="top"/>
    </xf>
    <xf numFmtId="0" fontId="1" fillId="0" borderId="29" xfId="0" applyFont="1" applyBorder="1" applyAlignment="1">
      <alignment horizontal="left" vertical="top"/>
    </xf>
    <xf numFmtId="0" fontId="1" fillId="26" borderId="7" xfId="5" applyFont="1" applyFill="1" applyBorder="1" applyAlignment="1">
      <alignment horizontal="left" vertical="top" wrapText="1"/>
    </xf>
    <xf numFmtId="0" fontId="1" fillId="26" borderId="7" xfId="0" quotePrefix="1" applyFont="1" applyFill="1" applyBorder="1" applyAlignment="1">
      <alignment horizontal="left" vertical="top" wrapText="1"/>
    </xf>
    <xf numFmtId="0" fontId="1" fillId="6" borderId="29" xfId="0" applyFont="1" applyFill="1" applyBorder="1" applyAlignment="1">
      <alignment wrapText="1"/>
    </xf>
    <xf numFmtId="0" fontId="1" fillId="6" borderId="11" xfId="5" applyFont="1" applyFill="1" applyBorder="1" applyAlignment="1">
      <alignment horizontal="left" vertical="top" wrapText="1"/>
    </xf>
    <xf numFmtId="0" fontId="1" fillId="6" borderId="29" xfId="0" applyFont="1" applyFill="1" applyBorder="1" applyAlignment="1">
      <alignment horizontal="left" vertical="top"/>
    </xf>
    <xf numFmtId="0" fontId="36" fillId="30" borderId="0" xfId="0" applyFont="1" applyFill="1"/>
    <xf numFmtId="0" fontId="58" fillId="9" borderId="6" xfId="0" applyFont="1" applyFill="1" applyBorder="1" applyAlignment="1">
      <alignment horizontal="left" vertical="top" wrapText="1"/>
    </xf>
    <xf numFmtId="0" fontId="26" fillId="9" borderId="6" xfId="0" applyFont="1" applyFill="1" applyBorder="1" applyAlignment="1">
      <alignment vertical="top" wrapText="1"/>
    </xf>
    <xf numFmtId="0" fontId="26" fillId="9" borderId="0" xfId="0" applyFont="1" applyFill="1" applyAlignment="1">
      <alignment vertical="top"/>
    </xf>
    <xf numFmtId="0" fontId="1" fillId="0" borderId="29" xfId="0" applyFont="1" applyBorder="1"/>
    <xf numFmtId="0" fontId="36" fillId="0" borderId="29" xfId="0" applyFont="1" applyBorder="1"/>
    <xf numFmtId="0" fontId="1" fillId="28" borderId="29" xfId="0" applyFont="1" applyFill="1" applyBorder="1" applyAlignment="1">
      <alignment horizontal="left" vertical="top"/>
    </xf>
    <xf numFmtId="0" fontId="1" fillId="24" borderId="29" xfId="5" applyFont="1" applyFill="1" applyBorder="1" applyAlignment="1">
      <alignment horizontal="left" vertical="top" wrapText="1"/>
    </xf>
    <xf numFmtId="0" fontId="1" fillId="24" borderId="29" xfId="0" quotePrefix="1" applyFont="1" applyFill="1" applyBorder="1" applyAlignment="1">
      <alignment horizontal="left" vertical="top" wrapText="1"/>
    </xf>
    <xf numFmtId="0" fontId="1" fillId="28" borderId="29" xfId="0" applyFont="1" applyFill="1" applyBorder="1"/>
    <xf numFmtId="0" fontId="1" fillId="30" borderId="29" xfId="0" applyFont="1" applyFill="1" applyBorder="1" applyAlignment="1">
      <alignment horizontal="left" vertical="top"/>
    </xf>
    <xf numFmtId="0" fontId="1" fillId="29" borderId="29" xfId="5" applyFont="1" applyFill="1" applyBorder="1" applyAlignment="1">
      <alignment horizontal="left" vertical="top" wrapText="1"/>
    </xf>
    <xf numFmtId="0" fontId="1" fillId="29" borderId="29" xfId="0" quotePrefix="1" applyFont="1" applyFill="1" applyBorder="1" applyAlignment="1">
      <alignment horizontal="left" vertical="top" wrapText="1"/>
    </xf>
    <xf numFmtId="0" fontId="1" fillId="30" borderId="29" xfId="0" applyFont="1" applyFill="1" applyBorder="1"/>
    <xf numFmtId="0" fontId="3" fillId="11" borderId="18" xfId="5" applyFont="1" applyFill="1" applyBorder="1" applyAlignment="1">
      <alignment horizontal="left" vertical="center"/>
    </xf>
    <xf numFmtId="0" fontId="37" fillId="11" borderId="18" xfId="5" applyFont="1" applyFill="1" applyBorder="1" applyAlignment="1">
      <alignment horizontal="left" vertical="center"/>
    </xf>
    <xf numFmtId="0" fontId="1" fillId="31" borderId="29" xfId="5" applyFont="1" applyFill="1" applyBorder="1" applyAlignment="1">
      <alignment horizontal="left" vertical="center"/>
    </xf>
    <xf numFmtId="0" fontId="3" fillId="31" borderId="29" xfId="5" applyFont="1" applyFill="1" applyBorder="1" applyAlignment="1">
      <alignment horizontal="left" vertical="center"/>
    </xf>
    <xf numFmtId="0" fontId="37" fillId="31" borderId="29" xfId="5" applyFont="1" applyFill="1" applyBorder="1" applyAlignment="1">
      <alignment horizontal="left" vertical="center"/>
    </xf>
    <xf numFmtId="0" fontId="26" fillId="9" borderId="29" xfId="0" applyFont="1" applyFill="1" applyBorder="1"/>
    <xf numFmtId="0" fontId="52" fillId="29" borderId="29" xfId="5" applyFont="1" applyFill="1" applyBorder="1" applyAlignment="1">
      <alignment horizontal="left" vertical="top" wrapText="1"/>
    </xf>
    <xf numFmtId="0" fontId="52" fillId="24" borderId="29" xfId="5" applyFont="1" applyFill="1" applyBorder="1" applyAlignment="1">
      <alignment horizontal="left" vertical="top" wrapText="1"/>
    </xf>
    <xf numFmtId="0" fontId="1" fillId="9" borderId="0" xfId="0" applyFont="1" applyFill="1" applyAlignment="1">
      <alignment vertical="top" wrapText="1"/>
    </xf>
    <xf numFmtId="0" fontId="58" fillId="6" borderId="29" xfId="5" applyFont="1" applyFill="1" applyBorder="1" applyAlignment="1">
      <alignment horizontal="left" vertical="top" wrapText="1"/>
    </xf>
    <xf numFmtId="0" fontId="1" fillId="6" borderId="31" xfId="5" applyFont="1" applyFill="1" applyBorder="1" applyAlignment="1">
      <alignment horizontal="left" vertical="top" wrapText="1"/>
    </xf>
    <xf numFmtId="0" fontId="1" fillId="6" borderId="31" xfId="0" quotePrefix="1" applyFont="1" applyFill="1" applyBorder="1" applyAlignment="1">
      <alignment horizontal="left" vertical="top" wrapText="1"/>
    </xf>
    <xf numFmtId="0" fontId="1" fillId="0" borderId="31" xfId="0" applyFont="1" applyBorder="1"/>
    <xf numFmtId="0" fontId="36" fillId="0" borderId="31" xfId="0" applyFont="1" applyBorder="1"/>
    <xf numFmtId="0" fontId="1" fillId="0" borderId="31" xfId="0" applyFont="1" applyBorder="1" applyAlignment="1">
      <alignment horizontal="left" vertical="top"/>
    </xf>
    <xf numFmtId="0" fontId="1" fillId="0" borderId="20" xfId="0" applyFont="1" applyBorder="1" applyAlignment="1">
      <alignment horizontal="left" vertical="top"/>
    </xf>
    <xf numFmtId="0" fontId="1" fillId="6" borderId="20" xfId="5" applyFont="1" applyFill="1" applyBorder="1" applyAlignment="1">
      <alignment horizontal="left" vertical="top" wrapText="1"/>
    </xf>
    <xf numFmtId="0" fontId="1" fillId="6" borderId="20" xfId="0" quotePrefix="1" applyFont="1" applyFill="1" applyBorder="1" applyAlignment="1">
      <alignment horizontal="left" vertical="top" wrapText="1"/>
    </xf>
    <xf numFmtId="0" fontId="1" fillId="0" borderId="20" xfId="0" applyFont="1" applyBorder="1"/>
    <xf numFmtId="0" fontId="0" fillId="0" borderId="0" xfId="0" applyAlignment="1">
      <alignment horizontal="center"/>
    </xf>
    <xf numFmtId="0" fontId="0" fillId="0" borderId="2" xfId="0" applyBorder="1" applyAlignment="1">
      <alignment horizontal="left" vertical="center" wrapText="1"/>
    </xf>
    <xf numFmtId="0" fontId="0" fillId="0" borderId="0" xfId="0" applyAlignment="1">
      <alignment horizontal="left"/>
    </xf>
    <xf numFmtId="0" fontId="0" fillId="0" borderId="2" xfId="0" quotePrefix="1" applyBorder="1" applyAlignment="1">
      <alignment horizontal="left" vertical="center" wrapText="1"/>
    </xf>
    <xf numFmtId="0" fontId="67" fillId="30" borderId="2" xfId="0" applyFont="1" applyFill="1" applyBorder="1" applyAlignment="1">
      <alignment horizontal="center" vertical="center" wrapText="1"/>
    </xf>
    <xf numFmtId="0" fontId="67" fillId="0" borderId="2" xfId="0" applyFont="1" applyBorder="1" applyAlignment="1">
      <alignment horizontal="left" vertical="center" wrapText="1"/>
    </xf>
    <xf numFmtId="0" fontId="1" fillId="33" borderId="6" xfId="5" applyFont="1" applyFill="1" applyBorder="1" applyAlignment="1">
      <alignment horizontal="left" vertical="top" wrapText="1"/>
    </xf>
    <xf numFmtId="0" fontId="1" fillId="33" borderId="29" xfId="5" applyFont="1" applyFill="1" applyBorder="1" applyAlignment="1">
      <alignment horizontal="left" vertical="top" wrapText="1"/>
    </xf>
    <xf numFmtId="0" fontId="1" fillId="26" borderId="29" xfId="5" applyFont="1" applyFill="1" applyBorder="1" applyAlignment="1">
      <alignment horizontal="left" vertical="top" wrapText="1"/>
    </xf>
    <xf numFmtId="0" fontId="3" fillId="19" borderId="7" xfId="0" applyFont="1" applyFill="1" applyBorder="1" applyAlignment="1">
      <alignment horizontal="center" wrapText="1"/>
    </xf>
    <xf numFmtId="0" fontId="52" fillId="11" borderId="15" xfId="5" applyFont="1" applyFill="1" applyBorder="1" applyAlignment="1">
      <alignment horizontal="left" vertical="center"/>
    </xf>
    <xf numFmtId="0" fontId="52" fillId="11" borderId="16" xfId="5" applyFont="1" applyFill="1" applyBorder="1" applyAlignment="1">
      <alignment horizontal="left" vertical="center"/>
    </xf>
    <xf numFmtId="0" fontId="52" fillId="11" borderId="11" xfId="5" applyFont="1" applyFill="1" applyBorder="1" applyAlignment="1">
      <alignment horizontal="left" vertical="center"/>
    </xf>
    <xf numFmtId="0" fontId="5" fillId="0" borderId="0" xfId="0" applyFont="1" applyAlignment="1">
      <alignment horizontal="center" vertical="center"/>
    </xf>
    <xf numFmtId="0" fontId="6" fillId="0" borderId="0" xfId="0" applyFont="1" applyAlignment="1">
      <alignment horizontal="right" vertical="center"/>
    </xf>
    <xf numFmtId="0" fontId="1" fillId="0" borderId="6" xfId="5" applyFont="1" applyBorder="1" applyAlignment="1">
      <alignment horizontal="left" vertical="top" wrapText="1"/>
    </xf>
    <xf numFmtId="0" fontId="1" fillId="0" borderId="6" xfId="5" quotePrefix="1" applyFont="1" applyBorder="1" applyAlignment="1">
      <alignment horizontal="left" vertical="top" wrapText="1"/>
    </xf>
    <xf numFmtId="0" fontId="5" fillId="0" borderId="0" xfId="0" applyFont="1" applyAlignment="1">
      <alignment horizontal="right" vertical="center"/>
    </xf>
    <xf numFmtId="0" fontId="64" fillId="8" borderId="0" xfId="0" applyFont="1" applyFill="1" applyAlignment="1">
      <alignment horizontal="center" vertical="center"/>
    </xf>
    <xf numFmtId="165" fontId="1" fillId="0" borderId="6" xfId="5" applyNumberFormat="1" applyFont="1" applyBorder="1" applyAlignment="1">
      <alignment horizontal="left" vertical="top" wrapText="1"/>
    </xf>
    <xf numFmtId="0" fontId="3" fillId="11" borderId="16" xfId="5" applyFont="1" applyFill="1" applyBorder="1" applyAlignment="1">
      <alignment horizontal="left" vertical="center"/>
    </xf>
    <xf numFmtId="0" fontId="3" fillId="11" borderId="11" xfId="5" applyFont="1" applyFill="1" applyBorder="1" applyAlignment="1">
      <alignment horizontal="left" vertical="center"/>
    </xf>
    <xf numFmtId="0" fontId="3" fillId="11" borderId="15" xfId="5" applyFont="1" applyFill="1" applyBorder="1" applyAlignment="1">
      <alignment horizontal="center" vertical="center"/>
    </xf>
    <xf numFmtId="0" fontId="3" fillId="11" borderId="16" xfId="5" applyFont="1" applyFill="1" applyBorder="1" applyAlignment="1">
      <alignment horizontal="center" vertical="center"/>
    </xf>
    <xf numFmtId="0" fontId="3" fillId="11" borderId="11" xfId="5" applyFont="1" applyFill="1" applyBorder="1" applyAlignment="1">
      <alignment horizontal="center" vertical="center"/>
    </xf>
    <xf numFmtId="0" fontId="52" fillId="11" borderId="10" xfId="5" applyFont="1" applyFill="1" applyBorder="1" applyAlignment="1">
      <alignment horizontal="left" vertical="center"/>
    </xf>
    <xf numFmtId="0" fontId="52" fillId="11" borderId="17" xfId="5" applyFont="1" applyFill="1" applyBorder="1" applyAlignment="1">
      <alignment horizontal="left" vertical="center"/>
    </xf>
    <xf numFmtId="0" fontId="52" fillId="11" borderId="9" xfId="5" applyFont="1" applyFill="1" applyBorder="1" applyAlignment="1">
      <alignment horizontal="left" vertical="center"/>
    </xf>
    <xf numFmtId="0" fontId="52" fillId="25" borderId="15" xfId="5" applyFont="1" applyFill="1" applyBorder="1" applyAlignment="1">
      <alignment horizontal="left" vertical="center"/>
    </xf>
    <xf numFmtId="0" fontId="52" fillId="25" borderId="16" xfId="5" applyFont="1" applyFill="1" applyBorder="1" applyAlignment="1">
      <alignment horizontal="left" vertical="center"/>
    </xf>
    <xf numFmtId="0" fontId="52" fillId="25" borderId="11" xfId="5" applyFont="1" applyFill="1" applyBorder="1" applyAlignment="1">
      <alignment horizontal="left" vertical="center"/>
    </xf>
    <xf numFmtId="0" fontId="52" fillId="11" borderId="12" xfId="5" applyFont="1" applyFill="1" applyBorder="1" applyAlignment="1">
      <alignment horizontal="left" vertical="center"/>
    </xf>
    <xf numFmtId="0" fontId="52" fillId="11" borderId="13" xfId="5" applyFont="1" applyFill="1" applyBorder="1" applyAlignment="1">
      <alignment horizontal="left" vertical="center"/>
    </xf>
    <xf numFmtId="0" fontId="52" fillId="11" borderId="14" xfId="5" applyFont="1" applyFill="1" applyBorder="1" applyAlignment="1">
      <alignment horizontal="left" vertical="center"/>
    </xf>
    <xf numFmtId="0" fontId="2" fillId="21" borderId="22" xfId="1" applyFont="1" applyFill="1" applyBorder="1" applyAlignment="1">
      <alignment horizontal="left" vertical="top" wrapText="1"/>
    </xf>
    <xf numFmtId="0" fontId="2" fillId="21" borderId="23" xfId="1" applyFont="1" applyFill="1" applyBorder="1" applyAlignment="1">
      <alignment horizontal="left" vertical="top" wrapText="1"/>
    </xf>
    <xf numFmtId="0" fontId="0" fillId="0" borderId="26" xfId="0" applyBorder="1" applyAlignment="1">
      <alignment vertical="top"/>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2" fillId="2" borderId="3" xfId="1" applyFont="1" applyFill="1" applyBorder="1" applyAlignment="1">
      <alignment horizontal="left" vertical="center" wrapText="1"/>
    </xf>
    <xf numFmtId="0" fontId="1" fillId="7" borderId="1" xfId="1" applyFill="1" applyBorder="1" applyAlignment="1">
      <alignment horizontal="center" vertical="center" wrapText="1"/>
    </xf>
    <xf numFmtId="0" fontId="1" fillId="7" borderId="27" xfId="1" applyFill="1" applyBorder="1" applyAlignment="1">
      <alignment horizontal="center" vertical="center" wrapText="1"/>
    </xf>
    <xf numFmtId="0" fontId="13" fillId="0" borderId="1" xfId="1" applyFont="1" applyBorder="1" applyAlignment="1">
      <alignment horizontal="left" vertical="top" wrapText="1"/>
    </xf>
    <xf numFmtId="0" fontId="13" fillId="0" borderId="4" xfId="1" applyFont="1" applyBorder="1" applyAlignment="1">
      <alignment horizontal="left" vertical="top" wrapText="1"/>
    </xf>
    <xf numFmtId="0" fontId="3" fillId="19" borderId="4" xfId="0" applyFont="1" applyFill="1" applyBorder="1" applyAlignment="1">
      <alignment horizontal="center" vertical="top"/>
    </xf>
    <xf numFmtId="0" fontId="3" fillId="19" borderId="5" xfId="0" applyFont="1" applyFill="1" applyBorder="1" applyAlignment="1">
      <alignment horizontal="center" vertical="top"/>
    </xf>
    <xf numFmtId="0" fontId="3" fillId="19" borderId="3" xfId="0" applyFont="1" applyFill="1" applyBorder="1" applyAlignment="1">
      <alignment horizontal="center" vertical="top"/>
    </xf>
    <xf numFmtId="0" fontId="38" fillId="0" borderId="0" xfId="1" applyFont="1" applyAlignment="1">
      <alignment horizontal="center" vertical="center"/>
    </xf>
    <xf numFmtId="0" fontId="31" fillId="0" borderId="0" xfId="1" applyFont="1" applyAlignment="1">
      <alignment horizontal="right" vertical="center"/>
    </xf>
    <xf numFmtId="0" fontId="64" fillId="8" borderId="0" xfId="1" applyFont="1" applyFill="1" applyAlignment="1">
      <alignment horizontal="center"/>
    </xf>
    <xf numFmtId="0" fontId="31" fillId="0" borderId="0" xfId="1" applyFont="1" applyAlignment="1">
      <alignment horizontal="left" vertical="center"/>
    </xf>
    <xf numFmtId="0" fontId="1" fillId="6" borderId="4" xfId="5" applyFont="1" applyFill="1" applyBorder="1" applyAlignment="1">
      <alignment horizontal="left" vertical="top" wrapText="1"/>
    </xf>
    <xf numFmtId="0" fontId="1" fillId="6" borderId="5" xfId="5" applyFont="1" applyFill="1" applyBorder="1" applyAlignment="1">
      <alignment horizontal="left" vertical="top" wrapText="1"/>
    </xf>
    <xf numFmtId="0" fontId="1" fillId="6" borderId="3" xfId="5" applyFont="1" applyFill="1" applyBorder="1" applyAlignment="1">
      <alignment horizontal="left" vertical="top" wrapText="1"/>
    </xf>
    <xf numFmtId="0" fontId="38" fillId="0" borderId="0" xfId="1" applyFont="1" applyAlignment="1">
      <alignment horizontal="left" vertical="top" wrapText="1"/>
    </xf>
    <xf numFmtId="0" fontId="38" fillId="0" borderId="0" xfId="1" applyFont="1" applyAlignment="1">
      <alignment horizontal="left" vertical="top"/>
    </xf>
    <xf numFmtId="0" fontId="65" fillId="8" borderId="0" xfId="1" applyFont="1" applyFill="1" applyAlignment="1">
      <alignment horizontal="center" vertical="top"/>
    </xf>
    <xf numFmtId="0" fontId="39" fillId="0" borderId="0" xfId="6" applyFont="1" applyAlignment="1">
      <alignment horizontal="left" vertical="top" wrapText="1"/>
    </xf>
    <xf numFmtId="0" fontId="38" fillId="0" borderId="0" xfId="6" applyFont="1" applyAlignment="1">
      <alignment horizontal="left" vertical="top" wrapText="1"/>
    </xf>
    <xf numFmtId="0" fontId="64" fillId="8" borderId="0" xfId="0" applyFont="1" applyFill="1" applyAlignment="1">
      <alignment horizontal="center"/>
    </xf>
    <xf numFmtId="0" fontId="6" fillId="0" borderId="17" xfId="0" applyFont="1" applyBorder="1" applyAlignment="1">
      <alignment horizontal="right" vertical="center"/>
    </xf>
    <xf numFmtId="0" fontId="3" fillId="19" borderId="12" xfId="0" applyFont="1" applyFill="1" applyBorder="1" applyAlignment="1">
      <alignment horizontal="center" wrapText="1"/>
    </xf>
    <xf numFmtId="0" fontId="3" fillId="19" borderId="13" xfId="0" applyFont="1" applyFill="1" applyBorder="1" applyAlignment="1">
      <alignment horizontal="center" wrapText="1"/>
    </xf>
    <xf numFmtId="0" fontId="3" fillId="19" borderId="14" xfId="0" applyFont="1" applyFill="1" applyBorder="1" applyAlignment="1">
      <alignment horizontal="center" wrapText="1"/>
    </xf>
    <xf numFmtId="0" fontId="67" fillId="32" borderId="2" xfId="0" applyFont="1" applyFill="1" applyBorder="1" applyAlignment="1">
      <alignment horizontal="center" vertical="center" wrapText="1"/>
    </xf>
    <xf numFmtId="0" fontId="0" fillId="32" borderId="2" xfId="0" applyFill="1" applyBorder="1" applyAlignment="1">
      <alignment horizontal="center" vertical="center" wrapText="1"/>
    </xf>
    <xf numFmtId="0" fontId="3" fillId="2" borderId="12" xfId="7" applyNumberFormat="1" applyFont="1" applyFill="1" applyBorder="1" applyAlignment="1">
      <alignment horizontal="center" vertical="center" wrapText="1"/>
    </xf>
    <xf numFmtId="0" fontId="3" fillId="2" borderId="10" xfId="7" applyNumberFormat="1" applyFont="1" applyFill="1" applyBorder="1" applyAlignment="1">
      <alignment horizontal="center" vertical="center" wrapText="1"/>
    </xf>
    <xf numFmtId="166" fontId="30" fillId="3" borderId="0" xfId="7" applyFont="1" applyFill="1" applyAlignment="1">
      <alignment horizontal="left" vertical="top" wrapText="1"/>
    </xf>
    <xf numFmtId="0" fontId="3" fillId="2" borderId="14" xfId="7" applyNumberFormat="1" applyFont="1" applyFill="1" applyBorder="1" applyAlignment="1">
      <alignment horizontal="center" vertical="center" wrapText="1"/>
    </xf>
    <xf numFmtId="0" fontId="3" fillId="2" borderId="19" xfId="7" applyNumberFormat="1" applyFont="1" applyFill="1" applyBorder="1" applyAlignment="1">
      <alignment horizontal="center" vertical="center" wrapText="1"/>
    </xf>
    <xf numFmtId="166" fontId="3" fillId="2" borderId="18" xfId="7" applyFont="1" applyFill="1" applyBorder="1" applyAlignment="1">
      <alignment horizontal="center" vertical="center" wrapText="1"/>
    </xf>
    <xf numFmtId="166" fontId="3" fillId="2" borderId="20" xfId="7" applyFont="1" applyFill="1" applyBorder="1" applyAlignment="1">
      <alignment horizontal="center" vertical="center" wrapText="1"/>
    </xf>
    <xf numFmtId="166" fontId="3" fillId="2" borderId="15" xfId="7" applyFont="1" applyFill="1" applyBorder="1" applyAlignment="1">
      <alignment horizontal="center" vertical="center" wrapText="1"/>
    </xf>
    <xf numFmtId="166" fontId="3" fillId="2" borderId="16" xfId="7" applyFont="1" applyFill="1" applyBorder="1" applyAlignment="1">
      <alignment horizontal="center" vertical="center" wrapText="1"/>
    </xf>
    <xf numFmtId="166" fontId="3" fillId="2" borderId="11" xfId="7" applyFont="1" applyFill="1" applyBorder="1" applyAlignment="1">
      <alignment horizontal="center" vertical="center" wrapText="1"/>
    </xf>
    <xf numFmtId="0" fontId="3" fillId="2" borderId="18" xfId="7" applyNumberFormat="1" applyFont="1" applyFill="1" applyBorder="1" applyAlignment="1">
      <alignment horizontal="center" vertical="center" wrapText="1"/>
    </xf>
    <xf numFmtId="0" fontId="3" fillId="2" borderId="7" xfId="7" applyNumberFormat="1" applyFont="1" applyFill="1" applyBorder="1" applyAlignment="1">
      <alignment horizontal="center" vertical="center" wrapText="1"/>
    </xf>
    <xf numFmtId="166" fontId="46" fillId="0" borderId="6" xfId="7" applyFont="1" applyBorder="1" applyAlignment="1">
      <alignment horizontal="left" vertical="top" wrapText="1"/>
    </xf>
    <xf numFmtId="0" fontId="48" fillId="0" borderId="15" xfId="7" applyNumberFormat="1" applyFont="1" applyBorder="1" applyAlignment="1">
      <alignment horizontal="left" vertical="top" wrapText="1"/>
    </xf>
    <xf numFmtId="0" fontId="48" fillId="0" borderId="11" xfId="7" applyNumberFormat="1" applyFont="1" applyBorder="1" applyAlignment="1">
      <alignment horizontal="left" vertical="top" wrapText="1"/>
    </xf>
    <xf numFmtId="166" fontId="3" fillId="2" borderId="6" xfId="7" applyFont="1" applyFill="1" applyBorder="1" applyAlignment="1">
      <alignment horizontal="center" vertical="center" wrapText="1"/>
    </xf>
    <xf numFmtId="0" fontId="61" fillId="0" borderId="15" xfId="7" applyNumberFormat="1" applyFont="1" applyBorder="1" applyAlignment="1">
      <alignment horizontal="left" vertical="top" wrapText="1"/>
    </xf>
    <xf numFmtId="0" fontId="61" fillId="0" borderId="11" xfId="7" applyNumberFormat="1" applyFont="1" applyBorder="1" applyAlignment="1">
      <alignment horizontal="left" vertical="top" wrapText="1"/>
    </xf>
    <xf numFmtId="166" fontId="43" fillId="12" borderId="0" xfId="7" applyFont="1" applyFill="1" applyAlignment="1">
      <alignment horizontal="center" vertical="top"/>
    </xf>
    <xf numFmtId="166" fontId="44" fillId="0" borderId="0" xfId="7" applyFont="1" applyAlignment="1">
      <alignment horizontal="left" vertical="top"/>
    </xf>
    <xf numFmtId="166" fontId="44" fillId="0" borderId="0" xfId="7" applyFont="1" applyAlignment="1">
      <alignment horizontal="right" vertical="top"/>
    </xf>
    <xf numFmtId="166" fontId="3" fillId="2" borderId="8" xfId="7" applyFont="1" applyFill="1" applyBorder="1" applyAlignment="1">
      <alignment horizontal="center" vertical="center" wrapText="1"/>
    </xf>
    <xf numFmtId="166" fontId="3" fillId="2" borderId="0" xfId="7" applyFont="1" applyFill="1" applyAlignment="1">
      <alignment horizontal="center" vertical="center" wrapText="1"/>
    </xf>
    <xf numFmtId="0" fontId="1" fillId="31" borderId="29" xfId="5" applyFont="1" applyFill="1" applyBorder="1" applyAlignment="1">
      <alignment horizontal="left" vertical="top"/>
    </xf>
    <xf numFmtId="0" fontId="1" fillId="31" borderId="29" xfId="5" applyFont="1" applyFill="1" applyBorder="1" applyAlignment="1">
      <alignment horizontal="left" vertical="top" wrapText="1"/>
    </xf>
  </cellXfs>
  <cellStyles count="27">
    <cellStyle name="background" xfId="10" xr:uid="{00000000-0005-0000-0000-000000000000}"/>
    <cellStyle name="background 2" xfId="11" xr:uid="{00000000-0005-0000-0000-000001000000}"/>
    <cellStyle name="body_tyext" xfId="12" xr:uid="{00000000-0005-0000-0000-000002000000}"/>
    <cellStyle name="cell" xfId="13" xr:uid="{00000000-0005-0000-0000-000003000000}"/>
    <cellStyle name="document title" xfId="14" xr:uid="{00000000-0005-0000-0000-000004000000}"/>
    <cellStyle name="group" xfId="15" xr:uid="{00000000-0005-0000-0000-000005000000}"/>
    <cellStyle name="Header" xfId="16" xr:uid="{00000000-0005-0000-0000-000006000000}"/>
    <cellStyle name="Heading" xfId="17" xr:uid="{00000000-0005-0000-0000-000007000000}"/>
    <cellStyle name="Hyperlink" xfId="4" builtinId="8"/>
    <cellStyle name="Hyperlink 2" xfId="26" xr:uid="{00000000-0005-0000-0000-000009000000}"/>
    <cellStyle name="Normal" xfId="0" builtinId="0"/>
    <cellStyle name="Normal 2" xfId="1" xr:uid="{00000000-0005-0000-0000-00000B000000}"/>
    <cellStyle name="Normal 2 2" xfId="3" xr:uid="{00000000-0005-0000-0000-00000C000000}"/>
    <cellStyle name="Normal 2 3" xfId="8" xr:uid="{00000000-0005-0000-0000-00000D000000}"/>
    <cellStyle name="Normal 3" xfId="7" xr:uid="{00000000-0005-0000-0000-00000E000000}"/>
    <cellStyle name="Normal 4" xfId="9" xr:uid="{00000000-0005-0000-0000-00000F000000}"/>
    <cellStyle name="Normal 6" xfId="18" xr:uid="{00000000-0005-0000-0000-000010000000}"/>
    <cellStyle name="Normal_GUI - Checklist" xfId="6" xr:uid="{00000000-0005-0000-0000-000011000000}"/>
    <cellStyle name="Normal_Sheet1" xfId="5" xr:uid="{00000000-0005-0000-0000-000012000000}"/>
    <cellStyle name="page title" xfId="19" xr:uid="{00000000-0005-0000-0000-000013000000}"/>
    <cellStyle name="Paragrap title" xfId="20" xr:uid="{00000000-0005-0000-0000-000014000000}"/>
    <cellStyle name="Paragrap title 2" xfId="21" xr:uid="{00000000-0005-0000-0000-000015000000}"/>
    <cellStyle name="Percent 2" xfId="22" xr:uid="{00000000-0005-0000-0000-000016000000}"/>
    <cellStyle name="Table header" xfId="23" xr:uid="{00000000-0005-0000-0000-000017000000}"/>
    <cellStyle name="Table header 2" xfId="24" xr:uid="{00000000-0005-0000-0000-000018000000}"/>
    <cellStyle name="table_cell" xfId="2" xr:uid="{00000000-0005-0000-0000-000019000000}"/>
    <cellStyle name="標準_040802 債権ＤＢ" xfId="25" xr:uid="{00000000-0005-0000-0000-00001A000000}"/>
  </cellStyles>
  <dxfs count="16">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b/>
        <i val="0"/>
        <color theme="0"/>
      </font>
      <fill>
        <patternFill>
          <bgColor theme="6"/>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5" tint="0.79998168889431442"/>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4"/>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NashTech Table Style 1" defaultPivotStyle="PivotStyleLight16">
    <tableStyle name="NashTech Table Style 1" pivot="0" count="2" xr9:uid="{00000000-0011-0000-FFFF-FFFF00000000}">
      <tableStyleElement type="wholeTable" dxfId="15"/>
      <tableStyleElement type="headerRow" dxfId="14"/>
    </tableStyle>
    <tableStyle name="NashTech Table Style 2" pivot="0" count="3" xr9:uid="{00000000-0011-0000-FFFF-FFFF01000000}">
      <tableStyleElement type="wholeTable" dxfId="13"/>
      <tableStyleElement type="headerRow" dxfId="12"/>
      <tableStyleElement type="firstRowStripe" dxfId="11"/>
    </tableStyle>
    <tableStyle name="NashTech Table Style 4" pivot="0" count="3" xr9:uid="{00000000-0011-0000-FFFF-FFFF02000000}">
      <tableStyleElement type="wholeTable" dxfId="10"/>
      <tableStyleElement type="headerRow" dxfId="9"/>
      <tableStyleElement type="firstColumnStripe" dxfId="8"/>
    </tableStyle>
    <tableStyle name="Table Style 1" pivot="0" count="2" xr9:uid="{00000000-0011-0000-FFFF-FFFF03000000}">
      <tableStyleElement type="wholeTable" dxfId="7"/>
      <tableStyleElement type="headerRow" dxfId="6"/>
    </tableStyle>
  </tableStyles>
  <colors>
    <mruColors>
      <color rgb="FF6D829F"/>
      <color rgb="FFBFBFBF"/>
      <color rgb="FFF2F2F2"/>
      <color rgb="FF6D828B"/>
      <color rgb="FFCC23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171450</xdr:rowOff>
    </xdr:from>
    <xdr:to>
      <xdr:col>0</xdr:col>
      <xdr:colOff>857250</xdr:colOff>
      <xdr:row>3</xdr:row>
      <xdr:rowOff>57150</xdr:rowOff>
    </xdr:to>
    <xdr:pic>
      <xdr:nvPicPr>
        <xdr:cNvPr id="3" name="Picture 2" descr="image533567">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71450"/>
          <a:ext cx="7620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491148</xdr:colOff>
      <xdr:row>0</xdr:row>
      <xdr:rowOff>114300</xdr:rowOff>
    </xdr:from>
    <xdr:to>
      <xdr:col>15</xdr:col>
      <xdr:colOff>453510</xdr:colOff>
      <xdr:row>12</xdr:row>
      <xdr:rowOff>7620</xdr:rowOff>
    </xdr:to>
    <xdr:pic>
      <xdr:nvPicPr>
        <xdr:cNvPr id="3" name="Picture 2">
          <a:extLst>
            <a:ext uri="{FF2B5EF4-FFF2-40B4-BE49-F238E27FC236}">
              <a16:creationId xmlns:a16="http://schemas.microsoft.com/office/drawing/2014/main" id="{2FEBDB4C-6AFC-FA71-2988-C3477D7E2D1A}"/>
            </a:ext>
          </a:extLst>
        </xdr:cNvPr>
        <xdr:cNvPicPr>
          <a:picLocks noChangeAspect="1"/>
        </xdr:cNvPicPr>
      </xdr:nvPicPr>
      <xdr:blipFill>
        <a:blip xmlns:r="http://schemas.openxmlformats.org/officeDocument/2006/relationships" r:embed="rId1"/>
        <a:stretch>
          <a:fillRect/>
        </a:stretch>
      </xdr:blipFill>
      <xdr:spPr>
        <a:xfrm>
          <a:off x="8550763" y="114300"/>
          <a:ext cx="4827439" cy="209139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858520</xdr:colOff>
      <xdr:row>4</xdr:row>
      <xdr:rowOff>125095</xdr:rowOff>
    </xdr:to>
    <xdr:pic>
      <xdr:nvPicPr>
        <xdr:cNvPr id="3" name="Picture 2">
          <a:extLst>
            <a:ext uri="{FF2B5EF4-FFF2-40B4-BE49-F238E27FC236}">
              <a16:creationId xmlns:a16="http://schemas.microsoft.com/office/drawing/2014/main" id="{00000000-0008-0000-07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0"/>
          <a:ext cx="1125220" cy="112522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NewTheme">
  <a:themeElements>
    <a:clrScheme name="Branding">
      <a:dk1>
        <a:srgbClr val="323232"/>
      </a:dk1>
      <a:lt1>
        <a:srgbClr val="FFFFFF"/>
      </a:lt1>
      <a:dk2>
        <a:srgbClr val="691F79"/>
      </a:dk2>
      <a:lt2>
        <a:srgbClr val="F26E32"/>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6F717D"/>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89"/>
  <sheetViews>
    <sheetView showGridLines="0" topLeftCell="A42" zoomScaleNormal="100" workbookViewId="0">
      <selection activeCell="B8" sqref="B8:D8"/>
    </sheetView>
  </sheetViews>
  <sheetFormatPr defaultColWidth="9.109375" defaultRowHeight="13.2" outlineLevelRow="1"/>
  <cols>
    <col min="1" max="1" width="11.33203125" style="78" customWidth="1"/>
    <col min="2"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88"/>
      <c r="B1" s="288"/>
      <c r="C1" s="288"/>
      <c r="D1" s="288"/>
      <c r="E1" s="34"/>
      <c r="F1" s="34"/>
      <c r="G1" s="34"/>
      <c r="H1" s="34"/>
      <c r="I1" s="34"/>
      <c r="J1" s="34"/>
    </row>
    <row r="2" spans="1:24" s="1" customFormat="1" ht="31.5" customHeight="1">
      <c r="A2" s="289" t="s">
        <v>70</v>
      </c>
      <c r="B2" s="289"/>
      <c r="C2" s="289"/>
      <c r="D2" s="289"/>
      <c r="E2" s="284"/>
      <c r="F2" s="23"/>
      <c r="G2" s="23"/>
      <c r="H2" s="23"/>
      <c r="I2" s="23"/>
      <c r="J2" s="23"/>
    </row>
    <row r="3" spans="1:24" s="1" customFormat="1" ht="31.5" customHeight="1">
      <c r="A3" s="47"/>
      <c r="C3" s="285"/>
      <c r="D3" s="285"/>
      <c r="E3" s="284"/>
      <c r="F3" s="23"/>
      <c r="G3" s="23"/>
      <c r="H3" s="23"/>
      <c r="I3" s="23"/>
      <c r="J3" s="23"/>
    </row>
    <row r="4" spans="1:24" s="38" customFormat="1" ht="16.5" customHeight="1">
      <c r="A4" s="139" t="s">
        <v>66</v>
      </c>
      <c r="B4" s="286" t="s">
        <v>610</v>
      </c>
      <c r="C4" s="286"/>
      <c r="D4" s="286"/>
      <c r="E4" s="39"/>
      <c r="F4" s="39"/>
      <c r="G4" s="39"/>
      <c r="H4" s="40"/>
      <c r="I4" s="40"/>
      <c r="X4" s="38" t="s">
        <v>93</v>
      </c>
    </row>
    <row r="5" spans="1:24" s="38" customFormat="1" ht="144.75" customHeight="1">
      <c r="A5" s="139" t="s">
        <v>62</v>
      </c>
      <c r="B5" s="287"/>
      <c r="C5" s="286"/>
      <c r="D5" s="286"/>
      <c r="E5" s="39"/>
      <c r="F5" s="39"/>
      <c r="G5" s="39"/>
      <c r="H5" s="40"/>
      <c r="I5" s="40"/>
      <c r="X5" s="38" t="s">
        <v>95</v>
      </c>
    </row>
    <row r="6" spans="1:24" s="38" customFormat="1" ht="26.4">
      <c r="A6" s="139" t="s">
        <v>96</v>
      </c>
      <c r="B6" s="287"/>
      <c r="C6" s="286"/>
      <c r="D6" s="286"/>
      <c r="E6" s="39"/>
      <c r="F6" s="39"/>
      <c r="G6" s="39"/>
      <c r="H6" s="40"/>
      <c r="I6" s="40"/>
    </row>
    <row r="7" spans="1:24" s="38" customFormat="1">
      <c r="A7" s="139" t="s">
        <v>98</v>
      </c>
      <c r="B7" s="286" t="s">
        <v>600</v>
      </c>
      <c r="C7" s="286"/>
      <c r="D7" s="286"/>
      <c r="E7" s="39"/>
      <c r="F7" s="39"/>
      <c r="G7" s="39"/>
      <c r="H7" s="41"/>
      <c r="I7" s="40"/>
      <c r="X7" s="42"/>
    </row>
    <row r="8" spans="1:24" s="43" customFormat="1">
      <c r="A8" s="139" t="s">
        <v>100</v>
      </c>
      <c r="B8" s="290"/>
      <c r="C8" s="290"/>
      <c r="D8" s="290"/>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COUNTIF($F$20:$F$49641,"*Passed")</f>
        <v>0</v>
      </c>
      <c r="C11" s="75">
        <f>COUNTIF($G$20:$G$49641,"*Passed")</f>
        <v>0</v>
      </c>
      <c r="D11" s="75">
        <f>COUNTIF($H$20:$H$49641,"*Passed")</f>
        <v>0</v>
      </c>
    </row>
    <row r="12" spans="1:24" s="43" customFormat="1">
      <c r="A12" s="141" t="s">
        <v>43</v>
      </c>
      <c r="B12" s="75">
        <f>COUNTIF($F$20:$F$49361,"*Failed*")</f>
        <v>0</v>
      </c>
      <c r="C12" s="75">
        <f>COUNTIF($G$20:$G$49361,"*Failed*")</f>
        <v>0</v>
      </c>
      <c r="D12" s="75">
        <f>COUNTIF($H$20:$H$49361,"*Failed*")</f>
        <v>0</v>
      </c>
    </row>
    <row r="13" spans="1:24" s="43" customFormat="1">
      <c r="A13" s="141" t="s">
        <v>45</v>
      </c>
      <c r="B13" s="75">
        <f>COUNTIF($F$20:$F$49361,"*Not Run*")</f>
        <v>0</v>
      </c>
      <c r="C13" s="75">
        <f>COUNTIF($G$20:$G$49361,"*Not Run*")</f>
        <v>0</v>
      </c>
      <c r="D13" s="75">
        <f>COUNTIF($H$20:$H$49361,"*Not Run*")</f>
        <v>0</v>
      </c>
      <c r="E13" s="1"/>
      <c r="F13" s="1"/>
      <c r="G13" s="1"/>
      <c r="H13" s="1"/>
      <c r="I13" s="1"/>
    </row>
    <row r="14" spans="1:24" s="43" customFormat="1">
      <c r="A14" s="141" t="s">
        <v>103</v>
      </c>
      <c r="B14" s="75">
        <f>COUNTIF($F$20:$F$49361,"*NA*")</f>
        <v>0</v>
      </c>
      <c r="C14" s="75">
        <f>COUNTIF($G$20:$G$49361,"*NA*")</f>
        <v>0</v>
      </c>
      <c r="D14" s="75">
        <f>COUNTIF($H$20:$H$49361,"*NA*")</f>
        <v>0</v>
      </c>
      <c r="E14" s="1"/>
      <c r="F14" s="1"/>
      <c r="G14" s="1"/>
      <c r="H14" s="1"/>
      <c r="I14" s="1"/>
    </row>
    <row r="15" spans="1:24" s="43" customFormat="1" ht="39.6">
      <c r="A15" s="141" t="s">
        <v>104</v>
      </c>
      <c r="B15" s="75">
        <f>COUNTIF($F$20:$F$49361,"*Passed in previous build*")</f>
        <v>0</v>
      </c>
      <c r="C15" s="75">
        <f>COUNTIF($G$20:$G$49361,"*Passed in previous build*")</f>
        <v>0</v>
      </c>
      <c r="D15" s="75">
        <f>COUNTIF($H$20:$H$49361,"*Passed in previous build*")</f>
        <v>0</v>
      </c>
      <c r="E15" s="1"/>
      <c r="F15" s="1"/>
      <c r="G15" s="1"/>
      <c r="H15" s="1"/>
      <c r="I15" s="1"/>
    </row>
    <row r="16" spans="1:24" s="44" customFormat="1" ht="15" customHeight="1">
      <c r="A16" s="76"/>
      <c r="B16" s="50"/>
      <c r="C16" s="50"/>
      <c r="D16" s="51"/>
      <c r="E16" s="56"/>
      <c r="F16" s="280" t="s">
        <v>101</v>
      </c>
      <c r="G16" s="280"/>
      <c r="H16" s="280"/>
      <c r="I16" s="57"/>
    </row>
    <row r="17" spans="1:9 16384:16384" s="44" customFormat="1" ht="39.6">
      <c r="A17" s="142" t="s">
        <v>105</v>
      </c>
      <c r="B17" s="143" t="s">
        <v>106</v>
      </c>
      <c r="C17" s="143" t="s">
        <v>107</v>
      </c>
      <c r="D17" s="143" t="s">
        <v>108</v>
      </c>
      <c r="E17" s="143" t="s">
        <v>109</v>
      </c>
      <c r="F17" s="143" t="s">
        <v>110</v>
      </c>
      <c r="G17" s="143" t="s">
        <v>111</v>
      </c>
      <c r="H17" s="143" t="s">
        <v>112</v>
      </c>
      <c r="I17" s="143" t="s">
        <v>113</v>
      </c>
    </row>
    <row r="18" spans="1:9 16384:16384" s="174" customFormat="1">
      <c r="A18" s="170"/>
      <c r="B18" s="175" t="s">
        <v>472</v>
      </c>
      <c r="C18" s="171"/>
      <c r="D18" s="172"/>
      <c r="E18" s="172"/>
      <c r="F18" s="170"/>
      <c r="G18" s="170"/>
      <c r="H18" s="170"/>
      <c r="I18" s="173"/>
    </row>
    <row r="19" spans="1:9 16384:16384" s="45" customFormat="1" outlineLevel="1">
      <c r="A19" s="52"/>
      <c r="B19" s="178" t="s">
        <v>602</v>
      </c>
      <c r="C19" s="168" t="s">
        <v>506</v>
      </c>
      <c r="D19" s="169"/>
      <c r="E19" s="54"/>
      <c r="F19" s="52"/>
      <c r="G19" s="52"/>
      <c r="H19" s="52"/>
      <c r="I19" s="55"/>
    </row>
    <row r="20" spans="1:9 16384:16384" s="44" customFormat="1" ht="15.75" customHeight="1">
      <c r="A20" s="67"/>
      <c r="B20" s="281" t="s">
        <v>418</v>
      </c>
      <c r="C20" s="282"/>
      <c r="D20" s="283"/>
      <c r="E20" s="67"/>
      <c r="F20" s="68"/>
      <c r="G20" s="68"/>
      <c r="H20" s="68"/>
      <c r="I20" s="67"/>
    </row>
    <row r="21" spans="1:9 16384:16384" s="45" customFormat="1" ht="66" outlineLevel="1">
      <c r="A21" s="52">
        <v>1</v>
      </c>
      <c r="B21" s="52" t="s">
        <v>439</v>
      </c>
      <c r="C21" s="179" t="s">
        <v>603</v>
      </c>
      <c r="D21" s="53" t="s">
        <v>452</v>
      </c>
      <c r="E21" s="54"/>
      <c r="F21" s="52"/>
      <c r="G21" s="52"/>
      <c r="H21" s="52"/>
      <c r="I21" s="55"/>
    </row>
    <row r="22" spans="1:9 16384:16384" s="45" customFormat="1" ht="52.8" outlineLevel="1">
      <c r="A22" s="62">
        <v>2</v>
      </c>
      <c r="B22" s="52" t="s">
        <v>438</v>
      </c>
      <c r="C22" s="167" t="s">
        <v>508</v>
      </c>
      <c r="D22" s="59" t="s">
        <v>452</v>
      </c>
      <c r="E22" s="54" t="s">
        <v>459</v>
      </c>
      <c r="F22" s="52"/>
      <c r="G22" s="52"/>
      <c r="H22" s="52"/>
      <c r="I22" s="55"/>
    </row>
    <row r="23" spans="1:9 16384:16384" s="45" customFormat="1" ht="52.8" outlineLevel="1">
      <c r="A23" s="62">
        <f ca="1">IF(OFFSET(A23,-1,0) ="",OFFSET(A23,-2,0)+1,OFFSET(A23,-1,0)+1 )</f>
        <v>3</v>
      </c>
      <c r="B23" s="52" t="s">
        <v>433</v>
      </c>
      <c r="C23" s="52" t="s">
        <v>509</v>
      </c>
      <c r="D23" s="60" t="s">
        <v>453</v>
      </c>
      <c r="E23" s="54"/>
      <c r="F23" s="52"/>
      <c r="G23" s="52"/>
      <c r="H23" s="52"/>
      <c r="I23" s="55"/>
    </row>
    <row r="24" spans="1:9 16384:16384" s="48" customFormat="1" ht="66" outlineLevel="1">
      <c r="A24" s="62">
        <f ca="1">IF(OFFSET(A24,-1,0) ="",OFFSET(A24,-2,0)+1,OFFSET(A24,-1,0)+1 )</f>
        <v>4</v>
      </c>
      <c r="B24" s="52" t="s">
        <v>434</v>
      </c>
      <c r="C24" s="52" t="s">
        <v>510</v>
      </c>
      <c r="D24" s="54" t="s">
        <v>454</v>
      </c>
      <c r="E24" s="54"/>
      <c r="F24" s="52"/>
      <c r="G24" s="52"/>
      <c r="H24" s="52"/>
      <c r="I24" s="61"/>
    </row>
    <row r="25" spans="1:9 16384:16384" s="48" customFormat="1" ht="63" customHeight="1" outlineLevel="1">
      <c r="A25" s="62">
        <f t="shared" ref="A25:A31" ca="1" si="0">IF(OFFSET(A25,-1,0) ="",OFFSET(A25,-2,0)+1,OFFSET(A25,-1,0)+1 )</f>
        <v>5</v>
      </c>
      <c r="B25" s="52" t="s">
        <v>435</v>
      </c>
      <c r="C25" s="52" t="s">
        <v>511</v>
      </c>
      <c r="D25" s="54" t="s">
        <v>454</v>
      </c>
      <c r="E25" s="54"/>
      <c r="F25" s="52"/>
      <c r="G25" s="52"/>
      <c r="H25" s="52"/>
      <c r="I25" s="61"/>
    </row>
    <row r="26" spans="1:9 16384:16384" s="48" customFormat="1" ht="66" outlineLevel="1">
      <c r="A26" s="62">
        <f ca="1">IF(OFFSET(A26,-1,0) ="",OFFSET(A26,-2,0)+1,OFFSET(A26,-1,0)+1 )</f>
        <v>6</v>
      </c>
      <c r="B26" s="52" t="s">
        <v>436</v>
      </c>
      <c r="C26" s="52" t="s">
        <v>512</v>
      </c>
      <c r="D26" s="60" t="s">
        <v>455</v>
      </c>
      <c r="E26" s="54"/>
      <c r="F26" s="52"/>
      <c r="G26" s="52"/>
      <c r="H26" s="52"/>
      <c r="I26" s="61"/>
    </row>
    <row r="27" spans="1:9 16384:16384" s="48" customFormat="1" ht="66" outlineLevel="1">
      <c r="A27" s="62">
        <f t="shared" ca="1" si="0"/>
        <v>7</v>
      </c>
      <c r="B27" s="52" t="s">
        <v>437</v>
      </c>
      <c r="C27" s="52" t="s">
        <v>513</v>
      </c>
      <c r="D27" s="54" t="s">
        <v>455</v>
      </c>
      <c r="E27" s="54"/>
      <c r="F27" s="52"/>
      <c r="G27" s="52"/>
      <c r="H27" s="52"/>
      <c r="I27" s="61"/>
    </row>
    <row r="28" spans="1:9 16384:16384" s="48" customFormat="1" ht="66" outlineLevel="1">
      <c r="A28" s="62">
        <f t="shared" ca="1" si="0"/>
        <v>8</v>
      </c>
      <c r="B28" s="52" t="s">
        <v>440</v>
      </c>
      <c r="C28" s="52" t="s">
        <v>514</v>
      </c>
      <c r="D28" s="54" t="s">
        <v>455</v>
      </c>
      <c r="E28" s="54"/>
      <c r="F28" s="52"/>
      <c r="G28" s="52"/>
      <c r="H28" s="52"/>
      <c r="I28" s="61"/>
    </row>
    <row r="29" spans="1:9 16384:16384" s="48" customFormat="1" ht="66" outlineLevel="1">
      <c r="A29" s="62">
        <f t="shared" ca="1" si="0"/>
        <v>9</v>
      </c>
      <c r="B29" s="52" t="s">
        <v>441</v>
      </c>
      <c r="C29" s="52" t="s">
        <v>515</v>
      </c>
      <c r="D29" s="54" t="s">
        <v>456</v>
      </c>
      <c r="E29" s="54"/>
      <c r="F29" s="52"/>
      <c r="G29" s="52"/>
      <c r="H29" s="52"/>
      <c r="I29" s="61"/>
      <c r="XFD29" s="48">
        <f ca="1">SUM(A29:XFC29)</f>
        <v>9</v>
      </c>
    </row>
    <row r="30" spans="1:9 16384:16384" s="48" customFormat="1" ht="66" outlineLevel="1">
      <c r="A30" s="62">
        <f t="shared" ca="1" si="0"/>
        <v>10</v>
      </c>
      <c r="B30" s="52" t="s">
        <v>442</v>
      </c>
      <c r="C30" s="52" t="s">
        <v>516</v>
      </c>
      <c r="D30" s="54" t="s">
        <v>456</v>
      </c>
      <c r="E30" s="54"/>
      <c r="F30" s="52"/>
      <c r="G30" s="52"/>
      <c r="H30" s="52"/>
      <c r="I30" s="61"/>
    </row>
    <row r="31" spans="1:9 16384:16384" s="48" customFormat="1" ht="39.6" outlineLevel="1">
      <c r="A31" s="62">
        <f t="shared" ca="1" si="0"/>
        <v>11</v>
      </c>
      <c r="B31" s="52" t="s">
        <v>457</v>
      </c>
      <c r="C31" s="52" t="s">
        <v>458</v>
      </c>
      <c r="D31" s="53" t="s">
        <v>604</v>
      </c>
      <c r="E31" s="54"/>
      <c r="F31" s="52"/>
      <c r="G31" s="52"/>
      <c r="H31" s="52"/>
      <c r="I31" s="61"/>
    </row>
    <row r="32" spans="1:9 16384:16384" s="48" customFormat="1" ht="13.8">
      <c r="A32" s="77"/>
      <c r="B32" s="281" t="s">
        <v>419</v>
      </c>
      <c r="C32" s="282"/>
      <c r="D32" s="283"/>
      <c r="E32" s="69"/>
      <c r="F32" s="66"/>
      <c r="G32" s="66"/>
      <c r="H32" s="66"/>
      <c r="I32" s="69"/>
    </row>
    <row r="33" spans="1:9" s="48" customFormat="1" ht="66" outlineLevel="1">
      <c r="A33" s="62">
        <f t="shared" ref="A33:A42" ca="1" si="1">IF(OFFSET(A33,-1,0) ="",OFFSET(A33,-2,0)+1,OFFSET(A33,-1,0)+1 )</f>
        <v>12</v>
      </c>
      <c r="B33" s="52" t="s">
        <v>420</v>
      </c>
      <c r="C33" s="52" t="s">
        <v>507</v>
      </c>
      <c r="D33" s="53" t="s">
        <v>460</v>
      </c>
      <c r="E33" s="54"/>
      <c r="F33" s="52"/>
      <c r="G33" s="52"/>
      <c r="H33" s="52"/>
      <c r="I33" s="62"/>
    </row>
    <row r="34" spans="1:9" s="48" customFormat="1" ht="76.95" customHeight="1" outlineLevel="1">
      <c r="A34" s="62">
        <f t="shared" ca="1" si="1"/>
        <v>13</v>
      </c>
      <c r="B34" s="52" t="s">
        <v>421</v>
      </c>
      <c r="C34" s="167" t="s">
        <v>517</v>
      </c>
      <c r="D34" s="59" t="s">
        <v>461</v>
      </c>
      <c r="E34" s="54"/>
      <c r="F34" s="52"/>
      <c r="G34" s="52"/>
      <c r="H34" s="52"/>
      <c r="I34" s="62"/>
    </row>
    <row r="35" spans="1:9" s="48" customFormat="1" ht="52.8" outlineLevel="1">
      <c r="A35" s="62">
        <f t="shared" ca="1" si="1"/>
        <v>14</v>
      </c>
      <c r="B35" s="52" t="s">
        <v>443</v>
      </c>
      <c r="C35" s="52" t="s">
        <v>518</v>
      </c>
      <c r="D35" s="60" t="s">
        <v>462</v>
      </c>
      <c r="E35" s="54"/>
      <c r="F35" s="52"/>
      <c r="G35" s="52"/>
      <c r="H35" s="52"/>
      <c r="I35" s="62"/>
    </row>
    <row r="36" spans="1:9" s="48" customFormat="1" ht="66" outlineLevel="1">
      <c r="A36" s="62">
        <v>14</v>
      </c>
      <c r="B36" s="52" t="s">
        <v>444</v>
      </c>
      <c r="C36" s="52" t="s">
        <v>519</v>
      </c>
      <c r="D36" s="54" t="s">
        <v>463</v>
      </c>
      <c r="E36" s="54"/>
      <c r="F36" s="52"/>
      <c r="G36" s="52"/>
      <c r="H36" s="52"/>
      <c r="I36" s="62"/>
    </row>
    <row r="37" spans="1:9" s="48" customFormat="1" ht="69.599999999999994" customHeight="1" outlineLevel="1">
      <c r="A37" s="62">
        <v>15</v>
      </c>
      <c r="B37" s="52" t="s">
        <v>445</v>
      </c>
      <c r="C37" s="52" t="s">
        <v>511</v>
      </c>
      <c r="D37" s="54" t="s">
        <v>463</v>
      </c>
      <c r="E37" s="54"/>
      <c r="F37" s="52"/>
      <c r="G37" s="52"/>
      <c r="H37" s="52"/>
      <c r="I37" s="62"/>
    </row>
    <row r="38" spans="1:9" s="48" customFormat="1" ht="66" outlineLevel="1">
      <c r="A38" s="62">
        <v>16</v>
      </c>
      <c r="B38" s="52" t="s">
        <v>446</v>
      </c>
      <c r="C38" s="52" t="s">
        <v>512</v>
      </c>
      <c r="D38" s="60" t="s">
        <v>464</v>
      </c>
      <c r="E38" s="54"/>
      <c r="F38" s="52"/>
      <c r="G38" s="52"/>
      <c r="H38" s="52"/>
      <c r="I38" s="62"/>
    </row>
    <row r="39" spans="1:9" s="48" customFormat="1" ht="66" outlineLevel="1">
      <c r="A39" s="62">
        <v>17</v>
      </c>
      <c r="B39" s="52" t="s">
        <v>447</v>
      </c>
      <c r="C39" s="52" t="s">
        <v>513</v>
      </c>
      <c r="D39" s="54" t="s">
        <v>464</v>
      </c>
      <c r="E39" s="54"/>
      <c r="F39" s="52"/>
      <c r="G39" s="52"/>
      <c r="H39" s="52"/>
      <c r="I39" s="62"/>
    </row>
    <row r="40" spans="1:9" s="48" customFormat="1" ht="66" outlineLevel="1">
      <c r="A40" s="62">
        <v>18</v>
      </c>
      <c r="B40" s="52" t="s">
        <v>448</v>
      </c>
      <c r="C40" s="52" t="s">
        <v>520</v>
      </c>
      <c r="D40" s="54" t="s">
        <v>464</v>
      </c>
      <c r="E40" s="54"/>
      <c r="F40" s="52"/>
      <c r="G40" s="52"/>
      <c r="H40" s="52"/>
      <c r="I40" s="62"/>
    </row>
    <row r="41" spans="1:9" s="48" customFormat="1" ht="66" outlineLevel="1">
      <c r="A41" s="62">
        <f t="shared" ca="1" si="1"/>
        <v>19</v>
      </c>
      <c r="B41" s="52" t="s">
        <v>449</v>
      </c>
      <c r="C41" s="52" t="s">
        <v>521</v>
      </c>
      <c r="D41" s="54" t="s">
        <v>465</v>
      </c>
      <c r="E41" s="54"/>
      <c r="F41" s="52"/>
      <c r="G41" s="52"/>
      <c r="H41" s="52"/>
      <c r="I41" s="62"/>
    </row>
    <row r="42" spans="1:9" s="48" customFormat="1" ht="66" outlineLevel="1">
      <c r="A42" s="62">
        <f t="shared" ca="1" si="1"/>
        <v>20</v>
      </c>
      <c r="B42" s="52" t="s">
        <v>450</v>
      </c>
      <c r="C42" s="52" t="s">
        <v>522</v>
      </c>
      <c r="D42" s="54" t="s">
        <v>465</v>
      </c>
      <c r="E42" s="54"/>
      <c r="F42" s="52"/>
      <c r="G42" s="52"/>
      <c r="H42" s="52"/>
      <c r="I42" s="62"/>
    </row>
    <row r="43" spans="1:9" s="49" customFormat="1" ht="52.8" outlineLevel="1">
      <c r="A43" s="63">
        <f t="shared" ref="A43:A47" ca="1" si="2">IF(OFFSET(A43,-1,0) ="",OFFSET(A43,-2,0)+1,OFFSET(A43,-1,0)+1 )</f>
        <v>21</v>
      </c>
      <c r="B43" s="179" t="s">
        <v>605</v>
      </c>
      <c r="C43" s="179" t="s">
        <v>606</v>
      </c>
      <c r="D43" s="53" t="s">
        <v>466</v>
      </c>
      <c r="E43" s="54"/>
      <c r="F43" s="52"/>
      <c r="G43" s="52"/>
      <c r="H43" s="52"/>
      <c r="I43" s="63"/>
    </row>
    <row r="44" spans="1:9" s="48" customFormat="1" ht="52.8" outlineLevel="1">
      <c r="A44" s="62">
        <f t="shared" ca="1" si="2"/>
        <v>22</v>
      </c>
      <c r="B44" s="52" t="s">
        <v>422</v>
      </c>
      <c r="C44" s="179" t="s">
        <v>607</v>
      </c>
      <c r="D44" s="53" t="s">
        <v>467</v>
      </c>
      <c r="E44" s="54"/>
      <c r="F44" s="52"/>
      <c r="G44" s="52"/>
      <c r="H44" s="52"/>
      <c r="I44" s="62"/>
    </row>
    <row r="45" spans="1:9" s="48" customFormat="1" ht="52.8" outlineLevel="1">
      <c r="A45" s="62">
        <f t="shared" ca="1" si="2"/>
        <v>23</v>
      </c>
      <c r="B45" s="52" t="s">
        <v>423</v>
      </c>
      <c r="C45" s="179" t="s">
        <v>608</v>
      </c>
      <c r="D45" s="202" t="s">
        <v>467</v>
      </c>
      <c r="E45" s="54"/>
      <c r="F45" s="52"/>
      <c r="G45" s="52"/>
      <c r="H45" s="52"/>
      <c r="I45" s="62"/>
    </row>
    <row r="46" spans="1:9" s="48" customFormat="1" ht="52.8" outlineLevel="1">
      <c r="A46" s="62">
        <f ca="1">IF(OFFSET(A46,-1,0) ="",OFFSET(A46,-2,0)+1,OFFSET(A46,-1,0)+1 )</f>
        <v>24</v>
      </c>
      <c r="B46" s="52" t="s">
        <v>432</v>
      </c>
      <c r="C46" s="179" t="s">
        <v>609</v>
      </c>
      <c r="D46" s="53" t="s">
        <v>468</v>
      </c>
      <c r="E46" s="60"/>
      <c r="F46" s="52"/>
      <c r="G46" s="52"/>
      <c r="H46" s="52"/>
      <c r="I46" s="62"/>
    </row>
    <row r="47" spans="1:9" s="48" customFormat="1" ht="52.8" outlineLevel="1">
      <c r="A47" s="62">
        <f t="shared" ca="1" si="2"/>
        <v>25</v>
      </c>
      <c r="B47" s="52" t="s">
        <v>469</v>
      </c>
      <c r="C47" s="179" t="s">
        <v>470</v>
      </c>
      <c r="D47" s="53" t="s">
        <v>471</v>
      </c>
      <c r="E47" s="54"/>
      <c r="F47" s="52"/>
      <c r="G47" s="52"/>
      <c r="H47" s="52"/>
      <c r="I47" s="62"/>
    </row>
    <row r="48" spans="1:9" s="48" customFormat="1" ht="13.8"/>
    <row r="49" s="48" customFormat="1" ht="13.8"/>
    <row r="50" s="48" customFormat="1" ht="13.8"/>
    <row r="51" s="48" customFormat="1" ht="13.8"/>
    <row r="52" s="48" customFormat="1" ht="13.8"/>
    <row r="53" s="48" customFormat="1" ht="13.8"/>
    <row r="54" s="48" customFormat="1" ht="13.8"/>
    <row r="55" s="48" customFormat="1" ht="13.8"/>
    <row r="56" s="48" customFormat="1" ht="13.8"/>
    <row r="57" s="48" customFormat="1" ht="13.8"/>
    <row r="58" s="48" customFormat="1" ht="13.8"/>
    <row r="59" s="48" customFormat="1" ht="13.8"/>
    <row r="60" s="48" customFormat="1" ht="13.8"/>
    <row r="61" s="48" customFormat="1" ht="13.8"/>
    <row r="62" s="48" customFormat="1" ht="13.8"/>
    <row r="63" s="48" customFormat="1" ht="13.8"/>
    <row r="64" s="48" customFormat="1" ht="13.8"/>
    <row r="65" s="48" customFormat="1" ht="13.8"/>
    <row r="66" s="48" customFormat="1" ht="13.8"/>
    <row r="67" s="48" customFormat="1" ht="13.8"/>
    <row r="68" s="48" customFormat="1" ht="13.8"/>
    <row r="69" s="48" customFormat="1" ht="13.8"/>
    <row r="70" s="48" customFormat="1" ht="13.8"/>
    <row r="71" s="48" customFormat="1" ht="13.8"/>
    <row r="72" s="48" customFormat="1" ht="13.8"/>
    <row r="73" s="48" customFormat="1" ht="13.8"/>
    <row r="74" s="48" customFormat="1" ht="13.8"/>
    <row r="75" s="48" customFormat="1" ht="13.8"/>
    <row r="76" s="48" customFormat="1" ht="13.8"/>
    <row r="77" s="48" customFormat="1" ht="13.8"/>
    <row r="78" s="48" customFormat="1" ht="13.8"/>
    <row r="79" s="48" customFormat="1" ht="13.8"/>
    <row r="80" s="48" customFormat="1" ht="13.8"/>
    <row r="81" s="48" customFormat="1" ht="14.25" customHeight="1"/>
    <row r="82" s="48" customFormat="1" ht="13.8"/>
    <row r="83" s="48" customFormat="1" ht="13.8"/>
    <row r="84" s="48" customFormat="1" ht="14.25" customHeight="1"/>
    <row r="85" s="48" customFormat="1" ht="13.8"/>
    <row r="86" s="48" customFormat="1" ht="13.8"/>
    <row r="87" s="48" customFormat="1" ht="13.8"/>
    <row r="88" s="48" customFormat="1" ht="13.8"/>
    <row r="89" s="48" customFormat="1" ht="13.8"/>
  </sheetData>
  <mergeCells count="12">
    <mergeCell ref="A1:D1"/>
    <mergeCell ref="A2:D2"/>
    <mergeCell ref="B6:D6"/>
    <mergeCell ref="B7:D7"/>
    <mergeCell ref="B8:D8"/>
    <mergeCell ref="F16:H16"/>
    <mergeCell ref="B20:D20"/>
    <mergeCell ref="B32:D32"/>
    <mergeCell ref="E2:E3"/>
    <mergeCell ref="C3:D3"/>
    <mergeCell ref="B4:D4"/>
    <mergeCell ref="B5:D5"/>
  </mergeCells>
  <dataValidations count="4">
    <dataValidation showDropDown="1" showErrorMessage="1" sqref="F16:H19" xr:uid="{00000000-0002-0000-0000-000000000000}"/>
    <dataValidation allowBlank="1" showInputMessage="1" showErrorMessage="1" sqref="F20:H20" xr:uid="{00000000-0002-0000-0000-000001000000}"/>
    <dataValidation type="list" allowBlank="1" showErrorMessage="1" sqref="F90:H147" xr:uid="{00000000-0002-0000-0000-000002000000}">
      <formula1>#REF!</formula1>
      <formula2>0</formula2>
    </dataValidation>
    <dataValidation type="list" allowBlank="1" sqref="F21:H47 F18:H19" xr:uid="{00000000-0002-0000-0000-000003000000}">
      <formula1>$A$11:$A$15</formula1>
    </dataValidation>
  </dataValidations>
  <pageMargins left="0.7" right="0.7" top="0.75" bottom="0.75" header="0.3" footer="0.3"/>
  <pageSetup orientation="portrait" horizontalDpi="4294967295" verticalDpi="4294967295"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42"/>
  <sheetViews>
    <sheetView showGridLines="0" topLeftCell="A32" zoomScaleNormal="100" workbookViewId="0">
      <selection activeCell="B39" sqref="B39"/>
    </sheetView>
  </sheetViews>
  <sheetFormatPr defaultColWidth="9.109375" defaultRowHeight="13.2" outlineLevelRow="1"/>
  <cols>
    <col min="1" max="1" width="11.33203125" style="78" customWidth="1"/>
    <col min="2"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88"/>
      <c r="B1" s="288"/>
      <c r="C1" s="288"/>
      <c r="D1" s="288"/>
      <c r="E1" s="34"/>
      <c r="F1" s="34"/>
      <c r="G1" s="34"/>
      <c r="H1" s="34"/>
      <c r="I1" s="34"/>
      <c r="J1" s="34"/>
    </row>
    <row r="2" spans="1:24" s="1" customFormat="1" ht="31.5" customHeight="1">
      <c r="A2" s="289" t="s">
        <v>70</v>
      </c>
      <c r="B2" s="289"/>
      <c r="C2" s="289"/>
      <c r="D2" s="289"/>
      <c r="E2" s="284"/>
      <c r="F2" s="23"/>
      <c r="G2" s="23"/>
      <c r="H2" s="23"/>
      <c r="I2" s="23"/>
      <c r="J2" s="23"/>
    </row>
    <row r="3" spans="1:24" s="1" customFormat="1" ht="31.5" customHeight="1">
      <c r="A3" s="47"/>
      <c r="C3" s="285"/>
      <c r="D3" s="285"/>
      <c r="E3" s="284"/>
      <c r="F3" s="23"/>
      <c r="G3" s="23"/>
      <c r="H3" s="23"/>
      <c r="I3" s="23"/>
      <c r="J3" s="23"/>
    </row>
    <row r="4" spans="1:24" s="38" customFormat="1" ht="16.5" customHeight="1">
      <c r="A4" s="139" t="s">
        <v>66</v>
      </c>
      <c r="B4" s="286"/>
      <c r="C4" s="286"/>
      <c r="D4" s="286"/>
      <c r="E4" s="39"/>
      <c r="F4" s="39"/>
      <c r="G4" s="39"/>
      <c r="H4" s="40"/>
      <c r="I4" s="40"/>
      <c r="X4" s="38" t="s">
        <v>93</v>
      </c>
    </row>
    <row r="5" spans="1:24" s="38" customFormat="1" ht="144.75" customHeight="1">
      <c r="A5" s="139" t="s">
        <v>62</v>
      </c>
      <c r="B5" s="287"/>
      <c r="C5" s="286"/>
      <c r="D5" s="286"/>
      <c r="E5" s="39"/>
      <c r="F5" s="39"/>
      <c r="G5" s="39"/>
      <c r="H5" s="40"/>
      <c r="I5" s="40"/>
      <c r="X5" s="38" t="s">
        <v>95</v>
      </c>
    </row>
    <row r="6" spans="1:24" s="38" customFormat="1" ht="26.4">
      <c r="A6" s="139" t="s">
        <v>96</v>
      </c>
      <c r="B6" s="287"/>
      <c r="C6" s="286"/>
      <c r="D6" s="286"/>
      <c r="E6" s="39"/>
      <c r="F6" s="39"/>
      <c r="G6" s="39"/>
      <c r="H6" s="40"/>
      <c r="I6" s="40"/>
    </row>
    <row r="7" spans="1:24" s="38" customFormat="1">
      <c r="A7" s="139" t="s">
        <v>98</v>
      </c>
      <c r="B7" s="286"/>
      <c r="C7" s="286"/>
      <c r="D7" s="286"/>
      <c r="E7" s="39"/>
      <c r="F7" s="39"/>
      <c r="G7" s="39"/>
      <c r="H7" s="41"/>
      <c r="I7" s="40"/>
      <c r="X7" s="42"/>
    </row>
    <row r="8" spans="1:24" s="43" customFormat="1">
      <c r="A8" s="139" t="s">
        <v>100</v>
      </c>
      <c r="B8" s="290"/>
      <c r="C8" s="290"/>
      <c r="D8" s="290"/>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COUNTIF($F$20:$F$49594,"*Passed")</f>
        <v>0</v>
      </c>
      <c r="C11" s="75">
        <f>COUNTIF($G$20:$G$49594,"*Passed")</f>
        <v>0</v>
      </c>
      <c r="D11" s="75">
        <f>COUNTIF($H$20:$H$49594,"*Passed")</f>
        <v>0</v>
      </c>
    </row>
    <row r="12" spans="1:24" s="43" customFormat="1">
      <c r="A12" s="141" t="s">
        <v>43</v>
      </c>
      <c r="B12" s="75">
        <f>COUNTIF($F$20:$F$49314,"*Failed*")</f>
        <v>0</v>
      </c>
      <c r="C12" s="75">
        <f>COUNTIF($G$20:$G$49314,"*Failed*")</f>
        <v>0</v>
      </c>
      <c r="D12" s="75">
        <f>COUNTIF($H$20:$H$49314,"*Failed*")</f>
        <v>0</v>
      </c>
    </row>
    <row r="13" spans="1:24" s="43" customFormat="1">
      <c r="A13" s="141" t="s">
        <v>45</v>
      </c>
      <c r="B13" s="75">
        <f>COUNTIF($F$20:$F$49314,"*Not Run*")</f>
        <v>0</v>
      </c>
      <c r="C13" s="75">
        <f>COUNTIF($G$20:$G$49314,"*Not Run*")</f>
        <v>0</v>
      </c>
      <c r="D13" s="75">
        <f>COUNTIF($H$20:$H$49314,"*Not Run*")</f>
        <v>0</v>
      </c>
      <c r="E13" s="1"/>
      <c r="F13" s="1"/>
      <c r="G13" s="1"/>
      <c r="H13" s="1"/>
      <c r="I13" s="1"/>
    </row>
    <row r="14" spans="1:24" s="43" customFormat="1">
      <c r="A14" s="141" t="s">
        <v>103</v>
      </c>
      <c r="B14" s="75">
        <f>COUNTIF($F$20:$F$49314,"*NA*")</f>
        <v>0</v>
      </c>
      <c r="C14" s="75">
        <f>COUNTIF($G$20:$G$49314,"*NA*")</f>
        <v>0</v>
      </c>
      <c r="D14" s="75">
        <f>COUNTIF($H$20:$H$49314,"*NA*")</f>
        <v>0</v>
      </c>
      <c r="E14" s="1"/>
      <c r="F14" s="1"/>
      <c r="G14" s="1"/>
      <c r="H14" s="1"/>
      <c r="I14" s="1"/>
    </row>
    <row r="15" spans="1:24" s="43" customFormat="1" ht="39.6">
      <c r="A15" s="141" t="s">
        <v>104</v>
      </c>
      <c r="B15" s="75">
        <f>COUNTIF($F$20:$F$49314,"*Passed in previous build*")</f>
        <v>0</v>
      </c>
      <c r="C15" s="75">
        <f>COUNTIF($G$20:$G$49314,"*Passed in previous build*")</f>
        <v>0</v>
      </c>
      <c r="D15" s="75">
        <f>COUNTIF($H$20:$H$49314,"*Passed in previous build*")</f>
        <v>0</v>
      </c>
      <c r="E15" s="1"/>
      <c r="F15" s="1"/>
      <c r="G15" s="1"/>
      <c r="H15" s="1"/>
      <c r="I15" s="1"/>
    </row>
    <row r="16" spans="1:24" s="44" customFormat="1" ht="15" customHeight="1">
      <c r="A16" s="76"/>
      <c r="B16" s="50"/>
      <c r="C16" s="50"/>
      <c r="D16" s="51"/>
      <c r="E16" s="56"/>
      <c r="F16" s="280" t="s">
        <v>101</v>
      </c>
      <c r="G16" s="280"/>
      <c r="H16" s="280"/>
      <c r="I16" s="57"/>
    </row>
    <row r="17" spans="1:9" s="44" customFormat="1" ht="39.6">
      <c r="A17" s="142" t="s">
        <v>105</v>
      </c>
      <c r="B17" s="143" t="s">
        <v>106</v>
      </c>
      <c r="C17" s="143" t="s">
        <v>107</v>
      </c>
      <c r="D17" s="143" t="s">
        <v>108</v>
      </c>
      <c r="E17" s="143" t="s">
        <v>109</v>
      </c>
      <c r="F17" s="143" t="s">
        <v>110</v>
      </c>
      <c r="G17" s="143" t="s">
        <v>111</v>
      </c>
      <c r="H17" s="143" t="s">
        <v>112</v>
      </c>
      <c r="I17" s="143" t="s">
        <v>113</v>
      </c>
    </row>
    <row r="18" spans="1:9" s="174" customFormat="1">
      <c r="A18" s="170"/>
      <c r="B18" s="175" t="s">
        <v>472</v>
      </c>
      <c r="C18" s="171"/>
      <c r="D18" s="172"/>
      <c r="E18" s="172"/>
      <c r="F18" s="170"/>
      <c r="G18" s="170"/>
      <c r="H18" s="170"/>
      <c r="I18" s="173"/>
    </row>
    <row r="19" spans="1:9" s="45" customFormat="1" hidden="1" outlineLevel="1">
      <c r="A19" s="52"/>
      <c r="B19" s="178" t="s">
        <v>611</v>
      </c>
      <c r="C19" s="168" t="s">
        <v>505</v>
      </c>
      <c r="D19" s="169"/>
      <c r="E19" s="54"/>
      <c r="F19" s="52"/>
      <c r="G19" s="52"/>
      <c r="H19" s="52"/>
      <c r="I19" s="55"/>
    </row>
    <row r="20" spans="1:9" s="44" customFormat="1" ht="15.75" customHeight="1" collapsed="1">
      <c r="A20" s="67"/>
      <c r="B20" s="281" t="s">
        <v>424</v>
      </c>
      <c r="C20" s="291"/>
      <c r="D20" s="292"/>
      <c r="E20" s="67"/>
      <c r="F20" s="68"/>
      <c r="G20" s="68"/>
      <c r="H20" s="68"/>
      <c r="I20" s="67"/>
    </row>
    <row r="21" spans="1:9" s="45" customFormat="1" ht="66" outlineLevel="1">
      <c r="A21" s="52">
        <v>1</v>
      </c>
      <c r="B21" s="179" t="s">
        <v>612</v>
      </c>
      <c r="C21" s="52" t="s">
        <v>473</v>
      </c>
      <c r="D21" s="53" t="s">
        <v>474</v>
      </c>
      <c r="E21" s="54"/>
      <c r="F21" s="52"/>
      <c r="G21" s="52"/>
      <c r="H21" s="52"/>
      <c r="I21" s="55"/>
    </row>
    <row r="22" spans="1:9" s="45" customFormat="1" ht="66" outlineLevel="1">
      <c r="A22" s="58">
        <f ca="1">IF(OFFSET(A22,-1,0) ="",OFFSET(A22,-2,0)+1,OFFSET(A22,-1,0)+1 )</f>
        <v>2</v>
      </c>
      <c r="B22" s="179" t="s">
        <v>613</v>
      </c>
      <c r="C22" s="176" t="s">
        <v>476</v>
      </c>
      <c r="D22" s="59" t="s">
        <v>479</v>
      </c>
      <c r="E22" s="54"/>
      <c r="F22" s="52"/>
      <c r="G22" s="52"/>
      <c r="H22" s="52"/>
      <c r="I22" s="55"/>
    </row>
    <row r="23" spans="1:9" s="45" customFormat="1" ht="66" outlineLevel="1">
      <c r="A23" s="58">
        <f t="shared" ref="A23:A25" ca="1" si="0">IF(OFFSET(A23,-1,0) ="",OFFSET(A23,-2,0)+1,OFFSET(A23,-1,0)+1 )</f>
        <v>3</v>
      </c>
      <c r="B23" s="179" t="s">
        <v>614</v>
      </c>
      <c r="C23" s="52" t="s">
        <v>475</v>
      </c>
      <c r="D23" s="60" t="s">
        <v>478</v>
      </c>
      <c r="E23" s="54"/>
      <c r="F23" s="52"/>
      <c r="G23" s="52"/>
      <c r="H23" s="52"/>
      <c r="I23" s="55"/>
    </row>
    <row r="24" spans="1:9" s="48" customFormat="1" ht="66" outlineLevel="1">
      <c r="A24" s="58">
        <f t="shared" ca="1" si="0"/>
        <v>4</v>
      </c>
      <c r="B24" s="179" t="s">
        <v>615</v>
      </c>
      <c r="C24" s="52" t="s">
        <v>477</v>
      </c>
      <c r="D24" s="54" t="s">
        <v>480</v>
      </c>
      <c r="E24" s="54"/>
      <c r="F24" s="52"/>
      <c r="G24" s="52"/>
      <c r="H24" s="52"/>
      <c r="I24" s="61"/>
    </row>
    <row r="25" spans="1:9" s="48" customFormat="1" ht="66" outlineLevel="1">
      <c r="A25" s="58">
        <f t="shared" ca="1" si="0"/>
        <v>5</v>
      </c>
      <c r="B25" s="179" t="s">
        <v>616</v>
      </c>
      <c r="C25" s="52" t="s">
        <v>617</v>
      </c>
      <c r="D25" s="54" t="s">
        <v>618</v>
      </c>
      <c r="E25" s="54"/>
      <c r="F25" s="52"/>
      <c r="G25" s="52"/>
      <c r="H25" s="52"/>
      <c r="I25" s="61"/>
    </row>
    <row r="26" spans="1:9" s="48" customFormat="1" ht="13.8">
      <c r="A26" s="77"/>
      <c r="B26" s="281" t="s">
        <v>425</v>
      </c>
      <c r="C26" s="291"/>
      <c r="D26" s="292"/>
      <c r="E26" s="69"/>
      <c r="F26" s="66"/>
      <c r="G26" s="66"/>
      <c r="H26" s="66"/>
      <c r="I26" s="69"/>
    </row>
    <row r="27" spans="1:9" s="48" customFormat="1" ht="39.6" outlineLevel="1">
      <c r="A27" s="62">
        <f t="shared" ref="A27:A41" ca="1" si="1">IF(OFFSET(A27,-1,0) ="",OFFSET(A27,-2,0)+1,OFFSET(A27,-1,0)+1 )</f>
        <v>6</v>
      </c>
      <c r="B27" s="179" t="s">
        <v>619</v>
      </c>
      <c r="C27" s="179" t="s">
        <v>620</v>
      </c>
      <c r="D27" s="53" t="s">
        <v>481</v>
      </c>
      <c r="E27" s="54"/>
      <c r="F27" s="52"/>
      <c r="G27" s="52"/>
      <c r="H27" s="52"/>
      <c r="I27" s="62"/>
    </row>
    <row r="28" spans="1:9" s="48" customFormat="1" ht="78" customHeight="1" outlineLevel="1">
      <c r="A28" s="62">
        <f t="shared" ca="1" si="1"/>
        <v>7</v>
      </c>
      <c r="B28" s="177" t="s">
        <v>491</v>
      </c>
      <c r="C28" s="52" t="s">
        <v>490</v>
      </c>
      <c r="D28" s="59" t="s">
        <v>482</v>
      </c>
      <c r="E28" s="54"/>
      <c r="F28" s="52"/>
      <c r="G28" s="52"/>
      <c r="H28" s="52"/>
      <c r="I28" s="62"/>
    </row>
    <row r="29" spans="1:9" s="48" customFormat="1" ht="52.8" outlineLevel="1">
      <c r="A29" s="62">
        <f t="shared" ca="1" si="1"/>
        <v>8</v>
      </c>
      <c r="B29" s="52" t="s">
        <v>426</v>
      </c>
      <c r="C29" s="52" t="s">
        <v>483</v>
      </c>
      <c r="D29" s="53" t="s">
        <v>481</v>
      </c>
      <c r="E29" s="54"/>
      <c r="F29" s="52"/>
      <c r="G29" s="52"/>
      <c r="H29" s="52"/>
      <c r="I29" s="62"/>
    </row>
    <row r="30" spans="1:9" s="48" customFormat="1" ht="52.8" outlineLevel="1">
      <c r="A30" s="62">
        <v>10</v>
      </c>
      <c r="B30" s="52" t="s">
        <v>427</v>
      </c>
      <c r="C30" s="52" t="s">
        <v>484</v>
      </c>
      <c r="D30" s="53" t="s">
        <v>485</v>
      </c>
      <c r="E30" s="54"/>
      <c r="F30" s="52"/>
      <c r="G30" s="52"/>
      <c r="H30" s="52"/>
      <c r="I30" s="62"/>
    </row>
    <row r="31" spans="1:9" s="48" customFormat="1" ht="79.2" outlineLevel="1">
      <c r="A31" s="62">
        <f t="shared" ca="1" si="1"/>
        <v>11</v>
      </c>
      <c r="B31" s="52" t="s">
        <v>486</v>
      </c>
      <c r="C31" s="52" t="s">
        <v>497</v>
      </c>
      <c r="D31" s="60" t="s">
        <v>487</v>
      </c>
      <c r="E31" s="54"/>
      <c r="F31" s="52"/>
      <c r="G31" s="52"/>
      <c r="H31" s="52"/>
      <c r="I31" s="62"/>
    </row>
    <row r="32" spans="1:9" s="48" customFormat="1" ht="13.8">
      <c r="A32" s="77"/>
      <c r="B32" s="281" t="s">
        <v>428</v>
      </c>
      <c r="C32" s="291"/>
      <c r="D32" s="292"/>
      <c r="E32" s="69"/>
      <c r="F32" s="66"/>
      <c r="G32" s="66"/>
      <c r="H32" s="66"/>
      <c r="I32" s="69"/>
    </row>
    <row r="33" spans="1:9" s="48" customFormat="1" ht="39.6" outlineLevel="1">
      <c r="A33" s="62">
        <f t="shared" ca="1" si="1"/>
        <v>12</v>
      </c>
      <c r="B33" s="179" t="s">
        <v>621</v>
      </c>
      <c r="C33" s="52" t="s">
        <v>488</v>
      </c>
      <c r="D33" s="53" t="s">
        <v>489</v>
      </c>
      <c r="E33" s="54"/>
      <c r="F33" s="52"/>
      <c r="G33" s="52"/>
      <c r="H33" s="52"/>
      <c r="I33" s="62"/>
    </row>
    <row r="34" spans="1:9" s="48" customFormat="1" ht="79.2" outlineLevel="1">
      <c r="A34" s="62">
        <f t="shared" ca="1" si="1"/>
        <v>13</v>
      </c>
      <c r="B34" s="179" t="s">
        <v>622</v>
      </c>
      <c r="C34" s="179" t="s">
        <v>623</v>
      </c>
      <c r="D34" s="54" t="s">
        <v>492</v>
      </c>
      <c r="E34" s="54"/>
      <c r="F34" s="52"/>
      <c r="G34" s="52"/>
      <c r="H34" s="52"/>
      <c r="I34" s="62"/>
    </row>
    <row r="35" spans="1:9" s="48" customFormat="1" ht="52.8" outlineLevel="1">
      <c r="A35" s="62">
        <f t="shared" ca="1" si="1"/>
        <v>14</v>
      </c>
      <c r="B35" s="179" t="s">
        <v>624</v>
      </c>
      <c r="C35" s="52" t="s">
        <v>493</v>
      </c>
      <c r="D35" s="54" t="s">
        <v>489</v>
      </c>
      <c r="E35" s="54"/>
      <c r="F35" s="52"/>
      <c r="G35" s="52"/>
      <c r="H35" s="52"/>
      <c r="I35" s="62"/>
    </row>
    <row r="36" spans="1:9" s="48" customFormat="1" ht="52.8" outlineLevel="1">
      <c r="A36" s="62">
        <f t="shared" ca="1" si="1"/>
        <v>15</v>
      </c>
      <c r="B36" s="52" t="s">
        <v>429</v>
      </c>
      <c r="C36" s="52" t="s">
        <v>494</v>
      </c>
      <c r="D36" s="54" t="s">
        <v>495</v>
      </c>
      <c r="E36" s="54"/>
      <c r="F36" s="52"/>
      <c r="G36" s="52"/>
      <c r="H36" s="52"/>
      <c r="I36" s="62"/>
    </row>
    <row r="37" spans="1:9" s="48" customFormat="1" ht="105.6" outlineLevel="1">
      <c r="A37" s="62">
        <v>16</v>
      </c>
      <c r="B37" s="52" t="s">
        <v>451</v>
      </c>
      <c r="C37" s="179" t="s">
        <v>496</v>
      </c>
      <c r="D37" s="53" t="s">
        <v>625</v>
      </c>
      <c r="E37" s="54"/>
      <c r="F37" s="52"/>
      <c r="G37" s="52"/>
      <c r="H37" s="52"/>
      <c r="I37" s="62"/>
    </row>
    <row r="38" spans="1:9" s="48" customFormat="1" ht="13.8">
      <c r="A38" s="77"/>
      <c r="B38" s="281" t="s">
        <v>430</v>
      </c>
      <c r="C38" s="291"/>
      <c r="D38" s="292"/>
      <c r="E38" s="69"/>
      <c r="F38" s="66"/>
      <c r="G38" s="66"/>
      <c r="H38" s="66"/>
      <c r="I38" s="69"/>
    </row>
    <row r="39" spans="1:9" s="48" customFormat="1" ht="39.6" outlineLevel="1">
      <c r="A39" s="62">
        <f t="shared" ca="1" si="1"/>
        <v>17</v>
      </c>
      <c r="B39" s="52" t="s">
        <v>431</v>
      </c>
      <c r="C39" s="52" t="s">
        <v>498</v>
      </c>
      <c r="D39" s="53" t="s">
        <v>499</v>
      </c>
      <c r="E39" s="54"/>
      <c r="F39" s="52"/>
      <c r="G39" s="52"/>
      <c r="H39" s="52"/>
      <c r="I39" s="62"/>
    </row>
    <row r="40" spans="1:9" s="48" customFormat="1" ht="52.8" outlineLevel="1">
      <c r="A40" s="62">
        <f t="shared" ca="1" si="1"/>
        <v>18</v>
      </c>
      <c r="B40" s="52" t="s">
        <v>502</v>
      </c>
      <c r="C40" s="52" t="s">
        <v>500</v>
      </c>
      <c r="D40" s="54" t="s">
        <v>501</v>
      </c>
      <c r="E40" s="60"/>
      <c r="F40" s="52"/>
      <c r="G40" s="52"/>
      <c r="H40" s="52"/>
      <c r="I40" s="62"/>
    </row>
    <row r="41" spans="1:9" s="48" customFormat="1" ht="39.6" outlineLevel="1">
      <c r="A41" s="62">
        <f t="shared" ca="1" si="1"/>
        <v>19</v>
      </c>
      <c r="B41" s="179" t="s">
        <v>626</v>
      </c>
      <c r="C41" s="52" t="s">
        <v>503</v>
      </c>
      <c r="D41" s="60" t="s">
        <v>504</v>
      </c>
      <c r="E41" s="54"/>
      <c r="F41" s="52"/>
      <c r="G41" s="52"/>
      <c r="H41" s="52"/>
      <c r="I41" s="62"/>
    </row>
    <row r="42" spans="1:9" s="48" customFormat="1" ht="13.8">
      <c r="A42" s="77"/>
      <c r="B42" s="293"/>
      <c r="C42" s="294"/>
      <c r="D42" s="295"/>
      <c r="E42" s="69"/>
      <c r="F42" s="66"/>
      <c r="G42" s="66"/>
      <c r="H42" s="66"/>
      <c r="I42" s="69"/>
    </row>
  </sheetData>
  <mergeCells count="15">
    <mergeCell ref="E2:E3"/>
    <mergeCell ref="C3:D3"/>
    <mergeCell ref="B4:D4"/>
    <mergeCell ref="B5:D5"/>
    <mergeCell ref="B6:D6"/>
    <mergeCell ref="B7:D7"/>
    <mergeCell ref="B8:D8"/>
    <mergeCell ref="A1:D1"/>
    <mergeCell ref="A2:D2"/>
    <mergeCell ref="B26:D26"/>
    <mergeCell ref="B32:D32"/>
    <mergeCell ref="B38:D38"/>
    <mergeCell ref="B42:D42"/>
    <mergeCell ref="F16:H16"/>
    <mergeCell ref="B20:D20"/>
  </mergeCells>
  <dataValidations count="4">
    <dataValidation type="list" allowBlank="1" showErrorMessage="1" sqref="F43:H100" xr:uid="{00000000-0002-0000-0100-000000000000}">
      <formula1>#REF!</formula1>
      <formula2>0</formula2>
    </dataValidation>
    <dataValidation allowBlank="1" showInputMessage="1" showErrorMessage="1" sqref="F20:H20" xr:uid="{00000000-0002-0000-0100-000001000000}"/>
    <dataValidation showDropDown="1" showErrorMessage="1" sqref="F16:H19" xr:uid="{00000000-0002-0000-0100-000002000000}"/>
    <dataValidation type="list" allowBlank="1" sqref="F18:H19 F21:H42" xr:uid="{00000000-0002-0000-0100-000003000000}">
      <formula1>$A$11:$A$15</formula1>
    </dataValidation>
  </dataValidations>
  <pageMargins left="0.7" right="0.7" top="0.75" bottom="0.75" header="0.3" footer="0.3"/>
  <pageSetup orientation="portrait" horizontalDpi="4294967295" verticalDpi="4294967295"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FD129"/>
  <sheetViews>
    <sheetView showGridLines="0" topLeftCell="A126" zoomScale="94" zoomScaleNormal="100" workbookViewId="0">
      <selection activeCell="C130" sqref="C130"/>
    </sheetView>
  </sheetViews>
  <sheetFormatPr defaultColWidth="9.109375" defaultRowHeight="13.2" outlineLevelRow="1"/>
  <cols>
    <col min="1" max="1" width="12" style="78" bestFit="1" customWidth="1"/>
    <col min="2" max="2" width="56.109375" style="46" customWidth="1"/>
    <col min="3" max="3" width="42.6640625" style="46" customWidth="1"/>
    <col min="4" max="4" width="49.109375" style="46" customWidth="1"/>
    <col min="5" max="5" width="32.109375" style="46" customWidth="1"/>
    <col min="6" max="8" width="9.6640625" style="46" customWidth="1"/>
    <col min="9" max="9" width="17.6640625" style="46" customWidth="1"/>
    <col min="10" max="16384" width="9.109375" style="46"/>
  </cols>
  <sheetData>
    <row r="1" spans="1:24" s="1" customFormat="1" ht="13.8">
      <c r="A1" s="288"/>
      <c r="B1" s="288"/>
      <c r="C1" s="288"/>
      <c r="D1" s="288"/>
      <c r="E1" s="34"/>
      <c r="F1" s="34"/>
      <c r="G1" s="34"/>
      <c r="H1" s="34"/>
      <c r="I1" s="34"/>
      <c r="J1" s="34"/>
    </row>
    <row r="2" spans="1:24" s="1" customFormat="1" ht="24.6">
      <c r="A2" s="289" t="s">
        <v>70</v>
      </c>
      <c r="B2" s="289"/>
      <c r="C2" s="289"/>
      <c r="D2" s="289"/>
      <c r="E2" s="284"/>
      <c r="F2" s="23"/>
      <c r="G2" s="23"/>
      <c r="H2" s="23"/>
      <c r="I2" s="23"/>
      <c r="J2" s="23"/>
    </row>
    <row r="3" spans="1:24" s="1" customFormat="1" ht="22.8">
      <c r="A3" s="47"/>
      <c r="C3" s="285"/>
      <c r="D3" s="285"/>
      <c r="E3" s="284"/>
      <c r="F3" s="23"/>
      <c r="G3" s="23"/>
      <c r="H3" s="23"/>
      <c r="I3" s="23"/>
      <c r="J3" s="23"/>
    </row>
    <row r="4" spans="1:24" s="38" customFormat="1">
      <c r="A4" s="139" t="s">
        <v>66</v>
      </c>
      <c r="B4" s="286" t="s">
        <v>599</v>
      </c>
      <c r="C4" s="286"/>
      <c r="D4" s="286"/>
      <c r="E4" s="39"/>
      <c r="F4" s="39"/>
      <c r="G4" s="39"/>
      <c r="H4" s="40"/>
      <c r="I4" s="40"/>
      <c r="X4" s="38" t="s">
        <v>93</v>
      </c>
    </row>
    <row r="5" spans="1:24" s="38" customFormat="1">
      <c r="A5" s="139" t="s">
        <v>62</v>
      </c>
      <c r="B5" s="287" t="s">
        <v>804</v>
      </c>
      <c r="C5" s="286"/>
      <c r="D5" s="286"/>
      <c r="E5" s="39"/>
      <c r="F5" s="39"/>
      <c r="G5" s="39"/>
      <c r="H5" s="40"/>
      <c r="I5" s="40"/>
      <c r="X5" s="38" t="s">
        <v>95</v>
      </c>
    </row>
    <row r="6" spans="1:24" s="38" customFormat="1" ht="26.4">
      <c r="A6" s="139" t="s">
        <v>96</v>
      </c>
      <c r="B6" s="287" t="s">
        <v>678</v>
      </c>
      <c r="C6" s="286"/>
      <c r="D6" s="286"/>
      <c r="E6" s="39"/>
      <c r="F6" s="39"/>
      <c r="G6" s="39"/>
      <c r="H6" s="40"/>
      <c r="I6" s="40"/>
    </row>
    <row r="7" spans="1:24" s="38" customFormat="1">
      <c r="A7" s="139" t="s">
        <v>98</v>
      </c>
      <c r="B7" s="286" t="s">
        <v>600</v>
      </c>
      <c r="C7" s="286"/>
      <c r="D7" s="286"/>
      <c r="E7" s="39"/>
      <c r="F7" s="39"/>
      <c r="G7" s="39"/>
      <c r="H7" s="41"/>
      <c r="I7" s="40"/>
      <c r="X7" s="42"/>
    </row>
    <row r="8" spans="1:24" s="43" customFormat="1">
      <c r="A8" s="139" t="s">
        <v>100</v>
      </c>
      <c r="B8" s="290" t="s">
        <v>601</v>
      </c>
      <c r="C8" s="290"/>
      <c r="D8" s="290"/>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COUNTIF($F$20:$F$49681,"*Passed")</f>
        <v>0</v>
      </c>
      <c r="C11" s="75">
        <f>COUNTIF($G$20:$G$49681,"*Passed")</f>
        <v>0</v>
      </c>
      <c r="D11" s="75">
        <f>COUNTIF($H$20:$H$49681,"*Passed")</f>
        <v>0</v>
      </c>
    </row>
    <row r="12" spans="1:24" s="43" customFormat="1">
      <c r="A12" s="141" t="s">
        <v>43</v>
      </c>
      <c r="B12" s="75">
        <f>COUNTIF($F$20:$F$49401,"*Failed*")</f>
        <v>0</v>
      </c>
      <c r="C12" s="75">
        <f>COUNTIF($G$20:$G$49401,"*Failed*")</f>
        <v>0</v>
      </c>
      <c r="D12" s="75">
        <f>COUNTIF($H$20:$H$49401,"*Failed*")</f>
        <v>0</v>
      </c>
    </row>
    <row r="13" spans="1:24" s="43" customFormat="1">
      <c r="A13" s="141" t="s">
        <v>45</v>
      </c>
      <c r="B13" s="75">
        <f>COUNTIF($F$20:$F$49401,"*Not Run*")</f>
        <v>0</v>
      </c>
      <c r="C13" s="75">
        <f>COUNTIF($G$20:$G$49401,"*Not Run*")</f>
        <v>0</v>
      </c>
      <c r="D13" s="75">
        <f>COUNTIF($H$20:$H$49401,"*Not Run*")</f>
        <v>0</v>
      </c>
      <c r="E13" s="1"/>
      <c r="F13" s="1"/>
      <c r="G13" s="1"/>
      <c r="H13" s="1"/>
      <c r="I13" s="1"/>
    </row>
    <row r="14" spans="1:24" s="43" customFormat="1">
      <c r="A14" s="141" t="s">
        <v>103</v>
      </c>
      <c r="B14" s="75">
        <f>COUNTIF($F$20:$F$49401,"*NA*")</f>
        <v>0</v>
      </c>
      <c r="C14" s="75">
        <f>COUNTIF($G$20:$G$49401,"*NA*")</f>
        <v>0</v>
      </c>
      <c r="D14" s="75">
        <f>COUNTIF($H$20:$H$49401,"*NA*")</f>
        <v>0</v>
      </c>
      <c r="E14" s="1"/>
      <c r="F14" s="1"/>
      <c r="G14" s="1"/>
      <c r="H14" s="1"/>
      <c r="I14" s="1"/>
    </row>
    <row r="15" spans="1:24" s="43" customFormat="1" ht="39.6">
      <c r="A15" s="141" t="s">
        <v>104</v>
      </c>
      <c r="B15" s="75">
        <f>COUNTIF($F$20:$F$49401,"*Passed in previous build*")</f>
        <v>0</v>
      </c>
      <c r="C15" s="75">
        <f>COUNTIF($G$20:$G$49401,"*Passed in previous build*")</f>
        <v>0</v>
      </c>
      <c r="D15" s="75">
        <f>COUNTIF($H$20:$H$49401,"*Passed in previous build*")</f>
        <v>0</v>
      </c>
      <c r="E15" s="1"/>
      <c r="F15" s="1"/>
      <c r="G15" s="1"/>
      <c r="H15" s="1"/>
      <c r="I15" s="1"/>
    </row>
    <row r="16" spans="1:24" s="44" customFormat="1">
      <c r="A16" s="76"/>
      <c r="B16" s="50"/>
      <c r="C16" s="50"/>
      <c r="D16" s="51"/>
      <c r="E16" s="56"/>
      <c r="F16" s="280" t="s">
        <v>101</v>
      </c>
      <c r="G16" s="280"/>
      <c r="H16" s="280"/>
      <c r="I16" s="57"/>
    </row>
    <row r="17" spans="1:9 16384:16384" s="44" customFormat="1" ht="39.6">
      <c r="A17" s="142" t="s">
        <v>105</v>
      </c>
      <c r="B17" s="143" t="s">
        <v>106</v>
      </c>
      <c r="C17" s="143" t="s">
        <v>107</v>
      </c>
      <c r="D17" s="143" t="s">
        <v>108</v>
      </c>
      <c r="E17" s="143" t="s">
        <v>109</v>
      </c>
      <c r="F17" s="143" t="s">
        <v>110</v>
      </c>
      <c r="G17" s="143" t="s">
        <v>111</v>
      </c>
      <c r="H17" s="143" t="s">
        <v>112</v>
      </c>
      <c r="I17" s="143" t="s">
        <v>113</v>
      </c>
    </row>
    <row r="18" spans="1:9 16384:16384" s="174" customFormat="1">
      <c r="A18" s="221"/>
      <c r="B18" s="219" t="s">
        <v>472</v>
      </c>
      <c r="C18" s="171"/>
      <c r="D18" s="220"/>
      <c r="E18" s="220"/>
      <c r="F18" s="221"/>
      <c r="G18" s="221"/>
      <c r="H18" s="221"/>
      <c r="I18" s="222"/>
    </row>
    <row r="19" spans="1:9 16384:16384" s="230" customFormat="1" outlineLevel="1">
      <c r="A19" s="225"/>
      <c r="B19" s="226" t="s">
        <v>700</v>
      </c>
      <c r="C19" s="225" t="s">
        <v>701</v>
      </c>
      <c r="D19" s="227" t="s">
        <v>703</v>
      </c>
      <c r="E19" s="228"/>
      <c r="F19" s="225"/>
      <c r="G19" s="225"/>
      <c r="H19" s="225"/>
      <c r="I19" s="229"/>
    </row>
    <row r="20" spans="1:9 16384:16384" s="44" customFormat="1">
      <c r="A20" s="223"/>
      <c r="B20" s="296" t="s">
        <v>523</v>
      </c>
      <c r="C20" s="297"/>
      <c r="D20" s="298"/>
      <c r="E20" s="223"/>
      <c r="F20" s="224"/>
      <c r="G20" s="224"/>
      <c r="H20" s="224"/>
      <c r="I20" s="223"/>
    </row>
    <row r="21" spans="1:9 16384:16384" s="185" customFormat="1">
      <c r="A21" s="180"/>
      <c r="B21" s="181" t="s">
        <v>527</v>
      </c>
      <c r="C21" s="182"/>
      <c r="D21" s="183"/>
      <c r="E21" s="180"/>
      <c r="F21" s="184"/>
      <c r="G21" s="184"/>
      <c r="H21" s="184"/>
      <c r="I21" s="180"/>
    </row>
    <row r="22" spans="1:9 16384:16384" s="45" customFormat="1" ht="39.6" outlineLevel="1">
      <c r="A22" s="62">
        <f ca="1">IF(OFFSET(A22,-1,0) ="",OFFSET(A22,-2,0)+1,OFFSET(A22,-1,0)+1 )</f>
        <v>1</v>
      </c>
      <c r="B22" s="52" t="s">
        <v>525</v>
      </c>
      <c r="C22" s="260" t="s">
        <v>944</v>
      </c>
      <c r="D22" s="59" t="s">
        <v>680</v>
      </c>
      <c r="E22" s="54" t="s">
        <v>459</v>
      </c>
      <c r="F22" s="52"/>
      <c r="G22" s="52"/>
      <c r="H22" s="52"/>
      <c r="I22" s="55"/>
    </row>
    <row r="23" spans="1:9 16384:16384" s="45" customFormat="1" ht="39.6" outlineLevel="1">
      <c r="A23" s="62">
        <f ca="1">IF(OFFSET(A23,-1,0) ="",OFFSET(A23,-2,0)+1,OFFSET(A23,-1,0)+1 )</f>
        <v>2</v>
      </c>
      <c r="B23" s="52" t="s">
        <v>529</v>
      </c>
      <c r="C23" s="52" t="s">
        <v>945</v>
      </c>
      <c r="D23" s="59" t="s">
        <v>683</v>
      </c>
      <c r="E23" s="54"/>
      <c r="F23" s="52"/>
      <c r="G23" s="52"/>
      <c r="H23" s="52"/>
      <c r="I23" s="55"/>
    </row>
    <row r="24" spans="1:9 16384:16384" s="48" customFormat="1" ht="39.6" outlineLevel="1">
      <c r="A24" s="62">
        <f t="shared" ref="A24:A28" ca="1" si="0">IF(OFFSET(A24,-1,0) ="",OFFSET(A24,-2,0)+1,OFFSET(A24,-1,0)+1 )</f>
        <v>3</v>
      </c>
      <c r="B24" s="52" t="s">
        <v>679</v>
      </c>
      <c r="C24" s="52" t="s">
        <v>946</v>
      </c>
      <c r="D24" s="59" t="s">
        <v>684</v>
      </c>
      <c r="E24" s="54"/>
      <c r="F24" s="52"/>
      <c r="G24" s="52"/>
      <c r="H24" s="52"/>
      <c r="I24" s="61"/>
    </row>
    <row r="25" spans="1:9 16384:16384" s="49" customFormat="1" ht="92.4" outlineLevel="1">
      <c r="A25" s="63">
        <f t="shared" ca="1" si="0"/>
        <v>4</v>
      </c>
      <c r="B25" s="179" t="s">
        <v>681</v>
      </c>
      <c r="C25" s="179" t="s">
        <v>947</v>
      </c>
      <c r="D25" s="53" t="s">
        <v>704</v>
      </c>
      <c r="E25" s="53" t="s">
        <v>859</v>
      </c>
      <c r="F25" s="179"/>
      <c r="G25" s="179"/>
      <c r="H25" s="179"/>
      <c r="I25" s="215"/>
    </row>
    <row r="26" spans="1:9 16384:16384" s="48" customFormat="1" ht="26.4" outlineLevel="1">
      <c r="A26" s="62">
        <f t="shared" ca="1" si="0"/>
        <v>5</v>
      </c>
      <c r="B26" s="52" t="s">
        <v>552</v>
      </c>
      <c r="C26" s="52" t="s">
        <v>682</v>
      </c>
      <c r="D26" s="60" t="s">
        <v>802</v>
      </c>
      <c r="E26" s="54"/>
      <c r="F26" s="52"/>
      <c r="G26" s="52"/>
      <c r="H26" s="52"/>
      <c r="I26" s="61"/>
    </row>
    <row r="27" spans="1:9 16384:16384" s="49" customFormat="1" ht="39.6" outlineLevel="1">
      <c r="A27" s="63">
        <f t="shared" ca="1" si="0"/>
        <v>6</v>
      </c>
      <c r="B27" s="179" t="s">
        <v>531</v>
      </c>
      <c r="C27" s="179" t="s">
        <v>702</v>
      </c>
      <c r="D27" s="53" t="s">
        <v>705</v>
      </c>
      <c r="E27" s="53"/>
      <c r="F27" s="179"/>
      <c r="G27" s="179"/>
      <c r="H27" s="179"/>
      <c r="I27" s="215"/>
    </row>
    <row r="28" spans="1:9 16384:16384" s="48" customFormat="1" ht="66" outlineLevel="1">
      <c r="A28" s="62">
        <f t="shared" ca="1" si="0"/>
        <v>7</v>
      </c>
      <c r="B28" s="52" t="s">
        <v>532</v>
      </c>
      <c r="C28" s="52" t="s">
        <v>948</v>
      </c>
      <c r="D28" s="54" t="s">
        <v>694</v>
      </c>
      <c r="E28" s="54"/>
      <c r="F28" s="52"/>
      <c r="G28" s="52"/>
      <c r="H28" s="52"/>
      <c r="I28" s="61"/>
    </row>
    <row r="29" spans="1:9 16384:16384" s="48" customFormat="1" ht="39.6" outlineLevel="1">
      <c r="A29" s="62">
        <f t="shared" ref="A29:A94" ca="1" si="1">IF(OFFSET(A29,-1,0) ="",OFFSET(A29,-2,0)+1,OFFSET(A29,-1,0)+1 )</f>
        <v>8</v>
      </c>
      <c r="B29" s="52" t="s">
        <v>533</v>
      </c>
      <c r="C29" s="52" t="s">
        <v>949</v>
      </c>
      <c r="D29" s="54" t="s">
        <v>693</v>
      </c>
      <c r="E29" s="54"/>
      <c r="F29" s="52"/>
      <c r="G29" s="52"/>
      <c r="H29" s="52"/>
      <c r="I29" s="61"/>
      <c r="XFD29" s="48">
        <f ca="1">SUM(A29:XFC29)</f>
        <v>8</v>
      </c>
    </row>
    <row r="30" spans="1:9 16384:16384" s="48" customFormat="1" ht="39.6" outlineLevel="1">
      <c r="A30" s="62">
        <f t="shared" ca="1" si="1"/>
        <v>9</v>
      </c>
      <c r="B30" s="52" t="s">
        <v>534</v>
      </c>
      <c r="C30" s="52" t="s">
        <v>950</v>
      </c>
      <c r="D30" s="54" t="s">
        <v>685</v>
      </c>
      <c r="E30" s="54"/>
      <c r="F30" s="52"/>
      <c r="G30" s="52"/>
      <c r="H30" s="52"/>
      <c r="I30" s="61"/>
    </row>
    <row r="31" spans="1:9 16384:16384" s="48" customFormat="1" ht="92.4" outlineLevel="1">
      <c r="A31" s="62">
        <f t="shared" ca="1" si="1"/>
        <v>10</v>
      </c>
      <c r="B31" s="52" t="s">
        <v>535</v>
      </c>
      <c r="C31" s="52" t="s">
        <v>951</v>
      </c>
      <c r="D31" s="54" t="s">
        <v>710</v>
      </c>
      <c r="E31" s="54"/>
      <c r="F31" s="52"/>
      <c r="G31" s="52"/>
      <c r="H31" s="52"/>
      <c r="I31" s="61"/>
    </row>
    <row r="32" spans="1:9 16384:16384" s="48" customFormat="1" ht="52.8" outlineLevel="1">
      <c r="A32" s="62">
        <f t="shared" ca="1" si="1"/>
        <v>11</v>
      </c>
      <c r="B32" s="52" t="s">
        <v>670</v>
      </c>
      <c r="C32" s="52" t="s">
        <v>687</v>
      </c>
      <c r="D32" s="54" t="s">
        <v>686</v>
      </c>
      <c r="E32" s="54"/>
      <c r="F32" s="52"/>
      <c r="G32" s="52"/>
      <c r="H32" s="52"/>
      <c r="I32" s="61"/>
    </row>
    <row r="33" spans="1:9" s="48" customFormat="1" ht="79.2" outlineLevel="1">
      <c r="A33" s="62">
        <f t="shared" ca="1" si="1"/>
        <v>12</v>
      </c>
      <c r="B33" s="52" t="s">
        <v>669</v>
      </c>
      <c r="C33" s="52" t="s">
        <v>952</v>
      </c>
      <c r="D33" s="54" t="s">
        <v>706</v>
      </c>
      <c r="E33" s="54"/>
      <c r="F33" s="52"/>
      <c r="G33" s="52"/>
      <c r="H33" s="52"/>
      <c r="I33" s="61"/>
    </row>
    <row r="34" spans="1:9" s="190" customFormat="1" ht="13.8">
      <c r="A34" s="186"/>
      <c r="B34" s="201" t="s">
        <v>524</v>
      </c>
      <c r="C34" s="187"/>
      <c r="D34" s="188"/>
      <c r="E34" s="188"/>
      <c r="F34" s="187"/>
      <c r="G34" s="187"/>
      <c r="H34" s="187"/>
      <c r="I34" s="189"/>
    </row>
    <row r="35" spans="1:9" s="48" customFormat="1" ht="66" outlineLevel="1">
      <c r="A35" s="62">
        <f t="shared" ca="1" si="1"/>
        <v>13</v>
      </c>
      <c r="B35" s="52" t="s">
        <v>536</v>
      </c>
      <c r="C35" s="52" t="s">
        <v>953</v>
      </c>
      <c r="D35" s="54" t="s">
        <v>688</v>
      </c>
      <c r="E35" s="54"/>
      <c r="F35" s="52"/>
      <c r="G35" s="52"/>
      <c r="H35" s="52"/>
      <c r="I35" s="61"/>
    </row>
    <row r="36" spans="1:9" s="48" customFormat="1" ht="66" outlineLevel="1">
      <c r="A36" s="62">
        <f t="shared" ca="1" si="1"/>
        <v>14</v>
      </c>
      <c r="B36" s="52" t="s">
        <v>537</v>
      </c>
      <c r="C36" s="52" t="s">
        <v>954</v>
      </c>
      <c r="D36" s="54" t="s">
        <v>689</v>
      </c>
      <c r="E36" s="54"/>
      <c r="F36" s="52"/>
      <c r="G36" s="52"/>
      <c r="H36" s="52"/>
      <c r="I36" s="61"/>
    </row>
    <row r="37" spans="1:9" s="48" customFormat="1" ht="66" outlineLevel="1">
      <c r="A37" s="62">
        <f t="shared" ca="1" si="1"/>
        <v>15</v>
      </c>
      <c r="B37" s="52" t="s">
        <v>530</v>
      </c>
      <c r="C37" s="52" t="s">
        <v>955</v>
      </c>
      <c r="D37" s="54" t="s">
        <v>689</v>
      </c>
      <c r="E37" s="54"/>
      <c r="F37" s="52"/>
      <c r="G37" s="52"/>
      <c r="H37" s="52"/>
      <c r="I37" s="61"/>
    </row>
    <row r="38" spans="1:9" s="49" customFormat="1" ht="79.2" outlineLevel="1">
      <c r="A38" s="63">
        <f ca="1">IF(OFFSET(A38,-1,0) ="",OFFSET(A38,-2,0)+1,OFFSET(A38,-1,0)+1 )</f>
        <v>16</v>
      </c>
      <c r="B38" s="179" t="s">
        <v>528</v>
      </c>
      <c r="C38" s="179" t="s">
        <v>956</v>
      </c>
      <c r="D38" s="53" t="s">
        <v>707</v>
      </c>
      <c r="E38" s="216"/>
      <c r="F38" s="217"/>
      <c r="G38" s="217"/>
      <c r="H38" s="217"/>
      <c r="I38" s="218"/>
    </row>
    <row r="39" spans="1:9" ht="26.4" outlineLevel="1">
      <c r="A39" s="62">
        <f t="shared" ref="A39:A44" ca="1" si="2">IF(OFFSET(A39,-1,0) ="",OFFSET(A39,-2,0)+1,OFFSET(A39,-1,0)+1 )</f>
        <v>17</v>
      </c>
      <c r="B39" s="52" t="s">
        <v>690</v>
      </c>
      <c r="C39" s="211" t="s">
        <v>801</v>
      </c>
      <c r="D39" s="212" t="s">
        <v>857</v>
      </c>
      <c r="E39" s="210"/>
      <c r="F39" s="210"/>
      <c r="G39" s="210"/>
      <c r="H39" s="210"/>
      <c r="I39" s="210"/>
    </row>
    <row r="40" spans="1:9" s="48" customFormat="1" ht="26.4" outlineLevel="1">
      <c r="A40" s="62">
        <f t="shared" ca="1" si="2"/>
        <v>18</v>
      </c>
      <c r="B40" s="52" t="s">
        <v>538</v>
      </c>
      <c r="C40" s="52" t="s">
        <v>957</v>
      </c>
      <c r="D40" s="54" t="s">
        <v>803</v>
      </c>
      <c r="E40" s="207"/>
      <c r="F40" s="208"/>
      <c r="G40" s="208"/>
      <c r="H40" s="208"/>
      <c r="I40" s="209"/>
    </row>
    <row r="41" spans="1:9" s="49" customFormat="1" ht="79.2" outlineLevel="1">
      <c r="A41" s="63">
        <f t="shared" ca="1" si="2"/>
        <v>19</v>
      </c>
      <c r="B41" s="179" t="s">
        <v>526</v>
      </c>
      <c r="C41" s="179" t="s">
        <v>708</v>
      </c>
      <c r="D41" s="53" t="s">
        <v>709</v>
      </c>
      <c r="E41" s="53"/>
      <c r="F41" s="179"/>
      <c r="G41" s="179"/>
      <c r="H41" s="179"/>
      <c r="I41" s="215"/>
    </row>
    <row r="42" spans="1:9" s="48" customFormat="1" ht="66" outlineLevel="1">
      <c r="A42" s="62">
        <f t="shared" ca="1" si="2"/>
        <v>20</v>
      </c>
      <c r="B42" s="52" t="s">
        <v>691</v>
      </c>
      <c r="C42" s="52" t="s">
        <v>958</v>
      </c>
      <c r="D42" s="54" t="s">
        <v>692</v>
      </c>
      <c r="E42" s="54"/>
      <c r="F42" s="52"/>
      <c r="G42" s="52"/>
      <c r="H42" s="52"/>
      <c r="I42" s="61"/>
    </row>
    <row r="43" spans="1:9" s="48" customFormat="1" ht="66" outlineLevel="1">
      <c r="A43" s="62">
        <f t="shared" ca="1" si="2"/>
        <v>21</v>
      </c>
      <c r="B43" s="52" t="s">
        <v>672</v>
      </c>
      <c r="C43" s="52" t="s">
        <v>959</v>
      </c>
      <c r="D43" s="54" t="s">
        <v>695</v>
      </c>
      <c r="E43" s="54"/>
      <c r="F43" s="52"/>
      <c r="G43" s="52"/>
      <c r="H43" s="52"/>
      <c r="I43" s="61"/>
    </row>
    <row r="44" spans="1:9" s="48" customFormat="1" ht="66" outlineLevel="1">
      <c r="A44" s="62">
        <f t="shared" ca="1" si="2"/>
        <v>22</v>
      </c>
      <c r="B44" s="52" t="s">
        <v>673</v>
      </c>
      <c r="C44" s="52" t="s">
        <v>960</v>
      </c>
      <c r="D44" s="54" t="s">
        <v>692</v>
      </c>
      <c r="E44" s="54"/>
      <c r="F44" s="52"/>
      <c r="G44" s="52"/>
      <c r="H44" s="52"/>
      <c r="I44" s="61"/>
    </row>
    <row r="45" spans="1:9" s="48" customFormat="1" ht="52.8" outlineLevel="1">
      <c r="A45" s="62">
        <f t="shared" ca="1" si="1"/>
        <v>23</v>
      </c>
      <c r="B45" s="52" t="s">
        <v>539</v>
      </c>
      <c r="C45" s="52" t="s">
        <v>961</v>
      </c>
      <c r="D45" s="54" t="s">
        <v>696</v>
      </c>
      <c r="E45" s="54"/>
      <c r="F45" s="52"/>
      <c r="G45" s="52"/>
      <c r="H45" s="52"/>
      <c r="I45" s="61"/>
    </row>
    <row r="46" spans="1:9" s="48" customFormat="1" ht="26.4" outlineLevel="1">
      <c r="A46" s="62">
        <f t="shared" ca="1" si="1"/>
        <v>24</v>
      </c>
      <c r="B46" s="52" t="s">
        <v>540</v>
      </c>
      <c r="C46" s="52" t="s">
        <v>962</v>
      </c>
      <c r="D46" s="54" t="s">
        <v>697</v>
      </c>
      <c r="E46" s="54"/>
      <c r="F46" s="52"/>
      <c r="G46" s="52"/>
      <c r="H46" s="52"/>
      <c r="I46" s="61"/>
    </row>
    <row r="47" spans="1:9" s="48" customFormat="1" ht="39.6" outlineLevel="1">
      <c r="A47" s="62">
        <f t="shared" ca="1" si="1"/>
        <v>25</v>
      </c>
      <c r="B47" s="52" t="s">
        <v>541</v>
      </c>
      <c r="C47" s="52" t="s">
        <v>963</v>
      </c>
      <c r="D47" s="54" t="s">
        <v>697</v>
      </c>
      <c r="E47" s="54"/>
      <c r="F47" s="52"/>
      <c r="G47" s="52"/>
      <c r="H47" s="52"/>
      <c r="I47" s="61"/>
    </row>
    <row r="48" spans="1:9" s="48" customFormat="1" ht="66" outlineLevel="1">
      <c r="A48" s="62">
        <f t="shared" ca="1" si="1"/>
        <v>26</v>
      </c>
      <c r="B48" s="52" t="s">
        <v>711</v>
      </c>
      <c r="C48" s="52" t="s">
        <v>964</v>
      </c>
      <c r="D48" s="54" t="s">
        <v>712</v>
      </c>
      <c r="E48" s="54"/>
      <c r="F48" s="52"/>
      <c r="G48" s="52"/>
      <c r="H48" s="52"/>
      <c r="I48" s="61"/>
    </row>
    <row r="49" spans="1:9" s="49" customFormat="1" ht="66" outlineLevel="1">
      <c r="A49" s="63">
        <f t="shared" ca="1" si="1"/>
        <v>27</v>
      </c>
      <c r="B49" s="179" t="s">
        <v>598</v>
      </c>
      <c r="C49" s="179" t="s">
        <v>965</v>
      </c>
      <c r="D49" s="53" t="s">
        <v>714</v>
      </c>
      <c r="E49" s="53"/>
      <c r="F49" s="179"/>
      <c r="G49" s="179"/>
      <c r="H49" s="179"/>
      <c r="I49" s="215"/>
    </row>
    <row r="50" spans="1:9" s="48" customFormat="1" ht="79.2" outlineLevel="1">
      <c r="A50" s="62">
        <f t="shared" ca="1" si="1"/>
        <v>28</v>
      </c>
      <c r="B50" s="52" t="s">
        <v>671</v>
      </c>
      <c r="C50" s="52" t="s">
        <v>713</v>
      </c>
      <c r="D50" s="54" t="s">
        <v>715</v>
      </c>
      <c r="E50" s="54"/>
      <c r="F50" s="52"/>
      <c r="G50" s="52"/>
      <c r="H50" s="52"/>
      <c r="I50" s="61"/>
    </row>
    <row r="51" spans="1:9" s="48" customFormat="1" ht="66" outlineLevel="1">
      <c r="A51" s="62">
        <f t="shared" ca="1" si="1"/>
        <v>29</v>
      </c>
      <c r="B51" s="52" t="s">
        <v>628</v>
      </c>
      <c r="C51" s="52" t="s">
        <v>966</v>
      </c>
      <c r="D51" s="54" t="s">
        <v>716</v>
      </c>
      <c r="E51" s="54"/>
      <c r="F51" s="52"/>
      <c r="G51" s="52"/>
      <c r="H51" s="52"/>
      <c r="I51" s="61"/>
    </row>
    <row r="52" spans="1:9" s="190" customFormat="1" ht="13.8">
      <c r="A52" s="186"/>
      <c r="B52" s="201" t="s">
        <v>542</v>
      </c>
      <c r="C52" s="187"/>
      <c r="D52" s="188"/>
      <c r="E52" s="188"/>
      <c r="F52" s="187"/>
      <c r="G52" s="187"/>
      <c r="H52" s="187"/>
      <c r="I52" s="189"/>
    </row>
    <row r="53" spans="1:9" s="48" customFormat="1" ht="39.6" outlineLevel="1">
      <c r="A53" s="62">
        <f t="shared" ca="1" si="1"/>
        <v>30</v>
      </c>
      <c r="B53" s="52" t="s">
        <v>546</v>
      </c>
      <c r="C53" s="52" t="s">
        <v>967</v>
      </c>
      <c r="D53" s="54" t="s">
        <v>717</v>
      </c>
      <c r="E53" s="54"/>
      <c r="F53" s="52"/>
      <c r="G53" s="52"/>
      <c r="H53" s="52"/>
      <c r="I53" s="61"/>
    </row>
    <row r="54" spans="1:9" s="48" customFormat="1" ht="39.6" outlineLevel="1">
      <c r="A54" s="62">
        <f t="shared" ca="1" si="1"/>
        <v>31</v>
      </c>
      <c r="B54" s="52" t="s">
        <v>543</v>
      </c>
      <c r="C54" s="52" t="s">
        <v>968</v>
      </c>
      <c r="D54" s="54" t="s">
        <v>718</v>
      </c>
      <c r="E54" s="54"/>
      <c r="F54" s="52"/>
      <c r="G54" s="52"/>
      <c r="H54" s="52"/>
      <c r="I54" s="61"/>
    </row>
    <row r="55" spans="1:9" s="48" customFormat="1" ht="39.6" outlineLevel="1">
      <c r="A55" s="62">
        <f t="shared" ca="1" si="1"/>
        <v>32</v>
      </c>
      <c r="B55" s="52" t="s">
        <v>544</v>
      </c>
      <c r="C55" s="52" t="s">
        <v>969</v>
      </c>
      <c r="D55" s="54" t="s">
        <v>717</v>
      </c>
      <c r="E55" s="54"/>
      <c r="F55" s="52"/>
      <c r="G55" s="52"/>
      <c r="H55" s="52"/>
      <c r="I55" s="61"/>
    </row>
    <row r="56" spans="1:9" s="48" customFormat="1" ht="39.6" outlineLevel="1">
      <c r="A56" s="62">
        <f t="shared" ca="1" si="1"/>
        <v>33</v>
      </c>
      <c r="B56" s="52" t="s">
        <v>545</v>
      </c>
      <c r="C56" s="52" t="s">
        <v>970</v>
      </c>
      <c r="D56" s="54" t="s">
        <v>719</v>
      </c>
      <c r="E56" s="54"/>
      <c r="F56" s="52"/>
      <c r="G56" s="52"/>
      <c r="H56" s="52"/>
      <c r="I56" s="61"/>
    </row>
    <row r="57" spans="1:9" s="48" customFormat="1" ht="52.8" outlineLevel="1">
      <c r="A57" s="62">
        <f t="shared" ca="1" si="1"/>
        <v>34</v>
      </c>
      <c r="B57" s="52" t="s">
        <v>547</v>
      </c>
      <c r="C57" s="52" t="s">
        <v>971</v>
      </c>
      <c r="D57" s="54" t="s">
        <v>719</v>
      </c>
      <c r="E57" s="54"/>
      <c r="F57" s="52"/>
      <c r="G57" s="52"/>
      <c r="H57" s="52"/>
      <c r="I57" s="61"/>
    </row>
    <row r="58" spans="1:9" s="48" customFormat="1" ht="39.6" outlineLevel="1">
      <c r="A58" s="62">
        <f t="shared" ca="1" si="1"/>
        <v>35</v>
      </c>
      <c r="B58" s="52" t="s">
        <v>674</v>
      </c>
      <c r="C58" s="52" t="s">
        <v>972</v>
      </c>
      <c r="D58" s="54" t="s">
        <v>720</v>
      </c>
      <c r="E58" s="54"/>
      <c r="F58" s="52"/>
      <c r="G58" s="52"/>
      <c r="H58" s="52"/>
      <c r="I58" s="61"/>
    </row>
    <row r="59" spans="1:9" s="48" customFormat="1" ht="66" outlineLevel="1">
      <c r="A59" s="62">
        <f t="shared" ca="1" si="1"/>
        <v>36</v>
      </c>
      <c r="B59" s="52" t="s">
        <v>528</v>
      </c>
      <c r="C59" s="52" t="s">
        <v>973</v>
      </c>
      <c r="D59" s="54" t="s">
        <v>721</v>
      </c>
      <c r="E59" s="54"/>
      <c r="F59" s="52"/>
      <c r="G59" s="52"/>
      <c r="H59" s="52"/>
      <c r="I59" s="61"/>
    </row>
    <row r="60" spans="1:9" s="48" customFormat="1" ht="26.4" outlineLevel="1">
      <c r="A60" s="62">
        <f t="shared" ref="A60:A69" ca="1" si="3">IF(OFFSET(A60,-1,0) ="",OFFSET(A60,-2,0)+1,OFFSET(A60,-1,0)+1 )</f>
        <v>37</v>
      </c>
      <c r="B60" s="52" t="s">
        <v>553</v>
      </c>
      <c r="C60" s="52" t="s">
        <v>722</v>
      </c>
      <c r="D60" s="54" t="s">
        <v>723</v>
      </c>
      <c r="E60" s="54"/>
      <c r="F60" s="52"/>
      <c r="G60" s="52"/>
      <c r="H60" s="52"/>
      <c r="I60" s="61"/>
    </row>
    <row r="61" spans="1:9" s="48" customFormat="1" ht="39.6" outlineLevel="1">
      <c r="A61" s="62">
        <f t="shared" ca="1" si="3"/>
        <v>38</v>
      </c>
      <c r="B61" s="179" t="s">
        <v>549</v>
      </c>
      <c r="C61" s="52" t="s">
        <v>724</v>
      </c>
      <c r="D61" s="54" t="s">
        <v>725</v>
      </c>
      <c r="E61" s="54"/>
      <c r="F61" s="52"/>
      <c r="G61" s="52"/>
      <c r="H61" s="52"/>
      <c r="I61" s="61"/>
    </row>
    <row r="62" spans="1:9" s="48" customFormat="1" ht="39.6" outlineLevel="1">
      <c r="A62" s="62">
        <f t="shared" ca="1" si="3"/>
        <v>39</v>
      </c>
      <c r="B62" s="52" t="s">
        <v>548</v>
      </c>
      <c r="C62" s="52" t="s">
        <v>974</v>
      </c>
      <c r="D62" s="54" t="s">
        <v>726</v>
      </c>
      <c r="E62" s="54"/>
      <c r="F62" s="52"/>
      <c r="G62" s="52"/>
      <c r="H62" s="52"/>
      <c r="I62" s="61"/>
    </row>
    <row r="63" spans="1:9" s="49" customFormat="1" ht="39.6" outlineLevel="1">
      <c r="A63" s="63">
        <f t="shared" ca="1" si="3"/>
        <v>40</v>
      </c>
      <c r="B63" s="179" t="s">
        <v>975</v>
      </c>
      <c r="C63" s="179" t="s">
        <v>978</v>
      </c>
      <c r="D63" s="53" t="s">
        <v>979</v>
      </c>
      <c r="E63" s="53"/>
      <c r="F63" s="217"/>
      <c r="G63" s="217"/>
      <c r="H63" s="217"/>
      <c r="I63" s="218"/>
    </row>
    <row r="64" spans="1:9" ht="39.6" outlineLevel="1">
      <c r="A64" s="62">
        <f t="shared" ca="1" si="3"/>
        <v>41</v>
      </c>
      <c r="B64" s="52" t="s">
        <v>976</v>
      </c>
      <c r="C64" s="52" t="s">
        <v>977</v>
      </c>
      <c r="D64" s="54" t="s">
        <v>980</v>
      </c>
      <c r="E64" s="213"/>
      <c r="F64" s="210"/>
      <c r="G64" s="210"/>
      <c r="H64" s="210"/>
      <c r="I64" s="210"/>
    </row>
    <row r="65" spans="1:9" s="48" customFormat="1" ht="39.6" outlineLevel="1">
      <c r="A65" s="62">
        <f t="shared" ca="1" si="3"/>
        <v>42</v>
      </c>
      <c r="B65" s="52" t="s">
        <v>981</v>
      </c>
      <c r="C65" s="52" t="s">
        <v>982</v>
      </c>
      <c r="D65" s="54" t="s">
        <v>983</v>
      </c>
      <c r="E65" s="207"/>
      <c r="F65" s="208"/>
      <c r="G65" s="208"/>
      <c r="H65" s="208"/>
      <c r="I65" s="209"/>
    </row>
    <row r="66" spans="1:9" s="48" customFormat="1" ht="39.6" outlineLevel="1">
      <c r="A66" s="62">
        <f t="shared" ca="1" si="3"/>
        <v>43</v>
      </c>
      <c r="B66" s="52" t="s">
        <v>984</v>
      </c>
      <c r="C66" s="52" t="s">
        <v>985</v>
      </c>
      <c r="D66" s="54" t="s">
        <v>727</v>
      </c>
      <c r="E66" s="54"/>
      <c r="F66" s="52"/>
      <c r="G66" s="52"/>
      <c r="H66" s="52"/>
      <c r="I66" s="61"/>
    </row>
    <row r="67" spans="1:9" s="48" customFormat="1" ht="39.6" outlineLevel="1">
      <c r="A67" s="62">
        <f t="shared" ca="1" si="3"/>
        <v>44</v>
      </c>
      <c r="B67" s="52" t="s">
        <v>986</v>
      </c>
      <c r="C67" s="52" t="s">
        <v>987</v>
      </c>
      <c r="D67" s="54" t="s">
        <v>727</v>
      </c>
      <c r="E67" s="54"/>
      <c r="F67" s="52"/>
      <c r="G67" s="52"/>
      <c r="H67" s="52"/>
      <c r="I67" s="61"/>
    </row>
    <row r="68" spans="1:9" s="48" customFormat="1" ht="52.8" outlineLevel="1">
      <c r="A68" s="62">
        <f t="shared" ca="1" si="3"/>
        <v>45</v>
      </c>
      <c r="B68" s="52" t="s">
        <v>670</v>
      </c>
      <c r="C68" s="52" t="s">
        <v>988</v>
      </c>
      <c r="D68" s="54" t="s">
        <v>729</v>
      </c>
      <c r="E68" s="54"/>
      <c r="F68" s="52"/>
      <c r="G68" s="52"/>
      <c r="H68" s="52"/>
      <c r="I68" s="61"/>
    </row>
    <row r="69" spans="1:9" s="48" customFormat="1" ht="66" outlineLevel="1">
      <c r="A69" s="62">
        <f t="shared" ca="1" si="3"/>
        <v>46</v>
      </c>
      <c r="B69" s="52" t="s">
        <v>669</v>
      </c>
      <c r="C69" s="52" t="s">
        <v>989</v>
      </c>
      <c r="D69" s="54" t="s">
        <v>728</v>
      </c>
      <c r="E69" s="54"/>
      <c r="F69" s="52"/>
      <c r="G69" s="52"/>
      <c r="H69" s="52"/>
      <c r="I69" s="61"/>
    </row>
    <row r="70" spans="1:9" s="190" customFormat="1" ht="13.8">
      <c r="A70" s="186"/>
      <c r="B70" s="201" t="s">
        <v>550</v>
      </c>
      <c r="C70" s="187"/>
      <c r="D70" s="188"/>
      <c r="E70" s="188"/>
      <c r="F70" s="187"/>
      <c r="G70" s="187"/>
      <c r="H70" s="187"/>
      <c r="I70" s="189"/>
    </row>
    <row r="71" spans="1:9" s="48" customFormat="1" ht="13.8" outlineLevel="1">
      <c r="A71" s="62">
        <f t="shared" ca="1" si="1"/>
        <v>47</v>
      </c>
      <c r="B71" s="52" t="s">
        <v>564</v>
      </c>
      <c r="C71" s="52" t="s">
        <v>730</v>
      </c>
      <c r="D71" s="54" t="s">
        <v>733</v>
      </c>
      <c r="E71" s="54"/>
      <c r="F71" s="52"/>
      <c r="G71" s="52"/>
      <c r="H71" s="52"/>
      <c r="I71" s="61"/>
    </row>
    <row r="72" spans="1:9" s="48" customFormat="1" ht="13.8" outlineLevel="1">
      <c r="A72" s="62">
        <f t="shared" ca="1" si="1"/>
        <v>48</v>
      </c>
      <c r="B72" s="52" t="s">
        <v>554</v>
      </c>
      <c r="C72" s="52" t="s">
        <v>731</v>
      </c>
      <c r="D72" s="54" t="s">
        <v>734</v>
      </c>
      <c r="E72" s="54"/>
      <c r="F72" s="52"/>
      <c r="G72" s="52"/>
      <c r="H72" s="52"/>
      <c r="I72" s="61"/>
    </row>
    <row r="73" spans="1:9" s="48" customFormat="1" ht="13.8" outlineLevel="1">
      <c r="A73" s="62">
        <f t="shared" ca="1" si="1"/>
        <v>49</v>
      </c>
      <c r="B73" s="52" t="s">
        <v>555</v>
      </c>
      <c r="C73" s="52" t="s">
        <v>732</v>
      </c>
      <c r="D73" s="54" t="s">
        <v>735</v>
      </c>
      <c r="E73" s="54"/>
      <c r="F73" s="52"/>
      <c r="G73" s="52"/>
      <c r="H73" s="52"/>
      <c r="I73" s="61"/>
    </row>
    <row r="74" spans="1:9" s="48" customFormat="1" ht="26.4" outlineLevel="1">
      <c r="A74" s="62">
        <f t="shared" ca="1" si="1"/>
        <v>50</v>
      </c>
      <c r="B74" s="52" t="s">
        <v>559</v>
      </c>
      <c r="C74" s="52" t="s">
        <v>990</v>
      </c>
      <c r="D74" s="54" t="s">
        <v>736</v>
      </c>
      <c r="E74" s="54"/>
      <c r="F74" s="52"/>
      <c r="G74" s="52"/>
      <c r="H74" s="52"/>
      <c r="I74" s="61"/>
    </row>
    <row r="75" spans="1:9" s="48" customFormat="1" ht="26.4" outlineLevel="1">
      <c r="A75" s="62">
        <f t="shared" ca="1" si="1"/>
        <v>51</v>
      </c>
      <c r="B75" s="52" t="s">
        <v>556</v>
      </c>
      <c r="C75" s="52" t="s">
        <v>990</v>
      </c>
      <c r="D75" s="54" t="s">
        <v>737</v>
      </c>
      <c r="E75" s="54"/>
      <c r="F75" s="52"/>
      <c r="G75" s="52"/>
      <c r="H75" s="52"/>
      <c r="I75" s="61"/>
    </row>
    <row r="76" spans="1:9" s="48" customFormat="1" ht="26.4" outlineLevel="1">
      <c r="A76" s="62">
        <f t="shared" ca="1" si="1"/>
        <v>52</v>
      </c>
      <c r="B76" s="52" t="s">
        <v>557</v>
      </c>
      <c r="C76" s="52" t="s">
        <v>739</v>
      </c>
      <c r="D76" s="54" t="s">
        <v>738</v>
      </c>
      <c r="E76" s="54"/>
      <c r="F76" s="52"/>
      <c r="G76" s="52"/>
      <c r="H76" s="52"/>
      <c r="I76" s="61"/>
    </row>
    <row r="77" spans="1:9" s="48" customFormat="1" ht="26.4" outlineLevel="1">
      <c r="A77" s="62">
        <f t="shared" ca="1" si="1"/>
        <v>53</v>
      </c>
      <c r="B77" s="52" t="s">
        <v>558</v>
      </c>
      <c r="C77" s="52" t="s">
        <v>991</v>
      </c>
      <c r="D77" s="54" t="s">
        <v>740</v>
      </c>
      <c r="E77" s="54"/>
      <c r="F77" s="52"/>
      <c r="G77" s="52"/>
      <c r="H77" s="52"/>
      <c r="I77" s="61"/>
    </row>
    <row r="78" spans="1:9" s="48" customFormat="1" ht="26.4" outlineLevel="1">
      <c r="A78" s="62">
        <f t="shared" ca="1" si="1"/>
        <v>54</v>
      </c>
      <c r="B78" s="52" t="s">
        <v>560</v>
      </c>
      <c r="C78" s="52" t="s">
        <v>741</v>
      </c>
      <c r="D78" s="54" t="s">
        <v>742</v>
      </c>
      <c r="E78" s="54"/>
      <c r="F78" s="52"/>
      <c r="G78" s="52"/>
      <c r="H78" s="52"/>
      <c r="I78" s="61"/>
    </row>
    <row r="79" spans="1:9" s="48" customFormat="1" ht="26.4" outlineLevel="1">
      <c r="A79" s="62">
        <f t="shared" ca="1" si="1"/>
        <v>55</v>
      </c>
      <c r="B79" s="52" t="s">
        <v>561</v>
      </c>
      <c r="C79" s="52" t="s">
        <v>743</v>
      </c>
      <c r="D79" s="54" t="s">
        <v>744</v>
      </c>
      <c r="E79" s="54"/>
      <c r="F79" s="52"/>
      <c r="G79" s="52"/>
      <c r="H79" s="52"/>
      <c r="I79" s="61"/>
    </row>
    <row r="80" spans="1:9" s="48" customFormat="1" ht="26.4" outlineLevel="1">
      <c r="A80" s="62">
        <f t="shared" ca="1" si="1"/>
        <v>56</v>
      </c>
      <c r="B80" s="52" t="s">
        <v>745</v>
      </c>
      <c r="C80" s="52" t="s">
        <v>741</v>
      </c>
      <c r="D80" s="54" t="s">
        <v>746</v>
      </c>
      <c r="E80" s="54"/>
      <c r="F80" s="52"/>
      <c r="G80" s="52"/>
      <c r="H80" s="52"/>
      <c r="I80" s="61"/>
    </row>
    <row r="81" spans="1:9" s="48" customFormat="1" ht="26.4" outlineLevel="1">
      <c r="A81" s="62">
        <f t="shared" ca="1" si="1"/>
        <v>57</v>
      </c>
      <c r="B81" s="179" t="s">
        <v>747</v>
      </c>
      <c r="C81" s="52" t="s">
        <v>992</v>
      </c>
      <c r="D81" s="54" t="s">
        <v>748</v>
      </c>
      <c r="E81" s="54"/>
      <c r="F81" s="52"/>
      <c r="G81" s="52"/>
      <c r="H81" s="52"/>
      <c r="I81" s="61"/>
    </row>
    <row r="82" spans="1:9" s="48" customFormat="1" ht="26.4" outlineLevel="1">
      <c r="A82" s="62">
        <f t="shared" ca="1" si="1"/>
        <v>58</v>
      </c>
      <c r="B82" s="52" t="s">
        <v>562</v>
      </c>
      <c r="C82" s="52" t="s">
        <v>749</v>
      </c>
      <c r="D82" s="54" t="s">
        <v>750</v>
      </c>
      <c r="E82" s="54"/>
      <c r="F82" s="52"/>
      <c r="G82" s="52"/>
      <c r="H82" s="52"/>
      <c r="I82" s="61"/>
    </row>
    <row r="83" spans="1:9" s="48" customFormat="1" ht="26.4" outlineLevel="1">
      <c r="A83" s="62">
        <f t="shared" ca="1" si="1"/>
        <v>59</v>
      </c>
      <c r="B83" s="52" t="s">
        <v>551</v>
      </c>
      <c r="C83" s="52" t="s">
        <v>751</v>
      </c>
      <c r="D83" s="54" t="s">
        <v>752</v>
      </c>
      <c r="E83" s="54"/>
      <c r="F83" s="52"/>
      <c r="G83" s="52"/>
      <c r="H83" s="52"/>
      <c r="I83" s="61"/>
    </row>
    <row r="84" spans="1:9" s="48" customFormat="1" ht="26.4" outlineLevel="1">
      <c r="A84" s="62">
        <f t="shared" ca="1" si="1"/>
        <v>60</v>
      </c>
      <c r="B84" s="191" t="s">
        <v>563</v>
      </c>
      <c r="C84" s="52" t="s">
        <v>753</v>
      </c>
      <c r="D84" s="54" t="s">
        <v>754</v>
      </c>
      <c r="E84" s="54"/>
      <c r="F84" s="52"/>
      <c r="G84" s="52"/>
      <c r="H84" s="52"/>
      <c r="I84" s="61"/>
    </row>
    <row r="85" spans="1:9" s="48" customFormat="1" ht="26.4" outlineLevel="1">
      <c r="A85" s="62">
        <f t="shared" ca="1" si="1"/>
        <v>61</v>
      </c>
      <c r="B85" s="203" t="s">
        <v>675</v>
      </c>
      <c r="C85" s="217" t="s">
        <v>993</v>
      </c>
      <c r="D85" s="54" t="s">
        <v>755</v>
      </c>
      <c r="E85" s="54"/>
      <c r="F85" s="52"/>
      <c r="G85" s="52"/>
      <c r="H85" s="52"/>
      <c r="I85" s="61"/>
    </row>
    <row r="86" spans="1:9" s="48" customFormat="1" ht="39.6" outlineLevel="1">
      <c r="A86" s="62">
        <f t="shared" ca="1" si="1"/>
        <v>62</v>
      </c>
      <c r="B86" s="179" t="s">
        <v>756</v>
      </c>
      <c r="C86" s="52" t="s">
        <v>757</v>
      </c>
      <c r="D86" s="54" t="s">
        <v>758</v>
      </c>
      <c r="E86" s="54"/>
      <c r="F86" s="52"/>
      <c r="G86" s="52"/>
      <c r="H86" s="52"/>
      <c r="I86" s="61"/>
    </row>
    <row r="87" spans="1:9" s="48" customFormat="1" ht="52.8" outlineLevel="1">
      <c r="A87" s="62">
        <f t="shared" ca="1" si="1"/>
        <v>63</v>
      </c>
      <c r="B87" s="179" t="s">
        <v>565</v>
      </c>
      <c r="C87" s="52" t="s">
        <v>759</v>
      </c>
      <c r="D87" s="54" t="s">
        <v>760</v>
      </c>
      <c r="E87" s="54"/>
      <c r="F87" s="52"/>
      <c r="G87" s="52"/>
      <c r="H87" s="52"/>
      <c r="I87" s="61"/>
    </row>
    <row r="88" spans="1:9" s="48" customFormat="1" ht="39.6" outlineLevel="1">
      <c r="A88" s="62">
        <f t="shared" ca="1" si="1"/>
        <v>64</v>
      </c>
      <c r="B88" s="179" t="s">
        <v>761</v>
      </c>
      <c r="C88" s="52" t="s">
        <v>762</v>
      </c>
      <c r="D88" s="54" t="s">
        <v>763</v>
      </c>
      <c r="E88" s="54"/>
      <c r="F88" s="52"/>
      <c r="G88" s="52"/>
      <c r="H88" s="52"/>
      <c r="I88" s="61"/>
    </row>
    <row r="89" spans="1:9" s="190" customFormat="1" ht="13.8">
      <c r="A89" s="186"/>
      <c r="B89" s="201" t="s">
        <v>566</v>
      </c>
      <c r="C89" s="187"/>
      <c r="D89" s="188"/>
      <c r="E89" s="188"/>
      <c r="F89" s="187"/>
      <c r="G89" s="187"/>
      <c r="H89" s="187"/>
      <c r="I89" s="189"/>
    </row>
    <row r="90" spans="1:9" s="48" customFormat="1" ht="13.8" outlineLevel="1">
      <c r="A90" s="62">
        <f t="shared" ca="1" si="1"/>
        <v>65</v>
      </c>
      <c r="B90" s="52" t="s">
        <v>567</v>
      </c>
      <c r="C90" s="52" t="s">
        <v>764</v>
      </c>
      <c r="D90" s="54" t="s">
        <v>765</v>
      </c>
      <c r="E90" s="54"/>
      <c r="F90" s="52"/>
      <c r="G90" s="52"/>
      <c r="H90" s="52"/>
      <c r="I90" s="61"/>
    </row>
    <row r="91" spans="1:9" s="48" customFormat="1" ht="26.4" outlineLevel="1">
      <c r="A91" s="62">
        <f t="shared" ca="1" si="1"/>
        <v>66</v>
      </c>
      <c r="B91" s="52" t="s">
        <v>568</v>
      </c>
      <c r="C91" s="52" t="s">
        <v>994</v>
      </c>
      <c r="D91" s="54" t="s">
        <v>766</v>
      </c>
      <c r="E91" s="54"/>
      <c r="F91" s="52"/>
      <c r="G91" s="52"/>
      <c r="H91" s="52"/>
      <c r="I91" s="61"/>
    </row>
    <row r="92" spans="1:9" s="48" customFormat="1" ht="26.4" outlineLevel="1">
      <c r="A92" s="62">
        <f t="shared" ca="1" si="1"/>
        <v>67</v>
      </c>
      <c r="B92" s="52" t="s">
        <v>767</v>
      </c>
      <c r="C92" s="52" t="s">
        <v>994</v>
      </c>
      <c r="D92" s="54" t="s">
        <v>768</v>
      </c>
      <c r="E92" s="54"/>
      <c r="F92" s="52"/>
      <c r="G92" s="52"/>
      <c r="H92" s="52"/>
      <c r="I92" s="61"/>
    </row>
    <row r="93" spans="1:9" s="48" customFormat="1" ht="26.4" outlineLevel="1">
      <c r="A93" s="62">
        <f t="shared" ca="1" si="1"/>
        <v>68</v>
      </c>
      <c r="B93" s="52" t="s">
        <v>569</v>
      </c>
      <c r="C93" s="52" t="s">
        <v>995</v>
      </c>
      <c r="D93" s="54" t="s">
        <v>752</v>
      </c>
      <c r="E93" s="54"/>
      <c r="F93" s="52"/>
      <c r="G93" s="52"/>
      <c r="H93" s="52"/>
      <c r="I93" s="61"/>
    </row>
    <row r="94" spans="1:9" s="48" customFormat="1" ht="26.4" outlineLevel="1">
      <c r="A94" s="62">
        <f t="shared" ca="1" si="1"/>
        <v>69</v>
      </c>
      <c r="B94" s="191" t="s">
        <v>570</v>
      </c>
      <c r="C94" s="52" t="s">
        <v>996</v>
      </c>
      <c r="D94" s="54" t="s">
        <v>754</v>
      </c>
      <c r="E94" s="54"/>
      <c r="F94" s="52"/>
      <c r="G94" s="52"/>
      <c r="H94" s="52"/>
      <c r="I94" s="61"/>
    </row>
    <row r="95" spans="1:9" s="190" customFormat="1" ht="13.8">
      <c r="A95" s="192"/>
      <c r="B95" s="299" t="s">
        <v>571</v>
      </c>
      <c r="C95" s="300"/>
      <c r="D95" s="301"/>
      <c r="E95" s="193"/>
      <c r="F95" s="194"/>
      <c r="G95" s="194"/>
      <c r="H95" s="194"/>
      <c r="I95" s="193"/>
    </row>
    <row r="96" spans="1:9" s="48" customFormat="1" ht="39.6" outlineLevel="1">
      <c r="A96" s="62">
        <f t="shared" ref="A96:A128" ca="1" si="4">IF(OFFSET(A96,-1,0) ="",OFFSET(A96,-2,0)+1,OFFSET(A96,-1,0)+1 )</f>
        <v>70</v>
      </c>
      <c r="B96" s="52" t="s">
        <v>572</v>
      </c>
      <c r="C96" s="52" t="s">
        <v>997</v>
      </c>
      <c r="D96" s="53" t="s">
        <v>769</v>
      </c>
      <c r="E96" s="54"/>
      <c r="F96" s="52"/>
      <c r="G96" s="52"/>
      <c r="H96" s="52"/>
      <c r="I96" s="62"/>
    </row>
    <row r="97" spans="1:9" s="48" customFormat="1" ht="66" outlineLevel="1">
      <c r="A97" s="62">
        <f t="shared" ca="1" si="4"/>
        <v>71</v>
      </c>
      <c r="B97" s="52" t="s">
        <v>676</v>
      </c>
      <c r="C97" s="167" t="s">
        <v>770</v>
      </c>
      <c r="D97" s="53" t="s">
        <v>728</v>
      </c>
      <c r="E97" s="54"/>
      <c r="F97" s="52"/>
      <c r="G97" s="52"/>
      <c r="H97" s="52"/>
      <c r="I97" s="62"/>
    </row>
    <row r="98" spans="1:9" s="48" customFormat="1" ht="39.6" outlineLevel="1">
      <c r="A98" s="62">
        <f t="shared" ca="1" si="4"/>
        <v>72</v>
      </c>
      <c r="B98" s="52" t="s">
        <v>573</v>
      </c>
      <c r="C98" s="52" t="s">
        <v>998</v>
      </c>
      <c r="D98" s="60" t="s">
        <v>771</v>
      </c>
      <c r="E98" s="54"/>
      <c r="F98" s="52"/>
      <c r="G98" s="52"/>
      <c r="H98" s="52"/>
      <c r="I98" s="62"/>
    </row>
    <row r="99" spans="1:9" s="48" customFormat="1" ht="39.6" outlineLevel="1">
      <c r="A99" s="62">
        <f t="shared" ca="1" si="4"/>
        <v>73</v>
      </c>
      <c r="B99" s="52" t="s">
        <v>574</v>
      </c>
      <c r="C99" s="52" t="s">
        <v>999</v>
      </c>
      <c r="D99" s="54" t="s">
        <v>769</v>
      </c>
      <c r="E99" s="54"/>
      <c r="F99" s="52"/>
      <c r="G99" s="52"/>
      <c r="H99" s="52"/>
      <c r="I99" s="62"/>
    </row>
    <row r="100" spans="1:9" s="48" customFormat="1" ht="39.6" outlineLevel="1">
      <c r="A100" s="62">
        <f t="shared" ca="1" si="4"/>
        <v>74</v>
      </c>
      <c r="B100" s="52" t="s">
        <v>773</v>
      </c>
      <c r="C100" s="52" t="s">
        <v>1000</v>
      </c>
      <c r="D100" s="54" t="s">
        <v>772</v>
      </c>
      <c r="E100" s="54"/>
      <c r="F100" s="52"/>
      <c r="G100" s="52"/>
      <c r="H100" s="52"/>
      <c r="I100" s="62"/>
    </row>
    <row r="101" spans="1:9" s="48" customFormat="1" ht="52.8" outlineLevel="1">
      <c r="A101" s="62">
        <f t="shared" ca="1" si="4"/>
        <v>75</v>
      </c>
      <c r="B101" s="52" t="s">
        <v>575</v>
      </c>
      <c r="C101" s="52" t="s">
        <v>1001</v>
      </c>
      <c r="D101" s="54" t="s">
        <v>774</v>
      </c>
      <c r="E101" s="54"/>
      <c r="F101" s="52"/>
      <c r="G101" s="52"/>
      <c r="H101" s="52"/>
      <c r="I101" s="62"/>
    </row>
    <row r="102" spans="1:9" s="48" customFormat="1" ht="66" outlineLevel="1">
      <c r="A102" s="62">
        <f t="shared" ca="1" si="4"/>
        <v>76</v>
      </c>
      <c r="B102" s="179" t="s">
        <v>528</v>
      </c>
      <c r="C102" s="179" t="s">
        <v>775</v>
      </c>
      <c r="D102" s="53" t="s">
        <v>704</v>
      </c>
      <c r="E102" s="54"/>
      <c r="F102" s="52"/>
      <c r="G102" s="52"/>
      <c r="H102" s="52"/>
      <c r="I102" s="62"/>
    </row>
    <row r="103" spans="1:9" s="49" customFormat="1" ht="39.6" outlineLevel="1">
      <c r="A103" s="62">
        <f t="shared" ca="1" si="4"/>
        <v>77</v>
      </c>
      <c r="B103" s="179" t="s">
        <v>776</v>
      </c>
      <c r="C103" s="179" t="s">
        <v>1002</v>
      </c>
      <c r="D103" s="53" t="s">
        <v>777</v>
      </c>
      <c r="E103" s="54"/>
      <c r="F103" s="52"/>
      <c r="G103" s="52"/>
      <c r="H103" s="52"/>
      <c r="I103" s="63"/>
    </row>
    <row r="104" spans="1:9" s="48" customFormat="1" ht="26.4" outlineLevel="1">
      <c r="A104" s="62">
        <f t="shared" ca="1" si="4"/>
        <v>78</v>
      </c>
      <c r="B104" s="52" t="s">
        <v>578</v>
      </c>
      <c r="C104" s="179" t="s">
        <v>778</v>
      </c>
      <c r="D104" s="53" t="s">
        <v>779</v>
      </c>
      <c r="E104" s="54"/>
      <c r="F104" s="52"/>
      <c r="G104" s="52"/>
      <c r="H104" s="52"/>
      <c r="I104" s="62"/>
    </row>
    <row r="105" spans="1:9" s="48" customFormat="1" ht="39.6" outlineLevel="1">
      <c r="A105" s="62">
        <f t="shared" ca="1" si="4"/>
        <v>79</v>
      </c>
      <c r="B105" s="179" t="s">
        <v>579</v>
      </c>
      <c r="C105" s="179" t="s">
        <v>780</v>
      </c>
      <c r="D105" s="214" t="s">
        <v>781</v>
      </c>
      <c r="E105" s="54"/>
      <c r="F105" s="52"/>
      <c r="G105" s="52"/>
      <c r="H105" s="52"/>
      <c r="I105" s="62"/>
    </row>
    <row r="106" spans="1:9" s="48" customFormat="1" ht="39.6" outlineLevel="1">
      <c r="A106" s="62">
        <f t="shared" ca="1" si="4"/>
        <v>80</v>
      </c>
      <c r="B106" s="52" t="s">
        <v>580</v>
      </c>
      <c r="C106" s="179" t="s">
        <v>1003</v>
      </c>
      <c r="D106" s="53" t="s">
        <v>782</v>
      </c>
      <c r="E106" s="60"/>
      <c r="F106" s="52"/>
      <c r="G106" s="52"/>
      <c r="H106" s="52"/>
      <c r="I106" s="62"/>
    </row>
    <row r="107" spans="1:9" s="48" customFormat="1" ht="39.6" outlineLevel="1">
      <c r="A107" s="62">
        <f t="shared" ca="1" si="4"/>
        <v>81</v>
      </c>
      <c r="B107" s="52" t="s">
        <v>576</v>
      </c>
      <c r="C107" s="179" t="s">
        <v>1004</v>
      </c>
      <c r="D107" s="53" t="s">
        <v>782</v>
      </c>
      <c r="E107" s="54"/>
      <c r="F107" s="52"/>
      <c r="G107" s="52"/>
      <c r="H107" s="52"/>
      <c r="I107" s="62"/>
    </row>
    <row r="108" spans="1:9" s="48" customFormat="1" ht="39.6" outlineLevel="1">
      <c r="A108" s="62">
        <f t="shared" ca="1" si="4"/>
        <v>82</v>
      </c>
      <c r="B108" s="52" t="s">
        <v>577</v>
      </c>
      <c r="C108" s="179" t="s">
        <v>1005</v>
      </c>
      <c r="D108" s="53" t="s">
        <v>782</v>
      </c>
      <c r="E108" s="54"/>
      <c r="F108" s="52"/>
      <c r="G108" s="52"/>
      <c r="H108" s="52"/>
      <c r="I108" s="62"/>
    </row>
    <row r="109" spans="1:9" s="48" customFormat="1" ht="39.6" outlineLevel="1">
      <c r="A109" s="62">
        <f ca="1">IF(OFFSET(A109,-1,0) ="",OFFSET(A109,-2,0)+1,OFFSET(A109,-1,0)+1 )</f>
        <v>83</v>
      </c>
      <c r="B109" s="52" t="s">
        <v>784</v>
      </c>
      <c r="C109" s="179" t="s">
        <v>1006</v>
      </c>
      <c r="D109" s="54" t="s">
        <v>783</v>
      </c>
      <c r="E109" s="54"/>
      <c r="F109" s="52"/>
      <c r="G109" s="52"/>
      <c r="H109" s="52"/>
      <c r="I109" s="62"/>
    </row>
    <row r="110" spans="1:9" s="48" customFormat="1" ht="39.6" outlineLevel="1">
      <c r="A110" s="62">
        <f t="shared" ca="1" si="4"/>
        <v>84</v>
      </c>
      <c r="B110" s="52" t="s">
        <v>785</v>
      </c>
      <c r="C110" s="179" t="s">
        <v>1007</v>
      </c>
      <c r="D110" s="54" t="s">
        <v>783</v>
      </c>
      <c r="E110" s="54"/>
      <c r="F110" s="52"/>
      <c r="G110" s="52"/>
      <c r="H110" s="52"/>
      <c r="I110" s="62"/>
    </row>
    <row r="111" spans="1:9" s="48" customFormat="1" ht="52.8" outlineLevel="1">
      <c r="A111" s="62">
        <f t="shared" ca="1" si="4"/>
        <v>85</v>
      </c>
      <c r="B111" s="195" t="s">
        <v>677</v>
      </c>
      <c r="C111" s="52" t="s">
        <v>1008</v>
      </c>
      <c r="D111" s="54" t="s">
        <v>786</v>
      </c>
      <c r="E111" s="54"/>
      <c r="F111" s="52"/>
      <c r="G111" s="52"/>
      <c r="H111" s="52"/>
      <c r="I111" s="62"/>
    </row>
    <row r="112" spans="1:9" s="190" customFormat="1" ht="13.8">
      <c r="A112" s="186"/>
      <c r="B112" s="198" t="s">
        <v>581</v>
      </c>
      <c r="C112" s="196"/>
      <c r="D112" s="197"/>
      <c r="E112" s="193"/>
      <c r="F112" s="194"/>
      <c r="G112" s="194"/>
      <c r="H112" s="194"/>
      <c r="I112" s="193"/>
    </row>
    <row r="113" spans="1:9" s="48" customFormat="1" ht="13.8" outlineLevel="1">
      <c r="A113" s="62">
        <f t="shared" ca="1" si="4"/>
        <v>86</v>
      </c>
      <c r="B113" s="52" t="s">
        <v>582</v>
      </c>
      <c r="C113" s="52" t="s">
        <v>787</v>
      </c>
      <c r="D113" s="53" t="s">
        <v>788</v>
      </c>
      <c r="E113" s="54"/>
      <c r="F113" s="52"/>
      <c r="G113" s="52"/>
      <c r="H113" s="52"/>
      <c r="I113" s="62"/>
    </row>
    <row r="114" spans="1:9" s="48" customFormat="1" ht="39.6" outlineLevel="1">
      <c r="A114" s="62">
        <f t="shared" ca="1" si="4"/>
        <v>87</v>
      </c>
      <c r="B114" s="52" t="s">
        <v>583</v>
      </c>
      <c r="C114" s="52" t="s">
        <v>790</v>
      </c>
      <c r="D114" s="54" t="s">
        <v>789</v>
      </c>
      <c r="E114" s="54"/>
      <c r="F114" s="52"/>
      <c r="G114" s="52"/>
      <c r="H114" s="52"/>
      <c r="I114" s="62"/>
    </row>
    <row r="115" spans="1:9" s="48" customFormat="1" ht="26.4" outlineLevel="1">
      <c r="A115" s="62">
        <f t="shared" ca="1" si="4"/>
        <v>88</v>
      </c>
      <c r="B115" s="52" t="s">
        <v>584</v>
      </c>
      <c r="C115" s="52" t="s">
        <v>1009</v>
      </c>
      <c r="D115" s="54" t="s">
        <v>858</v>
      </c>
      <c r="E115" s="54"/>
      <c r="F115" s="52"/>
      <c r="G115" s="52"/>
      <c r="H115" s="52"/>
      <c r="I115" s="62"/>
    </row>
    <row r="116" spans="1:9" s="200" customFormat="1" ht="13.8">
      <c r="A116" s="199"/>
      <c r="B116" s="175" t="s">
        <v>585</v>
      </c>
      <c r="C116" s="170"/>
      <c r="D116" s="172"/>
      <c r="E116" s="172"/>
      <c r="F116" s="170"/>
      <c r="G116" s="170"/>
      <c r="H116" s="170"/>
      <c r="I116" s="199"/>
    </row>
    <row r="117" spans="1:9" s="190" customFormat="1" ht="13.8">
      <c r="A117" s="186"/>
      <c r="B117" s="201" t="s">
        <v>586</v>
      </c>
      <c r="C117" s="187"/>
      <c r="D117" s="188"/>
      <c r="E117" s="188"/>
      <c r="F117" s="187"/>
      <c r="G117" s="187"/>
      <c r="H117" s="187"/>
      <c r="I117" s="186"/>
    </row>
    <row r="118" spans="1:9" s="48" customFormat="1" ht="26.4" outlineLevel="1">
      <c r="A118" s="62">
        <v>89</v>
      </c>
      <c r="B118" s="179" t="s">
        <v>596</v>
      </c>
      <c r="C118" s="52" t="s">
        <v>791</v>
      </c>
      <c r="D118" s="54" t="s">
        <v>792</v>
      </c>
      <c r="E118" s="54"/>
      <c r="F118" s="52"/>
      <c r="G118" s="52"/>
      <c r="H118" s="52"/>
      <c r="I118" s="62"/>
    </row>
    <row r="119" spans="1:9" s="48" customFormat="1" ht="26.4" outlineLevel="1">
      <c r="A119" s="63">
        <v>90</v>
      </c>
      <c r="B119" s="52" t="s">
        <v>597</v>
      </c>
      <c r="C119" s="52" t="s">
        <v>793</v>
      </c>
      <c r="D119" s="54" t="s">
        <v>794</v>
      </c>
      <c r="E119" s="54"/>
      <c r="F119" s="52"/>
      <c r="G119" s="52"/>
      <c r="H119" s="52"/>
      <c r="I119" s="62"/>
    </row>
    <row r="120" spans="1:9" s="190" customFormat="1" ht="13.8">
      <c r="A120" s="186"/>
      <c r="B120" s="201" t="s">
        <v>587</v>
      </c>
      <c r="C120" s="187"/>
      <c r="D120" s="188"/>
      <c r="E120" s="188"/>
      <c r="F120" s="187"/>
      <c r="G120" s="187"/>
      <c r="H120" s="187"/>
      <c r="I120" s="186"/>
    </row>
    <row r="121" spans="1:9" s="48" customFormat="1" ht="52.8" outlineLevel="1">
      <c r="A121" s="62">
        <f t="shared" ca="1" si="4"/>
        <v>91</v>
      </c>
      <c r="B121" s="52" t="s">
        <v>588</v>
      </c>
      <c r="C121" s="52" t="s">
        <v>795</v>
      </c>
      <c r="D121" s="54" t="s">
        <v>796</v>
      </c>
      <c r="E121" s="54"/>
      <c r="F121" s="52"/>
      <c r="G121" s="52"/>
      <c r="H121" s="52"/>
      <c r="I121" s="62"/>
    </row>
    <row r="122" spans="1:9" s="49" customFormat="1" ht="79.2" outlineLevel="1">
      <c r="A122" s="63">
        <f t="shared" ca="1" si="4"/>
        <v>92</v>
      </c>
      <c r="B122" s="179" t="s">
        <v>589</v>
      </c>
      <c r="C122" s="179" t="s">
        <v>1010</v>
      </c>
      <c r="D122" s="53" t="s">
        <v>1011</v>
      </c>
      <c r="E122" s="53"/>
      <c r="F122" s="179"/>
      <c r="G122" s="179"/>
      <c r="H122" s="179"/>
      <c r="I122" s="63"/>
    </row>
    <row r="123" spans="1:9" s="48" customFormat="1" ht="26.4" outlineLevel="1">
      <c r="A123" s="62">
        <f t="shared" ca="1" si="4"/>
        <v>93</v>
      </c>
      <c r="B123" s="52" t="s">
        <v>592</v>
      </c>
      <c r="C123" s="52" t="s">
        <v>797</v>
      </c>
      <c r="D123" s="54" t="s">
        <v>798</v>
      </c>
      <c r="E123" s="54"/>
      <c r="F123" s="52"/>
      <c r="G123" s="52"/>
      <c r="H123" s="52"/>
      <c r="I123" s="62"/>
    </row>
    <row r="124" spans="1:9" s="49" customFormat="1" ht="26.4" outlineLevel="1">
      <c r="A124" s="63">
        <f t="shared" ca="1" si="4"/>
        <v>94</v>
      </c>
      <c r="B124" s="179" t="s">
        <v>593</v>
      </c>
      <c r="C124" s="179" t="s">
        <v>1012</v>
      </c>
      <c r="D124" s="53" t="s">
        <v>860</v>
      </c>
      <c r="E124" s="53"/>
      <c r="F124" s="179"/>
      <c r="G124" s="179"/>
      <c r="H124" s="179"/>
      <c r="I124" s="63"/>
    </row>
    <row r="125" spans="1:9" s="48" customFormat="1" ht="26.4" outlineLevel="1">
      <c r="A125" s="62">
        <f t="shared" ca="1" si="4"/>
        <v>95</v>
      </c>
      <c r="B125" s="52" t="s">
        <v>594</v>
      </c>
      <c r="C125" s="179" t="s">
        <v>1014</v>
      </c>
      <c r="D125" s="54" t="s">
        <v>861</v>
      </c>
      <c r="E125" s="54"/>
      <c r="F125" s="52"/>
      <c r="G125" s="52"/>
      <c r="H125" s="52"/>
      <c r="I125" s="62"/>
    </row>
    <row r="126" spans="1:9" s="48" customFormat="1" ht="26.4" outlineLevel="1">
      <c r="A126" s="62">
        <f t="shared" ca="1" si="4"/>
        <v>96</v>
      </c>
      <c r="B126" s="52" t="s">
        <v>595</v>
      </c>
      <c r="C126" s="179" t="s">
        <v>1013</v>
      </c>
      <c r="D126" s="54" t="s">
        <v>862</v>
      </c>
      <c r="E126" s="54"/>
      <c r="F126" s="52"/>
      <c r="G126" s="52"/>
      <c r="H126" s="52"/>
      <c r="I126" s="62"/>
    </row>
    <row r="127" spans="1:9" s="190" customFormat="1" ht="13.8">
      <c r="A127" s="186"/>
      <c r="B127" s="201" t="s">
        <v>542</v>
      </c>
      <c r="C127" s="187"/>
      <c r="D127" s="188"/>
      <c r="E127" s="188"/>
      <c r="F127" s="187"/>
      <c r="G127" s="187"/>
      <c r="H127" s="187"/>
      <c r="I127" s="186"/>
    </row>
    <row r="128" spans="1:9" s="48" customFormat="1" ht="52.8" outlineLevel="1">
      <c r="A128" s="231">
        <f t="shared" ca="1" si="4"/>
        <v>97</v>
      </c>
      <c r="B128" s="52" t="s">
        <v>590</v>
      </c>
      <c r="C128" s="52" t="s">
        <v>1015</v>
      </c>
      <c r="D128" s="54" t="s">
        <v>799</v>
      </c>
      <c r="E128" s="54"/>
      <c r="F128" s="52"/>
      <c r="G128" s="52"/>
      <c r="H128" s="52"/>
      <c r="I128" s="62"/>
    </row>
    <row r="129" spans="1:9" s="48" customFormat="1" ht="66" outlineLevel="1">
      <c r="A129" s="237">
        <v>98</v>
      </c>
      <c r="B129" s="236" t="s">
        <v>591</v>
      </c>
      <c r="C129" s="52" t="s">
        <v>1016</v>
      </c>
      <c r="D129" s="54" t="s">
        <v>800</v>
      </c>
      <c r="E129" s="54"/>
      <c r="F129" s="52"/>
      <c r="G129" s="52"/>
      <c r="H129" s="52"/>
      <c r="I129" s="62"/>
    </row>
  </sheetData>
  <mergeCells count="12">
    <mergeCell ref="F16:H16"/>
    <mergeCell ref="B20:D20"/>
    <mergeCell ref="B95:D95"/>
    <mergeCell ref="A1:D1"/>
    <mergeCell ref="A2:D2"/>
    <mergeCell ref="E2:E3"/>
    <mergeCell ref="C3:D3"/>
    <mergeCell ref="B4:D4"/>
    <mergeCell ref="B5:D5"/>
    <mergeCell ref="B6:D6"/>
    <mergeCell ref="B7:D7"/>
    <mergeCell ref="B8:D8"/>
  </mergeCells>
  <dataValidations count="4">
    <dataValidation type="list" allowBlank="1" sqref="F18:H19 F22:H38 F40:H63 F65:H129" xr:uid="{00000000-0002-0000-0200-000000000000}">
      <formula1>$A$11:$A$15</formula1>
    </dataValidation>
    <dataValidation type="list" allowBlank="1" showErrorMessage="1" sqref="F130:H187" xr:uid="{00000000-0002-0000-0200-000001000000}">
      <formula1>#REF!</formula1>
      <formula2>0</formula2>
    </dataValidation>
    <dataValidation allowBlank="1" showInputMessage="1" showErrorMessage="1" sqref="F20:H21" xr:uid="{00000000-0002-0000-0200-000002000000}"/>
    <dataValidation showDropDown="1" showErrorMessage="1" sqref="F16:H19" xr:uid="{00000000-0002-0000-0200-000003000000}"/>
  </dataValidations>
  <pageMargins left="0.7" right="0.7" top="0.75" bottom="0.75" header="0.3" footer="0.3"/>
  <pageSetup orientation="portrait" horizontalDpi="4294967295" verticalDpi="4294967295"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74"/>
  <sheetViews>
    <sheetView showGridLines="0" topLeftCell="A72" zoomScaleNormal="100" workbookViewId="0">
      <selection activeCell="C75" sqref="C75"/>
    </sheetView>
  </sheetViews>
  <sheetFormatPr defaultColWidth="9.109375" defaultRowHeight="13.2" outlineLevelRow="2"/>
  <cols>
    <col min="1" max="1" width="12" style="78" bestFit="1" customWidth="1"/>
    <col min="2" max="2" width="49.44140625" style="46" bestFit="1" customWidth="1"/>
    <col min="3"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88"/>
      <c r="B1" s="288"/>
      <c r="C1" s="288"/>
      <c r="D1" s="288"/>
      <c r="E1" s="34"/>
      <c r="F1" s="34"/>
      <c r="G1" s="34"/>
      <c r="H1" s="34"/>
      <c r="I1" s="34"/>
      <c r="J1" s="34"/>
    </row>
    <row r="2" spans="1:24" s="1" customFormat="1" ht="24.6">
      <c r="A2" s="289" t="s">
        <v>70</v>
      </c>
      <c r="B2" s="289"/>
      <c r="C2" s="289"/>
      <c r="D2" s="289"/>
      <c r="E2" s="284"/>
      <c r="F2" s="23"/>
      <c r="G2" s="23"/>
      <c r="H2" s="23"/>
      <c r="I2" s="23"/>
      <c r="J2" s="23"/>
    </row>
    <row r="3" spans="1:24" s="1" customFormat="1" ht="22.8">
      <c r="A3" s="47"/>
      <c r="C3" s="285"/>
      <c r="D3" s="285"/>
      <c r="E3" s="284"/>
      <c r="F3" s="23"/>
      <c r="G3" s="23"/>
      <c r="H3" s="23"/>
      <c r="I3" s="23"/>
      <c r="J3" s="23"/>
    </row>
    <row r="4" spans="1:24" s="38" customFormat="1">
      <c r="A4" s="139" t="s">
        <v>66</v>
      </c>
      <c r="B4" s="286" t="s">
        <v>657</v>
      </c>
      <c r="C4" s="286"/>
      <c r="D4" s="286"/>
      <c r="E4" s="39"/>
      <c r="F4" s="39"/>
      <c r="G4" s="39"/>
      <c r="H4" s="40"/>
      <c r="I4" s="40"/>
      <c r="X4" s="38" t="s">
        <v>93</v>
      </c>
    </row>
    <row r="5" spans="1:24" s="38" customFormat="1">
      <c r="A5" s="139" t="s">
        <v>62</v>
      </c>
      <c r="B5" s="287"/>
      <c r="C5" s="286"/>
      <c r="D5" s="286"/>
      <c r="E5" s="39"/>
      <c r="F5" s="39"/>
      <c r="G5" s="39"/>
      <c r="H5" s="40"/>
      <c r="I5" s="40"/>
      <c r="X5" s="38" t="s">
        <v>95</v>
      </c>
    </row>
    <row r="6" spans="1:24" s="38" customFormat="1" ht="26.4">
      <c r="A6" s="139" t="s">
        <v>96</v>
      </c>
      <c r="B6" s="287"/>
      <c r="C6" s="286"/>
      <c r="D6" s="286"/>
      <c r="E6" s="39"/>
      <c r="F6" s="39"/>
      <c r="G6" s="39"/>
      <c r="H6" s="40"/>
      <c r="I6" s="40"/>
    </row>
    <row r="7" spans="1:24" s="38" customFormat="1">
      <c r="A7" s="139" t="s">
        <v>98</v>
      </c>
      <c r="B7" s="286" t="s">
        <v>600</v>
      </c>
      <c r="C7" s="286"/>
      <c r="D7" s="286"/>
      <c r="E7" s="39"/>
      <c r="F7" s="39"/>
      <c r="G7" s="39"/>
      <c r="H7" s="41"/>
      <c r="I7" s="40"/>
      <c r="X7" s="42"/>
    </row>
    <row r="8" spans="1:24" s="43" customFormat="1">
      <c r="A8" s="139" t="s">
        <v>100</v>
      </c>
      <c r="B8" s="290" t="s">
        <v>601</v>
      </c>
      <c r="C8" s="290"/>
      <c r="D8" s="290"/>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COUNTIF($F$20:$F$49626,"*Passed")</f>
        <v>0</v>
      </c>
      <c r="C11" s="75">
        <f>COUNTIF($G$20:$G$49626,"*Passed")</f>
        <v>0</v>
      </c>
      <c r="D11" s="75">
        <f>COUNTIF($H$20:$H$49626,"*Passed")</f>
        <v>0</v>
      </c>
    </row>
    <row r="12" spans="1:24" s="43" customFormat="1">
      <c r="A12" s="141" t="s">
        <v>43</v>
      </c>
      <c r="B12" s="75">
        <f>COUNTIF($F$20:$F$49346,"*Failed*")</f>
        <v>0</v>
      </c>
      <c r="C12" s="75">
        <f>COUNTIF($G$20:$G$49346,"*Failed*")</f>
        <v>0</v>
      </c>
      <c r="D12" s="75">
        <f>COUNTIF($H$20:$H$49346,"*Failed*")</f>
        <v>0</v>
      </c>
    </row>
    <row r="13" spans="1:24" s="43" customFormat="1">
      <c r="A13" s="141" t="s">
        <v>45</v>
      </c>
      <c r="B13" s="75">
        <f>COUNTIF($F$20:$F$49346,"*Not Run*")</f>
        <v>0</v>
      </c>
      <c r="C13" s="75">
        <f>COUNTIF($G$20:$G$49346,"*Not Run*")</f>
        <v>0</v>
      </c>
      <c r="D13" s="75">
        <f>COUNTIF($H$20:$H$49346,"*Not Run*")</f>
        <v>0</v>
      </c>
      <c r="E13" s="1"/>
      <c r="F13" s="1"/>
      <c r="G13" s="1"/>
      <c r="H13" s="1"/>
      <c r="I13" s="1"/>
    </row>
    <row r="14" spans="1:24" s="43" customFormat="1">
      <c r="A14" s="141" t="s">
        <v>103</v>
      </c>
      <c r="B14" s="75">
        <f>COUNTIF($F$20:$F$49346,"*NA*")</f>
        <v>0</v>
      </c>
      <c r="C14" s="75">
        <f>COUNTIF($G$20:$G$49346,"*NA*")</f>
        <v>0</v>
      </c>
      <c r="D14" s="75">
        <f>COUNTIF($H$20:$H$49346,"*NA*")</f>
        <v>0</v>
      </c>
      <c r="E14" s="1"/>
      <c r="F14" s="1"/>
      <c r="G14" s="1"/>
      <c r="H14" s="1"/>
      <c r="I14" s="1"/>
    </row>
    <row r="15" spans="1:24" s="43" customFormat="1" ht="39.6">
      <c r="A15" s="141" t="s">
        <v>104</v>
      </c>
      <c r="B15" s="75">
        <f>COUNTIF($F$20:$F$49346,"*Passed in previous build*")</f>
        <v>0</v>
      </c>
      <c r="C15" s="75">
        <f>COUNTIF($G$20:$G$49346,"*Passed in previous build*")</f>
        <v>0</v>
      </c>
      <c r="D15" s="75">
        <f>COUNTIF($H$20:$H$49346,"*Passed in previous build*")</f>
        <v>0</v>
      </c>
      <c r="E15" s="1"/>
      <c r="F15" s="1"/>
      <c r="G15" s="1"/>
      <c r="H15" s="1"/>
      <c r="I15" s="1"/>
    </row>
    <row r="16" spans="1:24" s="44" customFormat="1">
      <c r="A16" s="76"/>
      <c r="B16" s="50"/>
      <c r="C16" s="50"/>
      <c r="D16" s="51"/>
      <c r="E16" s="56"/>
      <c r="F16" s="280" t="s">
        <v>101</v>
      </c>
      <c r="G16" s="280"/>
      <c r="H16" s="280"/>
      <c r="I16" s="57"/>
    </row>
    <row r="17" spans="1:9 16384:16384" s="44" customFormat="1" ht="39.6">
      <c r="A17" s="142" t="s">
        <v>105</v>
      </c>
      <c r="B17" s="143" t="s">
        <v>106</v>
      </c>
      <c r="C17" s="143" t="s">
        <v>107</v>
      </c>
      <c r="D17" s="143" t="s">
        <v>108</v>
      </c>
      <c r="E17" s="143" t="s">
        <v>109</v>
      </c>
      <c r="F17" s="143" t="s">
        <v>110</v>
      </c>
      <c r="G17" s="143" t="s">
        <v>111</v>
      </c>
      <c r="H17" s="143" t="s">
        <v>112</v>
      </c>
      <c r="I17" s="143" t="s">
        <v>113</v>
      </c>
    </row>
    <row r="18" spans="1:9 16384:16384" s="174" customFormat="1">
      <c r="A18" s="170"/>
      <c r="B18" s="175" t="s">
        <v>472</v>
      </c>
      <c r="C18" s="171"/>
      <c r="D18" s="172"/>
      <c r="E18" s="172"/>
      <c r="F18" s="170"/>
      <c r="G18" s="170"/>
      <c r="H18" s="170"/>
      <c r="I18" s="173"/>
    </row>
    <row r="19" spans="1:9 16384:16384" s="45" customFormat="1" outlineLevel="1">
      <c r="A19" s="52"/>
      <c r="B19" s="178" t="s">
        <v>627</v>
      </c>
      <c r="C19" s="168" t="s">
        <v>506</v>
      </c>
      <c r="D19" s="169" t="s">
        <v>855</v>
      </c>
      <c r="E19" s="54"/>
      <c r="F19" s="52"/>
      <c r="G19" s="52"/>
      <c r="H19" s="52"/>
      <c r="I19" s="55"/>
    </row>
    <row r="20" spans="1:9 16384:16384" s="44" customFormat="1">
      <c r="A20" s="67"/>
      <c r="B20" s="281" t="s">
        <v>663</v>
      </c>
      <c r="C20" s="282"/>
      <c r="D20" s="283"/>
      <c r="E20" s="67"/>
      <c r="F20" s="68"/>
      <c r="G20" s="68"/>
      <c r="H20" s="68"/>
      <c r="I20" s="67"/>
    </row>
    <row r="21" spans="1:9 16384:16384" s="185" customFormat="1">
      <c r="A21" s="180"/>
      <c r="B21" s="181" t="s">
        <v>851</v>
      </c>
      <c r="C21" s="182"/>
      <c r="D21" s="183"/>
      <c r="E21" s="180"/>
      <c r="F21" s="184"/>
      <c r="G21" s="184"/>
      <c r="H21" s="184"/>
      <c r="I21" s="180"/>
    </row>
    <row r="22" spans="1:9 16384:16384" s="241" customFormat="1" ht="52.8" outlineLevel="1">
      <c r="A22" s="63">
        <f ca="1">IF(OFFSET(A22,-1,0) ="",OFFSET(A22,-2,0)+1,OFFSET(A22,-1,0)+1 )</f>
        <v>1</v>
      </c>
      <c r="B22" s="179" t="s">
        <v>1023</v>
      </c>
      <c r="C22" s="239" t="s">
        <v>1017</v>
      </c>
      <c r="D22" s="59" t="s">
        <v>1018</v>
      </c>
      <c r="E22" s="53" t="s">
        <v>459</v>
      </c>
      <c r="F22" s="179"/>
      <c r="G22" s="179"/>
      <c r="H22" s="179"/>
      <c r="I22" s="240"/>
    </row>
    <row r="23" spans="1:9 16384:16384" s="45" customFormat="1" ht="52.8" outlineLevel="1">
      <c r="A23" s="62">
        <f t="shared" ref="A23:A27" ca="1" si="0">IF(OFFSET(A23,-1,0) ="",OFFSET(A23,-2,0)+1,OFFSET(A23,-1,0)+1 )</f>
        <v>2</v>
      </c>
      <c r="B23" s="52" t="s">
        <v>1024</v>
      </c>
      <c r="C23" s="59" t="s">
        <v>1027</v>
      </c>
      <c r="D23" s="59" t="s">
        <v>1018</v>
      </c>
      <c r="E23" s="54"/>
      <c r="F23" s="52"/>
      <c r="G23" s="52"/>
      <c r="H23" s="52"/>
      <c r="I23" s="55"/>
    </row>
    <row r="24" spans="1:9 16384:16384" s="45" customFormat="1" ht="52.8" outlineLevel="1">
      <c r="A24" s="62">
        <f t="shared" ca="1" si="0"/>
        <v>3</v>
      </c>
      <c r="B24" s="52" t="s">
        <v>1025</v>
      </c>
      <c r="C24" s="59" t="s">
        <v>1028</v>
      </c>
      <c r="D24" s="59" t="s">
        <v>1018</v>
      </c>
      <c r="E24" s="54"/>
      <c r="F24" s="52"/>
      <c r="G24" s="52"/>
      <c r="H24" s="52"/>
      <c r="I24" s="55"/>
    </row>
    <row r="25" spans="1:9 16384:16384" s="45" customFormat="1" ht="52.8" outlineLevel="1">
      <c r="A25" s="62">
        <f t="shared" ca="1" si="0"/>
        <v>4</v>
      </c>
      <c r="B25" s="52" t="s">
        <v>1026</v>
      </c>
      <c r="C25" s="59" t="s">
        <v>1029</v>
      </c>
      <c r="D25" s="59" t="s">
        <v>1018</v>
      </c>
      <c r="E25" s="54"/>
      <c r="F25" s="52"/>
      <c r="G25" s="52"/>
      <c r="H25" s="52"/>
      <c r="I25" s="55"/>
    </row>
    <row r="26" spans="1:9 16384:16384" s="48" customFormat="1" ht="52.8" outlineLevel="1">
      <c r="A26" s="62">
        <f t="shared" ca="1" si="0"/>
        <v>5</v>
      </c>
      <c r="B26" s="52" t="s">
        <v>665</v>
      </c>
      <c r="C26" s="59" t="s">
        <v>1030</v>
      </c>
      <c r="D26" s="59" t="s">
        <v>808</v>
      </c>
      <c r="E26" s="54"/>
      <c r="F26" s="52"/>
      <c r="G26" s="52"/>
      <c r="H26" s="52"/>
      <c r="I26" s="61"/>
    </row>
    <row r="27" spans="1:9 16384:16384" s="48" customFormat="1" ht="26.4" outlineLevel="1">
      <c r="A27" s="62">
        <f t="shared" ca="1" si="0"/>
        <v>6</v>
      </c>
      <c r="B27" s="52" t="s">
        <v>630</v>
      </c>
      <c r="C27" s="52" t="s">
        <v>805</v>
      </c>
      <c r="D27" s="54" t="s">
        <v>806</v>
      </c>
      <c r="E27" s="54"/>
      <c r="F27" s="52"/>
      <c r="G27" s="52"/>
      <c r="H27" s="52"/>
      <c r="I27" s="61"/>
    </row>
    <row r="28" spans="1:9 16384:16384" s="49" customFormat="1" ht="52.8" outlineLevel="1">
      <c r="A28" s="63">
        <f t="shared" ref="A28:A74" ca="1" si="1">IF(OFFSET(A28,-1,0) ="",OFFSET(A28,-2,0)+1,OFFSET(A28,-1,0)+1 )</f>
        <v>7</v>
      </c>
      <c r="B28" s="179" t="s">
        <v>809</v>
      </c>
      <c r="C28" s="52" t="s">
        <v>1031</v>
      </c>
      <c r="D28" s="53" t="s">
        <v>810</v>
      </c>
      <c r="E28" s="53"/>
      <c r="F28" s="179"/>
      <c r="G28" s="179"/>
      <c r="H28" s="179"/>
      <c r="I28" s="215"/>
    </row>
    <row r="29" spans="1:9 16384:16384" s="48" customFormat="1" ht="66" outlineLevel="1">
      <c r="A29" s="62">
        <f t="shared" ca="1" si="1"/>
        <v>8</v>
      </c>
      <c r="B29" s="52" t="s">
        <v>658</v>
      </c>
      <c r="C29" s="52" t="s">
        <v>1032</v>
      </c>
      <c r="D29" s="54" t="s">
        <v>807</v>
      </c>
      <c r="E29" s="54"/>
      <c r="F29" s="52"/>
      <c r="G29" s="52"/>
      <c r="H29" s="52"/>
      <c r="I29" s="61"/>
    </row>
    <row r="30" spans="1:9 16384:16384" s="48" customFormat="1" ht="52.8" outlineLevel="1">
      <c r="A30" s="62">
        <f t="shared" ca="1" si="1"/>
        <v>9</v>
      </c>
      <c r="B30" s="52" t="s">
        <v>811</v>
      </c>
      <c r="C30" s="52" t="s">
        <v>1033</v>
      </c>
      <c r="D30" s="54" t="s">
        <v>807</v>
      </c>
      <c r="E30" s="54"/>
      <c r="F30" s="52"/>
      <c r="G30" s="52"/>
      <c r="H30" s="52"/>
      <c r="I30" s="61"/>
      <c r="XFD30" s="48">
        <f ca="1">SUM(A30:XFC30)</f>
        <v>9</v>
      </c>
    </row>
    <row r="31" spans="1:9 16384:16384" s="48" customFormat="1" ht="26.4" outlineLevel="1">
      <c r="A31" s="62">
        <f t="shared" ca="1" si="1"/>
        <v>10</v>
      </c>
      <c r="B31" s="52" t="s">
        <v>629</v>
      </c>
      <c r="C31" s="52" t="s">
        <v>812</v>
      </c>
      <c r="D31" s="54" t="s">
        <v>813</v>
      </c>
      <c r="E31" s="54"/>
      <c r="F31" s="52"/>
      <c r="G31" s="52"/>
      <c r="H31" s="52"/>
      <c r="I31" s="61"/>
    </row>
    <row r="32" spans="1:9 16384:16384" s="48" customFormat="1" ht="39.6" outlineLevel="1">
      <c r="A32" s="62">
        <f t="shared" ca="1" si="1"/>
        <v>11</v>
      </c>
      <c r="B32" s="52" t="s">
        <v>814</v>
      </c>
      <c r="C32" s="52" t="s">
        <v>1034</v>
      </c>
      <c r="D32" s="54" t="s">
        <v>815</v>
      </c>
      <c r="E32" s="54"/>
      <c r="F32" s="52"/>
      <c r="G32" s="52"/>
      <c r="H32" s="52"/>
      <c r="I32" s="61"/>
    </row>
    <row r="33" spans="1:9" s="48" customFormat="1" ht="52.8" outlineLevel="1">
      <c r="A33" s="62">
        <f t="shared" ca="1" si="1"/>
        <v>12</v>
      </c>
      <c r="B33" s="52" t="s">
        <v>698</v>
      </c>
      <c r="C33" s="52" t="s">
        <v>1035</v>
      </c>
      <c r="D33" s="54" t="s">
        <v>816</v>
      </c>
      <c r="E33" s="54"/>
      <c r="F33" s="52"/>
      <c r="G33" s="52"/>
      <c r="H33" s="52"/>
      <c r="I33" s="61"/>
    </row>
    <row r="34" spans="1:9" s="48" customFormat="1" ht="66" outlineLevel="1">
      <c r="A34" s="62">
        <f t="shared" ca="1" si="1"/>
        <v>13</v>
      </c>
      <c r="B34" s="52" t="s">
        <v>666</v>
      </c>
      <c r="C34" s="179" t="s">
        <v>817</v>
      </c>
      <c r="D34" s="54" t="s">
        <v>818</v>
      </c>
      <c r="E34" s="54"/>
      <c r="F34" s="52"/>
      <c r="G34" s="52"/>
      <c r="H34" s="52"/>
      <c r="I34" s="61"/>
    </row>
    <row r="35" spans="1:9" s="48" customFormat="1" ht="66" outlineLevel="1">
      <c r="A35" s="62">
        <f t="shared" ca="1" si="1"/>
        <v>14</v>
      </c>
      <c r="B35" s="52" t="s">
        <v>852</v>
      </c>
      <c r="C35" s="179" t="s">
        <v>853</v>
      </c>
      <c r="D35" s="54" t="s">
        <v>854</v>
      </c>
      <c r="E35" s="54"/>
      <c r="F35" s="52"/>
      <c r="G35" s="52"/>
      <c r="H35" s="52"/>
      <c r="I35" s="61"/>
    </row>
    <row r="36" spans="1:9" s="190" customFormat="1" ht="13.8">
      <c r="A36" s="186"/>
      <c r="B36" s="201" t="s">
        <v>661</v>
      </c>
      <c r="C36" s="187"/>
      <c r="D36" s="188"/>
      <c r="E36" s="188"/>
      <c r="F36" s="187"/>
      <c r="G36" s="187"/>
      <c r="H36" s="187"/>
      <c r="I36" s="189"/>
    </row>
    <row r="37" spans="1:9" s="48" customFormat="1" ht="39.6" outlineLevel="1">
      <c r="A37" s="62">
        <f t="shared" ca="1" si="1"/>
        <v>15</v>
      </c>
      <c r="B37" s="52" t="s">
        <v>659</v>
      </c>
      <c r="C37" s="52" t="s">
        <v>1036</v>
      </c>
      <c r="D37" s="54" t="s">
        <v>819</v>
      </c>
      <c r="E37" s="54"/>
      <c r="F37" s="52"/>
      <c r="G37" s="52"/>
      <c r="H37" s="52"/>
      <c r="I37" s="61"/>
    </row>
    <row r="38" spans="1:9" s="48" customFormat="1" ht="52.8" outlineLevel="1">
      <c r="A38" s="62">
        <f ca="1">IF(OFFSET(A38,-1,0) ="",OFFSET(A38,-2,0)+1,OFFSET(A38,-1,0)+1 )</f>
        <v>16</v>
      </c>
      <c r="B38" s="52" t="s">
        <v>633</v>
      </c>
      <c r="C38" s="52" t="s">
        <v>1037</v>
      </c>
      <c r="D38" s="54" t="s">
        <v>821</v>
      </c>
      <c r="E38" s="54"/>
      <c r="F38" s="52"/>
      <c r="G38" s="52"/>
      <c r="H38" s="52"/>
      <c r="I38" s="61"/>
    </row>
    <row r="39" spans="1:9" s="48" customFormat="1" ht="52.8" outlineLevel="1">
      <c r="A39" s="62">
        <f t="shared" ca="1" si="1"/>
        <v>17</v>
      </c>
      <c r="B39" s="52" t="s">
        <v>660</v>
      </c>
      <c r="C39" s="52" t="s">
        <v>1038</v>
      </c>
      <c r="D39" s="54" t="s">
        <v>820</v>
      </c>
      <c r="E39" s="54"/>
      <c r="F39" s="52"/>
      <c r="G39" s="52"/>
      <c r="H39" s="52"/>
      <c r="I39" s="61"/>
    </row>
    <row r="40" spans="1:9" s="48" customFormat="1" ht="39.6" outlineLevel="1">
      <c r="A40" s="62">
        <f t="shared" ca="1" si="1"/>
        <v>18</v>
      </c>
      <c r="B40" s="52" t="s">
        <v>699</v>
      </c>
      <c r="C40" s="52" t="s">
        <v>1039</v>
      </c>
      <c r="D40" s="54" t="s">
        <v>819</v>
      </c>
      <c r="E40" s="54"/>
      <c r="F40" s="52"/>
      <c r="G40" s="52"/>
      <c r="H40" s="52"/>
      <c r="I40" s="61"/>
    </row>
    <row r="41" spans="1:9" s="48" customFormat="1" ht="39.6" outlineLevel="1">
      <c r="A41" s="62">
        <f t="shared" ca="1" si="1"/>
        <v>19</v>
      </c>
      <c r="B41" s="52" t="s">
        <v>631</v>
      </c>
      <c r="C41" s="52" t="s">
        <v>1040</v>
      </c>
      <c r="D41" s="54" t="s">
        <v>819</v>
      </c>
      <c r="E41" s="54"/>
      <c r="F41" s="52"/>
      <c r="G41" s="52"/>
      <c r="H41" s="52"/>
      <c r="I41" s="61"/>
    </row>
    <row r="42" spans="1:9" s="48" customFormat="1" ht="39.6" outlineLevel="1">
      <c r="A42" s="62">
        <f t="shared" ca="1" si="1"/>
        <v>20</v>
      </c>
      <c r="B42" s="52" t="s">
        <v>632</v>
      </c>
      <c r="C42" s="52" t="s">
        <v>1041</v>
      </c>
      <c r="D42" s="54" t="s">
        <v>819</v>
      </c>
      <c r="E42" s="205"/>
      <c r="F42" s="52"/>
      <c r="G42" s="52"/>
      <c r="H42" s="52"/>
      <c r="I42" s="61"/>
    </row>
    <row r="43" spans="1:9" ht="39.6" outlineLevel="1">
      <c r="A43" s="62">
        <f t="shared" ca="1" si="1"/>
        <v>21</v>
      </c>
      <c r="B43" s="195" t="s">
        <v>667</v>
      </c>
      <c r="C43" s="235" t="s">
        <v>1042</v>
      </c>
      <c r="D43" s="54" t="s">
        <v>819</v>
      </c>
      <c r="E43" s="210"/>
    </row>
    <row r="44" spans="1:9" s="190" customFormat="1" ht="13.8">
      <c r="A44" s="186"/>
      <c r="B44" s="201" t="s">
        <v>634</v>
      </c>
      <c r="C44" s="233"/>
      <c r="D44" s="234"/>
      <c r="E44" s="234"/>
      <c r="F44" s="187"/>
      <c r="G44" s="187"/>
      <c r="H44" s="187"/>
      <c r="I44" s="189"/>
    </row>
    <row r="45" spans="1:9" s="48" customFormat="1" ht="79.2" outlineLevel="1">
      <c r="A45" s="62">
        <f t="shared" ref="A45:A48" ca="1" si="2">IF(OFFSET(A45,-1,0) ="",OFFSET(A45,-2,0)+1,OFFSET(A45,-1,0)+1 )</f>
        <v>22</v>
      </c>
      <c r="B45" s="52" t="s">
        <v>635</v>
      </c>
      <c r="C45" s="52" t="s">
        <v>822</v>
      </c>
      <c r="D45" s="54" t="s">
        <v>823</v>
      </c>
      <c r="E45" s="54"/>
      <c r="F45" s="52"/>
      <c r="G45" s="52"/>
      <c r="H45" s="52"/>
      <c r="I45" s="61"/>
    </row>
    <row r="46" spans="1:9" s="48" customFormat="1" ht="26.4" outlineLevel="1">
      <c r="A46" s="62">
        <f t="shared" ca="1" si="2"/>
        <v>23</v>
      </c>
      <c r="B46" s="52" t="s">
        <v>636</v>
      </c>
      <c r="C46" s="52" t="s">
        <v>825</v>
      </c>
      <c r="D46" s="54" t="s">
        <v>824</v>
      </c>
      <c r="E46" s="54"/>
      <c r="F46" s="52"/>
      <c r="G46" s="52"/>
      <c r="H46" s="52"/>
      <c r="I46" s="61"/>
    </row>
    <row r="47" spans="1:9" s="48" customFormat="1" ht="39.6" outlineLevel="1">
      <c r="A47" s="62">
        <f t="shared" ca="1" si="2"/>
        <v>24</v>
      </c>
      <c r="B47" s="52" t="s">
        <v>637</v>
      </c>
      <c r="C47" s="52" t="s">
        <v>828</v>
      </c>
      <c r="D47" s="54" t="s">
        <v>866</v>
      </c>
      <c r="E47" s="54"/>
      <c r="F47" s="52"/>
      <c r="G47" s="52"/>
      <c r="H47" s="52"/>
      <c r="I47" s="61"/>
    </row>
    <row r="48" spans="1:9" s="48" customFormat="1" ht="39.6" outlineLevel="1">
      <c r="A48" s="62">
        <f t="shared" ca="1" si="2"/>
        <v>25</v>
      </c>
      <c r="B48" s="52" t="s">
        <v>826</v>
      </c>
      <c r="C48" s="52" t="s">
        <v>827</v>
      </c>
      <c r="D48" s="54" t="s">
        <v>865</v>
      </c>
      <c r="E48" s="54"/>
      <c r="F48" s="52"/>
      <c r="G48" s="52"/>
      <c r="H48" s="52"/>
      <c r="I48" s="61"/>
    </row>
    <row r="49" spans="1:9" s="48" customFormat="1" ht="52.8" outlineLevel="1">
      <c r="A49" s="62">
        <f t="shared" ca="1" si="1"/>
        <v>26</v>
      </c>
      <c r="B49" s="52" t="s">
        <v>639</v>
      </c>
      <c r="C49" s="52" t="s">
        <v>1043</v>
      </c>
      <c r="D49" s="54" t="s">
        <v>829</v>
      </c>
      <c r="E49" s="54"/>
      <c r="F49" s="52"/>
      <c r="G49" s="52"/>
      <c r="H49" s="52"/>
      <c r="I49" s="61"/>
    </row>
    <row r="50" spans="1:9" s="48" customFormat="1" ht="52.8" outlineLevel="1">
      <c r="A50" s="62">
        <f t="shared" ca="1" si="1"/>
        <v>27</v>
      </c>
      <c r="B50" s="52" t="s">
        <v>638</v>
      </c>
      <c r="C50" s="52" t="s">
        <v>1044</v>
      </c>
      <c r="D50" s="54" t="s">
        <v>830</v>
      </c>
      <c r="E50" s="54"/>
      <c r="F50" s="52"/>
      <c r="G50" s="52"/>
      <c r="H50" s="52"/>
      <c r="I50" s="61"/>
    </row>
    <row r="51" spans="1:9" s="48" customFormat="1" ht="26.4" outlineLevel="1">
      <c r="A51" s="62">
        <f t="shared" ca="1" si="1"/>
        <v>28</v>
      </c>
      <c r="B51" s="52" t="s">
        <v>856</v>
      </c>
      <c r="C51" s="52" t="s">
        <v>1045</v>
      </c>
      <c r="D51" s="54" t="s">
        <v>831</v>
      </c>
      <c r="E51" s="54"/>
      <c r="F51" s="52"/>
      <c r="G51" s="52"/>
      <c r="H51" s="52"/>
      <c r="I51" s="61"/>
    </row>
    <row r="52" spans="1:9" s="190" customFormat="1" ht="13.8">
      <c r="A52" s="186"/>
      <c r="B52" s="187" t="s">
        <v>662</v>
      </c>
      <c r="C52" s="187"/>
      <c r="D52" s="188"/>
      <c r="E52" s="188"/>
      <c r="F52" s="187"/>
      <c r="G52" s="187"/>
      <c r="H52" s="187"/>
      <c r="I52" s="189"/>
    </row>
    <row r="53" spans="1:9" s="48" customFormat="1" ht="92.4" outlineLevel="1">
      <c r="A53" s="62">
        <f t="shared" ca="1" si="1"/>
        <v>29</v>
      </c>
      <c r="B53" s="52" t="s">
        <v>640</v>
      </c>
      <c r="C53" s="52" t="s">
        <v>832</v>
      </c>
      <c r="D53" s="54" t="s">
        <v>867</v>
      </c>
      <c r="E53" s="54"/>
      <c r="F53" s="52"/>
      <c r="G53" s="52"/>
      <c r="H53" s="52"/>
      <c r="I53" s="61"/>
    </row>
    <row r="54" spans="1:9" s="49" customFormat="1" ht="92.4" outlineLevel="1">
      <c r="A54" s="63">
        <f t="shared" ca="1" si="1"/>
        <v>30</v>
      </c>
      <c r="B54" s="179" t="s">
        <v>864</v>
      </c>
      <c r="C54" s="179" t="s">
        <v>1046</v>
      </c>
      <c r="D54" s="53" t="s">
        <v>863</v>
      </c>
      <c r="E54" s="53"/>
      <c r="F54" s="179"/>
      <c r="G54" s="179"/>
      <c r="H54" s="179"/>
      <c r="I54" s="215"/>
    </row>
    <row r="55" spans="1:9" s="48" customFormat="1" ht="39.6" outlineLevel="1">
      <c r="A55" s="62">
        <f t="shared" ca="1" si="1"/>
        <v>31</v>
      </c>
      <c r="B55" s="52" t="s">
        <v>641</v>
      </c>
      <c r="C55" s="52" t="s">
        <v>1047</v>
      </c>
      <c r="D55" s="54" t="s">
        <v>833</v>
      </c>
      <c r="E55" s="54"/>
      <c r="F55" s="52"/>
      <c r="G55" s="52"/>
      <c r="H55" s="52"/>
      <c r="I55" s="61"/>
    </row>
    <row r="56" spans="1:9" s="48" customFormat="1" ht="39.6" outlineLevel="1">
      <c r="A56" s="62">
        <f t="shared" ca="1" si="1"/>
        <v>32</v>
      </c>
      <c r="B56" s="52" t="s">
        <v>642</v>
      </c>
      <c r="C56" s="52" t="s">
        <v>1047</v>
      </c>
      <c r="D56" s="53" t="s">
        <v>1020</v>
      </c>
      <c r="E56" s="54"/>
      <c r="F56" s="52"/>
      <c r="G56" s="52"/>
      <c r="H56" s="52"/>
      <c r="I56" s="61"/>
    </row>
    <row r="57" spans="1:9" s="48" customFormat="1" ht="39.6" outlineLevel="1">
      <c r="A57" s="62">
        <f t="shared" ca="1" si="1"/>
        <v>33</v>
      </c>
      <c r="B57" s="52" t="s">
        <v>643</v>
      </c>
      <c r="C57" s="52" t="s">
        <v>834</v>
      </c>
      <c r="D57" s="54" t="s">
        <v>835</v>
      </c>
      <c r="E57" s="54"/>
      <c r="F57" s="52"/>
      <c r="G57" s="52"/>
      <c r="H57" s="52"/>
      <c r="I57" s="61"/>
    </row>
    <row r="58" spans="1:9" s="49" customFormat="1" ht="92.4" outlineLevel="1">
      <c r="A58" s="63">
        <f t="shared" ca="1" si="1"/>
        <v>34</v>
      </c>
      <c r="B58" s="179" t="s">
        <v>1019</v>
      </c>
      <c r="C58" s="179" t="s">
        <v>1048</v>
      </c>
      <c r="D58" s="53" t="s">
        <v>836</v>
      </c>
      <c r="E58" s="53"/>
      <c r="F58" s="179"/>
      <c r="G58" s="179"/>
      <c r="H58" s="179"/>
      <c r="I58" s="215"/>
    </row>
    <row r="59" spans="1:9" s="49" customFormat="1" ht="92.4" outlineLevel="1">
      <c r="A59" s="63">
        <f t="shared" ca="1" si="1"/>
        <v>35</v>
      </c>
      <c r="B59" s="179" t="s">
        <v>646</v>
      </c>
      <c r="C59" s="179" t="s">
        <v>1049</v>
      </c>
      <c r="D59" s="53" t="s">
        <v>837</v>
      </c>
      <c r="E59" s="53"/>
      <c r="F59" s="179"/>
      <c r="G59" s="179"/>
      <c r="H59" s="179"/>
      <c r="I59" s="215"/>
    </row>
    <row r="60" spans="1:9" s="190" customFormat="1" ht="13.8">
      <c r="A60" s="186"/>
      <c r="B60" s="201" t="s">
        <v>644</v>
      </c>
      <c r="C60" s="187"/>
      <c r="D60" s="188"/>
      <c r="E60" s="188"/>
      <c r="F60" s="187"/>
      <c r="G60" s="187"/>
      <c r="H60" s="187"/>
      <c r="I60" s="189"/>
    </row>
    <row r="61" spans="1:9" s="48" customFormat="1" ht="66" outlineLevel="1">
      <c r="A61" s="62">
        <f t="shared" ca="1" si="1"/>
        <v>36</v>
      </c>
      <c r="B61" s="52" t="s">
        <v>645</v>
      </c>
      <c r="C61" s="52" t="s">
        <v>1050</v>
      </c>
      <c r="D61" s="54" t="s">
        <v>838</v>
      </c>
      <c r="E61" s="54"/>
      <c r="F61" s="52"/>
      <c r="G61" s="52"/>
      <c r="H61" s="52"/>
      <c r="I61" s="61"/>
    </row>
    <row r="62" spans="1:9" s="48" customFormat="1" ht="52.8" outlineLevel="1">
      <c r="A62" s="62">
        <f t="shared" ca="1" si="1"/>
        <v>37</v>
      </c>
      <c r="B62" s="52" t="s">
        <v>664</v>
      </c>
      <c r="C62" s="52" t="s">
        <v>1051</v>
      </c>
      <c r="D62" s="54" t="s">
        <v>839</v>
      </c>
      <c r="E62" s="54"/>
      <c r="F62" s="52"/>
      <c r="G62" s="52"/>
      <c r="H62" s="52"/>
      <c r="I62" s="61"/>
    </row>
    <row r="63" spans="1:9" s="48" customFormat="1" ht="66" outlineLevel="1">
      <c r="A63" s="62">
        <f t="shared" ca="1" si="1"/>
        <v>38</v>
      </c>
      <c r="B63" s="179" t="s">
        <v>1021</v>
      </c>
      <c r="C63" s="52" t="s">
        <v>1052</v>
      </c>
      <c r="D63" s="54" t="s">
        <v>840</v>
      </c>
      <c r="E63" s="54"/>
      <c r="F63" s="52"/>
      <c r="G63" s="52"/>
      <c r="H63" s="52"/>
      <c r="I63" s="61"/>
    </row>
    <row r="64" spans="1:9" s="48" customFormat="1" ht="52.8" outlineLevel="1">
      <c r="A64" s="62">
        <f t="shared" ca="1" si="1"/>
        <v>39</v>
      </c>
      <c r="B64" s="52" t="s">
        <v>647</v>
      </c>
      <c r="C64" s="52" t="s">
        <v>1051</v>
      </c>
      <c r="D64" s="54" t="s">
        <v>841</v>
      </c>
      <c r="E64" s="54"/>
      <c r="F64" s="52"/>
      <c r="G64" s="52"/>
      <c r="H64" s="52"/>
      <c r="I64" s="61"/>
    </row>
    <row r="65" spans="1:9" s="48" customFormat="1" ht="52.8" outlineLevel="1">
      <c r="A65" s="62">
        <f t="shared" ca="1" si="1"/>
        <v>40</v>
      </c>
      <c r="B65" s="52" t="s">
        <v>656</v>
      </c>
      <c r="C65" s="52" t="s">
        <v>842</v>
      </c>
      <c r="D65" s="54" t="s">
        <v>843</v>
      </c>
      <c r="E65" s="54"/>
      <c r="F65" s="52"/>
      <c r="G65" s="52"/>
      <c r="H65" s="52"/>
      <c r="I65" s="61"/>
    </row>
    <row r="66" spans="1:9" s="190" customFormat="1" ht="13.8">
      <c r="A66" s="186"/>
      <c r="B66" s="201" t="s">
        <v>648</v>
      </c>
      <c r="C66" s="187"/>
      <c r="D66" s="188"/>
      <c r="E66" s="188"/>
      <c r="F66" s="187"/>
      <c r="G66" s="187"/>
      <c r="H66" s="187"/>
      <c r="I66" s="189"/>
    </row>
    <row r="67" spans="1:9" s="48" customFormat="1" ht="92.4" outlineLevel="2">
      <c r="A67" s="62">
        <f t="shared" ca="1" si="1"/>
        <v>41</v>
      </c>
      <c r="B67" s="52" t="s">
        <v>649</v>
      </c>
      <c r="C67" s="52" t="s">
        <v>1053</v>
      </c>
      <c r="D67" s="54" t="s">
        <v>844</v>
      </c>
      <c r="E67" s="54"/>
      <c r="F67" s="52"/>
      <c r="G67" s="52"/>
      <c r="H67" s="52"/>
      <c r="I67" s="61"/>
    </row>
    <row r="68" spans="1:9" s="48" customFormat="1" ht="92.4" outlineLevel="2">
      <c r="A68" s="62">
        <f t="shared" ca="1" si="1"/>
        <v>42</v>
      </c>
      <c r="B68" s="52" t="s">
        <v>650</v>
      </c>
      <c r="C68" s="52" t="s">
        <v>1053</v>
      </c>
      <c r="D68" s="54" t="s">
        <v>845</v>
      </c>
      <c r="E68" s="54"/>
      <c r="F68" s="52"/>
      <c r="G68" s="52"/>
      <c r="H68" s="52"/>
      <c r="I68" s="61"/>
    </row>
    <row r="69" spans="1:9" s="48" customFormat="1" ht="105.6" outlineLevel="2">
      <c r="A69" s="62">
        <f t="shared" ca="1" si="1"/>
        <v>43</v>
      </c>
      <c r="B69" s="52" t="s">
        <v>651</v>
      </c>
      <c r="C69" s="52" t="s">
        <v>1054</v>
      </c>
      <c r="D69" s="54" t="s">
        <v>846</v>
      </c>
      <c r="E69" s="54"/>
      <c r="F69" s="52"/>
      <c r="G69" s="52"/>
      <c r="H69" s="52"/>
      <c r="I69" s="61"/>
    </row>
    <row r="70" spans="1:9" s="49" customFormat="1" ht="105.6" outlineLevel="2">
      <c r="A70" s="63">
        <f t="shared" ca="1" si="1"/>
        <v>44</v>
      </c>
      <c r="B70" s="179" t="s">
        <v>668</v>
      </c>
      <c r="C70" s="179" t="s">
        <v>1055</v>
      </c>
      <c r="D70" s="53" t="s">
        <v>1022</v>
      </c>
      <c r="E70" s="53"/>
      <c r="F70" s="179"/>
      <c r="G70" s="179"/>
      <c r="H70" s="179"/>
      <c r="I70" s="215"/>
    </row>
    <row r="71" spans="1:9" s="48" customFormat="1" ht="105.6" outlineLevel="2">
      <c r="A71" s="62">
        <f t="shared" ca="1" si="1"/>
        <v>45</v>
      </c>
      <c r="B71" s="179" t="s">
        <v>652</v>
      </c>
      <c r="C71" s="52" t="s">
        <v>1056</v>
      </c>
      <c r="D71" s="54" t="s">
        <v>848</v>
      </c>
      <c r="E71" s="54"/>
      <c r="F71" s="52"/>
      <c r="G71" s="52"/>
      <c r="H71" s="52"/>
      <c r="I71" s="61"/>
    </row>
    <row r="72" spans="1:9" s="48" customFormat="1" ht="105.6" outlineLevel="2">
      <c r="A72" s="62">
        <f t="shared" ca="1" si="1"/>
        <v>46</v>
      </c>
      <c r="B72" s="52" t="s">
        <v>653</v>
      </c>
      <c r="C72" s="52" t="s">
        <v>1057</v>
      </c>
      <c r="D72" s="54" t="s">
        <v>847</v>
      </c>
      <c r="E72" s="54"/>
      <c r="F72" s="52"/>
      <c r="G72" s="52"/>
      <c r="H72" s="52"/>
      <c r="I72" s="61"/>
    </row>
    <row r="73" spans="1:9" s="48" customFormat="1" ht="92.4" outlineLevel="2">
      <c r="A73" s="231">
        <f t="shared" ca="1" si="1"/>
        <v>47</v>
      </c>
      <c r="B73" s="204" t="s">
        <v>654</v>
      </c>
      <c r="C73" s="204" t="s">
        <v>1058</v>
      </c>
      <c r="D73" s="205" t="s">
        <v>849</v>
      </c>
      <c r="E73" s="205"/>
      <c r="F73" s="204"/>
      <c r="G73" s="204"/>
      <c r="H73" s="204"/>
      <c r="I73" s="206"/>
    </row>
    <row r="74" spans="1:9" ht="92.4" outlineLevel="2">
      <c r="A74" s="232">
        <f t="shared" ca="1" si="1"/>
        <v>48</v>
      </c>
      <c r="B74" s="225" t="s">
        <v>655</v>
      </c>
      <c r="C74" s="225" t="s">
        <v>1058</v>
      </c>
      <c r="D74" s="228" t="s">
        <v>850</v>
      </c>
      <c r="E74" s="210"/>
      <c r="F74" s="210"/>
      <c r="G74" s="210"/>
      <c r="H74" s="210"/>
      <c r="I74" s="210"/>
    </row>
  </sheetData>
  <mergeCells count="11">
    <mergeCell ref="B20:D20"/>
    <mergeCell ref="B5:D5"/>
    <mergeCell ref="B6:D6"/>
    <mergeCell ref="B7:D7"/>
    <mergeCell ref="B8:D8"/>
    <mergeCell ref="F16:H16"/>
    <mergeCell ref="A1:D1"/>
    <mergeCell ref="A2:D2"/>
    <mergeCell ref="E2:E3"/>
    <mergeCell ref="C3:D3"/>
    <mergeCell ref="B4:D4"/>
  </mergeCells>
  <dataValidations count="4">
    <dataValidation showDropDown="1" showErrorMessage="1" sqref="F16:H19" xr:uid="{00000000-0002-0000-0300-000000000000}"/>
    <dataValidation allowBlank="1" showInputMessage="1" showErrorMessage="1" sqref="F20:H21" xr:uid="{00000000-0002-0000-0300-000001000000}"/>
    <dataValidation type="list" allowBlank="1" showErrorMessage="1" sqref="F75:H132" xr:uid="{00000000-0002-0000-0300-000002000000}">
      <formula1>#REF!</formula1>
      <formula2>0</formula2>
    </dataValidation>
    <dataValidation type="list" allowBlank="1" sqref="F18:H19 F22:H42 F44:H73" xr:uid="{00000000-0002-0000-0300-000003000000}">
      <formula1>$A$11:$A$15</formula1>
    </dataValidation>
  </dataValidations>
  <pageMargins left="0.7" right="0.7" top="0.75" bottom="0.75" header="0.3" footer="0.3"/>
  <pageSetup orientation="portrait" horizontalDpi="4294967295" verticalDpi="4294967295"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112"/>
  <sheetViews>
    <sheetView showGridLines="0" topLeftCell="A15" zoomScaleNormal="100" workbookViewId="0">
      <selection activeCell="C110" sqref="C110"/>
    </sheetView>
  </sheetViews>
  <sheetFormatPr defaultColWidth="9.109375" defaultRowHeight="13.2" outlineLevelRow="1"/>
  <cols>
    <col min="1" max="1" width="12" style="78" bestFit="1" customWidth="1"/>
    <col min="2" max="2" width="49.44140625" style="46" bestFit="1" customWidth="1"/>
    <col min="3"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88"/>
      <c r="B1" s="288"/>
      <c r="C1" s="288"/>
      <c r="D1" s="288"/>
      <c r="E1" s="34"/>
      <c r="F1" s="34"/>
      <c r="G1" s="34"/>
      <c r="H1" s="34"/>
      <c r="I1" s="34"/>
      <c r="J1" s="34"/>
    </row>
    <row r="2" spans="1:24" s="1" customFormat="1" ht="24.6">
      <c r="A2" s="289" t="s">
        <v>70</v>
      </c>
      <c r="B2" s="289"/>
      <c r="C2" s="289"/>
      <c r="D2" s="289"/>
      <c r="E2" s="284"/>
      <c r="F2" s="23"/>
      <c r="G2" s="23"/>
      <c r="H2" s="23"/>
      <c r="I2" s="23"/>
      <c r="J2" s="23"/>
    </row>
    <row r="3" spans="1:24" s="1" customFormat="1" ht="22.8">
      <c r="A3" s="47"/>
      <c r="C3" s="285"/>
      <c r="D3" s="285"/>
      <c r="E3" s="284"/>
      <c r="F3" s="23"/>
      <c r="G3" s="23"/>
      <c r="H3" s="23"/>
      <c r="I3" s="23"/>
      <c r="J3" s="23"/>
    </row>
    <row r="4" spans="1:24" s="38" customFormat="1">
      <c r="A4" s="139" t="s">
        <v>66</v>
      </c>
      <c r="B4" s="286"/>
      <c r="C4" s="286"/>
      <c r="D4" s="286"/>
      <c r="E4" s="39"/>
      <c r="F4" s="39"/>
      <c r="G4" s="39"/>
      <c r="H4" s="40"/>
      <c r="I4" s="40"/>
      <c r="X4" s="38" t="s">
        <v>93</v>
      </c>
    </row>
    <row r="5" spans="1:24" s="38" customFormat="1">
      <c r="A5" s="139" t="s">
        <v>62</v>
      </c>
      <c r="B5" s="287" t="s">
        <v>868</v>
      </c>
      <c r="C5" s="286"/>
      <c r="D5" s="286"/>
      <c r="E5" s="39"/>
      <c r="F5" s="39"/>
      <c r="G5" s="39"/>
      <c r="H5" s="40"/>
      <c r="I5" s="40"/>
      <c r="X5" s="38" t="s">
        <v>95</v>
      </c>
    </row>
    <row r="6" spans="1:24" s="38" customFormat="1" ht="26.4">
      <c r="A6" s="139" t="s">
        <v>96</v>
      </c>
      <c r="B6" s="287"/>
      <c r="C6" s="286"/>
      <c r="D6" s="286"/>
      <c r="E6" s="39"/>
      <c r="F6" s="39"/>
      <c r="G6" s="39"/>
      <c r="H6" s="40"/>
      <c r="I6" s="40"/>
    </row>
    <row r="7" spans="1:24" s="38" customFormat="1">
      <c r="A7" s="139" t="s">
        <v>98</v>
      </c>
      <c r="B7" s="286" t="s">
        <v>600</v>
      </c>
      <c r="C7" s="286"/>
      <c r="D7" s="286"/>
      <c r="E7" s="39"/>
      <c r="F7" s="39"/>
      <c r="G7" s="39"/>
      <c r="H7" s="41"/>
      <c r="I7" s="40"/>
      <c r="X7" s="42"/>
    </row>
    <row r="8" spans="1:24" s="43" customFormat="1">
      <c r="A8" s="139" t="s">
        <v>100</v>
      </c>
      <c r="B8" s="290" t="s">
        <v>869</v>
      </c>
      <c r="C8" s="290"/>
      <c r="D8" s="290"/>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COUNTIF($F$20:$F$49664,"*Passed")</f>
        <v>0</v>
      </c>
      <c r="C11" s="75">
        <f>COUNTIF($G$20:$G$49664,"*Passed")</f>
        <v>0</v>
      </c>
      <c r="D11" s="75">
        <f>COUNTIF($H$20:$H$49664,"*Passed")</f>
        <v>0</v>
      </c>
    </row>
    <row r="12" spans="1:24" s="43" customFormat="1">
      <c r="A12" s="141" t="s">
        <v>43</v>
      </c>
      <c r="B12" s="75">
        <f>COUNTIF($F$20:$F$49384,"*Failed*")</f>
        <v>0</v>
      </c>
      <c r="C12" s="75">
        <f>COUNTIF($G$20:$G$49384,"*Failed*")</f>
        <v>0</v>
      </c>
      <c r="D12" s="75">
        <f>COUNTIF($H$20:$H$49384,"*Failed*")</f>
        <v>0</v>
      </c>
    </row>
    <row r="13" spans="1:24" s="43" customFormat="1">
      <c r="A13" s="141" t="s">
        <v>45</v>
      </c>
      <c r="B13" s="75">
        <f>COUNTIF($F$20:$F$49384,"*Not Run*")</f>
        <v>0</v>
      </c>
      <c r="C13" s="75">
        <f>COUNTIF($G$20:$G$49384,"*Not Run*")</f>
        <v>0</v>
      </c>
      <c r="D13" s="75">
        <f>COUNTIF($H$20:$H$49384,"*Not Run*")</f>
        <v>0</v>
      </c>
      <c r="E13" s="1"/>
      <c r="F13" s="1"/>
      <c r="G13" s="1"/>
      <c r="H13" s="1"/>
      <c r="I13" s="1"/>
    </row>
    <row r="14" spans="1:24" s="43" customFormat="1">
      <c r="A14" s="141" t="s">
        <v>103</v>
      </c>
      <c r="B14" s="75">
        <f>COUNTIF($F$20:$F$49384,"*NA*")</f>
        <v>0</v>
      </c>
      <c r="C14" s="75">
        <f>COUNTIF($G$20:$G$49384,"*NA*")</f>
        <v>0</v>
      </c>
      <c r="D14" s="75">
        <f>COUNTIF($H$20:$H$49384,"*NA*")</f>
        <v>0</v>
      </c>
      <c r="E14" s="1"/>
      <c r="F14" s="1"/>
      <c r="G14" s="1"/>
      <c r="H14" s="1"/>
      <c r="I14" s="1"/>
    </row>
    <row r="15" spans="1:24" s="43" customFormat="1" ht="39.6">
      <c r="A15" s="141" t="s">
        <v>104</v>
      </c>
      <c r="B15" s="75">
        <f>COUNTIF($F$20:$F$49384,"*Passed in previous build*")</f>
        <v>0</v>
      </c>
      <c r="C15" s="75">
        <f>COUNTIF($G$20:$G$49384,"*Passed in previous build*")</f>
        <v>0</v>
      </c>
      <c r="D15" s="75">
        <f>COUNTIF($H$20:$H$49384,"*Passed in previous build*")</f>
        <v>0</v>
      </c>
      <c r="E15" s="1"/>
      <c r="F15" s="1"/>
      <c r="G15" s="1"/>
      <c r="H15" s="1"/>
      <c r="I15" s="1"/>
    </row>
    <row r="16" spans="1:24" s="44" customFormat="1">
      <c r="A16" s="76"/>
      <c r="B16" s="50"/>
      <c r="C16" s="50"/>
      <c r="D16" s="51"/>
      <c r="E16" s="56"/>
      <c r="F16" s="280" t="s">
        <v>101</v>
      </c>
      <c r="G16" s="280"/>
      <c r="H16" s="280"/>
      <c r="I16" s="57"/>
    </row>
    <row r="17" spans="1:9 16384:16384" s="44" customFormat="1" ht="39.6">
      <c r="A17" s="142" t="s">
        <v>105</v>
      </c>
      <c r="B17" s="143" t="s">
        <v>106</v>
      </c>
      <c r="C17" s="143" t="s">
        <v>107</v>
      </c>
      <c r="D17" s="143" t="s">
        <v>108</v>
      </c>
      <c r="E17" s="143" t="s">
        <v>109</v>
      </c>
      <c r="F17" s="143" t="s">
        <v>110</v>
      </c>
      <c r="G17" s="143" t="s">
        <v>111</v>
      </c>
      <c r="H17" s="143" t="s">
        <v>112</v>
      </c>
      <c r="I17" s="143" t="s">
        <v>113</v>
      </c>
    </row>
    <row r="18" spans="1:9 16384:16384" s="174" customFormat="1">
      <c r="A18" s="170"/>
      <c r="B18" s="175" t="s">
        <v>472</v>
      </c>
      <c r="C18" s="171"/>
      <c r="D18" s="172"/>
      <c r="E18" s="172"/>
      <c r="F18" s="170"/>
      <c r="G18" s="170"/>
      <c r="H18" s="170"/>
      <c r="I18" s="173"/>
    </row>
    <row r="19" spans="1:9 16384:16384" s="45" customFormat="1" outlineLevel="1">
      <c r="A19" s="52"/>
      <c r="B19" s="178" t="s">
        <v>870</v>
      </c>
      <c r="C19" s="168" t="s">
        <v>506</v>
      </c>
      <c r="D19" s="169" t="s">
        <v>703</v>
      </c>
      <c r="E19" s="54"/>
      <c r="F19" s="52"/>
      <c r="G19" s="52"/>
      <c r="H19" s="52"/>
      <c r="I19" s="55"/>
    </row>
    <row r="20" spans="1:9 16384:16384" s="44" customFormat="1">
      <c r="A20" s="67"/>
      <c r="B20" s="281" t="s">
        <v>523</v>
      </c>
      <c r="C20" s="282"/>
      <c r="D20" s="283"/>
      <c r="E20" s="67"/>
      <c r="F20" s="68"/>
      <c r="G20" s="68"/>
      <c r="H20" s="68"/>
      <c r="I20" s="67"/>
    </row>
    <row r="21" spans="1:9 16384:16384" s="185" customFormat="1">
      <c r="A21" s="180"/>
      <c r="B21" s="181" t="s">
        <v>571</v>
      </c>
      <c r="C21" s="182"/>
      <c r="D21" s="183"/>
      <c r="E21" s="180"/>
      <c r="F21" s="184"/>
      <c r="G21" s="184"/>
      <c r="H21" s="184"/>
      <c r="I21" s="180"/>
    </row>
    <row r="22" spans="1:9 16384:16384" s="241" customFormat="1" ht="26.4" outlineLevel="1">
      <c r="A22" s="63">
        <f ca="1">IF(OFFSET(A22,-1,0) ="",OFFSET(A22,-2,0)+1,OFFSET(A22,-1,0)+1 )</f>
        <v>1</v>
      </c>
      <c r="B22" s="179" t="s">
        <v>1060</v>
      </c>
      <c r="C22" s="239"/>
      <c r="D22" s="59"/>
      <c r="E22" s="53" t="s">
        <v>459</v>
      </c>
      <c r="F22" s="179"/>
      <c r="G22" s="179"/>
      <c r="H22" s="179"/>
      <c r="I22" s="240"/>
    </row>
    <row r="23" spans="1:9 16384:16384" s="45" customFormat="1" ht="26.4" outlineLevel="1">
      <c r="A23" s="62">
        <f t="shared" ref="A23:A107" ca="1" si="0">IF(OFFSET(A23,-1,0) ="",OFFSET(A23,-2,0)+1,OFFSET(A23,-1,0)+1 )</f>
        <v>2</v>
      </c>
      <c r="B23" s="179" t="s">
        <v>1061</v>
      </c>
      <c r="C23" s="59"/>
      <c r="D23" s="59"/>
      <c r="E23" s="54"/>
      <c r="F23" s="52"/>
      <c r="G23" s="52"/>
      <c r="H23" s="52"/>
      <c r="I23" s="55"/>
    </row>
    <row r="24" spans="1:9 16384:16384" s="45" customFormat="1" ht="26.4" outlineLevel="1">
      <c r="A24" s="62">
        <f t="shared" ca="1" si="0"/>
        <v>3</v>
      </c>
      <c r="B24" s="179" t="s">
        <v>872</v>
      </c>
      <c r="C24" s="59"/>
      <c r="D24" s="59"/>
      <c r="E24" s="54"/>
      <c r="F24" s="52"/>
      <c r="G24" s="52"/>
      <c r="H24" s="52"/>
      <c r="I24" s="55"/>
    </row>
    <row r="25" spans="1:9 16384:16384" s="48" customFormat="1" ht="26.4" outlineLevel="1">
      <c r="A25" s="62">
        <f t="shared" ca="1" si="0"/>
        <v>4</v>
      </c>
      <c r="B25" s="179" t="s">
        <v>873</v>
      </c>
      <c r="C25" s="52"/>
      <c r="D25" s="54"/>
      <c r="E25" s="54"/>
      <c r="F25" s="52"/>
      <c r="G25" s="52"/>
      <c r="H25" s="52"/>
      <c r="I25" s="61"/>
    </row>
    <row r="26" spans="1:9 16384:16384" s="48" customFormat="1" ht="26.4" outlineLevel="1">
      <c r="A26" s="62">
        <f t="shared" ca="1" si="0"/>
        <v>5</v>
      </c>
      <c r="B26" s="52" t="s">
        <v>874</v>
      </c>
      <c r="C26" s="52"/>
      <c r="D26" s="54"/>
      <c r="E26" s="54"/>
      <c r="F26" s="52"/>
      <c r="G26" s="52"/>
      <c r="H26" s="52"/>
      <c r="I26" s="61"/>
      <c r="XFD26" s="48">
        <f ca="1">SUM(A26:XFC26)</f>
        <v>5</v>
      </c>
    </row>
    <row r="27" spans="1:9 16384:16384" s="48" customFormat="1" ht="13.8" outlineLevel="1">
      <c r="A27" s="62">
        <f t="shared" ca="1" si="0"/>
        <v>6</v>
      </c>
      <c r="B27" s="52" t="s">
        <v>878</v>
      </c>
      <c r="C27" s="179"/>
      <c r="D27" s="54"/>
      <c r="E27" s="54"/>
      <c r="F27" s="52"/>
      <c r="G27" s="52"/>
      <c r="H27" s="52"/>
      <c r="I27" s="61"/>
    </row>
    <row r="28" spans="1:9 16384:16384" s="48" customFormat="1" ht="13.8" outlineLevel="1">
      <c r="A28" s="62">
        <f t="shared" ca="1" si="0"/>
        <v>7</v>
      </c>
      <c r="B28" s="277" t="s">
        <v>1063</v>
      </c>
      <c r="C28" s="179"/>
      <c r="D28" s="54"/>
      <c r="E28" s="54"/>
      <c r="F28" s="52"/>
      <c r="G28" s="52"/>
      <c r="H28" s="52"/>
      <c r="I28" s="61"/>
    </row>
    <row r="29" spans="1:9 16384:16384" s="48" customFormat="1" ht="26.4" outlineLevel="1">
      <c r="A29" s="62">
        <f t="shared" ca="1" si="0"/>
        <v>8</v>
      </c>
      <c r="B29" s="52" t="s">
        <v>893</v>
      </c>
      <c r="C29" s="52"/>
      <c r="D29" s="54"/>
      <c r="E29" s="54"/>
      <c r="F29" s="52"/>
      <c r="G29" s="52"/>
      <c r="H29" s="52"/>
      <c r="I29" s="61"/>
    </row>
    <row r="30" spans="1:9 16384:16384" s="48" customFormat="1" ht="26.4" outlineLevel="1">
      <c r="A30" s="62">
        <f t="shared" ca="1" si="0"/>
        <v>9</v>
      </c>
      <c r="B30" s="52" t="s">
        <v>875</v>
      </c>
      <c r="C30" s="179"/>
      <c r="D30" s="54"/>
      <c r="E30" s="54"/>
      <c r="F30" s="52"/>
      <c r="G30" s="52"/>
      <c r="H30" s="52"/>
      <c r="I30" s="61"/>
    </row>
    <row r="31" spans="1:9 16384:16384" s="48" customFormat="1" ht="26.4" outlineLevel="1">
      <c r="A31" s="62">
        <f ca="1">IF(OFFSET(A31,-1,0) ="",OFFSET(A31,-2,0)+1,OFFSET(A31,-1,0)+1 )</f>
        <v>10</v>
      </c>
      <c r="B31" s="52" t="s">
        <v>1059</v>
      </c>
      <c r="C31" s="179"/>
      <c r="D31" s="54"/>
      <c r="E31" s="54"/>
      <c r="F31" s="52"/>
      <c r="G31" s="52"/>
      <c r="H31" s="52"/>
      <c r="I31" s="61"/>
    </row>
    <row r="32" spans="1:9 16384:16384" s="48" customFormat="1" ht="26.4" outlineLevel="1">
      <c r="A32" s="62">
        <f t="shared" ca="1" si="0"/>
        <v>11</v>
      </c>
      <c r="B32" s="52" t="s">
        <v>876</v>
      </c>
      <c r="C32" s="179"/>
      <c r="D32" s="54"/>
      <c r="E32" s="54"/>
      <c r="F32" s="52"/>
      <c r="G32" s="52"/>
      <c r="H32" s="52"/>
      <c r="I32" s="61"/>
    </row>
    <row r="33" spans="1:9" s="48" customFormat="1" ht="26.4" outlineLevel="1">
      <c r="A33" s="62">
        <f t="shared" ca="1" si="0"/>
        <v>12</v>
      </c>
      <c r="B33" s="52" t="s">
        <v>877</v>
      </c>
      <c r="C33" s="179"/>
      <c r="D33" s="54"/>
      <c r="E33" s="54"/>
      <c r="F33" s="52"/>
      <c r="G33" s="52"/>
      <c r="H33" s="52"/>
      <c r="I33" s="61"/>
    </row>
    <row r="34" spans="1:9" s="48" customFormat="1" ht="13.8" outlineLevel="1">
      <c r="A34" s="62">
        <f t="shared" ca="1" si="0"/>
        <v>13</v>
      </c>
      <c r="B34" s="52" t="s">
        <v>879</v>
      </c>
      <c r="C34" s="179"/>
      <c r="D34" s="54"/>
      <c r="E34" s="54"/>
      <c r="F34" s="52"/>
      <c r="G34" s="52"/>
      <c r="H34" s="52"/>
      <c r="I34" s="61"/>
    </row>
    <row r="35" spans="1:9" s="190" customFormat="1" ht="13.8">
      <c r="A35" s="186"/>
      <c r="B35" s="201" t="s">
        <v>880</v>
      </c>
      <c r="C35" s="187"/>
      <c r="D35" s="188"/>
      <c r="E35" s="188"/>
      <c r="F35" s="187"/>
      <c r="G35" s="187"/>
      <c r="H35" s="187"/>
      <c r="I35" s="189"/>
    </row>
    <row r="36" spans="1:9" s="48" customFormat="1" ht="26.4" outlineLevel="1">
      <c r="A36" s="62">
        <f t="shared" ca="1" si="0"/>
        <v>14</v>
      </c>
      <c r="B36" s="52" t="s">
        <v>881</v>
      </c>
      <c r="C36" s="52"/>
      <c r="D36" s="54"/>
      <c r="E36" s="54"/>
      <c r="F36" s="52"/>
      <c r="G36" s="52"/>
      <c r="H36" s="52"/>
      <c r="I36" s="61"/>
    </row>
    <row r="37" spans="1:9" s="48" customFormat="1" ht="26.4" outlineLevel="1">
      <c r="A37" s="62">
        <f ca="1">IF(OFFSET(A37,-1,0) ="",OFFSET(A37,-2,0)+1,OFFSET(A37,-1,0)+1 )</f>
        <v>15</v>
      </c>
      <c r="B37" s="52" t="s">
        <v>1072</v>
      </c>
      <c r="C37" s="52"/>
      <c r="D37" s="54"/>
      <c r="E37" s="54"/>
      <c r="F37" s="52"/>
      <c r="G37" s="52"/>
      <c r="H37" s="52"/>
      <c r="I37" s="61"/>
    </row>
    <row r="38" spans="1:9" s="48" customFormat="1" ht="26.4" outlineLevel="1">
      <c r="A38" s="62">
        <f t="shared" ca="1" si="0"/>
        <v>16</v>
      </c>
      <c r="B38" s="52" t="s">
        <v>882</v>
      </c>
      <c r="C38" s="52"/>
      <c r="D38" s="54"/>
      <c r="E38" s="54"/>
      <c r="F38" s="52"/>
      <c r="G38" s="52"/>
      <c r="H38" s="52"/>
      <c r="I38" s="61"/>
    </row>
    <row r="39" spans="1:9" s="48" customFormat="1" ht="26.4" outlineLevel="1">
      <c r="A39" s="231">
        <f t="shared" ca="1" si="0"/>
        <v>17</v>
      </c>
      <c r="B39" s="204" t="s">
        <v>883</v>
      </c>
      <c r="C39" s="204"/>
      <c r="D39" s="205"/>
      <c r="E39" s="205"/>
      <c r="F39" s="204"/>
      <c r="G39" s="204"/>
      <c r="H39" s="204"/>
      <c r="I39" s="206"/>
    </row>
    <row r="40" spans="1:9" s="243" customFormat="1" ht="27.6" customHeight="1" outlineLevel="1">
      <c r="A40" s="231">
        <f t="shared" ca="1" si="0"/>
        <v>18</v>
      </c>
      <c r="B40" s="225" t="s">
        <v>874</v>
      </c>
      <c r="C40" s="225"/>
      <c r="D40" s="228"/>
      <c r="E40" s="228"/>
      <c r="F40" s="225"/>
      <c r="G40" s="225"/>
      <c r="H40" s="225"/>
      <c r="I40" s="242"/>
    </row>
    <row r="41" spans="1:9" s="243" customFormat="1" ht="27.6" customHeight="1" outlineLevel="1">
      <c r="A41" s="231">
        <f t="shared" ca="1" si="0"/>
        <v>19</v>
      </c>
      <c r="B41" s="225" t="s">
        <v>1062</v>
      </c>
      <c r="C41" s="225"/>
      <c r="D41" s="228"/>
      <c r="E41" s="228"/>
      <c r="F41" s="225"/>
      <c r="G41" s="225"/>
      <c r="H41" s="225"/>
      <c r="I41" s="242"/>
    </row>
    <row r="42" spans="1:9" s="265" customFormat="1" ht="26.4" outlineLevel="1">
      <c r="A42" s="231">
        <f t="shared" ca="1" si="0"/>
        <v>20</v>
      </c>
      <c r="B42" s="262" t="s">
        <v>1064</v>
      </c>
      <c r="C42" s="262"/>
      <c r="D42" s="263"/>
      <c r="E42" s="263"/>
      <c r="F42" s="262"/>
      <c r="G42" s="262"/>
      <c r="H42" s="262"/>
      <c r="I42" s="264"/>
    </row>
    <row r="43" spans="1:9" s="243" customFormat="1" ht="26.4" outlineLevel="1">
      <c r="A43" s="231">
        <f ca="1">IF(OFFSET(A43,-1,0) ="",OFFSET(A43,-2,0)+1,OFFSET(A43,-1,0)+1 )</f>
        <v>21</v>
      </c>
      <c r="B43" s="225" t="s">
        <v>888</v>
      </c>
      <c r="C43" s="225"/>
      <c r="D43" s="228"/>
      <c r="E43" s="228"/>
      <c r="F43" s="225"/>
      <c r="G43" s="225"/>
      <c r="H43" s="225"/>
      <c r="I43" s="242"/>
    </row>
    <row r="44" spans="1:9" s="243" customFormat="1" ht="13.8" outlineLevel="1">
      <c r="A44" s="231">
        <f t="shared" ca="1" si="0"/>
        <v>22</v>
      </c>
      <c r="B44" s="225" t="s">
        <v>884</v>
      </c>
      <c r="C44" s="225"/>
      <c r="D44" s="228"/>
      <c r="E44" s="228"/>
      <c r="F44" s="225"/>
      <c r="G44" s="225"/>
      <c r="H44" s="225"/>
      <c r="I44" s="242"/>
    </row>
    <row r="45" spans="1:9" s="243" customFormat="1" ht="26.4" outlineLevel="1">
      <c r="A45" s="231">
        <f t="shared" ca="1" si="0"/>
        <v>23</v>
      </c>
      <c r="B45" s="225" t="s">
        <v>885</v>
      </c>
      <c r="C45" s="225"/>
      <c r="D45" s="228"/>
      <c r="E45" s="228"/>
      <c r="F45" s="225"/>
      <c r="G45" s="225"/>
      <c r="H45" s="225"/>
      <c r="I45" s="242"/>
    </row>
    <row r="46" spans="1:9" s="243" customFormat="1" ht="26.4" outlineLevel="1">
      <c r="A46" s="231">
        <f t="shared" ca="1" si="0"/>
        <v>24</v>
      </c>
      <c r="B46" s="225" t="s">
        <v>886</v>
      </c>
      <c r="C46" s="225"/>
      <c r="D46" s="228"/>
      <c r="E46" s="228"/>
      <c r="F46" s="225"/>
      <c r="G46" s="225"/>
      <c r="H46" s="225"/>
      <c r="I46" s="242"/>
    </row>
    <row r="47" spans="1:9" s="243" customFormat="1" ht="26.4" outlineLevel="1">
      <c r="A47" s="231">
        <f t="shared" ca="1" si="0"/>
        <v>25</v>
      </c>
      <c r="B47" s="225" t="s">
        <v>887</v>
      </c>
      <c r="C47" s="225"/>
      <c r="D47" s="228"/>
      <c r="E47" s="228"/>
      <c r="F47" s="225"/>
      <c r="G47" s="225"/>
      <c r="H47" s="225"/>
      <c r="I47" s="242"/>
    </row>
    <row r="48" spans="1:9" s="243" customFormat="1" ht="26.4" outlineLevel="1">
      <c r="A48" s="231">
        <f t="shared" ca="1" si="0"/>
        <v>26</v>
      </c>
      <c r="B48" s="225" t="s">
        <v>889</v>
      </c>
      <c r="C48" s="225"/>
      <c r="D48" s="228"/>
      <c r="E48" s="228"/>
      <c r="F48" s="225"/>
      <c r="G48" s="225"/>
      <c r="H48" s="225"/>
      <c r="I48" s="242"/>
    </row>
    <row r="49" spans="1:9" s="190" customFormat="1" ht="13.8">
      <c r="A49" s="186"/>
      <c r="B49" s="201" t="s">
        <v>890</v>
      </c>
      <c r="C49" s="233"/>
      <c r="D49" s="234"/>
      <c r="E49" s="234"/>
      <c r="F49" s="187"/>
      <c r="G49" s="187"/>
      <c r="H49" s="187"/>
      <c r="I49" s="189"/>
    </row>
    <row r="50" spans="1:9" s="48" customFormat="1" ht="26.4" outlineLevel="1">
      <c r="A50" s="62">
        <f t="shared" ref="A50:A52" ca="1" si="1">IF(OFFSET(A50,-1,0) ="",OFFSET(A50,-2,0)+1,OFFSET(A50,-1,0)+1 )</f>
        <v>27</v>
      </c>
      <c r="B50" s="179" t="s">
        <v>1065</v>
      </c>
      <c r="C50" s="52"/>
      <c r="D50" s="54"/>
      <c r="E50" s="54"/>
      <c r="F50" s="52"/>
      <c r="G50" s="52"/>
      <c r="H50" s="52"/>
      <c r="I50" s="61"/>
    </row>
    <row r="51" spans="1:9" s="48" customFormat="1" ht="26.4" outlineLevel="1">
      <c r="A51" s="62">
        <f t="shared" ca="1" si="1"/>
        <v>28</v>
      </c>
      <c r="B51" s="179" t="s">
        <v>871</v>
      </c>
      <c r="C51" s="52"/>
      <c r="D51" s="54"/>
      <c r="E51" s="54"/>
      <c r="F51" s="52"/>
      <c r="G51" s="52"/>
      <c r="H51" s="52"/>
      <c r="I51" s="61"/>
    </row>
    <row r="52" spans="1:9" s="48" customFormat="1" ht="26.4" outlineLevel="1">
      <c r="A52" s="62">
        <f t="shared" ca="1" si="1"/>
        <v>29</v>
      </c>
      <c r="B52" s="179" t="s">
        <v>872</v>
      </c>
      <c r="C52" s="52"/>
      <c r="D52" s="54"/>
      <c r="E52" s="54"/>
      <c r="F52" s="52"/>
      <c r="G52" s="52"/>
      <c r="H52" s="52"/>
      <c r="I52" s="61"/>
    </row>
    <row r="53" spans="1:9" s="48" customFormat="1" ht="26.4" outlineLevel="1">
      <c r="A53" s="62">
        <f t="shared" ca="1" si="0"/>
        <v>30</v>
      </c>
      <c r="B53" s="179" t="s">
        <v>873</v>
      </c>
      <c r="C53" s="52"/>
      <c r="D53" s="54"/>
      <c r="E53" s="54"/>
      <c r="F53" s="52"/>
      <c r="G53" s="52"/>
      <c r="H53" s="52"/>
      <c r="I53" s="61"/>
    </row>
    <row r="54" spans="1:9" s="48" customFormat="1" ht="26.4" outlineLevel="1">
      <c r="A54" s="62">
        <f t="shared" ca="1" si="0"/>
        <v>31</v>
      </c>
      <c r="B54" s="52" t="s">
        <v>874</v>
      </c>
      <c r="C54" s="52"/>
      <c r="D54" s="54"/>
      <c r="E54" s="54"/>
      <c r="F54" s="52"/>
      <c r="G54" s="52"/>
      <c r="H54" s="52"/>
      <c r="I54" s="61"/>
    </row>
    <row r="55" spans="1:9" s="48" customFormat="1" ht="13.8" outlineLevel="1">
      <c r="A55" s="62">
        <f t="shared" ca="1" si="0"/>
        <v>32</v>
      </c>
      <c r="B55" s="277" t="s">
        <v>891</v>
      </c>
      <c r="C55" s="52"/>
      <c r="D55" s="54"/>
      <c r="E55" s="54"/>
      <c r="F55" s="52"/>
      <c r="G55" s="52"/>
      <c r="H55" s="52"/>
      <c r="I55" s="61"/>
    </row>
    <row r="56" spans="1:9" s="48" customFormat="1" ht="26.4" outlineLevel="1">
      <c r="A56" s="62">
        <f t="shared" ca="1" si="0"/>
        <v>33</v>
      </c>
      <c r="B56" s="52" t="s">
        <v>892</v>
      </c>
      <c r="C56" s="52"/>
      <c r="D56" s="54"/>
      <c r="E56" s="54"/>
      <c r="F56" s="52"/>
      <c r="G56" s="52"/>
      <c r="H56" s="52"/>
      <c r="I56" s="61"/>
    </row>
    <row r="57" spans="1:9" s="48" customFormat="1" ht="26.4" outlineLevel="1">
      <c r="A57" s="62">
        <f t="shared" ca="1" si="0"/>
        <v>34</v>
      </c>
      <c r="B57" s="52" t="s">
        <v>894</v>
      </c>
      <c r="C57" s="52"/>
      <c r="D57" s="54"/>
      <c r="E57" s="54"/>
      <c r="F57" s="52"/>
      <c r="G57" s="52"/>
      <c r="H57" s="52"/>
      <c r="I57" s="61"/>
    </row>
    <row r="58" spans="1:9" s="48" customFormat="1" ht="26.4" outlineLevel="1">
      <c r="A58" s="62"/>
      <c r="B58" s="52" t="s">
        <v>1066</v>
      </c>
      <c r="C58" s="52"/>
      <c r="D58" s="54"/>
      <c r="E58" s="54"/>
      <c r="F58" s="52"/>
      <c r="G58" s="52"/>
      <c r="H58" s="52"/>
      <c r="I58" s="61"/>
    </row>
    <row r="59" spans="1:9" s="48" customFormat="1" ht="26.4" outlineLevel="1">
      <c r="A59" s="62">
        <f t="shared" ca="1" si="0"/>
        <v>35</v>
      </c>
      <c r="B59" s="52" t="s">
        <v>895</v>
      </c>
      <c r="C59" s="52"/>
      <c r="D59" s="54"/>
      <c r="E59" s="54"/>
      <c r="F59" s="52"/>
      <c r="G59" s="52"/>
      <c r="H59" s="52"/>
      <c r="I59" s="61"/>
    </row>
    <row r="60" spans="1:9" s="48" customFormat="1" ht="26.4" outlineLevel="1">
      <c r="A60" s="62">
        <f t="shared" ca="1" si="0"/>
        <v>36</v>
      </c>
      <c r="B60" s="52" t="s">
        <v>896</v>
      </c>
      <c r="C60" s="52"/>
      <c r="D60" s="54"/>
      <c r="E60" s="54"/>
      <c r="F60" s="52"/>
      <c r="G60" s="52"/>
      <c r="H60" s="52"/>
      <c r="I60" s="61"/>
    </row>
    <row r="61" spans="1:9" s="48" customFormat="1" ht="13.8" outlineLevel="1">
      <c r="A61" s="62">
        <f t="shared" ca="1" si="0"/>
        <v>37</v>
      </c>
      <c r="B61" s="52" t="s">
        <v>897</v>
      </c>
      <c r="C61" s="52"/>
      <c r="D61" s="54"/>
      <c r="E61" s="54"/>
      <c r="F61" s="52"/>
      <c r="G61" s="52"/>
      <c r="H61" s="52"/>
      <c r="I61" s="61"/>
    </row>
    <row r="62" spans="1:9" s="48" customFormat="1" ht="13.8" outlineLevel="1">
      <c r="A62" s="62">
        <f t="shared" ca="1" si="0"/>
        <v>38</v>
      </c>
      <c r="B62" s="52" t="s">
        <v>879</v>
      </c>
      <c r="C62" s="52"/>
      <c r="D62" s="54"/>
      <c r="E62" s="54"/>
      <c r="F62" s="52"/>
      <c r="G62" s="52"/>
      <c r="H62" s="52"/>
      <c r="I62" s="61"/>
    </row>
    <row r="63" spans="1:9" s="48" customFormat="1" ht="26.4" outlineLevel="1">
      <c r="A63" s="62">
        <f t="shared" ca="1" si="0"/>
        <v>39</v>
      </c>
      <c r="B63" s="277" t="s">
        <v>898</v>
      </c>
      <c r="C63" s="52"/>
      <c r="D63" s="54"/>
      <c r="E63" s="54"/>
      <c r="F63" s="52"/>
      <c r="G63" s="52"/>
      <c r="H63" s="52"/>
      <c r="I63" s="61"/>
    </row>
    <row r="64" spans="1:9" s="190" customFormat="1" ht="13.8">
      <c r="A64" s="186"/>
      <c r="B64" s="201" t="s">
        <v>899</v>
      </c>
      <c r="C64" s="187"/>
      <c r="D64" s="188"/>
      <c r="E64" s="188"/>
      <c r="F64" s="187"/>
      <c r="G64" s="187"/>
      <c r="H64" s="187"/>
      <c r="I64" s="189"/>
    </row>
    <row r="65" spans="1:9" s="49" customFormat="1" ht="13.8" outlineLevel="1">
      <c r="A65" s="63">
        <f t="shared" ca="1" si="0"/>
        <v>40</v>
      </c>
      <c r="B65" s="179" t="s">
        <v>900</v>
      </c>
      <c r="C65" s="179"/>
      <c r="D65" s="53"/>
      <c r="E65" s="53"/>
      <c r="F65" s="179"/>
      <c r="G65" s="179"/>
      <c r="H65" s="179"/>
      <c r="I65" s="215"/>
    </row>
    <row r="66" spans="1:9" s="49" customFormat="1" ht="13.8" outlineLevel="1">
      <c r="A66" s="63">
        <f t="shared" ca="1" si="0"/>
        <v>41</v>
      </c>
      <c r="B66" s="179" t="s">
        <v>901</v>
      </c>
      <c r="C66" s="179"/>
      <c r="D66" s="53"/>
      <c r="E66" s="53"/>
      <c r="F66" s="179"/>
      <c r="G66" s="179"/>
      <c r="H66" s="179"/>
      <c r="I66" s="215"/>
    </row>
    <row r="67" spans="1:9" s="49" customFormat="1" ht="13.8" outlineLevel="1">
      <c r="A67" s="63">
        <f t="shared" ca="1" si="0"/>
        <v>42</v>
      </c>
      <c r="B67" s="179" t="s">
        <v>910</v>
      </c>
      <c r="C67" s="179"/>
      <c r="D67" s="53"/>
      <c r="E67" s="53"/>
      <c r="F67" s="179"/>
      <c r="G67" s="179"/>
      <c r="H67" s="179"/>
      <c r="I67" s="215"/>
    </row>
    <row r="68" spans="1:9" s="49" customFormat="1" ht="26.4" outlineLevel="1">
      <c r="A68" s="63">
        <f t="shared" ca="1" si="0"/>
        <v>43</v>
      </c>
      <c r="B68" s="277" t="s">
        <v>902</v>
      </c>
      <c r="C68" s="179"/>
      <c r="D68" s="53"/>
      <c r="E68" s="53"/>
      <c r="F68" s="179"/>
      <c r="G68" s="179"/>
      <c r="H68" s="179"/>
      <c r="I68" s="215"/>
    </row>
    <row r="69" spans="1:9" s="49" customFormat="1" ht="13.8" outlineLevel="1">
      <c r="A69" s="63">
        <f t="shared" ca="1" si="0"/>
        <v>44</v>
      </c>
      <c r="B69" s="179" t="s">
        <v>903</v>
      </c>
      <c r="C69" s="179"/>
      <c r="D69" s="53"/>
      <c r="E69" s="53"/>
      <c r="F69" s="179"/>
      <c r="G69" s="179"/>
      <c r="H69" s="179"/>
      <c r="I69" s="215"/>
    </row>
    <row r="70" spans="1:9" s="49" customFormat="1" ht="26.4" outlineLevel="1">
      <c r="A70" s="63">
        <f t="shared" ca="1" si="0"/>
        <v>45</v>
      </c>
      <c r="B70" s="179" t="s">
        <v>904</v>
      </c>
      <c r="C70" s="179"/>
      <c r="D70" s="53"/>
      <c r="E70" s="53"/>
      <c r="F70" s="179"/>
      <c r="G70" s="179"/>
      <c r="H70" s="179"/>
      <c r="I70" s="215"/>
    </row>
    <row r="71" spans="1:9" s="49" customFormat="1" ht="13.8" outlineLevel="1">
      <c r="A71" s="63">
        <f t="shared" ca="1" si="0"/>
        <v>46</v>
      </c>
      <c r="B71" s="179" t="s">
        <v>905</v>
      </c>
      <c r="C71" s="179"/>
      <c r="D71" s="53"/>
      <c r="E71" s="53"/>
      <c r="F71" s="179"/>
      <c r="G71" s="179"/>
      <c r="H71" s="179"/>
      <c r="I71" s="215"/>
    </row>
    <row r="72" spans="1:9" s="190" customFormat="1" ht="13.8">
      <c r="A72" s="186"/>
      <c r="B72" s="201" t="s">
        <v>906</v>
      </c>
      <c r="C72" s="187"/>
      <c r="D72" s="188"/>
      <c r="E72" s="188"/>
      <c r="F72" s="187"/>
      <c r="G72" s="187"/>
      <c r="H72" s="187"/>
      <c r="I72" s="189"/>
    </row>
    <row r="73" spans="1:9" s="49" customFormat="1" ht="13.8" outlineLevel="1">
      <c r="A73" s="63">
        <f t="shared" ca="1" si="0"/>
        <v>47</v>
      </c>
      <c r="B73" s="179" t="s">
        <v>907</v>
      </c>
      <c r="C73" s="179"/>
      <c r="D73" s="53"/>
      <c r="E73" s="53"/>
      <c r="F73" s="179"/>
      <c r="G73" s="179"/>
      <c r="H73" s="179"/>
      <c r="I73" s="215"/>
    </row>
    <row r="74" spans="1:9" s="49" customFormat="1" ht="13.8" outlineLevel="1">
      <c r="A74" s="63">
        <f t="shared" ca="1" si="0"/>
        <v>48</v>
      </c>
      <c r="B74" s="179" t="s">
        <v>908</v>
      </c>
      <c r="C74" s="179"/>
      <c r="D74" s="53"/>
      <c r="E74" s="53"/>
      <c r="F74" s="179"/>
      <c r="G74" s="179"/>
      <c r="H74" s="179"/>
      <c r="I74" s="215"/>
    </row>
    <row r="75" spans="1:9" s="49" customFormat="1" ht="13.8" outlineLevel="1">
      <c r="A75" s="63">
        <f t="shared" ca="1" si="0"/>
        <v>49</v>
      </c>
      <c r="B75" s="179" t="s">
        <v>909</v>
      </c>
      <c r="C75" s="179"/>
      <c r="D75" s="53"/>
      <c r="E75" s="53"/>
      <c r="F75" s="179"/>
      <c r="G75" s="179"/>
      <c r="H75" s="179"/>
      <c r="I75" s="215"/>
    </row>
    <row r="76" spans="1:9" s="49" customFormat="1" ht="26.4" outlineLevel="1">
      <c r="A76" s="63">
        <f t="shared" ca="1" si="0"/>
        <v>50</v>
      </c>
      <c r="B76" s="277" t="s">
        <v>911</v>
      </c>
      <c r="C76" s="179"/>
      <c r="D76" s="53"/>
      <c r="E76" s="53"/>
      <c r="F76" s="179"/>
      <c r="G76" s="179"/>
      <c r="H76" s="179"/>
      <c r="I76" s="215"/>
    </row>
    <row r="77" spans="1:9" s="49" customFormat="1" ht="13.8" outlineLevel="1">
      <c r="A77" s="63">
        <f t="shared" ca="1" si="0"/>
        <v>51</v>
      </c>
      <c r="B77" s="179" t="s">
        <v>912</v>
      </c>
      <c r="C77" s="179"/>
      <c r="D77" s="53"/>
      <c r="E77" s="53"/>
      <c r="F77" s="179"/>
      <c r="G77" s="179"/>
      <c r="H77" s="179"/>
      <c r="I77" s="215"/>
    </row>
    <row r="78" spans="1:9" s="49" customFormat="1" ht="26.4" outlineLevel="1">
      <c r="A78" s="63">
        <f t="shared" ca="1" si="0"/>
        <v>52</v>
      </c>
      <c r="B78" s="179" t="s">
        <v>904</v>
      </c>
      <c r="C78" s="179"/>
      <c r="D78" s="53"/>
      <c r="E78" s="53"/>
      <c r="F78" s="179"/>
      <c r="G78" s="179"/>
      <c r="H78" s="179"/>
      <c r="I78" s="215"/>
    </row>
    <row r="79" spans="1:9" s="49" customFormat="1" ht="13.8" outlineLevel="1">
      <c r="A79" s="63">
        <f t="shared" ca="1" si="0"/>
        <v>53</v>
      </c>
      <c r="B79" s="179" t="s">
        <v>905</v>
      </c>
      <c r="C79" s="179"/>
      <c r="D79" s="53"/>
      <c r="E79" s="53"/>
      <c r="F79" s="179"/>
      <c r="G79" s="179"/>
      <c r="H79" s="179"/>
      <c r="I79" s="215"/>
    </row>
    <row r="80" spans="1:9" s="49" customFormat="1" ht="26.4" outlineLevel="1">
      <c r="A80" s="63">
        <f t="shared" ca="1" si="0"/>
        <v>54</v>
      </c>
      <c r="B80" s="179" t="s">
        <v>913</v>
      </c>
      <c r="C80" s="179"/>
      <c r="D80" s="53"/>
      <c r="E80" s="53"/>
      <c r="F80" s="179"/>
      <c r="G80" s="179"/>
      <c r="H80" s="179"/>
      <c r="I80" s="215"/>
    </row>
    <row r="81" spans="1:9" s="49" customFormat="1" ht="26.4" outlineLevel="1">
      <c r="A81" s="63">
        <f t="shared" ca="1" si="0"/>
        <v>55</v>
      </c>
      <c r="B81" s="179" t="s">
        <v>916</v>
      </c>
      <c r="C81" s="179"/>
      <c r="D81" s="53"/>
      <c r="E81" s="53"/>
      <c r="F81" s="179"/>
      <c r="G81" s="179"/>
      <c r="H81" s="179"/>
      <c r="I81" s="215"/>
    </row>
    <row r="82" spans="1:9" s="48" customFormat="1" ht="26.4" outlineLevel="1">
      <c r="A82" s="63">
        <f t="shared" ca="1" si="0"/>
        <v>56</v>
      </c>
      <c r="B82" s="52" t="s">
        <v>914</v>
      </c>
      <c r="C82" s="52"/>
      <c r="D82" s="54"/>
      <c r="E82" s="54"/>
      <c r="F82" s="52"/>
      <c r="G82" s="52"/>
      <c r="H82" s="52"/>
      <c r="I82" s="61"/>
    </row>
    <row r="83" spans="1:9" s="190" customFormat="1" ht="13.8">
      <c r="A83" s="186"/>
      <c r="B83" s="201" t="s">
        <v>917</v>
      </c>
      <c r="C83" s="187"/>
      <c r="D83" s="188"/>
      <c r="E83" s="188"/>
      <c r="F83" s="187"/>
      <c r="G83" s="187"/>
      <c r="H83" s="187"/>
      <c r="I83" s="189"/>
    </row>
    <row r="84" spans="1:9" s="48" customFormat="1" ht="13.8" outlineLevel="1">
      <c r="A84" s="62">
        <f t="shared" ca="1" si="0"/>
        <v>57</v>
      </c>
      <c r="B84" s="179" t="s">
        <v>918</v>
      </c>
      <c r="C84" s="52"/>
      <c r="D84" s="54"/>
      <c r="E84" s="54"/>
      <c r="F84" s="52"/>
      <c r="G84" s="52"/>
      <c r="H84" s="52"/>
      <c r="I84" s="61"/>
    </row>
    <row r="85" spans="1:9" s="48" customFormat="1" ht="13.8" outlineLevel="1">
      <c r="A85" s="62">
        <f t="shared" ca="1" si="0"/>
        <v>58</v>
      </c>
      <c r="B85" s="179" t="s">
        <v>919</v>
      </c>
      <c r="C85" s="52"/>
      <c r="D85" s="54"/>
      <c r="E85" s="54"/>
      <c r="F85" s="52"/>
      <c r="G85" s="52"/>
      <c r="H85" s="52"/>
      <c r="I85" s="61"/>
    </row>
    <row r="86" spans="1:9" s="49" customFormat="1" ht="13.8" outlineLevel="1">
      <c r="A86" s="63">
        <f t="shared" ca="1" si="0"/>
        <v>59</v>
      </c>
      <c r="B86" s="179" t="s">
        <v>920</v>
      </c>
      <c r="C86" s="179"/>
      <c r="D86" s="53"/>
      <c r="E86" s="53"/>
      <c r="F86" s="179"/>
      <c r="G86" s="179"/>
      <c r="H86" s="179"/>
      <c r="I86" s="215"/>
    </row>
    <row r="87" spans="1:9" s="48" customFormat="1" ht="26.4" outlineLevel="1">
      <c r="A87" s="62">
        <f t="shared" ca="1" si="0"/>
        <v>60</v>
      </c>
      <c r="B87" s="179" t="s">
        <v>921</v>
      </c>
      <c r="C87" s="52"/>
      <c r="D87" s="54"/>
      <c r="E87" s="54"/>
      <c r="F87" s="52"/>
      <c r="G87" s="52"/>
      <c r="H87" s="52"/>
      <c r="I87" s="61"/>
    </row>
    <row r="88" spans="1:9" s="48" customFormat="1" ht="13.8" outlineLevel="1">
      <c r="A88" s="231">
        <f t="shared" ca="1" si="0"/>
        <v>61</v>
      </c>
      <c r="B88" s="179" t="s">
        <v>912</v>
      </c>
      <c r="C88" s="204"/>
      <c r="D88" s="205"/>
      <c r="E88" s="205"/>
      <c r="F88" s="204"/>
      <c r="G88" s="204"/>
      <c r="H88" s="204"/>
      <c r="I88" s="206"/>
    </row>
    <row r="89" spans="1:9" s="48" customFormat="1" ht="26.4" outlineLevel="1">
      <c r="A89" s="232">
        <f t="shared" ca="1" si="0"/>
        <v>62</v>
      </c>
      <c r="B89" s="179" t="s">
        <v>904</v>
      </c>
      <c r="C89" s="225"/>
      <c r="D89" s="228"/>
      <c r="E89" s="228"/>
      <c r="F89" s="225"/>
      <c r="G89" s="225"/>
      <c r="H89" s="225"/>
      <c r="I89" s="242"/>
    </row>
    <row r="90" spans="1:9" s="48" customFormat="1" ht="13.8" outlineLevel="1">
      <c r="A90" s="232">
        <f t="shared" ca="1" si="0"/>
        <v>63</v>
      </c>
      <c r="B90" s="179" t="s">
        <v>905</v>
      </c>
      <c r="C90" s="225"/>
      <c r="D90" s="228"/>
      <c r="E90" s="228"/>
      <c r="F90" s="225"/>
      <c r="G90" s="225"/>
      <c r="H90" s="225"/>
      <c r="I90" s="242"/>
    </row>
    <row r="91" spans="1:9" s="48" customFormat="1" ht="25.95" customHeight="1" outlineLevel="1">
      <c r="A91" s="232">
        <f t="shared" ca="1" si="0"/>
        <v>64</v>
      </c>
      <c r="B91" s="179" t="s">
        <v>927</v>
      </c>
      <c r="C91" s="225"/>
      <c r="D91" s="228"/>
      <c r="E91" s="228"/>
      <c r="F91" s="225"/>
      <c r="G91" s="225"/>
      <c r="H91" s="225"/>
      <c r="I91" s="242"/>
    </row>
    <row r="92" spans="1:9" s="48" customFormat="1" ht="25.95" customHeight="1" outlineLevel="1">
      <c r="A92" s="232">
        <f t="shared" ca="1" si="0"/>
        <v>65</v>
      </c>
      <c r="B92" s="179" t="s">
        <v>923</v>
      </c>
      <c r="C92" s="225"/>
      <c r="D92" s="228"/>
      <c r="E92" s="228"/>
      <c r="F92" s="225"/>
      <c r="G92" s="225"/>
      <c r="H92" s="225"/>
      <c r="I92" s="242"/>
    </row>
    <row r="93" spans="1:9" s="48" customFormat="1" ht="26.4" outlineLevel="1">
      <c r="A93" s="232">
        <f t="shared" ca="1" si="0"/>
        <v>66</v>
      </c>
      <c r="B93" s="52" t="s">
        <v>922</v>
      </c>
      <c r="C93" s="225"/>
      <c r="D93" s="228"/>
      <c r="E93" s="228"/>
      <c r="F93" s="225"/>
      <c r="G93" s="225"/>
      <c r="H93" s="225"/>
      <c r="I93" s="242"/>
    </row>
    <row r="94" spans="1:9" s="48" customFormat="1" ht="26.4" outlineLevel="1">
      <c r="A94" s="232">
        <f t="shared" ca="1" si="0"/>
        <v>67</v>
      </c>
      <c r="B94" s="52" t="s">
        <v>915</v>
      </c>
      <c r="C94" s="225"/>
      <c r="D94" s="228"/>
      <c r="E94" s="228"/>
      <c r="F94" s="225"/>
      <c r="G94" s="225"/>
      <c r="H94" s="225"/>
      <c r="I94" s="242"/>
    </row>
    <row r="95" spans="1:9" s="238" customFormat="1" ht="13.8">
      <c r="A95" s="248"/>
      <c r="B95" s="258" t="s">
        <v>581</v>
      </c>
      <c r="C95" s="249"/>
      <c r="D95" s="250"/>
      <c r="E95" s="250"/>
      <c r="F95" s="249"/>
      <c r="G95" s="249"/>
      <c r="H95" s="249"/>
      <c r="I95" s="251"/>
    </row>
    <row r="96" spans="1:9" s="48" customFormat="1" ht="13.8" outlineLevel="1">
      <c r="A96" s="232">
        <f t="shared" ca="1" si="0"/>
        <v>68</v>
      </c>
      <c r="B96" s="225" t="s">
        <v>931</v>
      </c>
      <c r="C96" s="225"/>
      <c r="D96" s="228"/>
      <c r="E96" s="228"/>
      <c r="F96" s="225"/>
      <c r="G96" s="225"/>
      <c r="H96" s="225"/>
      <c r="I96" s="242"/>
    </row>
    <row r="97" spans="1:9" s="48" customFormat="1" ht="13.8" outlineLevel="1">
      <c r="A97" s="232">
        <f t="shared" ca="1" si="0"/>
        <v>69</v>
      </c>
      <c r="B97" s="225" t="s">
        <v>932</v>
      </c>
      <c r="C97" s="225"/>
      <c r="D97" s="228"/>
      <c r="E97" s="228"/>
      <c r="F97" s="225"/>
      <c r="G97" s="225"/>
      <c r="H97" s="225"/>
      <c r="I97" s="242"/>
    </row>
    <row r="98" spans="1:9" s="48" customFormat="1" ht="13.8" outlineLevel="1">
      <c r="A98" s="232">
        <f t="shared" ca="1" si="0"/>
        <v>70</v>
      </c>
      <c r="B98" s="225" t="s">
        <v>1067</v>
      </c>
      <c r="C98" s="225"/>
      <c r="D98" s="228"/>
      <c r="E98" s="228"/>
      <c r="F98" s="225"/>
      <c r="G98" s="225"/>
      <c r="H98" s="225"/>
      <c r="I98" s="242"/>
    </row>
    <row r="99" spans="1:9" s="238" customFormat="1" ht="13.8">
      <c r="A99" s="248"/>
      <c r="B99" s="258" t="s">
        <v>933</v>
      </c>
      <c r="C99" s="249"/>
      <c r="D99" s="250"/>
      <c r="E99" s="250"/>
      <c r="F99" s="249"/>
      <c r="G99" s="249"/>
      <c r="H99" s="249"/>
      <c r="I99" s="251"/>
    </row>
    <row r="100" spans="1:9" s="48" customFormat="1" ht="39.6" outlineLevel="1">
      <c r="A100" s="232">
        <f t="shared" ca="1" si="0"/>
        <v>71</v>
      </c>
      <c r="B100" s="225" t="s">
        <v>930</v>
      </c>
      <c r="C100" s="225"/>
      <c r="D100" s="228"/>
      <c r="E100" s="228"/>
      <c r="F100" s="225"/>
      <c r="G100" s="225"/>
      <c r="H100" s="225"/>
      <c r="I100" s="242"/>
    </row>
    <row r="101" spans="1:9" s="48" customFormat="1" ht="26.4" outlineLevel="1">
      <c r="A101" s="232">
        <f t="shared" ca="1" si="0"/>
        <v>72</v>
      </c>
      <c r="B101" s="225" t="s">
        <v>934</v>
      </c>
      <c r="C101" s="261"/>
      <c r="D101" s="228"/>
      <c r="E101" s="228"/>
      <c r="F101" s="225"/>
      <c r="G101" s="225"/>
      <c r="H101" s="225"/>
      <c r="I101" s="242"/>
    </row>
    <row r="102" spans="1:9" s="200" customFormat="1" ht="13.8">
      <c r="A102" s="244"/>
      <c r="B102" s="259" t="s">
        <v>663</v>
      </c>
      <c r="C102" s="245"/>
      <c r="D102" s="246"/>
      <c r="E102" s="246"/>
      <c r="F102" s="245"/>
      <c r="G102" s="245"/>
      <c r="H102" s="245"/>
      <c r="I102" s="247"/>
    </row>
    <row r="103" spans="1:9" s="48" customFormat="1" ht="26.4" outlineLevel="1">
      <c r="A103" s="232">
        <f t="shared" ca="1" si="0"/>
        <v>73</v>
      </c>
      <c r="B103" s="278" t="s">
        <v>928</v>
      </c>
      <c r="C103" s="225"/>
      <c r="D103" s="228"/>
      <c r="E103" s="228"/>
      <c r="F103" s="225"/>
      <c r="G103" s="225"/>
      <c r="H103" s="225"/>
      <c r="I103" s="242"/>
    </row>
    <row r="104" spans="1:9" s="48" customFormat="1" ht="26.4" outlineLevel="1">
      <c r="A104" s="267">
        <f ca="1">IF(OFFSET(A104,-1,0) ="",OFFSET(A104,-2,0)+1,OFFSET(A104,-1,0)+1 )</f>
        <v>74</v>
      </c>
      <c r="B104" s="268" t="s">
        <v>935</v>
      </c>
      <c r="C104" s="268"/>
      <c r="D104" s="269"/>
      <c r="E104" s="269"/>
      <c r="F104" s="268"/>
      <c r="G104" s="268"/>
      <c r="H104" s="268"/>
      <c r="I104" s="270"/>
    </row>
    <row r="105" spans="1:9" s="243" customFormat="1" ht="26.4" outlineLevel="1">
      <c r="A105" s="232"/>
      <c r="B105" s="278" t="s">
        <v>1071</v>
      </c>
      <c r="C105" s="225"/>
      <c r="D105" s="228"/>
      <c r="E105" s="228"/>
      <c r="F105" s="225"/>
      <c r="G105" s="225"/>
      <c r="H105" s="225"/>
      <c r="I105" s="242"/>
    </row>
    <row r="106" spans="1:9" s="48" customFormat="1" ht="26.4" outlineLevel="1">
      <c r="A106" s="266">
        <f t="shared" ca="1" si="0"/>
        <v>75</v>
      </c>
      <c r="B106" s="262" t="s">
        <v>929</v>
      </c>
      <c r="C106" s="262"/>
      <c r="D106" s="263"/>
      <c r="E106" s="263"/>
      <c r="F106" s="262"/>
      <c r="G106" s="262"/>
      <c r="H106" s="262"/>
      <c r="I106" s="264"/>
    </row>
    <row r="107" spans="1:9" s="243" customFormat="1" ht="26.4" outlineLevel="1">
      <c r="A107" s="266">
        <f t="shared" ca="1" si="0"/>
        <v>76</v>
      </c>
      <c r="B107" s="278" t="s">
        <v>1068</v>
      </c>
      <c r="C107" s="225"/>
      <c r="D107" s="228"/>
      <c r="E107" s="228"/>
      <c r="F107" s="225"/>
      <c r="G107" s="225"/>
      <c r="H107" s="225"/>
      <c r="I107" s="242"/>
    </row>
    <row r="108" spans="1:9" s="243" customFormat="1" ht="26.4" outlineLevel="1">
      <c r="A108" s="266">
        <f t="shared" ref="A108:A112" ca="1" si="2">IF(OFFSET(A108,-1,0) ="",OFFSET(A108,-2,0)+1,OFFSET(A108,-1,0)+1 )</f>
        <v>77</v>
      </c>
      <c r="B108" s="278" t="s">
        <v>1070</v>
      </c>
      <c r="C108" s="225"/>
      <c r="D108" s="228"/>
      <c r="E108" s="228"/>
      <c r="F108" s="225"/>
      <c r="G108" s="225"/>
      <c r="H108" s="225"/>
      <c r="I108" s="242"/>
    </row>
    <row r="109" spans="1:9" s="48" customFormat="1" ht="31.2" customHeight="1" outlineLevel="1">
      <c r="A109" s="266">
        <f t="shared" ca="1" si="2"/>
        <v>78</v>
      </c>
      <c r="B109" s="187" t="s">
        <v>925</v>
      </c>
      <c r="C109" s="52"/>
      <c r="D109" s="54"/>
      <c r="E109" s="54"/>
      <c r="F109" s="52"/>
      <c r="G109" s="52"/>
      <c r="H109" s="52"/>
      <c r="I109" s="61"/>
    </row>
    <row r="110" spans="1:9" s="48" customFormat="1" ht="26.4" outlineLevel="1">
      <c r="A110" s="266">
        <f t="shared" ca="1" si="2"/>
        <v>79</v>
      </c>
      <c r="B110" s="279" t="s">
        <v>924</v>
      </c>
      <c r="C110" s="225"/>
      <c r="D110" s="228"/>
      <c r="E110" s="228"/>
      <c r="F110" s="225"/>
      <c r="G110" s="225"/>
      <c r="H110" s="225"/>
      <c r="I110" s="242"/>
    </row>
    <row r="111" spans="1:9" s="48" customFormat="1" ht="26.4" outlineLevel="1">
      <c r="A111" s="266">
        <f t="shared" ca="1" si="2"/>
        <v>80</v>
      </c>
      <c r="B111" s="279" t="s">
        <v>926</v>
      </c>
      <c r="C111" s="225"/>
      <c r="D111" s="228"/>
      <c r="E111" s="228"/>
      <c r="F111" s="225"/>
      <c r="G111" s="225"/>
      <c r="H111" s="225"/>
      <c r="I111" s="242"/>
    </row>
    <row r="112" spans="1:9" s="243" customFormat="1" ht="26.4" outlineLevel="1">
      <c r="A112" s="266">
        <f t="shared" ca="1" si="2"/>
        <v>81</v>
      </c>
      <c r="B112" s="225" t="s">
        <v>1069</v>
      </c>
      <c r="C112" s="225"/>
      <c r="D112" s="228"/>
      <c r="E112" s="228"/>
      <c r="F112" s="225"/>
      <c r="G112" s="225"/>
      <c r="H112" s="225"/>
      <c r="I112" s="242"/>
    </row>
  </sheetData>
  <mergeCells count="11">
    <mergeCell ref="B5:D5"/>
    <mergeCell ref="A1:D1"/>
    <mergeCell ref="A2:D2"/>
    <mergeCell ref="E2:E3"/>
    <mergeCell ref="C3:D3"/>
    <mergeCell ref="B4:D4"/>
    <mergeCell ref="B6:D6"/>
    <mergeCell ref="B7:D7"/>
    <mergeCell ref="B8:D8"/>
    <mergeCell ref="F16:H16"/>
    <mergeCell ref="B20:D20"/>
  </mergeCells>
  <dataValidations disablePrompts="1" count="4">
    <dataValidation type="list" allowBlank="1" sqref="F18:H19 F22:H112" xr:uid="{00000000-0002-0000-0400-000000000000}">
      <formula1>$A$11:$A$15</formula1>
    </dataValidation>
    <dataValidation type="list" allowBlank="1" showErrorMessage="1" sqref="F113:H170" xr:uid="{00000000-0002-0000-0400-000001000000}">
      <formula1>#REF!</formula1>
      <formula2>0</formula2>
    </dataValidation>
    <dataValidation allowBlank="1" showInputMessage="1" showErrorMessage="1" sqref="F20:H21" xr:uid="{00000000-0002-0000-0400-000002000000}"/>
    <dataValidation showDropDown="1" showErrorMessage="1" sqref="F16:H19" xr:uid="{00000000-0002-0000-0400-000003000000}"/>
  </dataValidations>
  <pageMargins left="0.7" right="0.7" top="0.75" bottom="0.75" header="0.3" footer="0.3"/>
  <pageSetup orientation="portrait" horizontalDpi="4294967295" verticalDpi="4294967295"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29"/>
  <sheetViews>
    <sheetView showGridLines="0" tabSelected="1" topLeftCell="A25" zoomScaleNormal="100" workbookViewId="0">
      <selection activeCell="E23" sqref="E23"/>
    </sheetView>
  </sheetViews>
  <sheetFormatPr defaultColWidth="9.109375" defaultRowHeight="13.2" outlineLevelRow="1"/>
  <cols>
    <col min="1" max="1" width="12" style="78" bestFit="1" customWidth="1"/>
    <col min="2" max="2" width="49.33203125" style="46" bestFit="1" customWidth="1"/>
    <col min="3" max="3" width="35" style="46" bestFit="1" customWidth="1"/>
    <col min="4"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88"/>
      <c r="B1" s="288"/>
      <c r="C1" s="288"/>
      <c r="D1" s="288"/>
      <c r="E1" s="34"/>
      <c r="F1" s="34"/>
      <c r="G1" s="34"/>
      <c r="H1" s="34"/>
      <c r="I1" s="34"/>
      <c r="J1" s="34"/>
    </row>
    <row r="2" spans="1:24" s="1" customFormat="1" ht="24.6">
      <c r="A2" s="289" t="s">
        <v>70</v>
      </c>
      <c r="B2" s="289"/>
      <c r="C2" s="289"/>
      <c r="D2" s="289"/>
      <c r="E2" s="284"/>
      <c r="F2" s="23"/>
      <c r="G2" s="23"/>
      <c r="H2" s="23"/>
      <c r="I2" s="23"/>
      <c r="J2" s="23"/>
    </row>
    <row r="3" spans="1:24" s="1" customFormat="1" ht="22.8">
      <c r="A3" s="47"/>
      <c r="C3" s="285"/>
      <c r="D3" s="285"/>
      <c r="E3" s="284"/>
      <c r="F3" s="23"/>
      <c r="G3" s="23"/>
      <c r="H3" s="23"/>
      <c r="I3" s="23"/>
      <c r="J3" s="23"/>
    </row>
    <row r="4" spans="1:24" s="38" customFormat="1">
      <c r="A4" s="139" t="s">
        <v>66</v>
      </c>
      <c r="B4" s="286"/>
      <c r="C4" s="286"/>
      <c r="D4" s="286"/>
      <c r="E4" s="39"/>
      <c r="F4" s="39"/>
      <c r="G4" s="39"/>
      <c r="H4" s="40"/>
      <c r="I4" s="40"/>
      <c r="X4" s="38" t="s">
        <v>93</v>
      </c>
    </row>
    <row r="5" spans="1:24" s="38" customFormat="1">
      <c r="A5" s="139" t="s">
        <v>62</v>
      </c>
      <c r="B5" s="287" t="s">
        <v>936</v>
      </c>
      <c r="C5" s="286"/>
      <c r="D5" s="286"/>
      <c r="E5" s="39"/>
      <c r="F5" s="39"/>
      <c r="G5" s="39"/>
      <c r="H5" s="40"/>
      <c r="I5" s="40"/>
      <c r="X5" s="38" t="s">
        <v>95</v>
      </c>
    </row>
    <row r="6" spans="1:24" s="38" customFormat="1" ht="26.4">
      <c r="A6" s="139" t="s">
        <v>96</v>
      </c>
      <c r="B6" s="287" t="s">
        <v>1102</v>
      </c>
      <c r="C6" s="286"/>
      <c r="D6" s="286"/>
      <c r="E6" s="39"/>
      <c r="F6" s="39"/>
      <c r="G6" s="39"/>
      <c r="H6" s="40"/>
      <c r="I6" s="40"/>
    </row>
    <row r="7" spans="1:24" s="38" customFormat="1">
      <c r="A7" s="139" t="s">
        <v>98</v>
      </c>
      <c r="B7" s="286" t="s">
        <v>600</v>
      </c>
      <c r="C7" s="286"/>
      <c r="D7" s="286"/>
      <c r="E7" s="39"/>
      <c r="F7" s="39"/>
      <c r="G7" s="39"/>
      <c r="H7" s="41"/>
      <c r="I7" s="40"/>
      <c r="X7" s="42"/>
    </row>
    <row r="8" spans="1:24" s="43" customFormat="1">
      <c r="A8" s="139" t="s">
        <v>100</v>
      </c>
      <c r="B8" s="290" t="s">
        <v>869</v>
      </c>
      <c r="C8" s="290"/>
      <c r="D8" s="290"/>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COUNTIF($F$20:$F$49584,"*Passed")</f>
        <v>0</v>
      </c>
      <c r="C11" s="75">
        <f>COUNTIF($G$20:$G$49584,"*Passed")</f>
        <v>0</v>
      </c>
      <c r="D11" s="75">
        <f>COUNTIF($H$20:$H$49584,"*Passed")</f>
        <v>0</v>
      </c>
    </row>
    <row r="12" spans="1:24" s="43" customFormat="1">
      <c r="A12" s="141" t="s">
        <v>43</v>
      </c>
      <c r="B12" s="75">
        <f>COUNTIF($F$20:$F$49304,"*Failed*")</f>
        <v>0</v>
      </c>
      <c r="C12" s="75">
        <f>COUNTIF($G$20:$G$49304,"*Failed*")</f>
        <v>0</v>
      </c>
      <c r="D12" s="75">
        <f>COUNTIF($H$20:$H$49304,"*Failed*")</f>
        <v>0</v>
      </c>
    </row>
    <row r="13" spans="1:24" s="43" customFormat="1">
      <c r="A13" s="141" t="s">
        <v>45</v>
      </c>
      <c r="B13" s="75">
        <f>COUNTIF($F$20:$F$49304,"*Not Run*")</f>
        <v>0</v>
      </c>
      <c r="C13" s="75">
        <f>COUNTIF($G$20:$G$49304,"*Not Run*")</f>
        <v>0</v>
      </c>
      <c r="D13" s="75">
        <f>COUNTIF($H$20:$H$49304,"*Not Run*")</f>
        <v>0</v>
      </c>
      <c r="E13" s="1"/>
      <c r="F13" s="1"/>
      <c r="G13" s="1"/>
      <c r="H13" s="1"/>
      <c r="I13" s="1"/>
    </row>
    <row r="14" spans="1:24" s="43" customFormat="1">
      <c r="A14" s="141" t="s">
        <v>103</v>
      </c>
      <c r="B14" s="75">
        <f>COUNTIF($F$20:$F$49304,"*NA*")</f>
        <v>0</v>
      </c>
      <c r="C14" s="75">
        <f>COUNTIF($G$20:$G$49304,"*NA*")</f>
        <v>0</v>
      </c>
      <c r="D14" s="75">
        <f>COUNTIF($H$20:$H$49304,"*NA*")</f>
        <v>0</v>
      </c>
      <c r="E14" s="1"/>
      <c r="F14" s="1"/>
      <c r="G14" s="1"/>
      <c r="H14" s="1"/>
      <c r="I14" s="1"/>
    </row>
    <row r="15" spans="1:24" s="43" customFormat="1" ht="39.6">
      <c r="A15" s="141" t="s">
        <v>104</v>
      </c>
      <c r="B15" s="75">
        <f>COUNTIF($F$20:$F$49304,"*Passed in previous build*")</f>
        <v>0</v>
      </c>
      <c r="C15" s="75">
        <f>COUNTIF($G$20:$G$49304,"*Passed in previous build*")</f>
        <v>0</v>
      </c>
      <c r="D15" s="75">
        <f>COUNTIF($H$20:$H$49304,"*Passed in previous build*")</f>
        <v>0</v>
      </c>
      <c r="E15" s="1"/>
      <c r="F15" s="1"/>
      <c r="G15" s="1"/>
      <c r="H15" s="1"/>
      <c r="I15" s="1"/>
    </row>
    <row r="16" spans="1:24" s="44" customFormat="1">
      <c r="A16" s="76"/>
      <c r="B16" s="50"/>
      <c r="C16" s="50"/>
      <c r="D16" s="51"/>
      <c r="E16" s="56"/>
      <c r="F16" s="280" t="s">
        <v>101</v>
      </c>
      <c r="G16" s="280"/>
      <c r="H16" s="280"/>
      <c r="I16" s="57"/>
    </row>
    <row r="17" spans="1:9" s="44" customFormat="1" ht="39.6">
      <c r="A17" s="142" t="s">
        <v>105</v>
      </c>
      <c r="B17" s="143" t="s">
        <v>106</v>
      </c>
      <c r="C17" s="143" t="s">
        <v>107</v>
      </c>
      <c r="D17" s="143" t="s">
        <v>108</v>
      </c>
      <c r="E17" s="143" t="s">
        <v>109</v>
      </c>
      <c r="F17" s="143" t="s">
        <v>110</v>
      </c>
      <c r="G17" s="143" t="s">
        <v>111</v>
      </c>
      <c r="H17" s="143" t="s">
        <v>112</v>
      </c>
      <c r="I17" s="143" t="s">
        <v>113</v>
      </c>
    </row>
    <row r="18" spans="1:9" s="174" customFormat="1">
      <c r="A18" s="170"/>
      <c r="B18" s="175" t="s">
        <v>472</v>
      </c>
      <c r="C18" s="171"/>
      <c r="D18" s="172"/>
      <c r="E18" s="172"/>
      <c r="F18" s="170"/>
      <c r="G18" s="170"/>
      <c r="H18" s="170"/>
      <c r="I18" s="173"/>
    </row>
    <row r="19" spans="1:9" s="45" customFormat="1" outlineLevel="1">
      <c r="A19" s="52"/>
      <c r="B19" s="178" t="s">
        <v>937</v>
      </c>
      <c r="C19" s="168" t="s">
        <v>506</v>
      </c>
      <c r="D19" s="169" t="s">
        <v>703</v>
      </c>
      <c r="E19" s="54"/>
      <c r="F19" s="52"/>
      <c r="G19" s="52"/>
      <c r="H19" s="52"/>
      <c r="I19" s="55"/>
    </row>
    <row r="20" spans="1:9" s="44" customFormat="1">
      <c r="A20" s="252"/>
      <c r="B20" s="302" t="s">
        <v>663</v>
      </c>
      <c r="C20" s="303"/>
      <c r="D20" s="304"/>
      <c r="E20" s="252"/>
      <c r="F20" s="253"/>
      <c r="G20" s="253"/>
      <c r="H20" s="253"/>
      <c r="I20" s="252"/>
    </row>
    <row r="21" spans="1:9" s="257" customFormat="1" ht="39.6" outlineLevel="1">
      <c r="A21" s="254">
        <v>1</v>
      </c>
      <c r="B21" s="360" t="s">
        <v>938</v>
      </c>
      <c r="C21" s="361" t="s">
        <v>1103</v>
      </c>
      <c r="D21" s="361" t="s">
        <v>1101</v>
      </c>
      <c r="E21" s="255"/>
      <c r="F21" s="256"/>
      <c r="G21" s="256"/>
      <c r="H21" s="256"/>
      <c r="I21" s="255"/>
    </row>
    <row r="22" spans="1:9" s="49" customFormat="1" ht="52.8" outlineLevel="1">
      <c r="A22" s="62">
        <f ca="1">IF(OFFSET(A22,-1,0) ="",OFFSET(A22,-2,0)+1,OFFSET(A22,-1,0)+1 )</f>
        <v>2</v>
      </c>
      <c r="B22" s="179" t="s">
        <v>942</v>
      </c>
      <c r="C22" s="361" t="s">
        <v>1103</v>
      </c>
      <c r="D22" s="53" t="s">
        <v>1104</v>
      </c>
      <c r="E22" s="53"/>
      <c r="F22" s="179"/>
      <c r="G22" s="179"/>
      <c r="H22" s="179"/>
      <c r="I22" s="215"/>
    </row>
    <row r="23" spans="1:9" s="45" customFormat="1" ht="66" outlineLevel="1">
      <c r="A23" s="62">
        <f t="shared" ref="A23:A26" ca="1" si="0">IF(OFFSET(A23,-1,0) ="",OFFSET(A23,-2,0)+1,OFFSET(A23,-1,0)+1 )</f>
        <v>3</v>
      </c>
      <c r="B23" s="179" t="s">
        <v>939</v>
      </c>
      <c r="C23" s="361" t="s">
        <v>1105</v>
      </c>
      <c r="D23" s="59" t="s">
        <v>1106</v>
      </c>
      <c r="E23" s="54"/>
      <c r="F23" s="52"/>
      <c r="G23" s="52"/>
      <c r="H23" s="52"/>
      <c r="I23" s="55"/>
    </row>
    <row r="24" spans="1:9" s="48" customFormat="1" ht="66" outlineLevel="1">
      <c r="A24" s="62">
        <f ca="1">IF(OFFSET(A24,-1,0) ="",OFFSET(A24,-2,0)+1,OFFSET(A24,-1,0)+1 )</f>
        <v>4</v>
      </c>
      <c r="B24" s="179" t="s">
        <v>941</v>
      </c>
      <c r="C24" s="361" t="s">
        <v>1107</v>
      </c>
      <c r="D24" s="59" t="s">
        <v>1106</v>
      </c>
      <c r="E24" s="54"/>
      <c r="F24" s="52"/>
      <c r="G24" s="52"/>
      <c r="H24" s="52"/>
      <c r="I24" s="61"/>
    </row>
    <row r="25" spans="1:9" s="48" customFormat="1" ht="66" outlineLevel="1">
      <c r="A25" s="62"/>
      <c r="B25" s="179" t="s">
        <v>1100</v>
      </c>
      <c r="C25" s="361" t="s">
        <v>1108</v>
      </c>
      <c r="D25" s="59" t="s">
        <v>1106</v>
      </c>
      <c r="E25" s="54"/>
      <c r="F25" s="52"/>
      <c r="G25" s="52"/>
      <c r="H25" s="52"/>
      <c r="I25" s="61"/>
    </row>
    <row r="26" spans="1:9" s="45" customFormat="1" ht="52.8" outlineLevel="1">
      <c r="A26" s="62">
        <f t="shared" ca="1" si="0"/>
        <v>5</v>
      </c>
      <c r="B26" s="179" t="s">
        <v>940</v>
      </c>
      <c r="C26" s="59" t="s">
        <v>1109</v>
      </c>
      <c r="D26" s="59" t="s">
        <v>1116</v>
      </c>
      <c r="E26" s="54"/>
      <c r="F26" s="52"/>
      <c r="G26" s="52"/>
      <c r="H26" s="52"/>
      <c r="I26" s="55"/>
    </row>
    <row r="27" spans="1:9" s="48" customFormat="1" ht="66" outlineLevel="1">
      <c r="A27" s="62">
        <f ca="1">IF(OFFSET(A27,-1,0) ="",OFFSET(A27,-2,0)+1,OFFSET(A27,-1,0)+1 )</f>
        <v>6</v>
      </c>
      <c r="B27" s="179" t="s">
        <v>943</v>
      </c>
      <c r="C27" s="59" t="s">
        <v>1110</v>
      </c>
      <c r="D27" s="59" t="s">
        <v>1112</v>
      </c>
      <c r="E27" s="54"/>
      <c r="F27" s="52"/>
      <c r="G27" s="52"/>
      <c r="H27" s="52"/>
      <c r="I27" s="61"/>
    </row>
    <row r="28" spans="1:9" s="49" customFormat="1" ht="79.2" outlineLevel="1">
      <c r="A28" s="62">
        <f ca="1">IF(OFFSET(A28,-1,0) ="",OFFSET(A28,-2,0)+1,OFFSET(A28,-1,0)+1 )</f>
        <v>7</v>
      </c>
      <c r="B28" s="179" t="s">
        <v>1073</v>
      </c>
      <c r="C28" s="59" t="s">
        <v>1111</v>
      </c>
      <c r="D28" s="53" t="s">
        <v>1113</v>
      </c>
      <c r="E28" s="53"/>
      <c r="F28" s="179"/>
      <c r="G28" s="179"/>
      <c r="H28" s="179"/>
      <c r="I28" s="215"/>
    </row>
    <row r="29" spans="1:9" s="48" customFormat="1" ht="79.2" outlineLevel="1">
      <c r="A29" s="62">
        <f ca="1">IF(OFFSET(A29,-1,0) ="",OFFSET(A29,-2,0)+1,OFFSET(A29,-1,0)+1 )</f>
        <v>8</v>
      </c>
      <c r="B29" s="179" t="s">
        <v>1074</v>
      </c>
      <c r="C29" s="59" t="s">
        <v>1114</v>
      </c>
      <c r="D29" s="53" t="s">
        <v>1115</v>
      </c>
      <c r="E29" s="54"/>
      <c r="F29" s="52"/>
      <c r="G29" s="52"/>
      <c r="H29" s="52"/>
      <c r="I29" s="61"/>
    </row>
  </sheetData>
  <mergeCells count="11">
    <mergeCell ref="B5:D5"/>
    <mergeCell ref="A1:D1"/>
    <mergeCell ref="A2:D2"/>
    <mergeCell ref="E2:E3"/>
    <mergeCell ref="C3:D3"/>
    <mergeCell ref="B4:D4"/>
    <mergeCell ref="B6:D6"/>
    <mergeCell ref="B7:D7"/>
    <mergeCell ref="B8:D8"/>
    <mergeCell ref="F16:H16"/>
    <mergeCell ref="B20:D20"/>
  </mergeCells>
  <dataValidations count="4">
    <dataValidation type="list" allowBlank="1" sqref="F18:H19 F22:H29" xr:uid="{00000000-0002-0000-0500-000000000000}">
      <formula1>$A$11:$A$15</formula1>
    </dataValidation>
    <dataValidation type="list" allowBlank="1" showErrorMessage="1" sqref="F33:H90" xr:uid="{00000000-0002-0000-0500-000001000000}">
      <formula1>#REF!</formula1>
      <formula2>0</formula2>
    </dataValidation>
    <dataValidation allowBlank="1" showInputMessage="1" showErrorMessage="1" sqref="F20:H21" xr:uid="{00000000-0002-0000-0500-000002000000}"/>
    <dataValidation showDropDown="1" showErrorMessage="1" sqref="F16:H19" xr:uid="{00000000-0002-0000-0500-000003000000}"/>
  </dataValidations>
  <pageMargins left="0.7" right="0.7" top="0.75" bottom="0.75" header="0.3" footer="0.3"/>
  <pageSetup orientation="portrait" horizontalDpi="4294967295" verticalDpi="4294967295"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9"/>
  <sheetViews>
    <sheetView showGridLines="0" workbookViewId="0">
      <selection activeCell="A13" sqref="A13:F13"/>
    </sheetView>
  </sheetViews>
  <sheetFormatPr defaultColWidth="0" defaultRowHeight="13.8" zeroHeight="1"/>
  <cols>
    <col min="1" max="1" width="12" style="17" customWidth="1"/>
    <col min="2" max="2" width="17" style="17" customWidth="1"/>
    <col min="3" max="3" width="16.5546875" style="17" customWidth="1"/>
    <col min="4" max="4" width="31.44140625" style="17" customWidth="1"/>
    <col min="5" max="5" width="34.44140625" style="17" customWidth="1"/>
    <col min="6" max="6" width="12.33203125" style="17" customWidth="1"/>
    <col min="7" max="16384" width="0" style="17" hidden="1"/>
  </cols>
  <sheetData>
    <row r="1" spans="1:6">
      <c r="A1" s="15"/>
      <c r="B1" s="16"/>
      <c r="C1" s="16"/>
      <c r="D1" s="16"/>
      <c r="E1" s="71" t="s">
        <v>0</v>
      </c>
      <c r="F1" s="16"/>
    </row>
    <row r="2" spans="1:6" ht="21">
      <c r="A2" s="37" t="s">
        <v>1</v>
      </c>
      <c r="B2" s="18"/>
      <c r="C2" s="18"/>
      <c r="D2" s="18"/>
      <c r="E2" s="18"/>
      <c r="F2" s="18"/>
    </row>
    <row r="3" spans="1:6">
      <c r="A3" s="18"/>
      <c r="B3" s="18"/>
      <c r="C3" s="18"/>
      <c r="D3" s="18"/>
      <c r="E3" s="18"/>
      <c r="F3" s="18"/>
    </row>
    <row r="4" spans="1:6" ht="15" customHeight="1">
      <c r="A4" s="308" t="s">
        <v>2</v>
      </c>
      <c r="B4" s="309"/>
      <c r="C4" s="309"/>
      <c r="D4" s="309"/>
      <c r="E4" s="310"/>
      <c r="F4" s="18"/>
    </row>
    <row r="5" spans="1:6">
      <c r="A5" s="311" t="s">
        <v>3</v>
      </c>
      <c r="B5" s="311"/>
      <c r="C5" s="312" t="s">
        <v>4</v>
      </c>
      <c r="D5" s="312"/>
      <c r="E5" s="312"/>
      <c r="F5" s="18"/>
    </row>
    <row r="6" spans="1:6" ht="29.25" customHeight="1">
      <c r="A6" s="313" t="s">
        <v>5</v>
      </c>
      <c r="B6" s="314"/>
      <c r="C6" s="307" t="s">
        <v>6</v>
      </c>
      <c r="D6" s="307"/>
      <c r="E6" s="307"/>
      <c r="F6" s="18"/>
    </row>
    <row r="7" spans="1:6" ht="29.25" customHeight="1">
      <c r="A7" s="145"/>
      <c r="B7" s="145"/>
      <c r="C7" s="146"/>
      <c r="D7" s="146"/>
      <c r="E7" s="146"/>
      <c r="F7" s="18"/>
    </row>
    <row r="8" spans="1:6" s="147" customFormat="1" ht="29.25" customHeight="1">
      <c r="A8" s="305" t="s">
        <v>7</v>
      </c>
      <c r="B8" s="306"/>
      <c r="C8" s="306"/>
      <c r="D8" s="306"/>
      <c r="E8" s="306"/>
      <c r="F8" s="306"/>
    </row>
    <row r="9" spans="1:6" s="147" customFormat="1" ht="15" customHeight="1">
      <c r="A9" s="148" t="s">
        <v>8</v>
      </c>
      <c r="B9" s="148" t="s">
        <v>9</v>
      </c>
      <c r="C9" s="148" t="s">
        <v>10</v>
      </c>
      <c r="D9" s="148" t="s">
        <v>11</v>
      </c>
      <c r="E9" s="148" t="s">
        <v>12</v>
      </c>
      <c r="F9" s="148" t="s">
        <v>13</v>
      </c>
    </row>
    <row r="10" spans="1:6" s="147" customFormat="1" ht="39.6">
      <c r="A10" s="130" t="s">
        <v>14</v>
      </c>
      <c r="B10" s="131" t="s">
        <v>15</v>
      </c>
      <c r="C10" s="132" t="s">
        <v>16</v>
      </c>
      <c r="D10" s="150" t="s">
        <v>17</v>
      </c>
      <c r="E10" s="133" t="s">
        <v>18</v>
      </c>
      <c r="F10" s="149" t="s">
        <v>19</v>
      </c>
    </row>
    <row r="11" spans="1:6" s="147" customFormat="1" ht="26.4">
      <c r="A11" s="130">
        <v>1.3</v>
      </c>
      <c r="B11" s="131">
        <v>43082</v>
      </c>
      <c r="C11" s="132" t="s">
        <v>16</v>
      </c>
      <c r="D11" s="150" t="s">
        <v>20</v>
      </c>
      <c r="E11" s="133" t="s">
        <v>18</v>
      </c>
      <c r="F11" s="149" t="s">
        <v>19</v>
      </c>
    </row>
    <row r="12" spans="1:6" s="147" customFormat="1" ht="105.6">
      <c r="A12" s="162">
        <v>1.4</v>
      </c>
      <c r="B12" s="163" t="s">
        <v>21</v>
      </c>
      <c r="C12" s="164" t="s">
        <v>16</v>
      </c>
      <c r="D12" s="165" t="s">
        <v>22</v>
      </c>
      <c r="E12" s="166" t="s">
        <v>18</v>
      </c>
      <c r="F12" s="149" t="s">
        <v>19</v>
      </c>
    </row>
    <row r="13" spans="1:6" s="147" customFormat="1" ht="30" customHeight="1">
      <c r="A13" s="307" t="s">
        <v>23</v>
      </c>
      <c r="B13" s="307"/>
      <c r="C13" s="307"/>
      <c r="D13" s="307"/>
      <c r="E13" s="307"/>
      <c r="F13" s="307"/>
    </row>
    <row r="14" spans="1:6">
      <c r="A14" s="18"/>
      <c r="B14" s="18"/>
      <c r="C14" s="18"/>
      <c r="D14" s="18"/>
      <c r="E14" s="18"/>
      <c r="F14" s="18"/>
    </row>
    <row r="15" spans="1:6">
      <c r="A15" s="18"/>
      <c r="B15" s="18"/>
      <c r="C15" s="18"/>
      <c r="D15" s="18"/>
      <c r="E15" s="18"/>
      <c r="F15" s="18"/>
    </row>
    <row r="16" spans="1:6">
      <c r="A16" s="18"/>
      <c r="B16" s="18"/>
      <c r="C16" s="18"/>
      <c r="D16" s="18"/>
      <c r="E16" s="18"/>
      <c r="F16" s="18"/>
    </row>
    <row r="17" spans="1:6">
      <c r="A17" s="18"/>
      <c r="B17" s="18"/>
      <c r="C17" s="18"/>
      <c r="D17" s="18"/>
      <c r="E17" s="18"/>
      <c r="F17" s="18"/>
    </row>
    <row r="18" spans="1:6">
      <c r="A18" s="18"/>
      <c r="B18" s="18"/>
      <c r="C18" s="18"/>
      <c r="D18" s="18"/>
      <c r="E18" s="18"/>
      <c r="F18" s="18"/>
    </row>
    <row r="19" spans="1:6">
      <c r="A19" s="18"/>
      <c r="B19" s="18"/>
      <c r="C19" s="18"/>
      <c r="D19" s="18"/>
      <c r="E19" s="18"/>
    </row>
    <row r="20" spans="1:6"/>
    <row r="21" spans="1:6"/>
    <row r="22" spans="1:6"/>
    <row r="23" spans="1:6"/>
    <row r="24" spans="1:6"/>
    <row r="25" spans="1:6"/>
    <row r="26" spans="1:6"/>
    <row r="27" spans="1:6"/>
    <row r="29" spans="1:6"/>
    <row r="30" spans="1:6"/>
    <row r="31" spans="1:6"/>
    <row r="32" spans="1:6"/>
    <row r="33"/>
    <row r="34"/>
    <row r="35"/>
    <row r="36"/>
    <row r="37"/>
    <row r="38"/>
    <row r="39"/>
    <row r="40"/>
    <row r="41"/>
    <row r="42"/>
    <row r="43"/>
    <row r="44"/>
    <row r="45"/>
    <row r="46"/>
    <row r="47"/>
    <row r="48"/>
    <row r="49"/>
  </sheetData>
  <mergeCells count="7">
    <mergeCell ref="A8:F8"/>
    <mergeCell ref="A13:F13"/>
    <mergeCell ref="A4:E4"/>
    <mergeCell ref="A5:B5"/>
    <mergeCell ref="C5:E5"/>
    <mergeCell ref="A6:B6"/>
    <mergeCell ref="C6:E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3"/>
  <sheetViews>
    <sheetView showGridLines="0" zoomScaleNormal="100" workbookViewId="0"/>
  </sheetViews>
  <sheetFormatPr defaultColWidth="9.109375" defaultRowHeight="13.2"/>
  <cols>
    <col min="1" max="1" width="17.33203125" style="2" customWidth="1"/>
    <col min="2" max="2" width="11.44140625" style="2" customWidth="1"/>
    <col min="3" max="3" width="18.6640625" style="2" customWidth="1"/>
    <col min="4" max="4" width="21.109375" style="2" customWidth="1"/>
    <col min="5" max="16384" width="9.109375" style="2"/>
  </cols>
  <sheetData>
    <row r="1" spans="1:11" s="1" customFormat="1" ht="13.8">
      <c r="B1" s="34"/>
      <c r="C1" s="34"/>
      <c r="D1" s="34"/>
      <c r="E1" s="34"/>
      <c r="F1" s="34"/>
      <c r="G1" s="34"/>
      <c r="H1" s="34"/>
      <c r="I1" s="155" t="s">
        <v>24</v>
      </c>
      <c r="J1" s="34"/>
      <c r="K1" s="34"/>
    </row>
    <row r="2" spans="1:11" ht="25.5" customHeight="1">
      <c r="B2" s="320" t="s">
        <v>25</v>
      </c>
      <c r="C2" s="320"/>
      <c r="D2" s="320"/>
      <c r="E2" s="320"/>
      <c r="F2" s="320"/>
      <c r="G2" s="320"/>
      <c r="H2" s="320"/>
      <c r="I2" s="320"/>
      <c r="J2" s="318" t="s">
        <v>26</v>
      </c>
      <c r="K2" s="318"/>
    </row>
    <row r="3" spans="1:11" ht="28.5" customHeight="1">
      <c r="B3" s="321" t="s">
        <v>27</v>
      </c>
      <c r="C3" s="321"/>
      <c r="D3" s="321"/>
      <c r="E3" s="321"/>
      <c r="F3" s="319" t="s">
        <v>28</v>
      </c>
      <c r="G3" s="319"/>
      <c r="H3" s="319"/>
      <c r="I3" s="319"/>
      <c r="J3" s="318"/>
      <c r="K3" s="318"/>
    </row>
    <row r="4" spans="1:11" ht="18" customHeight="1">
      <c r="B4" s="153"/>
      <c r="C4" s="153"/>
      <c r="D4" s="153"/>
      <c r="E4" s="153"/>
      <c r="F4" s="152"/>
      <c r="G4" s="152"/>
      <c r="H4" s="152"/>
      <c r="I4" s="152"/>
      <c r="J4" s="151"/>
      <c r="K4" s="151"/>
    </row>
    <row r="6" spans="1:11" ht="22.8">
      <c r="A6" s="4" t="s">
        <v>29</v>
      </c>
    </row>
    <row r="7" spans="1:11">
      <c r="A7" s="325" t="s">
        <v>30</v>
      </c>
      <c r="B7" s="325"/>
      <c r="C7" s="325"/>
      <c r="D7" s="325"/>
      <c r="E7" s="325"/>
      <c r="F7" s="325"/>
      <c r="G7" s="325"/>
      <c r="H7" s="325"/>
      <c r="I7" s="325"/>
    </row>
    <row r="8" spans="1:11" ht="20.25" customHeight="1">
      <c r="A8" s="325"/>
      <c r="B8" s="325"/>
      <c r="C8" s="325"/>
      <c r="D8" s="325"/>
      <c r="E8" s="325"/>
      <c r="F8" s="325"/>
      <c r="G8" s="325"/>
      <c r="H8" s="325"/>
      <c r="I8" s="325"/>
    </row>
    <row r="9" spans="1:11">
      <c r="A9" s="325" t="s">
        <v>31</v>
      </c>
      <c r="B9" s="325"/>
      <c r="C9" s="325"/>
      <c r="D9" s="325"/>
      <c r="E9" s="325"/>
      <c r="F9" s="325"/>
      <c r="G9" s="325"/>
      <c r="H9" s="325"/>
      <c r="I9" s="325"/>
    </row>
    <row r="10" spans="1:11" ht="21" customHeight="1">
      <c r="A10" s="325"/>
      <c r="B10" s="325"/>
      <c r="C10" s="325"/>
      <c r="D10" s="325"/>
      <c r="E10" s="325"/>
      <c r="F10" s="325"/>
      <c r="G10" s="325"/>
      <c r="H10" s="325"/>
      <c r="I10" s="325"/>
    </row>
    <row r="11" spans="1:11" ht="13.8">
      <c r="A11" s="326" t="s">
        <v>32</v>
      </c>
      <c r="B11" s="326"/>
      <c r="C11" s="326"/>
      <c r="D11" s="326"/>
      <c r="E11" s="326"/>
      <c r="F11" s="326"/>
      <c r="G11" s="326"/>
      <c r="H11" s="326"/>
      <c r="I11" s="326"/>
    </row>
    <row r="12" spans="1:11">
      <c r="A12" s="3"/>
      <c r="B12" s="3"/>
      <c r="C12" s="3"/>
      <c r="D12" s="3"/>
      <c r="E12" s="3"/>
      <c r="F12" s="3"/>
      <c r="G12" s="3"/>
      <c r="H12" s="3"/>
      <c r="I12" s="3"/>
    </row>
    <row r="13" spans="1:11" ht="22.8">
      <c r="A13" s="4" t="s">
        <v>33</v>
      </c>
    </row>
    <row r="14" spans="1:11">
      <c r="A14" s="134" t="s">
        <v>34</v>
      </c>
      <c r="B14" s="322" t="s">
        <v>35</v>
      </c>
      <c r="C14" s="323"/>
      <c r="D14" s="323"/>
      <c r="E14" s="323"/>
      <c r="F14" s="323"/>
      <c r="G14" s="323"/>
      <c r="H14" s="323"/>
      <c r="I14" s="323"/>
      <c r="J14" s="323"/>
      <c r="K14" s="324"/>
    </row>
    <row r="15" spans="1:11" ht="14.25" customHeight="1">
      <c r="A15" s="134" t="s">
        <v>36</v>
      </c>
      <c r="B15" s="322" t="s">
        <v>37</v>
      </c>
      <c r="C15" s="323"/>
      <c r="D15" s="323"/>
      <c r="E15" s="323"/>
      <c r="F15" s="323"/>
      <c r="G15" s="323"/>
      <c r="H15" s="323"/>
      <c r="I15" s="323"/>
      <c r="J15" s="323"/>
      <c r="K15" s="324"/>
    </row>
    <row r="16" spans="1:11" ht="14.25" customHeight="1">
      <c r="A16" s="134"/>
      <c r="B16" s="322" t="s">
        <v>38</v>
      </c>
      <c r="C16" s="323"/>
      <c r="D16" s="323"/>
      <c r="E16" s="323"/>
      <c r="F16" s="323"/>
      <c r="G16" s="323"/>
      <c r="H16" s="323"/>
      <c r="I16" s="323"/>
      <c r="J16" s="323"/>
      <c r="K16" s="324"/>
    </row>
    <row r="17" spans="1:14" ht="14.25" customHeight="1">
      <c r="A17" s="134"/>
      <c r="B17" s="322" t="s">
        <v>39</v>
      </c>
      <c r="C17" s="323"/>
      <c r="D17" s="323"/>
      <c r="E17" s="323"/>
      <c r="F17" s="323"/>
      <c r="G17" s="323"/>
      <c r="H17" s="323"/>
      <c r="I17" s="323"/>
      <c r="J17" s="323"/>
      <c r="K17" s="324"/>
    </row>
    <row r="19" spans="1:14" ht="22.8">
      <c r="A19" s="4" t="s">
        <v>40</v>
      </c>
    </row>
    <row r="20" spans="1:14">
      <c r="A20" s="134" t="s">
        <v>41</v>
      </c>
      <c r="B20" s="322" t="s">
        <v>42</v>
      </c>
      <c r="C20" s="323"/>
      <c r="D20" s="323"/>
      <c r="E20" s="323"/>
      <c r="F20" s="323"/>
      <c r="G20" s="324"/>
    </row>
    <row r="21" spans="1:14" ht="12.75" customHeight="1">
      <c r="A21" s="134" t="s">
        <v>43</v>
      </c>
      <c r="B21" s="322" t="s">
        <v>44</v>
      </c>
      <c r="C21" s="323"/>
      <c r="D21" s="323"/>
      <c r="E21" s="323"/>
      <c r="F21" s="323"/>
      <c r="G21" s="324"/>
    </row>
    <row r="22" spans="1:14" ht="12.75" customHeight="1">
      <c r="A22" s="134" t="s">
        <v>45</v>
      </c>
      <c r="B22" s="322" t="s">
        <v>46</v>
      </c>
      <c r="C22" s="323"/>
      <c r="D22" s="323"/>
      <c r="E22" s="323"/>
      <c r="F22" s="323"/>
      <c r="G22" s="324"/>
    </row>
    <row r="24" spans="1:14" ht="22.8">
      <c r="A24" s="4" t="s">
        <v>47</v>
      </c>
    </row>
    <row r="25" spans="1:14" ht="13.8">
      <c r="A25" s="154" t="s">
        <v>48</v>
      </c>
      <c r="C25" s="154"/>
      <c r="D25" s="154"/>
      <c r="E25" s="154"/>
      <c r="F25" s="154"/>
      <c r="G25" s="154"/>
      <c r="H25" s="154"/>
      <c r="I25" s="154"/>
      <c r="J25" s="154"/>
      <c r="K25" s="154"/>
      <c r="L25" s="154"/>
      <c r="M25" s="154"/>
      <c r="N25" s="70"/>
    </row>
    <row r="26" spans="1:14" ht="13.8">
      <c r="A26" s="154" t="s">
        <v>49</v>
      </c>
      <c r="C26" s="154"/>
      <c r="D26" s="154"/>
      <c r="E26" s="154"/>
      <c r="F26" s="154"/>
      <c r="G26" s="154"/>
      <c r="H26" s="154"/>
      <c r="I26" s="154"/>
      <c r="J26" s="154"/>
      <c r="K26" s="154"/>
      <c r="L26" s="154"/>
      <c r="M26" s="154"/>
      <c r="N26" s="70"/>
    </row>
    <row r="27" spans="1:14" ht="13.8">
      <c r="A27" s="154" t="s">
        <v>50</v>
      </c>
      <c r="C27" s="154"/>
      <c r="D27" s="154"/>
      <c r="E27" s="154"/>
      <c r="F27" s="154"/>
      <c r="G27" s="154"/>
      <c r="H27" s="154"/>
      <c r="I27" s="154"/>
      <c r="J27" s="154"/>
      <c r="K27" s="154"/>
      <c r="L27" s="154"/>
      <c r="M27" s="154"/>
      <c r="N27" s="70"/>
    </row>
    <row r="29" spans="1:14" ht="21.75" customHeight="1">
      <c r="B29" s="315" t="s">
        <v>51</v>
      </c>
      <c r="C29" s="316"/>
      <c r="D29" s="317"/>
    </row>
    <row r="30" spans="1:14" ht="90" customHeight="1">
      <c r="B30" s="5"/>
      <c r="C30" s="6" t="s">
        <v>52</v>
      </c>
      <c r="D30" s="6" t="s">
        <v>53</v>
      </c>
    </row>
    <row r="32" spans="1:14" ht="22.8">
      <c r="A32" s="4" t="s">
        <v>54</v>
      </c>
    </row>
    <row r="33" spans="1:1" ht="13.8">
      <c r="A33" s="154" t="s">
        <v>55</v>
      </c>
    </row>
  </sheetData>
  <mergeCells count="15">
    <mergeCell ref="B29:D29"/>
    <mergeCell ref="J2:K3"/>
    <mergeCell ref="F3:I3"/>
    <mergeCell ref="B2:I2"/>
    <mergeCell ref="B3:E3"/>
    <mergeCell ref="B14:K14"/>
    <mergeCell ref="B15:K15"/>
    <mergeCell ref="B16:K16"/>
    <mergeCell ref="B17:K17"/>
    <mergeCell ref="B20:G20"/>
    <mergeCell ref="B21:G21"/>
    <mergeCell ref="B22:G22"/>
    <mergeCell ref="A7:I8"/>
    <mergeCell ref="A9:I10"/>
    <mergeCell ref="A11:I11"/>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6"/>
  <sheetViews>
    <sheetView showGridLines="0" zoomScaleNormal="100" workbookViewId="0">
      <selection activeCell="A2" sqref="A2:F2"/>
    </sheetView>
  </sheetViews>
  <sheetFormatPr defaultColWidth="9.109375" defaultRowHeight="13.2"/>
  <cols>
    <col min="1" max="1" width="8.5546875" style="13" customWidth="1"/>
    <col min="2" max="2" width="9.33203125" style="8" customWidth="1"/>
    <col min="3" max="3" width="14.5546875" style="8" customWidth="1"/>
    <col min="4" max="4" width="29.33203125" style="8" customWidth="1"/>
    <col min="5" max="5" width="31.33203125" style="8" customWidth="1"/>
    <col min="6" max="6" width="31.109375" style="8" customWidth="1"/>
    <col min="7" max="7" width="11.88671875" style="8" customWidth="1"/>
    <col min="8" max="16384" width="9.109375" style="8"/>
  </cols>
  <sheetData>
    <row r="1" spans="1:10" ht="13.8">
      <c r="A1" s="7"/>
      <c r="B1" s="7"/>
      <c r="C1" s="7"/>
      <c r="D1" s="7"/>
      <c r="F1" s="7"/>
      <c r="G1" s="7"/>
      <c r="H1" s="7"/>
      <c r="I1" s="7"/>
      <c r="J1" s="7"/>
    </row>
    <row r="2" spans="1:10" s="9" customFormat="1" ht="24.6">
      <c r="A2" s="327" t="s">
        <v>56</v>
      </c>
      <c r="B2" s="327"/>
      <c r="C2" s="327"/>
      <c r="D2" s="327"/>
      <c r="E2" s="327"/>
      <c r="F2" s="327"/>
    </row>
    <row r="3" spans="1:10">
      <c r="A3" s="10"/>
      <c r="B3" s="11"/>
      <c r="E3" s="12"/>
    </row>
    <row r="5" spans="1:10" ht="24.6">
      <c r="A5" s="8"/>
      <c r="D5" s="135" t="s">
        <v>57</v>
      </c>
      <c r="E5" s="14"/>
    </row>
    <row r="6" spans="1:10">
      <c r="A6" s="8"/>
    </row>
    <row r="7" spans="1:10" ht="20.25" customHeight="1">
      <c r="A7" s="136" t="s">
        <v>58</v>
      </c>
      <c r="B7" s="136" t="s">
        <v>59</v>
      </c>
      <c r="C7" s="137" t="s">
        <v>60</v>
      </c>
      <c r="D7" s="137" t="s">
        <v>61</v>
      </c>
      <c r="E7" s="137" t="s">
        <v>62</v>
      </c>
      <c r="F7" s="137" t="s">
        <v>63</v>
      </c>
    </row>
    <row r="8" spans="1:10" ht="14.4">
      <c r="A8" s="19">
        <v>1</v>
      </c>
      <c r="B8" s="19"/>
      <c r="C8" s="20" t="s">
        <v>64</v>
      </c>
      <c r="D8" t="s">
        <v>64</v>
      </c>
      <c r="E8" s="21"/>
      <c r="F8" s="22"/>
    </row>
    <row r="9" spans="1:10" ht="14.4">
      <c r="A9" s="19">
        <v>2</v>
      </c>
      <c r="B9" s="19" t="s">
        <v>65</v>
      </c>
      <c r="C9" s="20" t="s">
        <v>66</v>
      </c>
      <c r="D9" t="s">
        <v>66</v>
      </c>
      <c r="E9" s="21"/>
      <c r="F9" s="22"/>
    </row>
    <row r="10" spans="1:10" ht="14.4">
      <c r="A10" s="19">
        <v>3</v>
      </c>
      <c r="B10" s="19" t="s">
        <v>65</v>
      </c>
      <c r="C10" s="20" t="s">
        <v>67</v>
      </c>
      <c r="D10" t="s">
        <v>67</v>
      </c>
      <c r="E10" s="22"/>
      <c r="F10" s="22"/>
    </row>
    <row r="11" spans="1:10" ht="13.8">
      <c r="A11" s="19">
        <v>4</v>
      </c>
      <c r="B11" s="19" t="s">
        <v>68</v>
      </c>
      <c r="C11" s="20"/>
      <c r="D11" s="72"/>
      <c r="E11" s="22"/>
      <c r="F11" s="22"/>
    </row>
    <row r="12" spans="1:10" ht="13.8">
      <c r="A12" s="19">
        <v>5</v>
      </c>
      <c r="B12" s="19" t="s">
        <v>68</v>
      </c>
      <c r="C12" s="20"/>
      <c r="D12" s="72"/>
      <c r="E12" s="22"/>
      <c r="F12" s="22"/>
    </row>
    <row r="13" spans="1:10" ht="13.8">
      <c r="A13" s="19">
        <v>6</v>
      </c>
      <c r="B13" s="19" t="s">
        <v>69</v>
      </c>
      <c r="C13" s="20"/>
      <c r="D13" s="72"/>
      <c r="E13" s="22"/>
      <c r="F13" s="22"/>
    </row>
    <row r="14" spans="1:10" ht="13.8">
      <c r="A14" s="19">
        <v>7</v>
      </c>
      <c r="B14" s="19" t="s">
        <v>69</v>
      </c>
      <c r="C14" s="20"/>
      <c r="D14" s="72"/>
      <c r="E14" s="22"/>
      <c r="F14" s="22"/>
    </row>
    <row r="15" spans="1:10" ht="13.8">
      <c r="A15" s="19"/>
      <c r="B15" s="19"/>
      <c r="C15" s="20"/>
      <c r="D15" s="72"/>
      <c r="E15" s="22"/>
      <c r="F15" s="22"/>
    </row>
    <row r="16" spans="1:10" ht="13.8">
      <c r="A16" s="19"/>
      <c r="B16" s="19"/>
      <c r="C16" s="20"/>
      <c r="D16" s="72"/>
      <c r="E16" s="22"/>
      <c r="F16" s="22"/>
    </row>
  </sheetData>
  <mergeCells count="1">
    <mergeCell ref="A2:F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20"/>
  <sheetViews>
    <sheetView showGridLines="0" workbookViewId="0"/>
  </sheetViews>
  <sheetFormatPr defaultColWidth="8.109375" defaultRowHeight="13.2"/>
  <cols>
    <col min="1" max="1" width="3.33203125" style="24" customWidth="1"/>
    <col min="2" max="2" width="35.44140625" style="24" customWidth="1"/>
    <col min="3" max="3" width="42" style="24" customWidth="1"/>
    <col min="4" max="4" width="30.109375" style="32" customWidth="1"/>
    <col min="5" max="5" width="14.6640625" style="24" customWidth="1"/>
    <col min="6" max="16384" width="8.109375" style="24"/>
  </cols>
  <sheetData>
    <row r="1" spans="1:11" s="1" customFormat="1" ht="13.8">
      <c r="A1" s="34"/>
      <c r="B1" s="34"/>
      <c r="C1" s="34"/>
      <c r="D1" s="34"/>
      <c r="E1" s="34"/>
      <c r="F1" s="34"/>
      <c r="G1" s="34"/>
      <c r="H1" s="34"/>
      <c r="I1" s="34"/>
      <c r="J1" s="34"/>
      <c r="K1" s="34"/>
    </row>
    <row r="2" spans="1:11" s="1" customFormat="1" ht="24.6">
      <c r="A2" s="330" t="s">
        <v>70</v>
      </c>
      <c r="B2" s="330"/>
      <c r="C2" s="330"/>
      <c r="D2" s="330"/>
      <c r="E2" s="156"/>
      <c r="F2" s="23"/>
      <c r="G2" s="23"/>
      <c r="H2" s="23"/>
      <c r="I2" s="23"/>
      <c r="J2" s="23"/>
      <c r="K2" s="23"/>
    </row>
    <row r="3" spans="1:11" s="1" customFormat="1" ht="13.8">
      <c r="A3" s="23"/>
      <c r="B3" s="23"/>
      <c r="C3" s="23"/>
      <c r="D3" s="23"/>
      <c r="E3" s="23"/>
      <c r="F3" s="23"/>
      <c r="G3" s="23"/>
      <c r="H3" s="23"/>
      <c r="I3" s="23"/>
      <c r="J3" s="23"/>
      <c r="K3" s="23"/>
    </row>
    <row r="4" spans="1:11" ht="21">
      <c r="A4" s="25"/>
      <c r="B4" s="26"/>
      <c r="C4" s="26"/>
      <c r="D4" s="27"/>
      <c r="E4" s="28"/>
    </row>
    <row r="5" spans="1:11" ht="24">
      <c r="A5" s="138" t="s">
        <v>58</v>
      </c>
      <c r="B5" s="138" t="s">
        <v>71</v>
      </c>
      <c r="C5" s="138" t="s">
        <v>72</v>
      </c>
      <c r="D5" s="138" t="s">
        <v>73</v>
      </c>
      <c r="E5" s="29"/>
    </row>
    <row r="6" spans="1:11" ht="66">
      <c r="A6" s="35">
        <v>1</v>
      </c>
      <c r="B6" s="36" t="s">
        <v>74</v>
      </c>
      <c r="C6" s="36" t="s">
        <v>75</v>
      </c>
      <c r="D6" s="35"/>
    </row>
    <row r="7" spans="1:11" ht="52.8">
      <c r="A7" s="35">
        <v>2</v>
      </c>
      <c r="B7" s="36" t="s">
        <v>76</v>
      </c>
      <c r="C7" s="36" t="s">
        <v>77</v>
      </c>
      <c r="D7" s="35"/>
    </row>
    <row r="8" spans="1:11" ht="52.8">
      <c r="A8" s="35">
        <v>3</v>
      </c>
      <c r="B8" s="36" t="s">
        <v>78</v>
      </c>
      <c r="C8" s="36" t="s">
        <v>79</v>
      </c>
      <c r="D8" s="35"/>
    </row>
    <row r="9" spans="1:11" ht="66">
      <c r="A9" s="35">
        <v>4</v>
      </c>
      <c r="B9" s="35" t="s">
        <v>80</v>
      </c>
      <c r="C9" s="35" t="s">
        <v>81</v>
      </c>
      <c r="D9" s="35"/>
    </row>
    <row r="10" spans="1:11" ht="52.8">
      <c r="A10" s="35">
        <v>5</v>
      </c>
      <c r="B10" s="36" t="s">
        <v>82</v>
      </c>
      <c r="C10" s="36" t="s">
        <v>83</v>
      </c>
      <c r="D10" s="35"/>
    </row>
    <row r="11" spans="1:11" ht="26.4">
      <c r="A11" s="35">
        <v>6</v>
      </c>
      <c r="B11" s="36" t="s">
        <v>84</v>
      </c>
      <c r="C11" s="36" t="s">
        <v>84</v>
      </c>
      <c r="D11" s="35"/>
      <c r="E11" s="29"/>
      <c r="F11" s="29"/>
    </row>
    <row r="12" spans="1:11" ht="66">
      <c r="A12" s="35">
        <v>7</v>
      </c>
      <c r="B12" s="36" t="s">
        <v>85</v>
      </c>
      <c r="C12" s="36" t="s">
        <v>86</v>
      </c>
      <c r="D12" s="35"/>
      <c r="E12" s="29"/>
      <c r="F12" s="29"/>
    </row>
    <row r="13" spans="1:11" ht="184.8">
      <c r="A13" s="35">
        <v>8</v>
      </c>
      <c r="B13" s="36" t="s">
        <v>87</v>
      </c>
      <c r="C13" s="36" t="s">
        <v>88</v>
      </c>
      <c r="D13" s="35"/>
      <c r="E13" s="29"/>
      <c r="F13" s="29"/>
    </row>
    <row r="14" spans="1:11" ht="79.2">
      <c r="A14" s="35">
        <v>9</v>
      </c>
      <c r="B14" s="35" t="s">
        <v>89</v>
      </c>
      <c r="C14" s="35" t="s">
        <v>90</v>
      </c>
      <c r="D14" s="35"/>
      <c r="E14" s="29"/>
      <c r="F14" s="29"/>
    </row>
    <row r="16" spans="1:11" ht="13.8">
      <c r="A16" s="328" t="s">
        <v>91</v>
      </c>
      <c r="B16" s="328"/>
      <c r="C16" s="30"/>
      <c r="D16" s="31"/>
    </row>
    <row r="17" spans="1:4" ht="13.8">
      <c r="A17" s="329" t="s">
        <v>92</v>
      </c>
      <c r="B17" s="329"/>
    </row>
    <row r="20" spans="1:4">
      <c r="A20" s="33"/>
      <c r="B20" s="30"/>
      <c r="C20" s="30"/>
      <c r="D20" s="31"/>
    </row>
  </sheetData>
  <mergeCells count="3">
    <mergeCell ref="A16:B16"/>
    <mergeCell ref="A17:B17"/>
    <mergeCell ref="A2:D2"/>
  </mergeCells>
  <dataValidations count="1">
    <dataValidation type="list" allowBlank="1" showInputMessage="1" showErrorMessage="1" sqref="D6:D14" xr:uid="{00000000-0002-0000-0900-000000000000}">
      <formula1>"Yes,No,NA"</formula1>
    </dataValidation>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84"/>
  <sheetViews>
    <sheetView showGridLines="0" topLeftCell="A13" zoomScaleNormal="100" workbookViewId="0">
      <selection activeCell="A20" sqref="A20"/>
    </sheetView>
  </sheetViews>
  <sheetFormatPr defaultColWidth="9.109375" defaultRowHeight="13.2"/>
  <cols>
    <col min="1" max="1" width="12.44140625" style="78" customWidth="1"/>
    <col min="2"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88"/>
      <c r="B1" s="288"/>
      <c r="C1" s="288"/>
      <c r="D1" s="288"/>
      <c r="E1" s="34"/>
      <c r="F1" s="34"/>
      <c r="G1" s="34"/>
      <c r="H1" s="34"/>
      <c r="I1" s="34"/>
      <c r="J1" s="34"/>
    </row>
    <row r="2" spans="1:24" s="1" customFormat="1" ht="31.5" customHeight="1">
      <c r="A2" s="289" t="s">
        <v>70</v>
      </c>
      <c r="B2" s="289"/>
      <c r="C2" s="289"/>
      <c r="D2" s="289"/>
      <c r="E2" s="284"/>
      <c r="F2" s="23"/>
      <c r="G2" s="23"/>
      <c r="H2" s="23"/>
      <c r="I2" s="23"/>
      <c r="J2" s="23"/>
    </row>
    <row r="3" spans="1:24" s="1" customFormat="1" ht="31.5" customHeight="1">
      <c r="A3" s="47"/>
      <c r="C3" s="331"/>
      <c r="D3" s="331"/>
      <c r="E3" s="284"/>
      <c r="F3" s="23"/>
      <c r="G3" s="23"/>
      <c r="H3" s="23"/>
      <c r="I3" s="23"/>
      <c r="J3" s="23"/>
    </row>
    <row r="4" spans="1:24" s="38" customFormat="1">
      <c r="A4" s="139" t="s">
        <v>67</v>
      </c>
      <c r="B4" s="286" t="s">
        <v>330</v>
      </c>
      <c r="C4" s="286"/>
      <c r="D4" s="286"/>
      <c r="E4" s="39"/>
      <c r="F4" s="39"/>
      <c r="G4" s="39"/>
      <c r="H4" s="40"/>
      <c r="I4" s="40"/>
      <c r="X4" s="38" t="s">
        <v>93</v>
      </c>
    </row>
    <row r="5" spans="1:24" s="38" customFormat="1" ht="144.75" customHeight="1">
      <c r="A5" s="139" t="s">
        <v>62</v>
      </c>
      <c r="B5" s="287" t="s">
        <v>94</v>
      </c>
      <c r="C5" s="286"/>
      <c r="D5" s="286"/>
      <c r="E5" s="39"/>
      <c r="F5" s="39"/>
      <c r="G5" s="39"/>
      <c r="H5" s="40"/>
      <c r="I5" s="40"/>
      <c r="X5" s="38" t="s">
        <v>95</v>
      </c>
    </row>
    <row r="6" spans="1:24" s="38" customFormat="1" ht="26.4">
      <c r="A6" s="139" t="s">
        <v>96</v>
      </c>
      <c r="B6" s="287" t="s">
        <v>97</v>
      </c>
      <c r="C6" s="286"/>
      <c r="D6" s="286"/>
      <c r="E6" s="39"/>
      <c r="F6" s="39"/>
      <c r="G6" s="39"/>
      <c r="H6" s="40"/>
      <c r="I6" s="40"/>
    </row>
    <row r="7" spans="1:24" s="38" customFormat="1">
      <c r="A7" s="139" t="s">
        <v>98</v>
      </c>
      <c r="B7" s="286" t="s">
        <v>99</v>
      </c>
      <c r="C7" s="286"/>
      <c r="D7" s="286"/>
      <c r="E7" s="39"/>
      <c r="F7" s="39"/>
      <c r="G7" s="39"/>
      <c r="H7" s="41"/>
      <c r="I7" s="40"/>
      <c r="X7" s="42"/>
    </row>
    <row r="8" spans="1:24" s="43" customFormat="1">
      <c r="A8" s="139" t="s">
        <v>100</v>
      </c>
      <c r="B8" s="290">
        <v>40850</v>
      </c>
      <c r="C8" s="290"/>
      <c r="D8" s="290"/>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56</v>
      </c>
      <c r="C10" s="74">
        <f>SUM(C11:C14)</f>
        <v>55</v>
      </c>
      <c r="D10" s="74">
        <f>SUM(D11:D14)</f>
        <v>56</v>
      </c>
    </row>
    <row r="11" spans="1:24" s="43" customFormat="1">
      <c r="A11" s="141" t="s">
        <v>41</v>
      </c>
      <c r="B11" s="75">
        <f>COUNTIF($F$18:$F$49636,"*Passed")</f>
        <v>46</v>
      </c>
      <c r="C11" s="75">
        <f>COUNTIF($G$18:$G$49636,"*Passed")</f>
        <v>52</v>
      </c>
      <c r="D11" s="75">
        <f>COUNTIF($H$18:$H$49636,"*Passed")</f>
        <v>56</v>
      </c>
    </row>
    <row r="12" spans="1:24" s="43" customFormat="1">
      <c r="A12" s="141" t="s">
        <v>43</v>
      </c>
      <c r="B12" s="75">
        <f>COUNTIF($F$18:$F$49356,"*Failed*")</f>
        <v>10</v>
      </c>
      <c r="C12" s="75">
        <f>COUNTIF($G$18:$G$49356,"*Failed*")</f>
        <v>3</v>
      </c>
      <c r="D12" s="75">
        <f>COUNTIF($H$18:$H$49356,"*Failed*")</f>
        <v>0</v>
      </c>
    </row>
    <row r="13" spans="1:24" s="43" customFormat="1">
      <c r="A13" s="141" t="s">
        <v>45</v>
      </c>
      <c r="B13" s="75">
        <f>COUNTIF($F$18:$F$49356,"*Not Run*")</f>
        <v>0</v>
      </c>
      <c r="C13" s="75">
        <f>COUNTIF($G$18:$G$49356,"*Not Run*")</f>
        <v>0</v>
      </c>
      <c r="D13" s="75">
        <f>COUNTIF($H$18:$H$49356,"*Not Run*")</f>
        <v>0</v>
      </c>
      <c r="E13" s="1"/>
      <c r="F13" s="1"/>
      <c r="G13" s="1"/>
      <c r="H13" s="1"/>
      <c r="I13" s="1"/>
    </row>
    <row r="14" spans="1:24" s="43" customFormat="1">
      <c r="A14" s="141" t="s">
        <v>103</v>
      </c>
      <c r="B14" s="75">
        <f>COUNTIF($F$18:$F$49356,"*NA*")</f>
        <v>0</v>
      </c>
      <c r="C14" s="75">
        <f>COUNTIF($G$18:$G$49356,"*NA*")</f>
        <v>0</v>
      </c>
      <c r="D14" s="75">
        <f>COUNTIF($H$18:$H$49356,"*NA*")</f>
        <v>0</v>
      </c>
      <c r="E14" s="64"/>
      <c r="F14" s="1"/>
      <c r="G14" s="1"/>
      <c r="H14" s="1"/>
      <c r="I14" s="1"/>
    </row>
    <row r="15" spans="1:24" s="43" customFormat="1" ht="39.6">
      <c r="A15" s="141" t="s">
        <v>104</v>
      </c>
      <c r="B15" s="75">
        <f>COUNTIF($F$18:$F$49356,"*Passed in previous build*")</f>
        <v>0</v>
      </c>
      <c r="C15" s="75">
        <f>COUNTIF($G$18:$G$49356,"*Passed in previous build*")</f>
        <v>1</v>
      </c>
      <c r="D15" s="75">
        <f>COUNTIF($H$18:$H$49356,"*Passed in previous build*")</f>
        <v>0</v>
      </c>
      <c r="E15" s="1"/>
      <c r="F15" s="1"/>
      <c r="G15" s="1"/>
      <c r="H15" s="1"/>
      <c r="I15" s="1"/>
    </row>
    <row r="16" spans="1:24" s="44" customFormat="1" ht="15" customHeight="1">
      <c r="A16" s="76"/>
      <c r="B16" s="50"/>
      <c r="C16" s="50"/>
      <c r="D16" s="51"/>
      <c r="E16" s="65"/>
      <c r="F16" s="332" t="s">
        <v>101</v>
      </c>
      <c r="G16" s="333"/>
      <c r="H16" s="334"/>
      <c r="I16" s="65"/>
    </row>
    <row r="17" spans="1:9" s="44" customFormat="1" ht="39.6">
      <c r="A17" s="142" t="s">
        <v>105</v>
      </c>
      <c r="B17" s="143" t="s">
        <v>106</v>
      </c>
      <c r="C17" s="143" t="s">
        <v>107</v>
      </c>
      <c r="D17" s="143" t="s">
        <v>108</v>
      </c>
      <c r="E17" s="144" t="s">
        <v>109</v>
      </c>
      <c r="F17" s="143" t="s">
        <v>110</v>
      </c>
      <c r="G17" s="143" t="s">
        <v>111</v>
      </c>
      <c r="H17" s="143" t="s">
        <v>112</v>
      </c>
      <c r="I17" s="143" t="s">
        <v>113</v>
      </c>
    </row>
    <row r="18" spans="1:9" s="44" customFormat="1" ht="15.75" customHeight="1">
      <c r="A18" s="67"/>
      <c r="B18" s="293" t="s">
        <v>114</v>
      </c>
      <c r="C18" s="294"/>
      <c r="D18" s="295"/>
      <c r="E18" s="67"/>
      <c r="F18" s="68"/>
      <c r="G18" s="68"/>
      <c r="H18" s="68"/>
      <c r="I18" s="67"/>
    </row>
    <row r="19" spans="1:9" s="45" customFormat="1" ht="66">
      <c r="A19" s="52">
        <v>1</v>
      </c>
      <c r="B19" s="52" t="s">
        <v>115</v>
      </c>
      <c r="C19" s="52" t="s">
        <v>116</v>
      </c>
      <c r="D19" s="53" t="s">
        <v>117</v>
      </c>
      <c r="E19" s="54" t="s">
        <v>118</v>
      </c>
      <c r="F19" s="52" t="s">
        <v>41</v>
      </c>
      <c r="G19" s="52" t="s">
        <v>41</v>
      </c>
      <c r="H19" s="52" t="s">
        <v>41</v>
      </c>
      <c r="I19" s="55"/>
    </row>
    <row r="20" spans="1:9" s="45" customFormat="1" ht="39.6">
      <c r="A20" s="58"/>
      <c r="B20" s="52" t="s">
        <v>119</v>
      </c>
      <c r="C20" s="52" t="s">
        <v>120</v>
      </c>
      <c r="D20" s="59" t="s">
        <v>121</v>
      </c>
      <c r="E20" s="54" t="s">
        <v>122</v>
      </c>
      <c r="F20" s="52" t="s">
        <v>41</v>
      </c>
      <c r="G20" s="52" t="s">
        <v>104</v>
      </c>
      <c r="H20" s="52" t="s">
        <v>41</v>
      </c>
      <c r="I20" s="55"/>
    </row>
    <row r="21" spans="1:9" s="45" customFormat="1" ht="52.8">
      <c r="A21" s="58">
        <v>3</v>
      </c>
      <c r="B21" s="52" t="s">
        <v>123</v>
      </c>
      <c r="C21" s="52" t="s">
        <v>124</v>
      </c>
      <c r="D21" s="60" t="s">
        <v>125</v>
      </c>
      <c r="E21" s="54" t="s">
        <v>122</v>
      </c>
      <c r="F21" s="52" t="s">
        <v>41</v>
      </c>
      <c r="G21" s="52" t="s">
        <v>41</v>
      </c>
      <c r="H21" s="52" t="s">
        <v>41</v>
      </c>
      <c r="I21" s="55"/>
    </row>
    <row r="22" spans="1:9" s="48" customFormat="1" ht="105.6">
      <c r="A22" s="58">
        <v>4</v>
      </c>
      <c r="B22" s="52" t="s">
        <v>126</v>
      </c>
      <c r="C22" s="52" t="s">
        <v>127</v>
      </c>
      <c r="D22" s="54" t="s">
        <v>128</v>
      </c>
      <c r="E22" s="54" t="s">
        <v>129</v>
      </c>
      <c r="F22" s="52" t="s">
        <v>41</v>
      </c>
      <c r="G22" s="52" t="s">
        <v>41</v>
      </c>
      <c r="H22" s="52" t="s">
        <v>41</v>
      </c>
      <c r="I22" s="61"/>
    </row>
    <row r="23" spans="1:9" s="48" customFormat="1" ht="118.8">
      <c r="A23" s="58">
        <v>5</v>
      </c>
      <c r="B23" s="52" t="s">
        <v>130</v>
      </c>
      <c r="C23" s="52" t="s">
        <v>131</v>
      </c>
      <c r="D23" s="54" t="s">
        <v>132</v>
      </c>
      <c r="E23" s="54" t="s">
        <v>133</v>
      </c>
      <c r="F23" s="52" t="s">
        <v>41</v>
      </c>
      <c r="G23" s="52" t="s">
        <v>41</v>
      </c>
      <c r="H23" s="52" t="s">
        <v>41</v>
      </c>
      <c r="I23" s="61"/>
    </row>
    <row r="24" spans="1:9" s="48" customFormat="1" ht="79.2">
      <c r="A24" s="58">
        <v>6</v>
      </c>
      <c r="B24" s="52" t="s">
        <v>134</v>
      </c>
      <c r="C24" s="52" t="s">
        <v>135</v>
      </c>
      <c r="D24" s="60" t="s">
        <v>136</v>
      </c>
      <c r="E24" s="54" t="s">
        <v>137</v>
      </c>
      <c r="F24" s="52" t="s">
        <v>41</v>
      </c>
      <c r="G24" s="52" t="s">
        <v>41</v>
      </c>
      <c r="H24" s="52" t="s">
        <v>41</v>
      </c>
      <c r="I24" s="61"/>
    </row>
    <row r="25" spans="1:9" s="48" customFormat="1" ht="145.19999999999999">
      <c r="A25" s="58">
        <v>7</v>
      </c>
      <c r="B25" s="52" t="s">
        <v>138</v>
      </c>
      <c r="C25" s="52" t="s">
        <v>139</v>
      </c>
      <c r="D25" s="54" t="s">
        <v>140</v>
      </c>
      <c r="E25" s="54" t="s">
        <v>141</v>
      </c>
      <c r="F25" s="52" t="s">
        <v>41</v>
      </c>
      <c r="G25" s="52" t="s">
        <v>41</v>
      </c>
      <c r="H25" s="52" t="s">
        <v>41</v>
      </c>
      <c r="I25" s="61"/>
    </row>
    <row r="26" spans="1:9" s="48" customFormat="1" ht="132">
      <c r="A26" s="58">
        <v>8</v>
      </c>
      <c r="B26" s="52" t="s">
        <v>142</v>
      </c>
      <c r="C26" s="52" t="s">
        <v>143</v>
      </c>
      <c r="D26" s="54" t="s">
        <v>144</v>
      </c>
      <c r="E26" s="54" t="s">
        <v>145</v>
      </c>
      <c r="F26" s="52" t="s">
        <v>41</v>
      </c>
      <c r="G26" s="52" t="s">
        <v>41</v>
      </c>
      <c r="H26" s="52" t="s">
        <v>41</v>
      </c>
      <c r="I26" s="61"/>
    </row>
    <row r="27" spans="1:9" s="48" customFormat="1" ht="79.2">
      <c r="A27" s="58">
        <v>9</v>
      </c>
      <c r="B27" s="52" t="s">
        <v>147</v>
      </c>
      <c r="C27" s="52" t="s">
        <v>148</v>
      </c>
      <c r="D27" s="54" t="s">
        <v>149</v>
      </c>
      <c r="E27" s="54" t="s">
        <v>122</v>
      </c>
      <c r="F27" s="52" t="s">
        <v>41</v>
      </c>
      <c r="G27" s="52" t="s">
        <v>41</v>
      </c>
      <c r="H27" s="52" t="s">
        <v>41</v>
      </c>
      <c r="I27" s="61"/>
    </row>
    <row r="28" spans="1:9" s="48" customFormat="1" ht="105.6">
      <c r="A28" s="58">
        <v>10</v>
      </c>
      <c r="B28" s="52" t="s">
        <v>150</v>
      </c>
      <c r="C28" s="52" t="s">
        <v>151</v>
      </c>
      <c r="D28" s="54" t="s">
        <v>152</v>
      </c>
      <c r="E28" s="54" t="s">
        <v>153</v>
      </c>
      <c r="F28" s="52" t="s">
        <v>41</v>
      </c>
      <c r="G28" s="52" t="s">
        <v>41</v>
      </c>
      <c r="H28" s="52" t="s">
        <v>41</v>
      </c>
      <c r="I28" s="61"/>
    </row>
    <row r="29" spans="1:9" s="48" customFormat="1" ht="13.8">
      <c r="A29" s="77"/>
      <c r="B29" s="293" t="s">
        <v>154</v>
      </c>
      <c r="C29" s="294"/>
      <c r="D29" s="295"/>
      <c r="E29" s="69"/>
      <c r="F29" s="66"/>
      <c r="G29" s="66"/>
      <c r="H29" s="66"/>
      <c r="I29" s="69"/>
    </row>
    <row r="30" spans="1:9" s="48" customFormat="1" ht="171.6">
      <c r="A30" s="62">
        <f t="shared" ref="A30:A34" ca="1" si="0">IF(OFFSET(A30,-1,0) ="",OFFSET(A30,-2,0)+1,OFFSET(A30,-1,0)+1 )</f>
        <v>11</v>
      </c>
      <c r="B30" s="52" t="s">
        <v>155</v>
      </c>
      <c r="C30" s="52" t="s">
        <v>156</v>
      </c>
      <c r="D30" s="53" t="s">
        <v>157</v>
      </c>
      <c r="E30" s="54" t="s">
        <v>118</v>
      </c>
      <c r="F30" s="52" t="s">
        <v>41</v>
      </c>
      <c r="G30" s="52" t="s">
        <v>41</v>
      </c>
      <c r="H30" s="52" t="s">
        <v>41</v>
      </c>
      <c r="I30" s="62"/>
    </row>
    <row r="31" spans="1:9" s="48" customFormat="1" ht="94.5" customHeight="1">
      <c r="A31" s="62">
        <f t="shared" ca="1" si="0"/>
        <v>12</v>
      </c>
      <c r="B31" s="52" t="s">
        <v>158</v>
      </c>
      <c r="C31" s="52" t="s">
        <v>159</v>
      </c>
      <c r="D31" s="59" t="s">
        <v>160</v>
      </c>
      <c r="E31" s="54" t="s">
        <v>161</v>
      </c>
      <c r="F31" s="52" t="s">
        <v>43</v>
      </c>
      <c r="G31" s="52" t="s">
        <v>41</v>
      </c>
      <c r="H31" s="52" t="s">
        <v>41</v>
      </c>
      <c r="I31" s="62"/>
    </row>
    <row r="32" spans="1:9" s="48" customFormat="1" ht="79.2">
      <c r="A32" s="62">
        <f t="shared" ca="1" si="0"/>
        <v>13</v>
      </c>
      <c r="B32" s="52" t="s">
        <v>162</v>
      </c>
      <c r="C32" s="52" t="s">
        <v>163</v>
      </c>
      <c r="D32" s="53" t="s">
        <v>164</v>
      </c>
      <c r="E32" s="54" t="s">
        <v>122</v>
      </c>
      <c r="F32" s="52" t="s">
        <v>41</v>
      </c>
      <c r="G32" s="52" t="s">
        <v>41</v>
      </c>
      <c r="H32" s="52" t="s">
        <v>41</v>
      </c>
      <c r="I32" s="62"/>
    </row>
    <row r="33" spans="1:9" s="48" customFormat="1" ht="145.19999999999999">
      <c r="A33" s="62">
        <f t="shared" ca="1" si="0"/>
        <v>14</v>
      </c>
      <c r="B33" s="52" t="s">
        <v>165</v>
      </c>
      <c r="C33" s="52" t="s">
        <v>166</v>
      </c>
      <c r="D33" s="60" t="s">
        <v>167</v>
      </c>
      <c r="E33" s="54" t="s">
        <v>168</v>
      </c>
      <c r="F33" s="52" t="s">
        <v>41</v>
      </c>
      <c r="G33" s="52" t="s">
        <v>41</v>
      </c>
      <c r="H33" s="52" t="s">
        <v>41</v>
      </c>
      <c r="I33" s="62"/>
    </row>
    <row r="34" spans="1:9" s="48" customFormat="1" ht="171.6">
      <c r="A34" s="62">
        <f t="shared" ca="1" si="0"/>
        <v>15</v>
      </c>
      <c r="B34" s="52" t="s">
        <v>169</v>
      </c>
      <c r="C34" s="52" t="s">
        <v>170</v>
      </c>
      <c r="D34" s="54" t="s">
        <v>171</v>
      </c>
      <c r="E34" s="54" t="s">
        <v>172</v>
      </c>
      <c r="F34" s="52" t="s">
        <v>41</v>
      </c>
      <c r="G34" s="52" t="s">
        <v>41</v>
      </c>
      <c r="H34" s="52" t="s">
        <v>41</v>
      </c>
      <c r="I34" s="62"/>
    </row>
    <row r="35" spans="1:9" s="48" customFormat="1" ht="13.8">
      <c r="A35" s="77"/>
      <c r="B35" s="293" t="s">
        <v>173</v>
      </c>
      <c r="C35" s="294"/>
      <c r="D35" s="295"/>
      <c r="E35" s="69"/>
      <c r="F35" s="66"/>
      <c r="G35" s="66"/>
      <c r="H35" s="66"/>
      <c r="I35" s="69"/>
    </row>
    <row r="36" spans="1:9" s="48" customFormat="1" ht="92.4">
      <c r="A36" s="62">
        <f t="shared" ref="A36:A84" ca="1" si="1">IF(OFFSET(A36,-1,0) ="",OFFSET(A36,-2,0)+1,OFFSET(A36,-1,0)+1 )</f>
        <v>16</v>
      </c>
      <c r="B36" s="52" t="s">
        <v>174</v>
      </c>
      <c r="C36" s="52" t="s">
        <v>175</v>
      </c>
      <c r="D36" s="53" t="s">
        <v>176</v>
      </c>
      <c r="E36" s="54" t="s">
        <v>118</v>
      </c>
      <c r="F36" s="52" t="s">
        <v>41</v>
      </c>
      <c r="G36" s="52" t="s">
        <v>41</v>
      </c>
      <c r="H36" s="52" t="s">
        <v>41</v>
      </c>
      <c r="I36" s="62"/>
    </row>
    <row r="37" spans="1:9" s="48" customFormat="1" ht="13.8">
      <c r="A37" s="77"/>
      <c r="B37" s="293" t="s">
        <v>177</v>
      </c>
      <c r="C37" s="294"/>
      <c r="D37" s="295"/>
      <c r="E37" s="69"/>
      <c r="F37" s="66"/>
      <c r="G37" s="66"/>
      <c r="H37" s="66"/>
      <c r="I37" s="69"/>
    </row>
    <row r="38" spans="1:9" s="49" customFormat="1" ht="66">
      <c r="A38" s="63">
        <f t="shared" ca="1" si="1"/>
        <v>17</v>
      </c>
      <c r="B38" s="52" t="s">
        <v>178</v>
      </c>
      <c r="C38" s="52" t="s">
        <v>179</v>
      </c>
      <c r="D38" s="53" t="s">
        <v>180</v>
      </c>
      <c r="E38" s="54" t="s">
        <v>118</v>
      </c>
      <c r="F38" s="52" t="s">
        <v>41</v>
      </c>
      <c r="G38" s="52" t="s">
        <v>41</v>
      </c>
      <c r="H38" s="52" t="s">
        <v>41</v>
      </c>
      <c r="I38" s="63"/>
    </row>
    <row r="39" spans="1:9" s="48" customFormat="1" ht="105.6">
      <c r="A39" s="62">
        <f t="shared" ca="1" si="1"/>
        <v>18</v>
      </c>
      <c r="B39" s="52" t="s">
        <v>181</v>
      </c>
      <c r="C39" s="52" t="s">
        <v>182</v>
      </c>
      <c r="D39" s="54" t="s">
        <v>183</v>
      </c>
      <c r="E39" s="54" t="s">
        <v>184</v>
      </c>
      <c r="F39" s="52" t="s">
        <v>41</v>
      </c>
      <c r="G39" s="52" t="s">
        <v>41</v>
      </c>
      <c r="H39" s="52" t="s">
        <v>41</v>
      </c>
      <c r="I39" s="62"/>
    </row>
    <row r="40" spans="1:9" s="48" customFormat="1" ht="79.2">
      <c r="A40" s="62">
        <f t="shared" ca="1" si="1"/>
        <v>19</v>
      </c>
      <c r="B40" s="52" t="s">
        <v>185</v>
      </c>
      <c r="C40" s="52" t="s">
        <v>186</v>
      </c>
      <c r="D40" s="54" t="s">
        <v>187</v>
      </c>
      <c r="E40" s="54" t="s">
        <v>188</v>
      </c>
      <c r="F40" s="52" t="s">
        <v>41</v>
      </c>
      <c r="G40" s="52" t="s">
        <v>41</v>
      </c>
      <c r="H40" s="52" t="s">
        <v>41</v>
      </c>
      <c r="I40" s="62"/>
    </row>
    <row r="41" spans="1:9" s="48" customFormat="1" ht="79.2">
      <c r="A41" s="62">
        <f t="shared" ca="1" si="1"/>
        <v>20</v>
      </c>
      <c r="B41" s="52" t="s">
        <v>189</v>
      </c>
      <c r="C41" s="52" t="s">
        <v>190</v>
      </c>
      <c r="D41" s="54" t="s">
        <v>191</v>
      </c>
      <c r="E41" s="60" t="s">
        <v>192</v>
      </c>
      <c r="F41" s="52" t="s">
        <v>41</v>
      </c>
      <c r="G41" s="52" t="s">
        <v>41</v>
      </c>
      <c r="H41" s="52" t="s">
        <v>41</v>
      </c>
      <c r="I41" s="62"/>
    </row>
    <row r="42" spans="1:9" s="48" customFormat="1" ht="184.8">
      <c r="A42" s="62">
        <f t="shared" ca="1" si="1"/>
        <v>21</v>
      </c>
      <c r="B42" s="52" t="s">
        <v>193</v>
      </c>
      <c r="C42" s="52" t="s">
        <v>194</v>
      </c>
      <c r="D42" s="54" t="s">
        <v>195</v>
      </c>
      <c r="E42" s="54" t="s">
        <v>196</v>
      </c>
      <c r="F42" s="52" t="s">
        <v>43</v>
      </c>
      <c r="G42" s="52" t="s">
        <v>41</v>
      </c>
      <c r="H42" s="52" t="s">
        <v>41</v>
      </c>
      <c r="I42" s="62"/>
    </row>
    <row r="43" spans="1:9" s="48" customFormat="1" ht="198">
      <c r="A43" s="62">
        <f t="shared" ca="1" si="1"/>
        <v>22</v>
      </c>
      <c r="B43" s="52" t="s">
        <v>197</v>
      </c>
      <c r="C43" s="52" t="s">
        <v>198</v>
      </c>
      <c r="D43" s="54" t="s">
        <v>199</v>
      </c>
      <c r="E43" s="54" t="s">
        <v>200</v>
      </c>
      <c r="F43" s="52" t="s">
        <v>43</v>
      </c>
      <c r="G43" s="52" t="s">
        <v>41</v>
      </c>
      <c r="H43" s="52" t="s">
        <v>41</v>
      </c>
      <c r="I43" s="62"/>
    </row>
    <row r="44" spans="1:9" s="48" customFormat="1" ht="184.8">
      <c r="A44" s="62">
        <f t="shared" ca="1" si="1"/>
        <v>23</v>
      </c>
      <c r="B44" s="52" t="s">
        <v>201</v>
      </c>
      <c r="C44" s="52" t="s">
        <v>202</v>
      </c>
      <c r="D44" s="54" t="s">
        <v>203</v>
      </c>
      <c r="E44" s="54" t="s">
        <v>204</v>
      </c>
      <c r="F44" s="52" t="s">
        <v>41</v>
      </c>
      <c r="G44" s="52" t="s">
        <v>41</v>
      </c>
      <c r="H44" s="52" t="s">
        <v>41</v>
      </c>
      <c r="I44" s="62"/>
    </row>
    <row r="45" spans="1:9" s="48" customFormat="1" ht="118.8">
      <c r="A45" s="62">
        <f ca="1">IF(OFFSET(A45,-1,0) ="",OFFSET(A45,-2,0)+1,OFFSET(A45,-1,0)+1 )</f>
        <v>24</v>
      </c>
      <c r="B45" s="52" t="s">
        <v>205</v>
      </c>
      <c r="C45" s="52" t="s">
        <v>206</v>
      </c>
      <c r="D45" s="54" t="s">
        <v>207</v>
      </c>
      <c r="E45" s="54" t="s">
        <v>208</v>
      </c>
      <c r="F45" s="52" t="s">
        <v>43</v>
      </c>
      <c r="G45" s="52" t="s">
        <v>41</v>
      </c>
      <c r="H45" s="52" t="s">
        <v>41</v>
      </c>
      <c r="I45" s="62"/>
    </row>
    <row r="46" spans="1:9" s="48" customFormat="1" ht="79.2">
      <c r="A46" s="62">
        <f t="shared" ca="1" si="1"/>
        <v>25</v>
      </c>
      <c r="B46" s="52" t="s">
        <v>209</v>
      </c>
      <c r="C46" s="52" t="s">
        <v>210</v>
      </c>
      <c r="D46" s="60" t="s">
        <v>211</v>
      </c>
      <c r="E46" s="54" t="s">
        <v>212</v>
      </c>
      <c r="F46" s="52" t="s">
        <v>41</v>
      </c>
      <c r="G46" s="52" t="s">
        <v>41</v>
      </c>
      <c r="H46" s="52" t="s">
        <v>41</v>
      </c>
      <c r="I46" s="62"/>
    </row>
    <row r="47" spans="1:9" s="48" customFormat="1" ht="13.8">
      <c r="A47" s="77"/>
      <c r="B47" s="293" t="s">
        <v>213</v>
      </c>
      <c r="C47" s="294"/>
      <c r="D47" s="295"/>
      <c r="E47" s="69"/>
      <c r="F47" s="66"/>
      <c r="G47" s="66"/>
      <c r="H47" s="66"/>
      <c r="I47" s="69"/>
    </row>
    <row r="48" spans="1:9" s="48" customFormat="1" ht="92.4">
      <c r="A48" s="62">
        <f t="shared" ca="1" si="1"/>
        <v>26</v>
      </c>
      <c r="B48" s="52" t="s">
        <v>214</v>
      </c>
      <c r="C48" s="52" t="s">
        <v>215</v>
      </c>
      <c r="D48" s="53" t="s">
        <v>216</v>
      </c>
      <c r="E48" s="54" t="s">
        <v>118</v>
      </c>
      <c r="F48" s="52" t="s">
        <v>41</v>
      </c>
      <c r="G48" s="52" t="s">
        <v>41</v>
      </c>
      <c r="H48" s="52" t="s">
        <v>41</v>
      </c>
      <c r="I48" s="62"/>
    </row>
    <row r="49" spans="1:9" s="48" customFormat="1" ht="171.6">
      <c r="A49" s="62">
        <f t="shared" ca="1" si="1"/>
        <v>27</v>
      </c>
      <c r="B49" s="52" t="s">
        <v>217</v>
      </c>
      <c r="C49" s="52" t="s">
        <v>218</v>
      </c>
      <c r="D49" s="54" t="s">
        <v>219</v>
      </c>
      <c r="E49" s="54" t="s">
        <v>220</v>
      </c>
      <c r="F49" s="52" t="s">
        <v>41</v>
      </c>
      <c r="G49" s="52" t="s">
        <v>41</v>
      </c>
      <c r="H49" s="52" t="s">
        <v>41</v>
      </c>
      <c r="I49" s="62"/>
    </row>
    <row r="50" spans="1:9" s="48" customFormat="1" ht="171.6">
      <c r="A50" s="62">
        <f t="shared" ca="1" si="1"/>
        <v>28</v>
      </c>
      <c r="B50" s="52" t="s">
        <v>221</v>
      </c>
      <c r="C50" s="52" t="s">
        <v>222</v>
      </c>
      <c r="D50" s="54" t="s">
        <v>199</v>
      </c>
      <c r="E50" s="54" t="s">
        <v>223</v>
      </c>
      <c r="F50" s="52" t="s">
        <v>41</v>
      </c>
      <c r="G50" s="52" t="s">
        <v>41</v>
      </c>
      <c r="H50" s="52" t="s">
        <v>41</v>
      </c>
      <c r="I50" s="62"/>
    </row>
    <row r="51" spans="1:9" s="48" customFormat="1" ht="105.6">
      <c r="A51" s="62">
        <f t="shared" ca="1" si="1"/>
        <v>29</v>
      </c>
      <c r="B51" s="52" t="s">
        <v>224</v>
      </c>
      <c r="C51" s="52" t="s">
        <v>225</v>
      </c>
      <c r="D51" s="54" t="s">
        <v>226</v>
      </c>
      <c r="E51" s="54" t="s">
        <v>227</v>
      </c>
      <c r="F51" s="52" t="s">
        <v>41</v>
      </c>
      <c r="G51" s="52" t="s">
        <v>41</v>
      </c>
      <c r="H51" s="52" t="s">
        <v>41</v>
      </c>
      <c r="I51" s="62"/>
    </row>
    <row r="52" spans="1:9" s="48" customFormat="1" ht="13.8">
      <c r="A52" s="77"/>
      <c r="B52" s="293" t="s">
        <v>228</v>
      </c>
      <c r="C52" s="294"/>
      <c r="D52" s="295"/>
      <c r="E52" s="69"/>
      <c r="F52" s="66"/>
      <c r="G52" s="66"/>
      <c r="H52" s="66"/>
      <c r="I52" s="69"/>
    </row>
    <row r="53" spans="1:9" s="48" customFormat="1" ht="66">
      <c r="A53" s="62">
        <f t="shared" ca="1" si="1"/>
        <v>30</v>
      </c>
      <c r="B53" s="52" t="s">
        <v>229</v>
      </c>
      <c r="C53" s="52" t="s">
        <v>230</v>
      </c>
      <c r="D53" s="53" t="s">
        <v>231</v>
      </c>
      <c r="E53" s="54" t="s">
        <v>118</v>
      </c>
      <c r="F53" s="52" t="s">
        <v>41</v>
      </c>
      <c r="G53" s="52" t="s">
        <v>41</v>
      </c>
      <c r="H53" s="52" t="s">
        <v>41</v>
      </c>
      <c r="I53" s="62"/>
    </row>
    <row r="54" spans="1:9" s="48" customFormat="1" ht="105.6">
      <c r="A54" s="62">
        <f t="shared" ca="1" si="1"/>
        <v>31</v>
      </c>
      <c r="B54" s="52" t="s">
        <v>232</v>
      </c>
      <c r="C54" s="52" t="s">
        <v>233</v>
      </c>
      <c r="D54" s="54" t="s">
        <v>234</v>
      </c>
      <c r="E54" s="60" t="s">
        <v>235</v>
      </c>
      <c r="F54" s="52" t="s">
        <v>41</v>
      </c>
      <c r="G54" s="52" t="s">
        <v>41</v>
      </c>
      <c r="H54" s="52" t="s">
        <v>41</v>
      </c>
      <c r="I54" s="62"/>
    </row>
    <row r="55" spans="1:9" s="48" customFormat="1" ht="79.2">
      <c r="A55" s="62">
        <f t="shared" ca="1" si="1"/>
        <v>32</v>
      </c>
      <c r="B55" s="52" t="s">
        <v>236</v>
      </c>
      <c r="C55" s="52" t="s">
        <v>237</v>
      </c>
      <c r="D55" s="60" t="s">
        <v>238</v>
      </c>
      <c r="E55" s="54" t="s">
        <v>239</v>
      </c>
      <c r="F55" s="52" t="s">
        <v>41</v>
      </c>
      <c r="G55" s="52" t="s">
        <v>41</v>
      </c>
      <c r="H55" s="52" t="s">
        <v>41</v>
      </c>
      <c r="I55" s="62"/>
    </row>
    <row r="56" spans="1:9" s="48" customFormat="1" ht="13.8">
      <c r="A56" s="77"/>
      <c r="B56" s="293" t="s">
        <v>240</v>
      </c>
      <c r="C56" s="294"/>
      <c r="D56" s="295"/>
      <c r="E56" s="69"/>
      <c r="F56" s="66"/>
      <c r="G56" s="66"/>
      <c r="H56" s="66"/>
      <c r="I56" s="69"/>
    </row>
    <row r="57" spans="1:9" s="48" customFormat="1" ht="66">
      <c r="A57" s="62">
        <f t="shared" ca="1" si="1"/>
        <v>33</v>
      </c>
      <c r="B57" s="52" t="s">
        <v>241</v>
      </c>
      <c r="C57" s="52" t="s">
        <v>242</v>
      </c>
      <c r="D57" s="53" t="s">
        <v>243</v>
      </c>
      <c r="E57" s="54" t="s">
        <v>118</v>
      </c>
      <c r="F57" s="52" t="s">
        <v>41</v>
      </c>
      <c r="G57" s="52" t="s">
        <v>41</v>
      </c>
      <c r="H57" s="52" t="s">
        <v>41</v>
      </c>
      <c r="I57" s="62"/>
    </row>
    <row r="58" spans="1:9" s="48" customFormat="1" ht="118.8">
      <c r="A58" s="62">
        <f t="shared" ca="1" si="1"/>
        <v>34</v>
      </c>
      <c r="B58" s="52" t="s">
        <v>244</v>
      </c>
      <c r="C58" s="52" t="s">
        <v>245</v>
      </c>
      <c r="D58" s="54" t="s">
        <v>246</v>
      </c>
      <c r="E58" s="60" t="s">
        <v>247</v>
      </c>
      <c r="F58" s="52" t="s">
        <v>43</v>
      </c>
      <c r="G58" s="52" t="s">
        <v>43</v>
      </c>
      <c r="H58" s="52" t="s">
        <v>41</v>
      </c>
      <c r="I58" s="62"/>
    </row>
    <row r="59" spans="1:9" s="48" customFormat="1" ht="158.4">
      <c r="A59" s="62">
        <f t="shared" ca="1" si="1"/>
        <v>35</v>
      </c>
      <c r="B59" s="52" t="s">
        <v>248</v>
      </c>
      <c r="C59" s="52" t="s">
        <v>249</v>
      </c>
      <c r="D59" s="54" t="s">
        <v>250</v>
      </c>
      <c r="E59" s="60" t="s">
        <v>122</v>
      </c>
      <c r="F59" s="52" t="s">
        <v>43</v>
      </c>
      <c r="G59" s="52" t="s">
        <v>43</v>
      </c>
      <c r="H59" s="52" t="s">
        <v>41</v>
      </c>
      <c r="I59" s="62"/>
    </row>
    <row r="60" spans="1:9" s="48" customFormat="1" ht="118.8">
      <c r="A60" s="62">
        <f t="shared" ca="1" si="1"/>
        <v>36</v>
      </c>
      <c r="B60" s="52" t="s">
        <v>251</v>
      </c>
      <c r="C60" s="52" t="s">
        <v>252</v>
      </c>
      <c r="D60" s="54" t="s">
        <v>253</v>
      </c>
      <c r="E60" s="60" t="s">
        <v>254</v>
      </c>
      <c r="F60" s="52" t="s">
        <v>41</v>
      </c>
      <c r="G60" s="52" t="s">
        <v>41</v>
      </c>
      <c r="H60" s="52" t="s">
        <v>41</v>
      </c>
      <c r="I60" s="62"/>
    </row>
    <row r="61" spans="1:9" s="48" customFormat="1" ht="105.6">
      <c r="A61" s="62">
        <f t="shared" ca="1" si="1"/>
        <v>37</v>
      </c>
      <c r="B61" s="52" t="s">
        <v>255</v>
      </c>
      <c r="C61" s="52" t="s">
        <v>256</v>
      </c>
      <c r="D61" s="54" t="s">
        <v>257</v>
      </c>
      <c r="E61" s="54" t="s">
        <v>258</v>
      </c>
      <c r="F61" s="52" t="s">
        <v>41</v>
      </c>
      <c r="G61" s="52" t="s">
        <v>41</v>
      </c>
      <c r="H61" s="52" t="s">
        <v>41</v>
      </c>
      <c r="I61" s="62"/>
    </row>
    <row r="62" spans="1:9" s="48" customFormat="1" ht="105.6">
      <c r="A62" s="62">
        <f t="shared" ca="1" si="1"/>
        <v>38</v>
      </c>
      <c r="B62" s="52" t="s">
        <v>259</v>
      </c>
      <c r="C62" s="52" t="s">
        <v>260</v>
      </c>
      <c r="D62" s="54" t="s">
        <v>261</v>
      </c>
      <c r="E62" s="54" t="s">
        <v>262</v>
      </c>
      <c r="F62" s="52" t="s">
        <v>41</v>
      </c>
      <c r="G62" s="52" t="s">
        <v>41</v>
      </c>
      <c r="H62" s="52" t="s">
        <v>41</v>
      </c>
      <c r="I62" s="62"/>
    </row>
    <row r="63" spans="1:9" s="48" customFormat="1" ht="105.6">
      <c r="A63" s="62">
        <f t="shared" ca="1" si="1"/>
        <v>39</v>
      </c>
      <c r="B63" s="52" t="s">
        <v>263</v>
      </c>
      <c r="C63" s="52" t="s">
        <v>264</v>
      </c>
      <c r="D63" s="60" t="s">
        <v>265</v>
      </c>
      <c r="E63" s="54" t="s">
        <v>266</v>
      </c>
      <c r="F63" s="52" t="s">
        <v>41</v>
      </c>
      <c r="G63" s="52" t="s">
        <v>41</v>
      </c>
      <c r="H63" s="52" t="s">
        <v>41</v>
      </c>
      <c r="I63" s="62"/>
    </row>
    <row r="64" spans="1:9" s="48" customFormat="1" ht="79.2">
      <c r="A64" s="62">
        <f t="shared" ca="1" si="1"/>
        <v>40</v>
      </c>
      <c r="B64" s="52" t="s">
        <v>267</v>
      </c>
      <c r="C64" s="52" t="s">
        <v>268</v>
      </c>
      <c r="D64" s="60" t="s">
        <v>269</v>
      </c>
      <c r="E64" s="54" t="s">
        <v>270</v>
      </c>
      <c r="F64" s="52" t="s">
        <v>43</v>
      </c>
      <c r="G64" s="52" t="s">
        <v>43</v>
      </c>
      <c r="H64" s="52" t="s">
        <v>41</v>
      </c>
      <c r="I64" s="62"/>
    </row>
    <row r="65" spans="1:9" s="48" customFormat="1" ht="105.6">
      <c r="A65" s="62">
        <f t="shared" ca="1" si="1"/>
        <v>41</v>
      </c>
      <c r="B65" s="52" t="s">
        <v>271</v>
      </c>
      <c r="C65" s="52" t="s">
        <v>272</v>
      </c>
      <c r="D65" s="60" t="s">
        <v>273</v>
      </c>
      <c r="E65" s="54" t="s">
        <v>274</v>
      </c>
      <c r="F65" s="52" t="s">
        <v>41</v>
      </c>
      <c r="G65" s="52" t="s">
        <v>41</v>
      </c>
      <c r="H65" s="52" t="s">
        <v>41</v>
      </c>
      <c r="I65" s="62"/>
    </row>
    <row r="66" spans="1:9" s="48" customFormat="1" ht="118.8">
      <c r="A66" s="62">
        <f t="shared" ca="1" si="1"/>
        <v>42</v>
      </c>
      <c r="B66" s="52" t="s">
        <v>275</v>
      </c>
      <c r="C66" s="52" t="s">
        <v>276</v>
      </c>
      <c r="D66" s="54" t="s">
        <v>277</v>
      </c>
      <c r="E66" s="60" t="s">
        <v>278</v>
      </c>
      <c r="F66" s="52" t="s">
        <v>41</v>
      </c>
      <c r="G66" s="52" t="s">
        <v>41</v>
      </c>
      <c r="H66" s="52" t="s">
        <v>41</v>
      </c>
      <c r="I66" s="62"/>
    </row>
    <row r="67" spans="1:9" s="48" customFormat="1" ht="118.8">
      <c r="A67" s="62">
        <f t="shared" ca="1" si="1"/>
        <v>43</v>
      </c>
      <c r="B67" s="52" t="s">
        <v>279</v>
      </c>
      <c r="C67" s="52" t="s">
        <v>280</v>
      </c>
      <c r="D67" s="54" t="s">
        <v>281</v>
      </c>
      <c r="E67" s="60" t="s">
        <v>278</v>
      </c>
      <c r="F67" s="52" t="s">
        <v>43</v>
      </c>
      <c r="G67" s="52" t="s">
        <v>41</v>
      </c>
      <c r="H67" s="52" t="s">
        <v>41</v>
      </c>
      <c r="I67" s="62"/>
    </row>
    <row r="68" spans="1:9" s="48" customFormat="1" ht="13.8">
      <c r="A68" s="77"/>
      <c r="B68" s="293" t="s">
        <v>282</v>
      </c>
      <c r="C68" s="294"/>
      <c r="D68" s="295"/>
      <c r="E68" s="69"/>
      <c r="F68" s="66"/>
      <c r="G68" s="66"/>
      <c r="H68" s="66"/>
      <c r="I68" s="69"/>
    </row>
    <row r="69" spans="1:9" s="48" customFormat="1" ht="79.2">
      <c r="A69" s="62">
        <f t="shared" ca="1" si="1"/>
        <v>44</v>
      </c>
      <c r="B69" s="52" t="s">
        <v>283</v>
      </c>
      <c r="C69" s="52" t="s">
        <v>284</v>
      </c>
      <c r="D69" s="53" t="s">
        <v>285</v>
      </c>
      <c r="E69" s="54" t="s">
        <v>118</v>
      </c>
      <c r="F69" s="52" t="s">
        <v>41</v>
      </c>
      <c r="G69" s="52" t="s">
        <v>41</v>
      </c>
      <c r="H69" s="52" t="s">
        <v>41</v>
      </c>
      <c r="I69" s="62"/>
    </row>
    <row r="70" spans="1:9" s="48" customFormat="1" ht="92.4">
      <c r="A70" s="62">
        <f t="shared" ca="1" si="1"/>
        <v>45</v>
      </c>
      <c r="B70" s="52" t="s">
        <v>286</v>
      </c>
      <c r="C70" s="52" t="s">
        <v>287</v>
      </c>
      <c r="D70" s="60" t="s">
        <v>288</v>
      </c>
      <c r="E70" s="60" t="s">
        <v>122</v>
      </c>
      <c r="F70" s="52" t="s">
        <v>41</v>
      </c>
      <c r="G70" s="52" t="s">
        <v>41</v>
      </c>
      <c r="H70" s="52" t="s">
        <v>41</v>
      </c>
      <c r="I70" s="62"/>
    </row>
    <row r="71" spans="1:9" s="48" customFormat="1" ht="92.4">
      <c r="A71" s="62">
        <f t="shared" ca="1" si="1"/>
        <v>46</v>
      </c>
      <c r="B71" s="52" t="s">
        <v>289</v>
      </c>
      <c r="C71" s="52" t="s">
        <v>290</v>
      </c>
      <c r="D71" s="60" t="s">
        <v>291</v>
      </c>
      <c r="E71" s="60" t="s">
        <v>122</v>
      </c>
      <c r="F71" s="52" t="s">
        <v>41</v>
      </c>
      <c r="G71" s="52" t="s">
        <v>41</v>
      </c>
      <c r="H71" s="52" t="s">
        <v>41</v>
      </c>
      <c r="I71" s="62"/>
    </row>
    <row r="72" spans="1:9" s="48" customFormat="1" ht="13.8">
      <c r="A72" s="77"/>
      <c r="B72" s="293" t="s">
        <v>292</v>
      </c>
      <c r="C72" s="294"/>
      <c r="D72" s="295"/>
      <c r="E72" s="69"/>
      <c r="F72" s="66"/>
      <c r="G72" s="66"/>
      <c r="H72" s="66"/>
      <c r="I72" s="69"/>
    </row>
    <row r="73" spans="1:9" s="48" customFormat="1" ht="118.8">
      <c r="A73" s="62">
        <f t="shared" ca="1" si="1"/>
        <v>47</v>
      </c>
      <c r="B73" s="52" t="s">
        <v>293</v>
      </c>
      <c r="C73" s="52" t="s">
        <v>294</v>
      </c>
      <c r="D73" s="54" t="s">
        <v>295</v>
      </c>
      <c r="E73" s="54" t="s">
        <v>296</v>
      </c>
      <c r="F73" s="52" t="s">
        <v>41</v>
      </c>
      <c r="G73" s="52" t="s">
        <v>41</v>
      </c>
      <c r="H73" s="52" t="s">
        <v>41</v>
      </c>
      <c r="I73" s="62"/>
    </row>
    <row r="74" spans="1:9" s="48" customFormat="1" ht="158.4">
      <c r="A74" s="62">
        <f t="shared" ca="1" si="1"/>
        <v>48</v>
      </c>
      <c r="B74" s="52" t="s">
        <v>297</v>
      </c>
      <c r="C74" s="52" t="s">
        <v>294</v>
      </c>
      <c r="D74" s="54" t="s">
        <v>298</v>
      </c>
      <c r="E74" s="54" t="s">
        <v>299</v>
      </c>
      <c r="F74" s="52" t="s">
        <v>41</v>
      </c>
      <c r="G74" s="52" t="s">
        <v>41</v>
      </c>
      <c r="H74" s="52" t="s">
        <v>41</v>
      </c>
      <c r="I74" s="62"/>
    </row>
    <row r="75" spans="1:9" s="48" customFormat="1" ht="118.8">
      <c r="A75" s="62">
        <f t="shared" ca="1" si="1"/>
        <v>49</v>
      </c>
      <c r="B75" s="52" t="s">
        <v>300</v>
      </c>
      <c r="C75" s="52" t="s">
        <v>294</v>
      </c>
      <c r="D75" s="54" t="s">
        <v>301</v>
      </c>
      <c r="E75" s="54" t="s">
        <v>302</v>
      </c>
      <c r="F75" s="52" t="s">
        <v>41</v>
      </c>
      <c r="G75" s="52" t="s">
        <v>41</v>
      </c>
      <c r="H75" s="52" t="s">
        <v>41</v>
      </c>
      <c r="I75" s="62"/>
    </row>
    <row r="76" spans="1:9" s="48" customFormat="1" ht="14.25" customHeight="1">
      <c r="A76" s="77"/>
      <c r="B76" s="293" t="s">
        <v>303</v>
      </c>
      <c r="C76" s="294"/>
      <c r="D76" s="295"/>
      <c r="E76" s="69"/>
      <c r="F76" s="66"/>
      <c r="G76" s="66"/>
      <c r="H76" s="66"/>
      <c r="I76" s="69"/>
    </row>
    <row r="77" spans="1:9" s="48" customFormat="1" ht="198">
      <c r="A77" s="62">
        <f t="shared" ca="1" si="1"/>
        <v>50</v>
      </c>
      <c r="B77" s="52" t="s">
        <v>304</v>
      </c>
      <c r="C77" s="52" t="s">
        <v>305</v>
      </c>
      <c r="D77" s="54" t="s">
        <v>306</v>
      </c>
      <c r="E77" s="60" t="s">
        <v>307</v>
      </c>
      <c r="F77" s="52" t="s">
        <v>41</v>
      </c>
      <c r="G77" s="52" t="s">
        <v>41</v>
      </c>
      <c r="H77" s="52" t="s">
        <v>41</v>
      </c>
      <c r="I77" s="62"/>
    </row>
    <row r="78" spans="1:9" s="48" customFormat="1" ht="79.2">
      <c r="A78" s="62">
        <f t="shared" ca="1" si="1"/>
        <v>51</v>
      </c>
      <c r="B78" s="52" t="s">
        <v>308</v>
      </c>
      <c r="C78" s="52" t="s">
        <v>305</v>
      </c>
      <c r="D78" s="60" t="s">
        <v>309</v>
      </c>
      <c r="E78" s="60" t="s">
        <v>310</v>
      </c>
      <c r="F78" s="52" t="s">
        <v>41</v>
      </c>
      <c r="G78" s="52" t="s">
        <v>41</v>
      </c>
      <c r="H78" s="52" t="s">
        <v>41</v>
      </c>
      <c r="I78" s="62"/>
    </row>
    <row r="79" spans="1:9" s="48" customFormat="1" ht="14.25" customHeight="1">
      <c r="A79" s="77"/>
      <c r="B79" s="293" t="s">
        <v>311</v>
      </c>
      <c r="C79" s="294"/>
      <c r="D79" s="295"/>
      <c r="E79" s="69"/>
      <c r="F79" s="66"/>
      <c r="G79" s="66"/>
      <c r="H79" s="66"/>
      <c r="I79" s="69"/>
    </row>
    <row r="80" spans="1:9" s="48" customFormat="1" ht="92.4">
      <c r="A80" s="62">
        <f t="shared" ca="1" si="1"/>
        <v>52</v>
      </c>
      <c r="B80" s="52" t="s">
        <v>312</v>
      </c>
      <c r="C80" s="52" t="s">
        <v>313</v>
      </c>
      <c r="D80" s="53" t="s">
        <v>314</v>
      </c>
      <c r="E80" s="54" t="s">
        <v>118</v>
      </c>
      <c r="F80" s="52" t="s">
        <v>41</v>
      </c>
      <c r="G80" s="52" t="s">
        <v>41</v>
      </c>
      <c r="H80" s="52" t="s">
        <v>41</v>
      </c>
      <c r="I80" s="62"/>
    </row>
    <row r="81" spans="1:9" s="48" customFormat="1" ht="118.8">
      <c r="A81" s="62">
        <f t="shared" ca="1" si="1"/>
        <v>53</v>
      </c>
      <c r="B81" s="52" t="s">
        <v>315</v>
      </c>
      <c r="C81" s="52" t="s">
        <v>316</v>
      </c>
      <c r="D81" s="60" t="s">
        <v>317</v>
      </c>
      <c r="E81" s="54" t="s">
        <v>318</v>
      </c>
      <c r="F81" s="52" t="s">
        <v>41</v>
      </c>
      <c r="G81" s="52" t="s">
        <v>41</v>
      </c>
      <c r="H81" s="52" t="s">
        <v>41</v>
      </c>
      <c r="I81" s="62"/>
    </row>
    <row r="82" spans="1:9" s="48" customFormat="1" ht="79.2">
      <c r="A82" s="62">
        <f t="shared" ca="1" si="1"/>
        <v>54</v>
      </c>
      <c r="B82" s="52" t="s">
        <v>319</v>
      </c>
      <c r="C82" s="52" t="s">
        <v>320</v>
      </c>
      <c r="D82" s="60" t="s">
        <v>321</v>
      </c>
      <c r="E82" s="54" t="s">
        <v>322</v>
      </c>
      <c r="F82" s="52" t="s">
        <v>43</v>
      </c>
      <c r="G82" s="52" t="s">
        <v>41</v>
      </c>
      <c r="H82" s="52" t="s">
        <v>41</v>
      </c>
      <c r="I82" s="62"/>
    </row>
    <row r="83" spans="1:9" s="48" customFormat="1" ht="105.6">
      <c r="A83" s="62">
        <f t="shared" ca="1" si="1"/>
        <v>55</v>
      </c>
      <c r="B83" s="52" t="s">
        <v>323</v>
      </c>
      <c r="C83" s="52" t="s">
        <v>324</v>
      </c>
      <c r="D83" s="60" t="s">
        <v>325</v>
      </c>
      <c r="E83" s="54" t="s">
        <v>326</v>
      </c>
      <c r="F83" s="52" t="s">
        <v>41</v>
      </c>
      <c r="G83" s="52" t="s">
        <v>41</v>
      </c>
      <c r="H83" s="52" t="s">
        <v>41</v>
      </c>
      <c r="I83" s="62"/>
    </row>
    <row r="84" spans="1:9" s="48" customFormat="1" ht="105.6">
      <c r="A84" s="62">
        <f t="shared" ca="1" si="1"/>
        <v>56</v>
      </c>
      <c r="B84" s="52" t="s">
        <v>327</v>
      </c>
      <c r="C84" s="52" t="s">
        <v>328</v>
      </c>
      <c r="D84" s="60" t="s">
        <v>329</v>
      </c>
      <c r="E84" s="54" t="s">
        <v>326</v>
      </c>
      <c r="F84" s="52" t="s">
        <v>43</v>
      </c>
      <c r="G84" s="52" t="s">
        <v>41</v>
      </c>
      <c r="H84" s="52" t="s">
        <v>41</v>
      </c>
      <c r="I84" s="62"/>
    </row>
  </sheetData>
  <mergeCells count="21">
    <mergeCell ref="B29:D29"/>
    <mergeCell ref="B72:D72"/>
    <mergeCell ref="B76:D76"/>
    <mergeCell ref="B79:D79"/>
    <mergeCell ref="B35:D35"/>
    <mergeCell ref="B37:D37"/>
    <mergeCell ref="B47:D47"/>
    <mergeCell ref="B52:D52"/>
    <mergeCell ref="B56:D56"/>
    <mergeCell ref="B68:D68"/>
    <mergeCell ref="B18:D18"/>
    <mergeCell ref="B5:D5"/>
    <mergeCell ref="B6:D6"/>
    <mergeCell ref="B7:D7"/>
    <mergeCell ref="B8:D8"/>
    <mergeCell ref="A1:D1"/>
    <mergeCell ref="A2:D2"/>
    <mergeCell ref="C3:D3"/>
    <mergeCell ref="B4:D4"/>
    <mergeCell ref="F16:H16"/>
    <mergeCell ref="E2:E3"/>
  </mergeCells>
  <dataValidations count="4">
    <dataValidation type="list" allowBlank="1" showErrorMessage="1" sqref="F85:H142" xr:uid="{00000000-0002-0000-0A00-000000000000}">
      <formula1>#REF!</formula1>
      <formula2>0</formula2>
    </dataValidation>
    <dataValidation allowBlank="1" showInputMessage="1" showErrorMessage="1" sqref="F18:H18" xr:uid="{00000000-0002-0000-0A00-000001000000}"/>
    <dataValidation showDropDown="1" showErrorMessage="1" sqref="F16:H17" xr:uid="{00000000-0002-0000-0A00-000002000000}"/>
    <dataValidation type="list" allowBlank="1" sqref="F19:H84" xr:uid="{00000000-0002-0000-0A00-000003000000}">
      <formula1>$A$11:$A$15</formula1>
    </dataValidation>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84"/>
  <sheetViews>
    <sheetView showGridLines="0" topLeftCell="A13" zoomScaleNormal="100" workbookViewId="0">
      <selection activeCell="A20" sqref="A20"/>
    </sheetView>
  </sheetViews>
  <sheetFormatPr defaultColWidth="9.109375" defaultRowHeight="13.2"/>
  <cols>
    <col min="1" max="1" width="12.44140625" style="78" customWidth="1"/>
    <col min="2"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88"/>
      <c r="B1" s="288"/>
      <c r="C1" s="288"/>
      <c r="D1" s="288"/>
      <c r="E1" s="34"/>
      <c r="F1" s="34"/>
      <c r="G1" s="34"/>
      <c r="H1" s="34"/>
      <c r="I1" s="34"/>
      <c r="J1" s="34"/>
    </row>
    <row r="2" spans="1:24" s="1" customFormat="1" ht="31.5" customHeight="1">
      <c r="A2" s="289" t="s">
        <v>70</v>
      </c>
      <c r="B2" s="289"/>
      <c r="C2" s="289"/>
      <c r="D2" s="289"/>
      <c r="E2" s="284"/>
      <c r="F2" s="23"/>
      <c r="G2" s="23"/>
      <c r="H2" s="23"/>
      <c r="I2" s="23"/>
      <c r="J2" s="23"/>
    </row>
    <row r="3" spans="1:24" s="1" customFormat="1" ht="31.5" customHeight="1">
      <c r="A3" s="47"/>
      <c r="C3" s="331"/>
      <c r="D3" s="331"/>
      <c r="E3" s="284"/>
      <c r="F3" s="23"/>
      <c r="G3" s="23"/>
      <c r="H3" s="23"/>
      <c r="I3" s="23"/>
      <c r="J3" s="23"/>
    </row>
    <row r="4" spans="1:24" s="38" customFormat="1">
      <c r="A4" s="139" t="s">
        <v>67</v>
      </c>
      <c r="B4" s="286" t="s">
        <v>330</v>
      </c>
      <c r="C4" s="286"/>
      <c r="D4" s="286"/>
      <c r="E4" s="39"/>
      <c r="F4" s="39"/>
      <c r="G4" s="39"/>
      <c r="H4" s="40"/>
      <c r="I4" s="40"/>
      <c r="X4" s="38" t="s">
        <v>93</v>
      </c>
    </row>
    <row r="5" spans="1:24" s="38" customFormat="1" ht="144.75" customHeight="1">
      <c r="A5" s="139" t="s">
        <v>62</v>
      </c>
      <c r="B5" s="287" t="s">
        <v>94</v>
      </c>
      <c r="C5" s="286"/>
      <c r="D5" s="286"/>
      <c r="E5" s="39"/>
      <c r="F5" s="39"/>
      <c r="G5" s="39"/>
      <c r="H5" s="40"/>
      <c r="I5" s="40"/>
      <c r="X5" s="38" t="s">
        <v>95</v>
      </c>
    </row>
    <row r="6" spans="1:24" s="38" customFormat="1" ht="26.4">
      <c r="A6" s="139" t="s">
        <v>96</v>
      </c>
      <c r="B6" s="287" t="s">
        <v>97</v>
      </c>
      <c r="C6" s="286"/>
      <c r="D6" s="286"/>
      <c r="E6" s="39"/>
      <c r="F6" s="39"/>
      <c r="G6" s="39"/>
      <c r="H6" s="40"/>
      <c r="I6" s="40"/>
    </row>
    <row r="7" spans="1:24" s="38" customFormat="1">
      <c r="A7" s="139" t="s">
        <v>98</v>
      </c>
      <c r="B7" s="286" t="s">
        <v>99</v>
      </c>
      <c r="C7" s="286"/>
      <c r="D7" s="286"/>
      <c r="E7" s="39"/>
      <c r="F7" s="39"/>
      <c r="G7" s="39"/>
      <c r="H7" s="41"/>
      <c r="I7" s="40"/>
      <c r="X7" s="42"/>
    </row>
    <row r="8" spans="1:24" s="43" customFormat="1">
      <c r="A8" s="139" t="s">
        <v>100</v>
      </c>
      <c r="B8" s="290">
        <v>40850</v>
      </c>
      <c r="C8" s="290"/>
      <c r="D8" s="290"/>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56</v>
      </c>
      <c r="C10" s="74">
        <f>SUM(C11:C14)</f>
        <v>55</v>
      </c>
      <c r="D10" s="74">
        <f>SUM(D11:D14)</f>
        <v>56</v>
      </c>
    </row>
    <row r="11" spans="1:24" s="43" customFormat="1">
      <c r="A11" s="141" t="s">
        <v>41</v>
      </c>
      <c r="B11" s="75">
        <f>COUNTIF($F$18:$F$49636,"*Passed")</f>
        <v>46</v>
      </c>
      <c r="C11" s="75">
        <f>COUNTIF($G$18:$G$49636,"*Passed")</f>
        <v>52</v>
      </c>
      <c r="D11" s="75">
        <f>COUNTIF($H$18:$H$49636,"*Passed")</f>
        <v>55</v>
      </c>
    </row>
    <row r="12" spans="1:24" s="43" customFormat="1">
      <c r="A12" s="141" t="s">
        <v>43</v>
      </c>
      <c r="B12" s="75">
        <f>COUNTIF($F$18:$F$49356,"*Failed*")</f>
        <v>10</v>
      </c>
      <c r="C12" s="75">
        <f>COUNTIF($G$18:$G$49356,"*Failed*")</f>
        <v>3</v>
      </c>
      <c r="D12" s="75">
        <f>COUNTIF($H$18:$H$49356,"*Failed*")</f>
        <v>1</v>
      </c>
    </row>
    <row r="13" spans="1:24" s="43" customFormat="1">
      <c r="A13" s="141" t="s">
        <v>45</v>
      </c>
      <c r="B13" s="75">
        <f>COUNTIF($F$18:$F$49356,"*Not Run*")</f>
        <v>0</v>
      </c>
      <c r="C13" s="75">
        <f>COUNTIF($G$18:$G$49356,"*Not Run*")</f>
        <v>0</v>
      </c>
      <c r="D13" s="75">
        <f>COUNTIF($H$18:$H$49356,"*Not Run*")</f>
        <v>0</v>
      </c>
      <c r="E13" s="1"/>
      <c r="F13" s="1"/>
      <c r="G13" s="1"/>
      <c r="H13" s="1"/>
      <c r="I13" s="1"/>
    </row>
    <row r="14" spans="1:24" s="43" customFormat="1">
      <c r="A14" s="141" t="s">
        <v>103</v>
      </c>
      <c r="B14" s="75">
        <f>COUNTIF($F$18:$F$49356,"*NA*")</f>
        <v>0</v>
      </c>
      <c r="C14" s="75">
        <f>COUNTIF($G$18:$G$49356,"*NA*")</f>
        <v>0</v>
      </c>
      <c r="D14" s="75">
        <f>COUNTIF($H$18:$H$49356,"*NA*")</f>
        <v>0</v>
      </c>
      <c r="E14" s="64"/>
      <c r="F14" s="1"/>
      <c r="G14" s="1"/>
      <c r="H14" s="1"/>
      <c r="I14" s="1"/>
    </row>
    <row r="15" spans="1:24" s="43" customFormat="1" ht="39.6">
      <c r="A15" s="141" t="s">
        <v>104</v>
      </c>
      <c r="B15" s="75">
        <f>COUNTIF($F$18:$F$49356,"*Passed in previous build*")</f>
        <v>0</v>
      </c>
      <c r="C15" s="75">
        <f>COUNTIF($G$18:$G$49356,"*Passed in previous build*")</f>
        <v>1</v>
      </c>
      <c r="D15" s="75">
        <f>COUNTIF($H$18:$H$49356,"*Passed in previous build*")</f>
        <v>0</v>
      </c>
      <c r="E15" s="1"/>
      <c r="F15" s="1"/>
      <c r="G15" s="1"/>
      <c r="H15" s="1"/>
      <c r="I15" s="1"/>
    </row>
    <row r="16" spans="1:24" s="44" customFormat="1" ht="15" customHeight="1">
      <c r="A16" s="76"/>
      <c r="B16" s="50"/>
      <c r="C16" s="50"/>
      <c r="D16" s="51"/>
      <c r="E16" s="65"/>
      <c r="F16" s="332" t="s">
        <v>101</v>
      </c>
      <c r="G16" s="333"/>
      <c r="H16" s="334"/>
      <c r="I16" s="65"/>
    </row>
    <row r="17" spans="1:9" s="44" customFormat="1" ht="39.6">
      <c r="A17" s="142" t="s">
        <v>105</v>
      </c>
      <c r="B17" s="143" t="s">
        <v>106</v>
      </c>
      <c r="C17" s="143" t="s">
        <v>107</v>
      </c>
      <c r="D17" s="143" t="s">
        <v>108</v>
      </c>
      <c r="E17" s="144" t="s">
        <v>109</v>
      </c>
      <c r="F17" s="143" t="s">
        <v>110</v>
      </c>
      <c r="G17" s="143" t="s">
        <v>111</v>
      </c>
      <c r="H17" s="143" t="s">
        <v>112</v>
      </c>
      <c r="I17" s="143" t="s">
        <v>113</v>
      </c>
    </row>
    <row r="18" spans="1:9" s="44" customFormat="1" ht="15.75" customHeight="1">
      <c r="A18" s="67"/>
      <c r="B18" s="293" t="s">
        <v>114</v>
      </c>
      <c r="C18" s="294"/>
      <c r="D18" s="295"/>
      <c r="E18" s="67"/>
      <c r="F18" s="68"/>
      <c r="G18" s="68"/>
      <c r="H18" s="68"/>
      <c r="I18" s="67"/>
    </row>
    <row r="19" spans="1:9" s="45" customFormat="1" ht="66">
      <c r="A19" s="52"/>
      <c r="B19" s="52" t="s">
        <v>115</v>
      </c>
      <c r="C19" s="52" t="s">
        <v>116</v>
      </c>
      <c r="D19" s="53" t="s">
        <v>117</v>
      </c>
      <c r="E19" s="54" t="s">
        <v>118</v>
      </c>
      <c r="F19" s="52" t="s">
        <v>41</v>
      </c>
      <c r="G19" s="52" t="s">
        <v>41</v>
      </c>
      <c r="H19" s="52" t="s">
        <v>41</v>
      </c>
      <c r="I19" s="55"/>
    </row>
    <row r="20" spans="1:9" s="45" customFormat="1" ht="39.6">
      <c r="A20" s="58">
        <v>2</v>
      </c>
      <c r="B20" s="52" t="s">
        <v>119</v>
      </c>
      <c r="C20" s="52" t="s">
        <v>120</v>
      </c>
      <c r="D20" s="59" t="s">
        <v>121</v>
      </c>
      <c r="E20" s="54" t="s">
        <v>122</v>
      </c>
      <c r="F20" s="52" t="s">
        <v>41</v>
      </c>
      <c r="G20" s="52" t="s">
        <v>104</v>
      </c>
      <c r="H20" s="52" t="s">
        <v>41</v>
      </c>
      <c r="I20" s="55"/>
    </row>
    <row r="21" spans="1:9" s="45" customFormat="1" ht="52.8">
      <c r="A21" s="58">
        <v>3</v>
      </c>
      <c r="B21" s="52" t="s">
        <v>123</v>
      </c>
      <c r="C21" s="52" t="s">
        <v>124</v>
      </c>
      <c r="D21" s="60" t="s">
        <v>125</v>
      </c>
      <c r="E21" s="54" t="s">
        <v>122</v>
      </c>
      <c r="F21" s="52" t="s">
        <v>41</v>
      </c>
      <c r="G21" s="52" t="s">
        <v>41</v>
      </c>
      <c r="H21" s="52" t="s">
        <v>41</v>
      </c>
      <c r="I21" s="55"/>
    </row>
    <row r="22" spans="1:9" s="48" customFormat="1" ht="105.6">
      <c r="A22" s="58">
        <v>4</v>
      </c>
      <c r="B22" s="52" t="s">
        <v>126</v>
      </c>
      <c r="C22" s="52" t="s">
        <v>127</v>
      </c>
      <c r="D22" s="54" t="s">
        <v>128</v>
      </c>
      <c r="E22" s="54" t="s">
        <v>129</v>
      </c>
      <c r="F22" s="52" t="s">
        <v>41</v>
      </c>
      <c r="G22" s="52" t="s">
        <v>41</v>
      </c>
      <c r="H22" s="52" t="s">
        <v>41</v>
      </c>
      <c r="I22" s="61"/>
    </row>
    <row r="23" spans="1:9" s="48" customFormat="1" ht="118.8">
      <c r="A23" s="58"/>
      <c r="B23" s="52" t="s">
        <v>130</v>
      </c>
      <c r="C23" s="52" t="s">
        <v>131</v>
      </c>
      <c r="D23" s="54" t="s">
        <v>132</v>
      </c>
      <c r="E23" s="54" t="s">
        <v>133</v>
      </c>
      <c r="F23" s="52" t="s">
        <v>41</v>
      </c>
      <c r="G23" s="52" t="s">
        <v>41</v>
      </c>
      <c r="H23" s="52" t="s">
        <v>43</v>
      </c>
      <c r="I23" s="61" t="s">
        <v>331</v>
      </c>
    </row>
    <row r="24" spans="1:9" s="48" customFormat="1" ht="79.2">
      <c r="A24" s="58">
        <v>6</v>
      </c>
      <c r="B24" s="52" t="s">
        <v>134</v>
      </c>
      <c r="C24" s="52" t="s">
        <v>135</v>
      </c>
      <c r="D24" s="60" t="s">
        <v>136</v>
      </c>
      <c r="E24" s="54" t="s">
        <v>137</v>
      </c>
      <c r="F24" s="52" t="s">
        <v>41</v>
      </c>
      <c r="G24" s="52" t="s">
        <v>41</v>
      </c>
      <c r="H24" s="52" t="s">
        <v>41</v>
      </c>
      <c r="I24" s="61"/>
    </row>
    <row r="25" spans="1:9" s="48" customFormat="1" ht="145.19999999999999">
      <c r="A25" s="58">
        <v>7</v>
      </c>
      <c r="B25" s="52" t="s">
        <v>138</v>
      </c>
      <c r="C25" s="52" t="s">
        <v>139</v>
      </c>
      <c r="D25" s="54" t="s">
        <v>140</v>
      </c>
      <c r="E25" s="54" t="s">
        <v>141</v>
      </c>
      <c r="F25" s="52" t="s">
        <v>41</v>
      </c>
      <c r="G25" s="52" t="s">
        <v>41</v>
      </c>
      <c r="H25" s="52" t="s">
        <v>41</v>
      </c>
      <c r="I25" s="61"/>
    </row>
    <row r="26" spans="1:9" s="48" customFormat="1" ht="132">
      <c r="A26" s="58">
        <v>8</v>
      </c>
      <c r="B26" s="52" t="s">
        <v>142</v>
      </c>
      <c r="C26" s="52" t="s">
        <v>143</v>
      </c>
      <c r="D26" s="54" t="s">
        <v>144</v>
      </c>
      <c r="E26" s="54" t="s">
        <v>145</v>
      </c>
      <c r="F26" s="52" t="s">
        <v>41</v>
      </c>
      <c r="G26" s="52" t="s">
        <v>41</v>
      </c>
      <c r="H26" s="52" t="s">
        <v>41</v>
      </c>
      <c r="I26" s="61"/>
    </row>
    <row r="27" spans="1:9" s="48" customFormat="1" ht="79.2">
      <c r="A27" s="58">
        <v>9</v>
      </c>
      <c r="B27" s="52" t="s">
        <v>147</v>
      </c>
      <c r="C27" s="52" t="s">
        <v>148</v>
      </c>
      <c r="D27" s="54" t="s">
        <v>149</v>
      </c>
      <c r="E27" s="54" t="s">
        <v>122</v>
      </c>
      <c r="F27" s="52" t="s">
        <v>41</v>
      </c>
      <c r="G27" s="52" t="s">
        <v>41</v>
      </c>
      <c r="H27" s="52" t="s">
        <v>41</v>
      </c>
      <c r="I27" s="61"/>
    </row>
    <row r="28" spans="1:9" s="48" customFormat="1" ht="105.6">
      <c r="A28" s="58">
        <v>10</v>
      </c>
      <c r="B28" s="52" t="s">
        <v>150</v>
      </c>
      <c r="C28" s="52" t="s">
        <v>151</v>
      </c>
      <c r="D28" s="54" t="s">
        <v>152</v>
      </c>
      <c r="E28" s="54" t="s">
        <v>153</v>
      </c>
      <c r="F28" s="52" t="s">
        <v>41</v>
      </c>
      <c r="G28" s="52" t="s">
        <v>41</v>
      </c>
      <c r="H28" s="52" t="s">
        <v>41</v>
      </c>
      <c r="I28" s="61"/>
    </row>
    <row r="29" spans="1:9" s="48" customFormat="1" ht="13.8">
      <c r="A29" s="77"/>
      <c r="B29" s="293" t="s">
        <v>154</v>
      </c>
      <c r="C29" s="294"/>
      <c r="D29" s="295"/>
      <c r="E29" s="69"/>
      <c r="F29" s="66"/>
      <c r="G29" s="66"/>
      <c r="H29" s="66"/>
      <c r="I29" s="69"/>
    </row>
    <row r="30" spans="1:9" s="48" customFormat="1" ht="171.6">
      <c r="A30" s="62">
        <f t="shared" ref="A30:A34" ca="1" si="0">IF(OFFSET(A30,-1,0) ="",OFFSET(A30,-2,0)+1,OFFSET(A30,-1,0)+1 )</f>
        <v>11</v>
      </c>
      <c r="B30" s="52" t="s">
        <v>155</v>
      </c>
      <c r="C30" s="52" t="s">
        <v>156</v>
      </c>
      <c r="D30" s="53" t="s">
        <v>157</v>
      </c>
      <c r="E30" s="54" t="s">
        <v>118</v>
      </c>
      <c r="F30" s="52" t="s">
        <v>41</v>
      </c>
      <c r="G30" s="52" t="s">
        <v>41</v>
      </c>
      <c r="H30" s="52" t="s">
        <v>41</v>
      </c>
      <c r="I30" s="62"/>
    </row>
    <row r="31" spans="1:9" s="48" customFormat="1" ht="94.5" customHeight="1">
      <c r="A31" s="62">
        <f t="shared" ca="1" si="0"/>
        <v>12</v>
      </c>
      <c r="B31" s="52" t="s">
        <v>158</v>
      </c>
      <c r="C31" s="52" t="s">
        <v>159</v>
      </c>
      <c r="D31" s="59" t="s">
        <v>160</v>
      </c>
      <c r="E31" s="54" t="s">
        <v>161</v>
      </c>
      <c r="F31" s="52" t="s">
        <v>43</v>
      </c>
      <c r="G31" s="52" t="s">
        <v>41</v>
      </c>
      <c r="H31" s="52" t="s">
        <v>41</v>
      </c>
      <c r="I31" s="62"/>
    </row>
    <row r="32" spans="1:9" s="48" customFormat="1" ht="79.2">
      <c r="A32" s="62">
        <f t="shared" ca="1" si="0"/>
        <v>13</v>
      </c>
      <c r="B32" s="52" t="s">
        <v>162</v>
      </c>
      <c r="C32" s="52" t="s">
        <v>163</v>
      </c>
      <c r="D32" s="53" t="s">
        <v>164</v>
      </c>
      <c r="E32" s="54" t="s">
        <v>122</v>
      </c>
      <c r="F32" s="52" t="s">
        <v>41</v>
      </c>
      <c r="G32" s="52" t="s">
        <v>41</v>
      </c>
      <c r="H32" s="52" t="s">
        <v>41</v>
      </c>
      <c r="I32" s="62"/>
    </row>
    <row r="33" spans="1:9" s="48" customFormat="1" ht="145.19999999999999">
      <c r="A33" s="62">
        <f t="shared" ca="1" si="0"/>
        <v>14</v>
      </c>
      <c r="B33" s="52" t="s">
        <v>165</v>
      </c>
      <c r="C33" s="52" t="s">
        <v>166</v>
      </c>
      <c r="D33" s="60" t="s">
        <v>167</v>
      </c>
      <c r="E33" s="54" t="s">
        <v>168</v>
      </c>
      <c r="F33" s="52" t="s">
        <v>41</v>
      </c>
      <c r="G33" s="52" t="s">
        <v>41</v>
      </c>
      <c r="H33" s="52" t="s">
        <v>41</v>
      </c>
      <c r="I33" s="62"/>
    </row>
    <row r="34" spans="1:9" s="48" customFormat="1" ht="171.6">
      <c r="A34" s="62">
        <f t="shared" ca="1" si="0"/>
        <v>15</v>
      </c>
      <c r="B34" s="52" t="s">
        <v>169</v>
      </c>
      <c r="C34" s="52" t="s">
        <v>170</v>
      </c>
      <c r="D34" s="54" t="s">
        <v>171</v>
      </c>
      <c r="E34" s="54" t="s">
        <v>172</v>
      </c>
      <c r="F34" s="52" t="s">
        <v>41</v>
      </c>
      <c r="G34" s="52" t="s">
        <v>41</v>
      </c>
      <c r="H34" s="52" t="s">
        <v>41</v>
      </c>
      <c r="I34" s="62"/>
    </row>
    <row r="35" spans="1:9" s="48" customFormat="1" ht="13.8">
      <c r="A35" s="77"/>
      <c r="B35" s="293" t="s">
        <v>173</v>
      </c>
      <c r="C35" s="294"/>
      <c r="D35" s="295"/>
      <c r="E35" s="69"/>
      <c r="F35" s="66"/>
      <c r="G35" s="66"/>
      <c r="H35" s="66"/>
      <c r="I35" s="69"/>
    </row>
    <row r="36" spans="1:9" s="48" customFormat="1" ht="92.4">
      <c r="A36" s="62">
        <f t="shared" ref="A36:A84" ca="1" si="1">IF(OFFSET(A36,-1,0) ="",OFFSET(A36,-2,0)+1,OFFSET(A36,-1,0)+1 )</f>
        <v>16</v>
      </c>
      <c r="B36" s="52" t="s">
        <v>174</v>
      </c>
      <c r="C36" s="52" t="s">
        <v>175</v>
      </c>
      <c r="D36" s="53" t="s">
        <v>176</v>
      </c>
      <c r="E36" s="54" t="s">
        <v>118</v>
      </c>
      <c r="F36" s="52" t="s">
        <v>41</v>
      </c>
      <c r="G36" s="52" t="s">
        <v>41</v>
      </c>
      <c r="H36" s="52" t="s">
        <v>41</v>
      </c>
      <c r="I36" s="62"/>
    </row>
    <row r="37" spans="1:9" s="48" customFormat="1" ht="13.8">
      <c r="A37" s="77"/>
      <c r="B37" s="293" t="s">
        <v>177</v>
      </c>
      <c r="C37" s="294"/>
      <c r="D37" s="295"/>
      <c r="E37" s="69"/>
      <c r="F37" s="66"/>
      <c r="G37" s="66"/>
      <c r="H37" s="66"/>
      <c r="I37" s="69"/>
    </row>
    <row r="38" spans="1:9" s="49" customFormat="1" ht="66">
      <c r="A38" s="63">
        <f t="shared" ca="1" si="1"/>
        <v>17</v>
      </c>
      <c r="B38" s="52" t="s">
        <v>178</v>
      </c>
      <c r="C38" s="52" t="s">
        <v>179</v>
      </c>
      <c r="D38" s="53" t="s">
        <v>180</v>
      </c>
      <c r="E38" s="54" t="s">
        <v>118</v>
      </c>
      <c r="F38" s="52" t="s">
        <v>41</v>
      </c>
      <c r="G38" s="52" t="s">
        <v>41</v>
      </c>
      <c r="H38" s="52" t="s">
        <v>41</v>
      </c>
      <c r="I38" s="63"/>
    </row>
    <row r="39" spans="1:9" s="48" customFormat="1" ht="105.6">
      <c r="A39" s="62">
        <f t="shared" ca="1" si="1"/>
        <v>18</v>
      </c>
      <c r="B39" s="52" t="s">
        <v>181</v>
      </c>
      <c r="C39" s="52" t="s">
        <v>182</v>
      </c>
      <c r="D39" s="54" t="s">
        <v>183</v>
      </c>
      <c r="E39" s="54" t="s">
        <v>184</v>
      </c>
      <c r="F39" s="52" t="s">
        <v>41</v>
      </c>
      <c r="G39" s="52" t="s">
        <v>41</v>
      </c>
      <c r="H39" s="52" t="s">
        <v>41</v>
      </c>
      <c r="I39" s="62"/>
    </row>
    <row r="40" spans="1:9" s="48" customFormat="1" ht="79.2">
      <c r="A40" s="62">
        <f t="shared" ca="1" si="1"/>
        <v>19</v>
      </c>
      <c r="B40" s="52" t="s">
        <v>185</v>
      </c>
      <c r="C40" s="52" t="s">
        <v>186</v>
      </c>
      <c r="D40" s="54" t="s">
        <v>187</v>
      </c>
      <c r="E40" s="54" t="s">
        <v>188</v>
      </c>
      <c r="F40" s="52" t="s">
        <v>41</v>
      </c>
      <c r="G40" s="52" t="s">
        <v>41</v>
      </c>
      <c r="H40" s="52" t="s">
        <v>41</v>
      </c>
      <c r="I40" s="62"/>
    </row>
    <row r="41" spans="1:9" s="48" customFormat="1" ht="79.2">
      <c r="A41" s="62">
        <f t="shared" ca="1" si="1"/>
        <v>20</v>
      </c>
      <c r="B41" s="52" t="s">
        <v>189</v>
      </c>
      <c r="C41" s="52" t="s">
        <v>190</v>
      </c>
      <c r="D41" s="54" t="s">
        <v>191</v>
      </c>
      <c r="E41" s="60" t="s">
        <v>192</v>
      </c>
      <c r="F41" s="52" t="s">
        <v>41</v>
      </c>
      <c r="G41" s="52" t="s">
        <v>41</v>
      </c>
      <c r="H41" s="52" t="s">
        <v>41</v>
      </c>
      <c r="I41" s="62"/>
    </row>
    <row r="42" spans="1:9" s="48" customFormat="1" ht="184.8">
      <c r="A42" s="62">
        <f t="shared" ca="1" si="1"/>
        <v>21</v>
      </c>
      <c r="B42" s="52" t="s">
        <v>193</v>
      </c>
      <c r="C42" s="52" t="s">
        <v>194</v>
      </c>
      <c r="D42" s="54" t="s">
        <v>195</v>
      </c>
      <c r="E42" s="54" t="s">
        <v>196</v>
      </c>
      <c r="F42" s="52" t="s">
        <v>43</v>
      </c>
      <c r="G42" s="52" t="s">
        <v>41</v>
      </c>
      <c r="H42" s="52" t="s">
        <v>41</v>
      </c>
      <c r="I42" s="62"/>
    </row>
    <row r="43" spans="1:9" s="48" customFormat="1" ht="198">
      <c r="A43" s="62">
        <f t="shared" ca="1" si="1"/>
        <v>22</v>
      </c>
      <c r="B43" s="52" t="s">
        <v>197</v>
      </c>
      <c r="C43" s="52" t="s">
        <v>198</v>
      </c>
      <c r="D43" s="54" t="s">
        <v>199</v>
      </c>
      <c r="E43" s="54" t="s">
        <v>200</v>
      </c>
      <c r="F43" s="52" t="s">
        <v>43</v>
      </c>
      <c r="G43" s="52" t="s">
        <v>41</v>
      </c>
      <c r="H43" s="52" t="s">
        <v>41</v>
      </c>
      <c r="I43" s="62"/>
    </row>
    <row r="44" spans="1:9" s="48" customFormat="1" ht="184.8">
      <c r="A44" s="62">
        <f t="shared" ca="1" si="1"/>
        <v>23</v>
      </c>
      <c r="B44" s="52" t="s">
        <v>201</v>
      </c>
      <c r="C44" s="52" t="s">
        <v>202</v>
      </c>
      <c r="D44" s="54" t="s">
        <v>203</v>
      </c>
      <c r="E44" s="54" t="s">
        <v>204</v>
      </c>
      <c r="F44" s="52" t="s">
        <v>41</v>
      </c>
      <c r="G44" s="52" t="s">
        <v>41</v>
      </c>
      <c r="H44" s="52" t="s">
        <v>41</v>
      </c>
      <c r="I44" s="62"/>
    </row>
    <row r="45" spans="1:9" s="48" customFormat="1" ht="118.8">
      <c r="A45" s="62">
        <f ca="1">IF(OFFSET(A45,-1,0) ="",OFFSET(A45,-2,0)+1,OFFSET(A45,-1,0)+1 )</f>
        <v>24</v>
      </c>
      <c r="B45" s="52" t="s">
        <v>205</v>
      </c>
      <c r="C45" s="52" t="s">
        <v>206</v>
      </c>
      <c r="D45" s="54" t="s">
        <v>207</v>
      </c>
      <c r="E45" s="54" t="s">
        <v>208</v>
      </c>
      <c r="F45" s="52" t="s">
        <v>43</v>
      </c>
      <c r="G45" s="52" t="s">
        <v>41</v>
      </c>
      <c r="H45" s="52" t="s">
        <v>41</v>
      </c>
      <c r="I45" s="62"/>
    </row>
    <row r="46" spans="1:9" s="48" customFormat="1" ht="79.2">
      <c r="A46" s="62">
        <f t="shared" ca="1" si="1"/>
        <v>25</v>
      </c>
      <c r="B46" s="52" t="s">
        <v>209</v>
      </c>
      <c r="C46" s="52" t="s">
        <v>210</v>
      </c>
      <c r="D46" s="60" t="s">
        <v>211</v>
      </c>
      <c r="E46" s="54" t="s">
        <v>212</v>
      </c>
      <c r="F46" s="52" t="s">
        <v>41</v>
      </c>
      <c r="G46" s="52" t="s">
        <v>41</v>
      </c>
      <c r="H46" s="52" t="s">
        <v>41</v>
      </c>
      <c r="I46" s="62"/>
    </row>
    <row r="47" spans="1:9" s="48" customFormat="1" ht="13.8">
      <c r="A47" s="77"/>
      <c r="B47" s="293" t="s">
        <v>213</v>
      </c>
      <c r="C47" s="294"/>
      <c r="D47" s="295"/>
      <c r="E47" s="69"/>
      <c r="F47" s="66"/>
      <c r="G47" s="66"/>
      <c r="H47" s="66"/>
      <c r="I47" s="69"/>
    </row>
    <row r="48" spans="1:9" s="48" customFormat="1" ht="92.4">
      <c r="A48" s="62">
        <f t="shared" ca="1" si="1"/>
        <v>26</v>
      </c>
      <c r="B48" s="52" t="s">
        <v>214</v>
      </c>
      <c r="C48" s="52" t="s">
        <v>215</v>
      </c>
      <c r="D48" s="53" t="s">
        <v>216</v>
      </c>
      <c r="E48" s="54" t="s">
        <v>118</v>
      </c>
      <c r="F48" s="52" t="s">
        <v>41</v>
      </c>
      <c r="G48" s="52" t="s">
        <v>41</v>
      </c>
      <c r="H48" s="52" t="s">
        <v>41</v>
      </c>
      <c r="I48" s="62"/>
    </row>
    <row r="49" spans="1:9" s="48" customFormat="1" ht="171.6">
      <c r="A49" s="62">
        <f t="shared" ca="1" si="1"/>
        <v>27</v>
      </c>
      <c r="B49" s="52" t="s">
        <v>217</v>
      </c>
      <c r="C49" s="52" t="s">
        <v>218</v>
      </c>
      <c r="D49" s="54" t="s">
        <v>219</v>
      </c>
      <c r="E49" s="54" t="s">
        <v>220</v>
      </c>
      <c r="F49" s="52" t="s">
        <v>41</v>
      </c>
      <c r="G49" s="52" t="s">
        <v>41</v>
      </c>
      <c r="H49" s="52" t="s">
        <v>41</v>
      </c>
      <c r="I49" s="62"/>
    </row>
    <row r="50" spans="1:9" s="48" customFormat="1" ht="171.6">
      <c r="A50" s="62">
        <f t="shared" ca="1" si="1"/>
        <v>28</v>
      </c>
      <c r="B50" s="52" t="s">
        <v>221</v>
      </c>
      <c r="C50" s="52" t="s">
        <v>222</v>
      </c>
      <c r="D50" s="54" t="s">
        <v>199</v>
      </c>
      <c r="E50" s="54" t="s">
        <v>223</v>
      </c>
      <c r="F50" s="52" t="s">
        <v>41</v>
      </c>
      <c r="G50" s="52" t="s">
        <v>41</v>
      </c>
      <c r="H50" s="52" t="s">
        <v>41</v>
      </c>
      <c r="I50" s="62"/>
    </row>
    <row r="51" spans="1:9" s="48" customFormat="1" ht="105.6">
      <c r="A51" s="62">
        <f t="shared" ca="1" si="1"/>
        <v>29</v>
      </c>
      <c r="B51" s="52" t="s">
        <v>224</v>
      </c>
      <c r="C51" s="52" t="s">
        <v>225</v>
      </c>
      <c r="D51" s="54" t="s">
        <v>226</v>
      </c>
      <c r="E51" s="54" t="s">
        <v>227</v>
      </c>
      <c r="F51" s="52" t="s">
        <v>41</v>
      </c>
      <c r="G51" s="52" t="s">
        <v>41</v>
      </c>
      <c r="H51" s="52" t="s">
        <v>41</v>
      </c>
      <c r="I51" s="62"/>
    </row>
    <row r="52" spans="1:9" s="48" customFormat="1" ht="13.8">
      <c r="A52" s="77"/>
      <c r="B52" s="293" t="s">
        <v>228</v>
      </c>
      <c r="C52" s="294"/>
      <c r="D52" s="295"/>
      <c r="E52" s="69"/>
      <c r="F52" s="66"/>
      <c r="G52" s="66"/>
      <c r="H52" s="66"/>
      <c r="I52" s="69"/>
    </row>
    <row r="53" spans="1:9" s="48" customFormat="1" ht="66">
      <c r="A53" s="62">
        <f t="shared" ca="1" si="1"/>
        <v>30</v>
      </c>
      <c r="B53" s="52" t="s">
        <v>229</v>
      </c>
      <c r="C53" s="52" t="s">
        <v>230</v>
      </c>
      <c r="D53" s="53" t="s">
        <v>231</v>
      </c>
      <c r="E53" s="54" t="s">
        <v>118</v>
      </c>
      <c r="F53" s="52" t="s">
        <v>41</v>
      </c>
      <c r="G53" s="52" t="s">
        <v>41</v>
      </c>
      <c r="H53" s="52" t="s">
        <v>41</v>
      </c>
      <c r="I53" s="62"/>
    </row>
    <row r="54" spans="1:9" s="48" customFormat="1" ht="105.6">
      <c r="A54" s="62">
        <f t="shared" ca="1" si="1"/>
        <v>31</v>
      </c>
      <c r="B54" s="52" t="s">
        <v>232</v>
      </c>
      <c r="C54" s="52" t="s">
        <v>233</v>
      </c>
      <c r="D54" s="54" t="s">
        <v>234</v>
      </c>
      <c r="E54" s="60" t="s">
        <v>235</v>
      </c>
      <c r="F54" s="52" t="s">
        <v>41</v>
      </c>
      <c r="G54" s="52" t="s">
        <v>41</v>
      </c>
      <c r="H54" s="52" t="s">
        <v>41</v>
      </c>
      <c r="I54" s="62"/>
    </row>
    <row r="55" spans="1:9" s="48" customFormat="1" ht="79.2">
      <c r="A55" s="62">
        <f t="shared" ca="1" si="1"/>
        <v>32</v>
      </c>
      <c r="B55" s="52" t="s">
        <v>236</v>
      </c>
      <c r="C55" s="52" t="s">
        <v>237</v>
      </c>
      <c r="D55" s="60" t="s">
        <v>238</v>
      </c>
      <c r="E55" s="54" t="s">
        <v>239</v>
      </c>
      <c r="F55" s="52" t="s">
        <v>41</v>
      </c>
      <c r="G55" s="52" t="s">
        <v>41</v>
      </c>
      <c r="H55" s="52" t="s">
        <v>41</v>
      </c>
      <c r="I55" s="62"/>
    </row>
    <row r="56" spans="1:9" s="48" customFormat="1" ht="13.8">
      <c r="A56" s="77"/>
      <c r="B56" s="293" t="s">
        <v>240</v>
      </c>
      <c r="C56" s="294"/>
      <c r="D56" s="295"/>
      <c r="E56" s="69"/>
      <c r="F56" s="66"/>
      <c r="G56" s="66"/>
      <c r="H56" s="66"/>
      <c r="I56" s="69"/>
    </row>
    <row r="57" spans="1:9" s="48" customFormat="1" ht="66">
      <c r="A57" s="62">
        <f t="shared" ca="1" si="1"/>
        <v>33</v>
      </c>
      <c r="B57" s="52" t="s">
        <v>241</v>
      </c>
      <c r="C57" s="52" t="s">
        <v>242</v>
      </c>
      <c r="D57" s="53" t="s">
        <v>243</v>
      </c>
      <c r="E57" s="54" t="s">
        <v>118</v>
      </c>
      <c r="F57" s="52" t="s">
        <v>41</v>
      </c>
      <c r="G57" s="52" t="s">
        <v>41</v>
      </c>
      <c r="H57" s="52" t="s">
        <v>41</v>
      </c>
      <c r="I57" s="62"/>
    </row>
    <row r="58" spans="1:9" s="48" customFormat="1" ht="118.8">
      <c r="A58" s="62">
        <f t="shared" ca="1" si="1"/>
        <v>34</v>
      </c>
      <c r="B58" s="52" t="s">
        <v>244</v>
      </c>
      <c r="C58" s="52" t="s">
        <v>245</v>
      </c>
      <c r="D58" s="54" t="s">
        <v>246</v>
      </c>
      <c r="E58" s="60" t="s">
        <v>247</v>
      </c>
      <c r="F58" s="52" t="s">
        <v>43</v>
      </c>
      <c r="G58" s="52" t="s">
        <v>43</v>
      </c>
      <c r="H58" s="52" t="s">
        <v>41</v>
      </c>
      <c r="I58" s="62"/>
    </row>
    <row r="59" spans="1:9" s="48" customFormat="1" ht="158.4">
      <c r="A59" s="62">
        <f t="shared" ca="1" si="1"/>
        <v>35</v>
      </c>
      <c r="B59" s="52" t="s">
        <v>248</v>
      </c>
      <c r="C59" s="52" t="s">
        <v>249</v>
      </c>
      <c r="D59" s="54" t="s">
        <v>250</v>
      </c>
      <c r="E59" s="60" t="s">
        <v>122</v>
      </c>
      <c r="F59" s="52" t="s">
        <v>43</v>
      </c>
      <c r="G59" s="52" t="s">
        <v>43</v>
      </c>
      <c r="H59" s="52" t="s">
        <v>41</v>
      </c>
      <c r="I59" s="62"/>
    </row>
    <row r="60" spans="1:9" s="48" customFormat="1" ht="118.8">
      <c r="A60" s="62">
        <f t="shared" ca="1" si="1"/>
        <v>36</v>
      </c>
      <c r="B60" s="52" t="s">
        <v>251</v>
      </c>
      <c r="C60" s="52" t="s">
        <v>252</v>
      </c>
      <c r="D60" s="54" t="s">
        <v>253</v>
      </c>
      <c r="E60" s="60" t="s">
        <v>254</v>
      </c>
      <c r="F60" s="52" t="s">
        <v>41</v>
      </c>
      <c r="G60" s="52" t="s">
        <v>41</v>
      </c>
      <c r="H60" s="52" t="s">
        <v>41</v>
      </c>
      <c r="I60" s="62"/>
    </row>
    <row r="61" spans="1:9" s="48" customFormat="1" ht="105.6">
      <c r="A61" s="62">
        <f t="shared" ca="1" si="1"/>
        <v>37</v>
      </c>
      <c r="B61" s="52" t="s">
        <v>255</v>
      </c>
      <c r="C61" s="52" t="s">
        <v>256</v>
      </c>
      <c r="D61" s="54" t="s">
        <v>257</v>
      </c>
      <c r="E61" s="54" t="s">
        <v>258</v>
      </c>
      <c r="F61" s="52" t="s">
        <v>41</v>
      </c>
      <c r="G61" s="52" t="s">
        <v>41</v>
      </c>
      <c r="H61" s="52" t="s">
        <v>41</v>
      </c>
      <c r="I61" s="62"/>
    </row>
    <row r="62" spans="1:9" s="48" customFormat="1" ht="105.6">
      <c r="A62" s="62">
        <f t="shared" ca="1" si="1"/>
        <v>38</v>
      </c>
      <c r="B62" s="52" t="s">
        <v>259</v>
      </c>
      <c r="C62" s="52" t="s">
        <v>260</v>
      </c>
      <c r="D62" s="54" t="s">
        <v>261</v>
      </c>
      <c r="E62" s="54" t="s">
        <v>262</v>
      </c>
      <c r="F62" s="52" t="s">
        <v>41</v>
      </c>
      <c r="G62" s="52" t="s">
        <v>41</v>
      </c>
      <c r="H62" s="52" t="s">
        <v>41</v>
      </c>
      <c r="I62" s="62"/>
    </row>
    <row r="63" spans="1:9" s="48" customFormat="1" ht="105.6">
      <c r="A63" s="62">
        <f t="shared" ca="1" si="1"/>
        <v>39</v>
      </c>
      <c r="B63" s="52" t="s">
        <v>263</v>
      </c>
      <c r="C63" s="52" t="s">
        <v>264</v>
      </c>
      <c r="D63" s="60" t="s">
        <v>265</v>
      </c>
      <c r="E63" s="54" t="s">
        <v>266</v>
      </c>
      <c r="F63" s="52" t="s">
        <v>41</v>
      </c>
      <c r="G63" s="52" t="s">
        <v>41</v>
      </c>
      <c r="H63" s="52" t="s">
        <v>41</v>
      </c>
      <c r="I63" s="62"/>
    </row>
    <row r="64" spans="1:9" s="48" customFormat="1" ht="79.2">
      <c r="A64" s="62">
        <f t="shared" ca="1" si="1"/>
        <v>40</v>
      </c>
      <c r="B64" s="52" t="s">
        <v>267</v>
      </c>
      <c r="C64" s="52" t="s">
        <v>268</v>
      </c>
      <c r="D64" s="60" t="s">
        <v>269</v>
      </c>
      <c r="E64" s="54" t="s">
        <v>270</v>
      </c>
      <c r="F64" s="52" t="s">
        <v>43</v>
      </c>
      <c r="G64" s="52" t="s">
        <v>43</v>
      </c>
      <c r="H64" s="52" t="s">
        <v>41</v>
      </c>
      <c r="I64" s="62"/>
    </row>
    <row r="65" spans="1:9" s="48" customFormat="1" ht="105.6">
      <c r="A65" s="62">
        <f t="shared" ca="1" si="1"/>
        <v>41</v>
      </c>
      <c r="B65" s="52" t="s">
        <v>271</v>
      </c>
      <c r="C65" s="52" t="s">
        <v>272</v>
      </c>
      <c r="D65" s="60" t="s">
        <v>273</v>
      </c>
      <c r="E65" s="54" t="s">
        <v>274</v>
      </c>
      <c r="F65" s="52" t="s">
        <v>41</v>
      </c>
      <c r="G65" s="52" t="s">
        <v>41</v>
      </c>
      <c r="H65" s="52" t="s">
        <v>41</v>
      </c>
      <c r="I65" s="62"/>
    </row>
    <row r="66" spans="1:9" s="48" customFormat="1" ht="118.8">
      <c r="A66" s="62">
        <f t="shared" ca="1" si="1"/>
        <v>42</v>
      </c>
      <c r="B66" s="52" t="s">
        <v>275</v>
      </c>
      <c r="C66" s="52" t="s">
        <v>276</v>
      </c>
      <c r="D66" s="54" t="s">
        <v>277</v>
      </c>
      <c r="E66" s="60" t="s">
        <v>278</v>
      </c>
      <c r="F66" s="52" t="s">
        <v>41</v>
      </c>
      <c r="G66" s="52" t="s">
        <v>41</v>
      </c>
      <c r="H66" s="52" t="s">
        <v>41</v>
      </c>
      <c r="I66" s="62"/>
    </row>
    <row r="67" spans="1:9" s="48" customFormat="1" ht="118.8">
      <c r="A67" s="62">
        <f t="shared" ca="1" si="1"/>
        <v>43</v>
      </c>
      <c r="B67" s="52" t="s">
        <v>279</v>
      </c>
      <c r="C67" s="52" t="s">
        <v>280</v>
      </c>
      <c r="D67" s="54" t="s">
        <v>281</v>
      </c>
      <c r="E67" s="60" t="s">
        <v>278</v>
      </c>
      <c r="F67" s="52" t="s">
        <v>43</v>
      </c>
      <c r="G67" s="52" t="s">
        <v>41</v>
      </c>
      <c r="H67" s="52" t="s">
        <v>41</v>
      </c>
      <c r="I67" s="62"/>
    </row>
    <row r="68" spans="1:9" s="48" customFormat="1" ht="13.8">
      <c r="A68" s="77"/>
      <c r="B68" s="293" t="s">
        <v>282</v>
      </c>
      <c r="C68" s="294"/>
      <c r="D68" s="295"/>
      <c r="E68" s="69"/>
      <c r="F68" s="66"/>
      <c r="G68" s="66"/>
      <c r="H68" s="66"/>
      <c r="I68" s="69"/>
    </row>
    <row r="69" spans="1:9" s="48" customFormat="1" ht="79.2">
      <c r="A69" s="62">
        <f t="shared" ca="1" si="1"/>
        <v>44</v>
      </c>
      <c r="B69" s="52" t="s">
        <v>283</v>
      </c>
      <c r="C69" s="52" t="s">
        <v>284</v>
      </c>
      <c r="D69" s="53" t="s">
        <v>285</v>
      </c>
      <c r="E69" s="54" t="s">
        <v>118</v>
      </c>
      <c r="F69" s="52" t="s">
        <v>41</v>
      </c>
      <c r="G69" s="52" t="s">
        <v>41</v>
      </c>
      <c r="H69" s="52" t="s">
        <v>41</v>
      </c>
      <c r="I69" s="62"/>
    </row>
    <row r="70" spans="1:9" s="48" customFormat="1" ht="92.4">
      <c r="A70" s="62">
        <f t="shared" ca="1" si="1"/>
        <v>45</v>
      </c>
      <c r="B70" s="52" t="s">
        <v>286</v>
      </c>
      <c r="C70" s="52" t="s">
        <v>287</v>
      </c>
      <c r="D70" s="60" t="s">
        <v>288</v>
      </c>
      <c r="E70" s="60" t="s">
        <v>122</v>
      </c>
      <c r="F70" s="52" t="s">
        <v>41</v>
      </c>
      <c r="G70" s="52" t="s">
        <v>41</v>
      </c>
      <c r="H70" s="52" t="s">
        <v>41</v>
      </c>
      <c r="I70" s="62"/>
    </row>
    <row r="71" spans="1:9" s="48" customFormat="1" ht="92.4">
      <c r="A71" s="62">
        <f t="shared" ca="1" si="1"/>
        <v>46</v>
      </c>
      <c r="B71" s="52" t="s">
        <v>289</v>
      </c>
      <c r="C71" s="52" t="s">
        <v>290</v>
      </c>
      <c r="D71" s="60" t="s">
        <v>291</v>
      </c>
      <c r="E71" s="60" t="s">
        <v>122</v>
      </c>
      <c r="F71" s="52" t="s">
        <v>41</v>
      </c>
      <c r="G71" s="52" t="s">
        <v>41</v>
      </c>
      <c r="H71" s="52" t="s">
        <v>41</v>
      </c>
      <c r="I71" s="62"/>
    </row>
    <row r="72" spans="1:9" s="48" customFormat="1" ht="13.8">
      <c r="A72" s="77"/>
      <c r="B72" s="293" t="s">
        <v>292</v>
      </c>
      <c r="C72" s="294"/>
      <c r="D72" s="295"/>
      <c r="E72" s="69"/>
      <c r="F72" s="66"/>
      <c r="G72" s="66"/>
      <c r="H72" s="66"/>
      <c r="I72" s="69"/>
    </row>
    <row r="73" spans="1:9" s="48" customFormat="1" ht="118.8">
      <c r="A73" s="62">
        <f t="shared" ca="1" si="1"/>
        <v>47</v>
      </c>
      <c r="B73" s="52" t="s">
        <v>293</v>
      </c>
      <c r="C73" s="52" t="s">
        <v>294</v>
      </c>
      <c r="D73" s="54" t="s">
        <v>295</v>
      </c>
      <c r="E73" s="54" t="s">
        <v>296</v>
      </c>
      <c r="F73" s="52" t="s">
        <v>41</v>
      </c>
      <c r="G73" s="52" t="s">
        <v>41</v>
      </c>
      <c r="H73" s="52" t="s">
        <v>41</v>
      </c>
      <c r="I73" s="62"/>
    </row>
    <row r="74" spans="1:9" s="48" customFormat="1" ht="158.4">
      <c r="A74" s="62">
        <f t="shared" ca="1" si="1"/>
        <v>48</v>
      </c>
      <c r="B74" s="52" t="s">
        <v>297</v>
      </c>
      <c r="C74" s="52" t="s">
        <v>294</v>
      </c>
      <c r="D74" s="54" t="s">
        <v>298</v>
      </c>
      <c r="E74" s="54" t="s">
        <v>299</v>
      </c>
      <c r="F74" s="52" t="s">
        <v>41</v>
      </c>
      <c r="G74" s="52" t="s">
        <v>41</v>
      </c>
      <c r="H74" s="52" t="s">
        <v>41</v>
      </c>
      <c r="I74" s="62"/>
    </row>
    <row r="75" spans="1:9" s="48" customFormat="1" ht="118.8">
      <c r="A75" s="62">
        <f t="shared" ca="1" si="1"/>
        <v>49</v>
      </c>
      <c r="B75" s="52" t="s">
        <v>300</v>
      </c>
      <c r="C75" s="52" t="s">
        <v>294</v>
      </c>
      <c r="D75" s="54" t="s">
        <v>301</v>
      </c>
      <c r="E75" s="54" t="s">
        <v>302</v>
      </c>
      <c r="F75" s="52" t="s">
        <v>41</v>
      </c>
      <c r="G75" s="52" t="s">
        <v>41</v>
      </c>
      <c r="H75" s="52" t="s">
        <v>41</v>
      </c>
      <c r="I75" s="62"/>
    </row>
    <row r="76" spans="1:9" s="48" customFormat="1" ht="14.25" customHeight="1">
      <c r="A76" s="77"/>
      <c r="B76" s="293" t="s">
        <v>303</v>
      </c>
      <c r="C76" s="294"/>
      <c r="D76" s="295"/>
      <c r="E76" s="69"/>
      <c r="F76" s="66"/>
      <c r="G76" s="66"/>
      <c r="H76" s="66"/>
      <c r="I76" s="69"/>
    </row>
    <row r="77" spans="1:9" s="48" customFormat="1" ht="198">
      <c r="A77" s="62">
        <f t="shared" ca="1" si="1"/>
        <v>50</v>
      </c>
      <c r="B77" s="52" t="s">
        <v>304</v>
      </c>
      <c r="C77" s="52" t="s">
        <v>305</v>
      </c>
      <c r="D77" s="54" t="s">
        <v>306</v>
      </c>
      <c r="E77" s="60" t="s">
        <v>307</v>
      </c>
      <c r="F77" s="52" t="s">
        <v>41</v>
      </c>
      <c r="G77" s="52" t="s">
        <v>41</v>
      </c>
      <c r="H77" s="52" t="s">
        <v>41</v>
      </c>
      <c r="I77" s="62"/>
    </row>
    <row r="78" spans="1:9" s="48" customFormat="1" ht="79.2">
      <c r="A78" s="62">
        <f t="shared" ca="1" si="1"/>
        <v>51</v>
      </c>
      <c r="B78" s="52" t="s">
        <v>308</v>
      </c>
      <c r="C78" s="52" t="s">
        <v>305</v>
      </c>
      <c r="D78" s="60" t="s">
        <v>309</v>
      </c>
      <c r="E78" s="60" t="s">
        <v>310</v>
      </c>
      <c r="F78" s="52" t="s">
        <v>41</v>
      </c>
      <c r="G78" s="52" t="s">
        <v>41</v>
      </c>
      <c r="H78" s="52" t="s">
        <v>41</v>
      </c>
      <c r="I78" s="62"/>
    </row>
    <row r="79" spans="1:9" s="48" customFormat="1" ht="14.25" customHeight="1">
      <c r="A79" s="77"/>
      <c r="B79" s="293" t="s">
        <v>311</v>
      </c>
      <c r="C79" s="294"/>
      <c r="D79" s="295"/>
      <c r="E79" s="69"/>
      <c r="F79" s="66"/>
      <c r="G79" s="66"/>
      <c r="H79" s="66"/>
      <c r="I79" s="69"/>
    </row>
    <row r="80" spans="1:9" s="48" customFormat="1" ht="92.4">
      <c r="A80" s="62">
        <f t="shared" ca="1" si="1"/>
        <v>52</v>
      </c>
      <c r="B80" s="52" t="s">
        <v>312</v>
      </c>
      <c r="C80" s="52" t="s">
        <v>313</v>
      </c>
      <c r="D80" s="53" t="s">
        <v>314</v>
      </c>
      <c r="E80" s="54" t="s">
        <v>118</v>
      </c>
      <c r="F80" s="52" t="s">
        <v>41</v>
      </c>
      <c r="G80" s="52" t="s">
        <v>41</v>
      </c>
      <c r="H80" s="52" t="s">
        <v>41</v>
      </c>
      <c r="I80" s="62"/>
    </row>
    <row r="81" spans="1:9" s="48" customFormat="1" ht="118.8">
      <c r="A81" s="62">
        <f t="shared" ca="1" si="1"/>
        <v>53</v>
      </c>
      <c r="B81" s="52" t="s">
        <v>315</v>
      </c>
      <c r="C81" s="52" t="s">
        <v>316</v>
      </c>
      <c r="D81" s="60" t="s">
        <v>317</v>
      </c>
      <c r="E81" s="54" t="s">
        <v>318</v>
      </c>
      <c r="F81" s="52" t="s">
        <v>41</v>
      </c>
      <c r="G81" s="52" t="s">
        <v>41</v>
      </c>
      <c r="H81" s="52" t="s">
        <v>41</v>
      </c>
      <c r="I81" s="62"/>
    </row>
    <row r="82" spans="1:9" s="48" customFormat="1" ht="79.2">
      <c r="A82" s="62">
        <f t="shared" ca="1" si="1"/>
        <v>54</v>
      </c>
      <c r="B82" s="52" t="s">
        <v>319</v>
      </c>
      <c r="C82" s="52" t="s">
        <v>320</v>
      </c>
      <c r="D82" s="60" t="s">
        <v>321</v>
      </c>
      <c r="E82" s="54" t="s">
        <v>322</v>
      </c>
      <c r="F82" s="52" t="s">
        <v>43</v>
      </c>
      <c r="G82" s="52" t="s">
        <v>41</v>
      </c>
      <c r="H82" s="52" t="s">
        <v>41</v>
      </c>
      <c r="I82" s="62"/>
    </row>
    <row r="83" spans="1:9" s="48" customFormat="1" ht="105.6">
      <c r="A83" s="62">
        <f t="shared" ca="1" si="1"/>
        <v>55</v>
      </c>
      <c r="B83" s="52" t="s">
        <v>323</v>
      </c>
      <c r="C83" s="52" t="s">
        <v>324</v>
      </c>
      <c r="D83" s="60" t="s">
        <v>325</v>
      </c>
      <c r="E83" s="54" t="s">
        <v>326</v>
      </c>
      <c r="F83" s="52" t="s">
        <v>41</v>
      </c>
      <c r="G83" s="52" t="s">
        <v>41</v>
      </c>
      <c r="H83" s="52" t="s">
        <v>41</v>
      </c>
      <c r="I83" s="62"/>
    </row>
    <row r="84" spans="1:9" s="48" customFormat="1" ht="105.6">
      <c r="A84" s="62">
        <f t="shared" ca="1" si="1"/>
        <v>56</v>
      </c>
      <c r="B84" s="52" t="s">
        <v>327</v>
      </c>
      <c r="C84" s="52" t="s">
        <v>328</v>
      </c>
      <c r="D84" s="60" t="s">
        <v>329</v>
      </c>
      <c r="E84" s="54" t="s">
        <v>326</v>
      </c>
      <c r="F84" s="52" t="s">
        <v>43</v>
      </c>
      <c r="G84" s="52" t="s">
        <v>41</v>
      </c>
      <c r="H84" s="52" t="s">
        <v>41</v>
      </c>
      <c r="I84" s="62"/>
    </row>
  </sheetData>
  <mergeCells count="21">
    <mergeCell ref="A1:D1"/>
    <mergeCell ref="A2:D2"/>
    <mergeCell ref="E2:E3"/>
    <mergeCell ref="C3:D3"/>
    <mergeCell ref="B4:D4"/>
    <mergeCell ref="F16:H16"/>
    <mergeCell ref="B18:D18"/>
    <mergeCell ref="B5:D5"/>
    <mergeCell ref="B6:D6"/>
    <mergeCell ref="B7:D7"/>
    <mergeCell ref="B8:D8"/>
    <mergeCell ref="B29:D29"/>
    <mergeCell ref="B72:D72"/>
    <mergeCell ref="B76:D76"/>
    <mergeCell ref="B79:D79"/>
    <mergeCell ref="B35:D35"/>
    <mergeCell ref="B37:D37"/>
    <mergeCell ref="B47:D47"/>
    <mergeCell ref="B52:D52"/>
    <mergeCell ref="B56:D56"/>
    <mergeCell ref="B68:D68"/>
  </mergeCells>
  <dataValidations count="4">
    <dataValidation type="list" allowBlank="1" sqref="F19:H84" xr:uid="{00000000-0002-0000-0B00-000000000000}">
      <formula1>$A$11:$A$15</formula1>
    </dataValidation>
    <dataValidation showDropDown="1" showErrorMessage="1" sqref="F16:H17" xr:uid="{00000000-0002-0000-0B00-000001000000}"/>
    <dataValidation allowBlank="1" showInputMessage="1" showErrorMessage="1" sqref="F18:H18" xr:uid="{00000000-0002-0000-0B00-000002000000}"/>
    <dataValidation type="list" allowBlank="1" showErrorMessage="1" sqref="F85:H142" xr:uid="{00000000-0002-0000-0B00-000003000000}">
      <formula1>#REF!</formula1>
      <formula2>0</formula2>
    </dataValidation>
  </dataValidation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
  <sheetViews>
    <sheetView view="pageBreakPreview" zoomScale="104" zoomScaleNormal="100" zoomScaleSheetLayoutView="100" workbookViewId="0">
      <selection activeCell="D7" sqref="D7"/>
    </sheetView>
  </sheetViews>
  <sheetFormatPr defaultRowHeight="14.4"/>
  <cols>
    <col min="1" max="1" width="15.88671875" customWidth="1"/>
    <col min="2" max="2" width="13.33203125" customWidth="1"/>
    <col min="3" max="3" width="13" customWidth="1"/>
    <col min="4" max="4" width="32.33203125" customWidth="1"/>
    <col min="5" max="5" width="17.6640625" customWidth="1"/>
    <col min="6" max="6" width="13.5546875" customWidth="1"/>
    <col min="7" max="7" width="11.6640625" customWidth="1"/>
  </cols>
  <sheetData>
    <row r="1" spans="1:7" s="271" customFormat="1">
      <c r="A1" s="335" t="s">
        <v>1080</v>
      </c>
      <c r="B1" s="336"/>
      <c r="C1" s="336"/>
      <c r="D1" s="336"/>
      <c r="E1" s="336"/>
      <c r="F1" s="336"/>
      <c r="G1" s="336"/>
    </row>
    <row r="2" spans="1:7" s="271" customFormat="1">
      <c r="A2" s="275" t="s">
        <v>1075</v>
      </c>
      <c r="B2" s="275" t="s">
        <v>1076</v>
      </c>
      <c r="C2" s="275" t="s">
        <v>1077</v>
      </c>
      <c r="D2" s="275" t="s">
        <v>1078</v>
      </c>
      <c r="E2" s="275" t="s">
        <v>1079</v>
      </c>
      <c r="F2" s="275" t="s">
        <v>1081</v>
      </c>
      <c r="G2" s="275" t="s">
        <v>73</v>
      </c>
    </row>
    <row r="3" spans="1:7" s="273" customFormat="1">
      <c r="A3" s="276" t="s">
        <v>571</v>
      </c>
      <c r="B3" s="272" t="s">
        <v>1086</v>
      </c>
      <c r="C3" s="272" t="s">
        <v>1088</v>
      </c>
      <c r="D3" s="272" t="s">
        <v>1089</v>
      </c>
      <c r="E3" s="272" t="s">
        <v>1095</v>
      </c>
      <c r="F3" s="272" t="s">
        <v>362</v>
      </c>
      <c r="G3" s="272"/>
    </row>
    <row r="4" spans="1:7" s="273" customFormat="1">
      <c r="A4" s="276" t="s">
        <v>880</v>
      </c>
      <c r="B4" s="272" t="s">
        <v>1087</v>
      </c>
      <c r="C4" s="272" t="s">
        <v>1088</v>
      </c>
      <c r="D4" s="272" t="s">
        <v>1091</v>
      </c>
      <c r="E4" s="272" t="s">
        <v>1095</v>
      </c>
      <c r="F4" s="272" t="s">
        <v>362</v>
      </c>
      <c r="G4" s="272"/>
    </row>
    <row r="5" spans="1:7" s="273" customFormat="1">
      <c r="A5" s="276" t="s">
        <v>890</v>
      </c>
      <c r="B5" s="272" t="s">
        <v>1086</v>
      </c>
      <c r="C5" s="272" t="s">
        <v>1088</v>
      </c>
      <c r="D5" s="272" t="s">
        <v>1090</v>
      </c>
      <c r="E5" s="272" t="s">
        <v>1095</v>
      </c>
      <c r="F5" s="272" t="s">
        <v>362</v>
      </c>
      <c r="G5" s="272"/>
    </row>
    <row r="6" spans="1:7" s="273" customFormat="1">
      <c r="A6" s="276" t="s">
        <v>1082</v>
      </c>
      <c r="B6" s="272" t="s">
        <v>362</v>
      </c>
      <c r="C6" s="272" t="s">
        <v>1088</v>
      </c>
      <c r="D6" s="272" t="s">
        <v>1092</v>
      </c>
      <c r="E6" s="272" t="s">
        <v>1096</v>
      </c>
      <c r="F6" s="272" t="s">
        <v>362</v>
      </c>
      <c r="G6" s="272"/>
    </row>
    <row r="7" spans="1:7" s="273" customFormat="1">
      <c r="A7" s="276" t="s">
        <v>1083</v>
      </c>
      <c r="B7" s="272" t="s">
        <v>362</v>
      </c>
      <c r="C7" s="272" t="s">
        <v>1088</v>
      </c>
      <c r="D7" s="272" t="s">
        <v>1093</v>
      </c>
      <c r="E7" s="272" t="s">
        <v>1096</v>
      </c>
      <c r="F7" s="272" t="s">
        <v>362</v>
      </c>
      <c r="G7" s="272"/>
    </row>
    <row r="8" spans="1:7" s="273" customFormat="1">
      <c r="A8" s="276" t="s">
        <v>917</v>
      </c>
      <c r="B8" s="272" t="s">
        <v>362</v>
      </c>
      <c r="C8" s="272" t="s">
        <v>1088</v>
      </c>
      <c r="D8" s="272" t="s">
        <v>1094</v>
      </c>
      <c r="E8" s="272" t="s">
        <v>1096</v>
      </c>
      <c r="F8" s="272" t="s">
        <v>362</v>
      </c>
      <c r="G8" s="272"/>
    </row>
    <row r="9" spans="1:7" s="273" customFormat="1">
      <c r="A9" s="276" t="s">
        <v>1084</v>
      </c>
      <c r="B9" s="272" t="s">
        <v>362</v>
      </c>
      <c r="C9" s="272" t="s">
        <v>1088</v>
      </c>
      <c r="D9" s="272" t="s">
        <v>362</v>
      </c>
      <c r="E9" s="272" t="s">
        <v>1097</v>
      </c>
      <c r="F9" s="274" t="s">
        <v>1098</v>
      </c>
      <c r="G9" s="272"/>
    </row>
    <row r="10" spans="1:7" s="273" customFormat="1">
      <c r="A10" s="276" t="s">
        <v>1085</v>
      </c>
      <c r="B10" s="272" t="s">
        <v>362</v>
      </c>
      <c r="C10" s="272" t="s">
        <v>1088</v>
      </c>
      <c r="D10" s="272" t="s">
        <v>362</v>
      </c>
      <c r="E10" s="272" t="s">
        <v>1097</v>
      </c>
      <c r="F10" s="274" t="s">
        <v>1099</v>
      </c>
      <c r="G10" s="272"/>
    </row>
  </sheetData>
  <mergeCells count="1">
    <mergeCell ref="A1:G1"/>
  </mergeCells>
  <pageMargins left="0.7" right="0.7" top="0.75" bottom="0.75" header="0.3" footer="0.3"/>
  <pageSetup scale="77" orientation="portrait" r:id="rId1"/>
  <colBreaks count="1" manualBreakCount="1">
    <brk id="7" max="1048575" man="1"/>
  </col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B050"/>
  </sheetPr>
  <dimension ref="A1:L61"/>
  <sheetViews>
    <sheetView showGridLines="0" topLeftCell="A13" zoomScaleNormal="100" workbookViewId="0">
      <selection activeCell="C27" sqref="C27"/>
    </sheetView>
  </sheetViews>
  <sheetFormatPr defaultColWidth="9.109375" defaultRowHeight="13.8"/>
  <cols>
    <col min="1" max="1" width="4" style="79" customWidth="1"/>
    <col min="2" max="2" width="16.109375" style="80" customWidth="1"/>
    <col min="3" max="3" width="19" style="80" customWidth="1"/>
    <col min="4" max="4" width="20.44140625" style="80" customWidth="1"/>
    <col min="5" max="5" width="16.33203125" style="80" customWidth="1"/>
    <col min="6" max="6" width="19" style="80" customWidth="1"/>
    <col min="7" max="7" width="15" style="82" customWidth="1"/>
    <col min="8" max="8" width="23.5546875" style="82" customWidth="1"/>
    <col min="9" max="9" width="25.44140625" style="82" customWidth="1"/>
    <col min="10" max="10" width="21" style="82" customWidth="1"/>
    <col min="11" max="11" width="11.44140625" style="82" customWidth="1"/>
    <col min="12" max="12" width="17.33203125" style="82" customWidth="1"/>
    <col min="13" max="13" width="17.33203125" style="80" customWidth="1"/>
    <col min="14" max="14" width="14.109375" style="80" customWidth="1"/>
    <col min="15" max="15" width="18.44140625" style="80" customWidth="1"/>
    <col min="16" max="16384" width="9.109375" style="80"/>
  </cols>
  <sheetData>
    <row r="1" spans="1:12">
      <c r="G1" s="81" t="s">
        <v>332</v>
      </c>
    </row>
    <row r="2" spans="1:12" s="84" customFormat="1" ht="24.6">
      <c r="A2" s="83"/>
      <c r="C2" s="355" t="s">
        <v>333</v>
      </c>
      <c r="D2" s="355"/>
      <c r="E2" s="355"/>
      <c r="F2" s="355"/>
      <c r="G2" s="355"/>
      <c r="H2" s="85" t="s">
        <v>334</v>
      </c>
      <c r="I2" s="86"/>
      <c r="J2" s="86"/>
      <c r="K2" s="86"/>
      <c r="L2" s="86"/>
    </row>
    <row r="3" spans="1:12" s="84" customFormat="1" ht="22.8">
      <c r="A3" s="83"/>
      <c r="C3" s="356" t="s">
        <v>335</v>
      </c>
      <c r="D3" s="356"/>
      <c r="E3" s="157"/>
      <c r="F3" s="357" t="s">
        <v>336</v>
      </c>
      <c r="G3" s="357"/>
      <c r="H3" s="86"/>
      <c r="I3" s="86"/>
      <c r="J3" s="87"/>
      <c r="K3" s="86"/>
      <c r="L3" s="86"/>
    </row>
    <row r="4" spans="1:12">
      <c r="A4" s="83"/>
      <c r="D4" s="88"/>
      <c r="E4" s="88"/>
      <c r="H4" s="89"/>
    </row>
    <row r="5" spans="1:12" s="90" customFormat="1" ht="14.4">
      <c r="A5" s="83"/>
      <c r="D5" s="91"/>
      <c r="E5" s="91"/>
      <c r="G5" s="92"/>
      <c r="H5" s="93"/>
      <c r="I5" s="92"/>
      <c r="J5" s="92"/>
      <c r="K5" s="92"/>
      <c r="L5" s="92"/>
    </row>
    <row r="6" spans="1:12" ht="21.75" customHeight="1">
      <c r="B6" s="339" t="s">
        <v>337</v>
      </c>
      <c r="C6" s="339"/>
      <c r="D6" s="94"/>
      <c r="E6" s="94"/>
      <c r="F6" s="94"/>
      <c r="G6" s="95"/>
      <c r="H6" s="95"/>
    </row>
    <row r="7" spans="1:12">
      <c r="B7" s="96" t="s">
        <v>338</v>
      </c>
      <c r="C7" s="97"/>
      <c r="D7" s="97"/>
      <c r="E7" s="97"/>
      <c r="F7" s="97"/>
      <c r="G7" s="98"/>
    </row>
    <row r="8" spans="1:12">
      <c r="A8" s="99" t="s">
        <v>58</v>
      </c>
      <c r="B8" s="160" t="s">
        <v>339</v>
      </c>
      <c r="C8" s="160" t="s">
        <v>340</v>
      </c>
      <c r="D8" s="160" t="s">
        <v>341</v>
      </c>
      <c r="E8" s="160" t="s">
        <v>342</v>
      </c>
      <c r="F8" s="160" t="s">
        <v>343</v>
      </c>
      <c r="G8" s="160" t="s">
        <v>344</v>
      </c>
      <c r="H8" s="160" t="s">
        <v>345</v>
      </c>
      <c r="I8" s="159" t="s">
        <v>346</v>
      </c>
      <c r="L8" s="80"/>
    </row>
    <row r="9" spans="1:12" s="125" customFormat="1" ht="14.4">
      <c r="A9" s="121"/>
      <c r="B9" s="122" t="s">
        <v>347</v>
      </c>
      <c r="C9" s="122" t="s">
        <v>348</v>
      </c>
      <c r="D9" s="122" t="s">
        <v>349</v>
      </c>
      <c r="E9" s="122" t="s">
        <v>350</v>
      </c>
      <c r="F9" s="122" t="s">
        <v>351</v>
      </c>
      <c r="G9" s="122" t="s">
        <v>352</v>
      </c>
      <c r="H9" s="122" t="s">
        <v>353</v>
      </c>
      <c r="I9" s="123"/>
      <c r="J9" s="124"/>
      <c r="K9" s="124"/>
    </row>
    <row r="10" spans="1:12">
      <c r="A10" s="100">
        <v>1</v>
      </c>
      <c r="B10" s="101" t="s">
        <v>66</v>
      </c>
      <c r="C10" s="101" t="s">
        <v>354</v>
      </c>
      <c r="D10" s="101" t="s">
        <v>355</v>
      </c>
      <c r="E10" s="101" t="s">
        <v>356</v>
      </c>
      <c r="F10" s="101" t="s">
        <v>357</v>
      </c>
      <c r="G10" s="101" t="s">
        <v>358</v>
      </c>
      <c r="H10" s="101" t="s">
        <v>358</v>
      </c>
      <c r="I10" s="102"/>
      <c r="L10" s="80"/>
    </row>
    <row r="11" spans="1:12" ht="20.25" customHeight="1">
      <c r="A11" s="100">
        <v>2</v>
      </c>
      <c r="B11" s="101" t="s">
        <v>67</v>
      </c>
      <c r="C11" s="101" t="s">
        <v>359</v>
      </c>
      <c r="D11" s="101" t="s">
        <v>360</v>
      </c>
      <c r="E11" s="101" t="s">
        <v>361</v>
      </c>
      <c r="F11" s="101" t="s">
        <v>357</v>
      </c>
      <c r="G11" s="101" t="s">
        <v>358</v>
      </c>
      <c r="H11" s="101" t="s">
        <v>362</v>
      </c>
      <c r="I11" s="102" t="s">
        <v>363</v>
      </c>
      <c r="L11" s="80"/>
    </row>
    <row r="12" spans="1:12" ht="20.25" customHeight="1">
      <c r="A12" s="100">
        <v>3</v>
      </c>
      <c r="B12" s="101" t="s">
        <v>364</v>
      </c>
      <c r="C12" s="101" t="s">
        <v>365</v>
      </c>
      <c r="D12" s="101" t="s">
        <v>360</v>
      </c>
      <c r="E12" s="101" t="s">
        <v>356</v>
      </c>
      <c r="F12" s="101" t="s">
        <v>366</v>
      </c>
      <c r="G12" s="101" t="s">
        <v>358</v>
      </c>
      <c r="H12" s="101" t="s">
        <v>358</v>
      </c>
      <c r="I12" s="102"/>
      <c r="L12" s="80"/>
    </row>
    <row r="13" spans="1:12" ht="15" customHeight="1">
      <c r="B13" s="103"/>
      <c r="C13" s="97"/>
      <c r="D13" s="97"/>
      <c r="E13" s="97"/>
      <c r="F13" s="97"/>
      <c r="G13" s="98"/>
    </row>
    <row r="14" spans="1:12" ht="21.75" customHeight="1">
      <c r="B14" s="339" t="s">
        <v>367</v>
      </c>
      <c r="C14" s="339"/>
      <c r="D14" s="339"/>
      <c r="E14" s="94"/>
      <c r="F14" s="94"/>
      <c r="G14" s="95"/>
      <c r="H14" s="95"/>
    </row>
    <row r="15" spans="1:12">
      <c r="B15" s="96" t="s">
        <v>368</v>
      </c>
      <c r="C15" s="97"/>
      <c r="D15" s="97"/>
      <c r="E15" s="97"/>
      <c r="F15" s="97"/>
      <c r="G15" s="98"/>
    </row>
    <row r="16" spans="1:12" ht="31.5" customHeight="1">
      <c r="A16" s="99" t="s">
        <v>58</v>
      </c>
      <c r="B16" s="160" t="s">
        <v>369</v>
      </c>
      <c r="C16" s="160" t="s">
        <v>41</v>
      </c>
      <c r="D16" s="160" t="s">
        <v>43</v>
      </c>
      <c r="E16" s="160" t="s">
        <v>362</v>
      </c>
      <c r="F16" s="160" t="s">
        <v>45</v>
      </c>
      <c r="G16" s="160" t="s">
        <v>370</v>
      </c>
      <c r="L16" s="80"/>
    </row>
    <row r="17" spans="1:12" s="125" customFormat="1" ht="52.8">
      <c r="A17" s="121"/>
      <c r="B17" s="122" t="s">
        <v>347</v>
      </c>
      <c r="C17" s="126" t="s">
        <v>371</v>
      </c>
      <c r="D17" s="126" t="s">
        <v>372</v>
      </c>
      <c r="E17" s="126" t="s">
        <v>373</v>
      </c>
      <c r="F17" s="126" t="s">
        <v>374</v>
      </c>
      <c r="G17" s="126" t="s">
        <v>375</v>
      </c>
      <c r="H17" s="124"/>
      <c r="I17" s="124"/>
      <c r="J17" s="124"/>
      <c r="K17" s="124"/>
    </row>
    <row r="18" spans="1:12">
      <c r="A18" s="100">
        <v>1</v>
      </c>
      <c r="B18" s="101" t="s">
        <v>66</v>
      </c>
      <c r="C18" s="104">
        <f>'Assignment 1.1'!D11</f>
        <v>0</v>
      </c>
      <c r="D18" s="104">
        <f>'Assignment 1.1'!D12</f>
        <v>0</v>
      </c>
      <c r="E18" s="104">
        <f>'Assignment 1.1'!D14</f>
        <v>0</v>
      </c>
      <c r="F18" s="104">
        <f>'Assignment 1.1'!D13</f>
        <v>0</v>
      </c>
      <c r="G18" s="104">
        <f>'Assignment 1.1'!D15</f>
        <v>0</v>
      </c>
      <c r="L18" s="80"/>
    </row>
    <row r="19" spans="1:12" ht="20.25" customHeight="1">
      <c r="A19" s="100">
        <v>2</v>
      </c>
      <c r="B19" s="101" t="s">
        <v>364</v>
      </c>
      <c r="C19" s="104">
        <f>'User Story 3'!D11</f>
        <v>55</v>
      </c>
      <c r="D19" s="104">
        <f>'User Story 3'!D12</f>
        <v>1</v>
      </c>
      <c r="E19" s="104">
        <f>'User Story 3'!D14</f>
        <v>0</v>
      </c>
      <c r="F19" s="104">
        <f>'User Story 3'!D13</f>
        <v>0</v>
      </c>
      <c r="G19" s="104">
        <f>'User Story 3'!D15</f>
        <v>0</v>
      </c>
      <c r="L19" s="80"/>
    </row>
    <row r="20" spans="1:12" ht="20.25" customHeight="1">
      <c r="A20" s="100">
        <v>3</v>
      </c>
      <c r="B20" s="101" t="s">
        <v>102</v>
      </c>
      <c r="C20" s="104">
        <f>SUM(C18:C19)</f>
        <v>55</v>
      </c>
      <c r="D20" s="104">
        <f t="shared" ref="D20:G20" si="0">SUM(D18:D19)</f>
        <v>1</v>
      </c>
      <c r="E20" s="104">
        <f t="shared" si="0"/>
        <v>0</v>
      </c>
      <c r="F20" s="104">
        <f t="shared" si="0"/>
        <v>0</v>
      </c>
      <c r="G20" s="104">
        <f t="shared" si="0"/>
        <v>0</v>
      </c>
      <c r="L20" s="80"/>
    </row>
    <row r="21" spans="1:12" ht="20.25" customHeight="1">
      <c r="A21" s="106"/>
      <c r="B21" s="107"/>
      <c r="C21" s="120" t="s">
        <v>376</v>
      </c>
      <c r="D21" s="119">
        <f>SUM(C20,D20,G20)/SUM(C20:G20)</f>
        <v>1</v>
      </c>
      <c r="E21" s="108"/>
      <c r="F21" s="108"/>
      <c r="G21" s="108"/>
      <c r="L21" s="80"/>
    </row>
    <row r="22" spans="1:12">
      <c r="B22" s="103"/>
      <c r="C22" s="97"/>
      <c r="D22" s="97"/>
      <c r="E22" s="97"/>
      <c r="F22" s="97"/>
      <c r="G22" s="98"/>
    </row>
    <row r="23" spans="1:12" ht="21.75" customHeight="1">
      <c r="B23" s="339" t="s">
        <v>377</v>
      </c>
      <c r="C23" s="339"/>
      <c r="D23" s="339"/>
      <c r="E23" s="94"/>
      <c r="F23" s="94"/>
      <c r="G23" s="95"/>
      <c r="H23" s="95"/>
    </row>
    <row r="24" spans="1:12" ht="21.75" customHeight="1">
      <c r="B24" s="96" t="s">
        <v>378</v>
      </c>
      <c r="C24" s="158"/>
      <c r="D24" s="158"/>
      <c r="E24" s="94"/>
      <c r="F24" s="94"/>
      <c r="G24" s="95"/>
      <c r="H24" s="95"/>
    </row>
    <row r="25" spans="1:12" ht="14.4">
      <c r="B25" s="105" t="s">
        <v>379</v>
      </c>
      <c r="C25" s="97"/>
      <c r="D25" s="97"/>
      <c r="E25" s="97"/>
      <c r="F25" s="97"/>
      <c r="G25" s="98"/>
    </row>
    <row r="26" spans="1:12" ht="18.75" customHeight="1">
      <c r="A26" s="99" t="s">
        <v>58</v>
      </c>
      <c r="B26" s="160" t="s">
        <v>380</v>
      </c>
      <c r="C26" s="160" t="s">
        <v>381</v>
      </c>
      <c r="D26" s="160" t="s">
        <v>382</v>
      </c>
      <c r="E26" s="160" t="s">
        <v>383</v>
      </c>
      <c r="F26" s="160" t="s">
        <v>384</v>
      </c>
      <c r="G26" s="358" t="s">
        <v>113</v>
      </c>
      <c r="H26" s="359"/>
    </row>
    <row r="27" spans="1:12">
      <c r="A27" s="100">
        <v>1</v>
      </c>
      <c r="B27" s="101" t="s">
        <v>385</v>
      </c>
      <c r="C27" s="104" t="e">
        <f>COUNTIFS(#REF!, "*Critical*",#REF!,"*Open*")</f>
        <v>#REF!</v>
      </c>
      <c r="D27" s="104" t="e">
        <f>COUNTIFS(#REF!, "*Critical*",#REF!,"*Resolved*")</f>
        <v>#REF!</v>
      </c>
      <c r="E27" s="104" t="e">
        <f>COUNTIFS(#REF!, "*Critical*",#REF!,"*Reopened*")</f>
        <v>#REF!</v>
      </c>
      <c r="F27" s="104" t="e">
        <f>COUNTIFS(#REF!, "*Critical*",#REF!,"*Closed*") + COUNTIFS(#REF!, "*Critical*",#REF!,"*Ready for client test*")</f>
        <v>#REF!</v>
      </c>
      <c r="G27" s="350"/>
      <c r="H27" s="351"/>
    </row>
    <row r="28" spans="1:12" ht="20.25" customHeight="1">
      <c r="A28" s="100">
        <v>2</v>
      </c>
      <c r="B28" s="101" t="s">
        <v>386</v>
      </c>
      <c r="C28" s="104" t="e">
        <f>COUNTIFS(#REF!, "*Major*",#REF!,"*Open*")</f>
        <v>#REF!</v>
      </c>
      <c r="D28" s="104" t="e">
        <f>COUNTIFS(#REF!, "*Major*",#REF!,"*Resolved*")</f>
        <v>#REF!</v>
      </c>
      <c r="E28" s="104" t="e">
        <f>COUNTIFS(#REF!, "*Major*",#REF!,"*Reopened*")</f>
        <v>#REF!</v>
      </c>
      <c r="F28" s="104" t="e">
        <f>COUNTIFS(#REF!, "*Major*",#REF!,"*Closed*") + COUNTIFS(#REF!, "*Major*",#REF!,"*Ready for client test*")</f>
        <v>#REF!</v>
      </c>
      <c r="G28" s="350"/>
      <c r="H28" s="351"/>
    </row>
    <row r="29" spans="1:12" ht="20.25" customHeight="1">
      <c r="A29" s="100">
        <v>3</v>
      </c>
      <c r="B29" s="101" t="s">
        <v>387</v>
      </c>
      <c r="C29" s="104" t="e">
        <f>COUNTIFS(#REF!, "*Normal*",#REF!,"*Open*")</f>
        <v>#REF!</v>
      </c>
      <c r="D29" s="104" t="e">
        <f>COUNTIFS(#REF!, "*Normal*",#REF!,"*Resolved*")</f>
        <v>#REF!</v>
      </c>
      <c r="E29" s="104" t="e">
        <f>COUNTIFS(#REF!, "*Normal*",#REF!,"*Reopened*")</f>
        <v>#REF!</v>
      </c>
      <c r="F29" s="104" t="e">
        <f>COUNTIFS(#REF!, "*Normal*",#REF!,"*Closed*") + COUNTIFS(#REF!, "*Normal*",#REF!,"*Ready for client test*")</f>
        <v>#REF!</v>
      </c>
      <c r="G29" s="350"/>
      <c r="H29" s="351"/>
    </row>
    <row r="30" spans="1:12" ht="20.25" customHeight="1">
      <c r="A30" s="100">
        <v>4</v>
      </c>
      <c r="B30" s="101" t="s">
        <v>388</v>
      </c>
      <c r="C30" s="104" t="e">
        <f>COUNTIFS(#REF!, "*Minor*",#REF!,"*Open*")</f>
        <v>#REF!</v>
      </c>
      <c r="D30" s="104" t="e">
        <f>COUNTIFS(#REF!, "*Minor*",#REF!,"*Resolved*")</f>
        <v>#REF!</v>
      </c>
      <c r="E30" s="104" t="e">
        <f>COUNTIFS(#REF!, "*Minor*",#REF!,"*Reopened*")</f>
        <v>#REF!</v>
      </c>
      <c r="F30" s="104" t="e">
        <f>COUNTIFS(#REF!, "*Minor*",#REF!,"*Closed*") + COUNTIFS(#REF!, "*Minor*",#REF!,"*Ready for client test*")</f>
        <v>#REF!</v>
      </c>
      <c r="G30" s="350"/>
      <c r="H30" s="351"/>
    </row>
    <row r="31" spans="1:12" ht="20.25" customHeight="1">
      <c r="A31" s="100"/>
      <c r="B31" s="99" t="s">
        <v>102</v>
      </c>
      <c r="C31" s="99" t="e">
        <f>SUM(C27:C30)</f>
        <v>#REF!</v>
      </c>
      <c r="D31" s="99">
        <v>0</v>
      </c>
      <c r="E31" s="99">
        <v>0</v>
      </c>
      <c r="F31" s="99" t="e">
        <f>SUM(F27:F30)</f>
        <v>#REF!</v>
      </c>
      <c r="G31" s="350"/>
      <c r="H31" s="351"/>
    </row>
    <row r="32" spans="1:12" ht="20.25" customHeight="1">
      <c r="A32" s="106"/>
      <c r="B32" s="107"/>
      <c r="C32" s="108"/>
      <c r="D32" s="108"/>
      <c r="E32" s="108"/>
      <c r="F32" s="108"/>
      <c r="G32" s="108"/>
      <c r="H32" s="108"/>
    </row>
    <row r="33" spans="1:12" ht="14.4">
      <c r="B33" s="105" t="s">
        <v>389</v>
      </c>
      <c r="C33" s="97"/>
      <c r="D33" s="97"/>
      <c r="E33" s="97"/>
      <c r="F33" s="97"/>
      <c r="G33" s="98"/>
    </row>
    <row r="34" spans="1:12" ht="18.75" customHeight="1">
      <c r="A34" s="99" t="s">
        <v>58</v>
      </c>
      <c r="B34" s="160" t="s">
        <v>390</v>
      </c>
      <c r="C34" s="160" t="s">
        <v>391</v>
      </c>
      <c r="D34" s="160" t="s">
        <v>392</v>
      </c>
      <c r="E34" s="160" t="s">
        <v>343</v>
      </c>
      <c r="F34" s="344" t="s">
        <v>346</v>
      </c>
      <c r="G34" s="346"/>
    </row>
    <row r="35" spans="1:12" s="125" customFormat="1" ht="14.4">
      <c r="A35" s="121"/>
      <c r="B35" s="122" t="s">
        <v>393</v>
      </c>
      <c r="C35" s="126" t="s">
        <v>394</v>
      </c>
      <c r="D35" s="126" t="s">
        <v>395</v>
      </c>
      <c r="E35" s="126" t="s">
        <v>351</v>
      </c>
      <c r="F35" s="353"/>
      <c r="G35" s="354"/>
      <c r="H35" s="124"/>
      <c r="I35" s="124"/>
      <c r="J35" s="124"/>
      <c r="K35" s="124"/>
      <c r="L35" s="124"/>
    </row>
    <row r="36" spans="1:12">
      <c r="A36" s="100">
        <v>1</v>
      </c>
      <c r="B36" s="101" t="s">
        <v>331</v>
      </c>
      <c r="C36" s="104" t="s">
        <v>396</v>
      </c>
      <c r="D36" s="104" t="s">
        <v>388</v>
      </c>
      <c r="E36" s="104" t="s">
        <v>357</v>
      </c>
      <c r="F36" s="350"/>
      <c r="G36" s="351"/>
    </row>
    <row r="37" spans="1:12" ht="20.25" customHeight="1">
      <c r="A37" s="100">
        <v>2</v>
      </c>
      <c r="B37" s="101" t="s">
        <v>146</v>
      </c>
      <c r="C37" s="104" t="s">
        <v>397</v>
      </c>
      <c r="D37" s="104" t="s">
        <v>388</v>
      </c>
      <c r="E37" s="104" t="s">
        <v>357</v>
      </c>
      <c r="F37" s="350"/>
      <c r="G37" s="351"/>
    </row>
    <row r="38" spans="1:12" ht="20.25" customHeight="1">
      <c r="A38" s="106"/>
      <c r="B38" s="107"/>
      <c r="C38" s="108"/>
      <c r="D38" s="108"/>
      <c r="E38" s="108"/>
      <c r="F38" s="108"/>
      <c r="G38" s="108"/>
      <c r="H38" s="108"/>
    </row>
    <row r="39" spans="1:12" ht="21.75" customHeight="1">
      <c r="B39" s="339" t="s">
        <v>398</v>
      </c>
      <c r="C39" s="339"/>
      <c r="D39" s="94"/>
      <c r="E39" s="94"/>
      <c r="F39" s="94"/>
      <c r="G39" s="95"/>
      <c r="H39" s="95"/>
    </row>
    <row r="40" spans="1:12">
      <c r="B40" s="96" t="s">
        <v>399</v>
      </c>
      <c r="C40" s="97"/>
      <c r="D40" s="97"/>
      <c r="E40" s="97"/>
      <c r="F40" s="97"/>
      <c r="G40" s="98"/>
    </row>
    <row r="41" spans="1:12" ht="18.75" customHeight="1">
      <c r="A41" s="99" t="s">
        <v>58</v>
      </c>
      <c r="B41" s="160" t="s">
        <v>62</v>
      </c>
      <c r="C41" s="352" t="s">
        <v>400</v>
      </c>
      <c r="D41" s="352"/>
      <c r="E41" s="352" t="s">
        <v>401</v>
      </c>
      <c r="F41" s="352"/>
      <c r="G41" s="352"/>
      <c r="H41" s="99" t="s">
        <v>402</v>
      </c>
    </row>
    <row r="42" spans="1:12" ht="34.5" customHeight="1">
      <c r="A42" s="100">
        <v>1</v>
      </c>
      <c r="B42" s="161" t="s">
        <v>403</v>
      </c>
      <c r="C42" s="349" t="s">
        <v>404</v>
      </c>
      <c r="D42" s="349"/>
      <c r="E42" s="349" t="s">
        <v>405</v>
      </c>
      <c r="F42" s="349"/>
      <c r="G42" s="349"/>
      <c r="H42" s="109"/>
    </row>
    <row r="43" spans="1:12" ht="34.5" customHeight="1">
      <c r="A43" s="100">
        <v>2</v>
      </c>
      <c r="B43" s="161" t="s">
        <v>403</v>
      </c>
      <c r="C43" s="349" t="s">
        <v>404</v>
      </c>
      <c r="D43" s="349"/>
      <c r="E43" s="349" t="s">
        <v>405</v>
      </c>
      <c r="F43" s="349"/>
      <c r="G43" s="349"/>
      <c r="H43" s="109"/>
    </row>
    <row r="44" spans="1:12" ht="34.5" customHeight="1">
      <c r="A44" s="100">
        <v>3</v>
      </c>
      <c r="B44" s="161" t="s">
        <v>403</v>
      </c>
      <c r="C44" s="349" t="s">
        <v>404</v>
      </c>
      <c r="D44" s="349"/>
      <c r="E44" s="349" t="s">
        <v>405</v>
      </c>
      <c r="F44" s="349"/>
      <c r="G44" s="349"/>
      <c r="H44" s="109"/>
    </row>
    <row r="45" spans="1:12">
      <c r="B45" s="110"/>
      <c r="C45" s="110"/>
      <c r="D45" s="110"/>
      <c r="E45" s="111"/>
      <c r="F45" s="97"/>
      <c r="G45" s="98"/>
    </row>
    <row r="46" spans="1:12" ht="21.75" customHeight="1">
      <c r="B46" s="339" t="s">
        <v>406</v>
      </c>
      <c r="C46" s="339"/>
      <c r="D46" s="94"/>
      <c r="E46" s="94"/>
      <c r="F46" s="94"/>
      <c r="G46" s="95"/>
      <c r="H46" s="95"/>
    </row>
    <row r="47" spans="1:12">
      <c r="B47" s="96" t="s">
        <v>407</v>
      </c>
      <c r="C47" s="110"/>
      <c r="D47" s="110"/>
      <c r="E47" s="111"/>
      <c r="F47" s="97"/>
      <c r="G47" s="98"/>
    </row>
    <row r="48" spans="1:12" s="113" customFormat="1" ht="21" customHeight="1">
      <c r="A48" s="340" t="s">
        <v>58</v>
      </c>
      <c r="B48" s="342" t="s">
        <v>408</v>
      </c>
      <c r="C48" s="344" t="s">
        <v>409</v>
      </c>
      <c r="D48" s="345"/>
      <c r="E48" s="345"/>
      <c r="F48" s="346"/>
      <c r="G48" s="347" t="s">
        <v>376</v>
      </c>
      <c r="H48" s="347" t="s">
        <v>408</v>
      </c>
      <c r="I48" s="337" t="s">
        <v>410</v>
      </c>
      <c r="J48" s="112"/>
      <c r="K48" s="112"/>
      <c r="L48" s="112"/>
    </row>
    <row r="49" spans="1:9">
      <c r="A49" s="341"/>
      <c r="B49" s="343"/>
      <c r="C49" s="114" t="s">
        <v>385</v>
      </c>
      <c r="D49" s="114" t="s">
        <v>386</v>
      </c>
      <c r="E49" s="115" t="s">
        <v>387</v>
      </c>
      <c r="F49" s="115" t="s">
        <v>388</v>
      </c>
      <c r="G49" s="348"/>
      <c r="H49" s="348"/>
      <c r="I49" s="338"/>
    </row>
    <row r="50" spans="1:9" ht="39.6">
      <c r="A50" s="341"/>
      <c r="B50" s="343"/>
      <c r="C50" s="128" t="s">
        <v>411</v>
      </c>
      <c r="D50" s="128" t="s">
        <v>412</v>
      </c>
      <c r="E50" s="128" t="s">
        <v>413</v>
      </c>
      <c r="F50" s="128" t="s">
        <v>414</v>
      </c>
      <c r="G50" s="127" t="s">
        <v>415</v>
      </c>
      <c r="H50" s="127" t="s">
        <v>416</v>
      </c>
      <c r="I50" s="127" t="s">
        <v>416</v>
      </c>
    </row>
    <row r="51" spans="1:9" ht="39.6">
      <c r="A51" s="100">
        <v>1</v>
      </c>
      <c r="B51" s="121" t="s">
        <v>417</v>
      </c>
      <c r="C51" s="128" t="s">
        <v>411</v>
      </c>
      <c r="D51" s="128" t="s">
        <v>412</v>
      </c>
      <c r="E51" s="128" t="s">
        <v>413</v>
      </c>
      <c r="F51" s="128" t="s">
        <v>414</v>
      </c>
      <c r="G51" s="116" t="s">
        <v>415</v>
      </c>
      <c r="H51" s="116" t="s">
        <v>416</v>
      </c>
      <c r="I51" s="116" t="s">
        <v>416</v>
      </c>
    </row>
    <row r="52" spans="1:9">
      <c r="A52" s="100">
        <v>2</v>
      </c>
      <c r="B52" s="100" t="s">
        <v>65</v>
      </c>
      <c r="C52" s="116">
        <v>0</v>
      </c>
      <c r="D52" s="116">
        <v>0</v>
      </c>
      <c r="E52" s="116">
        <v>0</v>
      </c>
      <c r="F52" s="116" t="e">
        <f>SUM(C31:E31)</f>
        <v>#REF!</v>
      </c>
      <c r="G52" s="129">
        <f>D21</f>
        <v>1</v>
      </c>
      <c r="H52" s="116" t="s">
        <v>416</v>
      </c>
      <c r="I52" s="116" t="s">
        <v>416</v>
      </c>
    </row>
    <row r="53" spans="1:9" ht="18.75" customHeight="1">
      <c r="B53" s="117"/>
    </row>
    <row r="54" spans="1:9">
      <c r="B54" s="118"/>
    </row>
    <row r="55" spans="1:9">
      <c r="B55" s="118"/>
    </row>
    <row r="56" spans="1:9">
      <c r="B56" s="118"/>
    </row>
    <row r="57" spans="1:9">
      <c r="B57" s="118"/>
    </row>
    <row r="58" spans="1:9">
      <c r="B58" s="118"/>
    </row>
    <row r="59" spans="1:9">
      <c r="B59" s="118"/>
    </row>
    <row r="60" spans="1:9">
      <c r="B60" s="118"/>
    </row>
    <row r="61" spans="1:9">
      <c r="B61" s="118"/>
    </row>
  </sheetData>
  <mergeCells count="32">
    <mergeCell ref="G31:H31"/>
    <mergeCell ref="C2:G2"/>
    <mergeCell ref="C3:D3"/>
    <mergeCell ref="F3:G3"/>
    <mergeCell ref="B6:C6"/>
    <mergeCell ref="B14:D14"/>
    <mergeCell ref="B23:D23"/>
    <mergeCell ref="G26:H26"/>
    <mergeCell ref="G27:H27"/>
    <mergeCell ref="G28:H28"/>
    <mergeCell ref="G29:H29"/>
    <mergeCell ref="G30:H30"/>
    <mergeCell ref="F34:G34"/>
    <mergeCell ref="F36:G36"/>
    <mergeCell ref="F37:G37"/>
    <mergeCell ref="B39:C39"/>
    <mergeCell ref="C41:D41"/>
    <mergeCell ref="E41:G41"/>
    <mergeCell ref="F35:G35"/>
    <mergeCell ref="C42:D42"/>
    <mergeCell ref="E42:G42"/>
    <mergeCell ref="C43:D43"/>
    <mergeCell ref="E43:G43"/>
    <mergeCell ref="C44:D44"/>
    <mergeCell ref="E44:G44"/>
    <mergeCell ref="I48:I49"/>
    <mergeCell ref="B46:C46"/>
    <mergeCell ref="A48:A50"/>
    <mergeCell ref="B48:B50"/>
    <mergeCell ref="C48:F48"/>
    <mergeCell ref="G48:G49"/>
    <mergeCell ref="H48:H49"/>
  </mergeCells>
  <conditionalFormatting sqref="H51">
    <cfRule type="cellIs" dxfId="5" priority="5" operator="equal">
      <formula>"FAIL"</formula>
    </cfRule>
    <cfRule type="cellIs" dxfId="4" priority="6" operator="equal">
      <formula>"PASS"</formula>
    </cfRule>
  </conditionalFormatting>
  <conditionalFormatting sqref="I51:I52">
    <cfRule type="cellIs" dxfId="3" priority="3" operator="equal">
      <formula>"FAIL"</formula>
    </cfRule>
    <cfRule type="cellIs" dxfId="2" priority="4" operator="equal">
      <formula>"PASS"</formula>
    </cfRule>
  </conditionalFormatting>
  <conditionalFormatting sqref="H52">
    <cfRule type="cellIs" dxfId="1" priority="1" operator="equal">
      <formula>"FAIL"</formula>
    </cfRule>
    <cfRule type="cellIs" dxfId="0" priority="2" operator="equal">
      <formula>"PASS"</formula>
    </cfRule>
  </conditionalFormatting>
  <dataValidations count="1">
    <dataValidation type="list" allowBlank="1" showInputMessage="1" showErrorMessage="1" sqref="H51:I52" xr:uid="{00000000-0002-0000-0D00-000000000000}">
      <formula1>"PASS,FAIL"</formula1>
    </dataValidation>
  </dataValidation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D9373D9A24F64F89F14F461305A106" ma:contentTypeVersion="4" ma:contentTypeDescription="Create a new document." ma:contentTypeScope="" ma:versionID="edefd2bea9a69e65a3918d4b9d850884">
  <xsd:schema xmlns:xsd="http://www.w3.org/2001/XMLSchema" xmlns:xs="http://www.w3.org/2001/XMLSchema" xmlns:p="http://schemas.microsoft.com/office/2006/metadata/properties" xmlns:ns2="cabca498-5e2a-459c-ade0-601c6a98c846" xmlns:ns3="044e8ed5-b60c-40cd-b477-04c240ccf9c3" targetNamespace="http://schemas.microsoft.com/office/2006/metadata/properties" ma:root="true" ma:fieldsID="1cdcf90a8e7cb27405451b504492cec2" ns2:_="" ns3:_="">
    <xsd:import namespace="cabca498-5e2a-459c-ade0-601c6a98c846"/>
    <xsd:import namespace="044e8ed5-b60c-40cd-b477-04c240ccf9c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bca498-5e2a-459c-ade0-601c6a98c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44e8ed5-b60c-40cd-b477-04c240ccf9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729ACD-7A20-4344-BFA5-B224A8419F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bca498-5e2a-459c-ade0-601c6a98c846"/>
    <ds:schemaRef ds:uri="044e8ed5-b60c-40cd-b477-04c240ccf9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6E3E4FA-795A-4742-A021-9CDC3210C50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F8C6C6D-E626-49D4-9BA8-E27B2B9C919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Assignment 1.1</vt:lpstr>
      <vt:lpstr>Assignment 1.2 </vt:lpstr>
      <vt:lpstr>Assignment 2</vt:lpstr>
      <vt:lpstr>Assignment 3</vt:lpstr>
      <vt:lpstr>Assignment 4</vt:lpstr>
      <vt:lpstr>Assignment 5 </vt:lpstr>
      <vt:lpstr>Record of Change</vt:lpstr>
      <vt:lpstr>Instruction</vt:lpstr>
      <vt:lpstr>Cover</vt:lpstr>
      <vt:lpstr>Common checklist</vt:lpstr>
      <vt:lpstr>User Story 2</vt:lpstr>
      <vt:lpstr>User Story 3</vt:lpstr>
      <vt:lpstr>Check Ui of Add new address</vt:lpstr>
      <vt:lpstr>Test report</vt:lpstr>
    </vt:vector>
  </TitlesOfParts>
  <Manager/>
  <Company>NashTech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And Test Report Template</dc:title>
  <dc:subject>HNVN_SD_012_Scrum_Template_TestCase</dc:subject>
  <dc:creator>Truc Nguyen Thi Thanh</dc:creator>
  <cp:keywords/>
  <dc:description/>
  <cp:lastModifiedBy>Dell</cp:lastModifiedBy>
  <cp:revision/>
  <dcterms:created xsi:type="dcterms:W3CDTF">2016-08-15T09:08:57Z</dcterms:created>
  <dcterms:modified xsi:type="dcterms:W3CDTF">2022-10-30T13:36:41Z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