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state="hidden" r:id="rId14"/>
    <sheet name="QTDT" sheetId="17" state="hidden" r:id="rId15"/>
    <sheet name="QHGD" sheetId="21" state="hidden" r:id="rId16"/>
    <sheet name="Kyluat" sheetId="19" state="hidden" r:id="rId17"/>
    <sheet name="KQXL" sheetId="24" state="hidden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KQXL!$A$3:$I$10000</definedName>
    <definedName name="_xlnm._FilterDatabase" localSheetId="16" hidden="1">Kyluat!$A$2:$B$14045</definedName>
    <definedName name="_xlnm._FilterDatabase" localSheetId="15" hidden="1">QHGD!$A$3:$E$10000</definedName>
    <definedName name="_xlnm._FilterDatabase" localSheetId="13" hidden="1">QTCT!$A$5:$E$10000</definedName>
    <definedName name="_xlnm._FilterDatabase" localSheetId="14" hidden="1">QTDT!$A$4:$A$10000</definedName>
    <definedName name="_xlnm._FilterDatabase" localSheetId="2" hidden="1">Trich_Yeu!$G$14:$G$274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<sst xmlns="http://schemas.openxmlformats.org/spreadsheetml/2006/main" count="1272" uniqueCount="737">
  <si>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</si>
  <si>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</si>
  <si>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</si>
  <si>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</si>
  <si>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</si>
  <si>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</si>
  <si>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</si>
  <si>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</si>
  <si>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</si>
  <si>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</si>
  <si>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</si>
  <si>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</si>
  <si>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</si>
  <si>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</si>
  <si>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</si>
  <si>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</si>
  <si>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</si>
  <si>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</si>
  <si>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</si>
  <si>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</si>
  <si>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</si>
  <si>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</si>
  <si>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</si>
  <si>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</si>
  <si>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</si>
  <si>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</si>
  <si>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</si>
  <si>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</si>
  <si>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</si>
  <si>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</si>
  <si>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</si>
  <si>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</si>
  <si>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</si>
  <si>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</si>
  <si>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</si>
  <si>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</si>
  <si>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</si>
  <si>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</si>
  <si>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</si>
  <si>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</si>
  <si>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</si>
  <si>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</si>
  <si>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</si>
  <si>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</si>
  <si>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</si>
  <si>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</si>
  <si>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</si>
  <si>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</si>
  <si>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</si>
  <si>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</si>
  <si>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</si>
  <si>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</si>
  <si>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</si>
  <si>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</si>
  <si>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</si>
  <si>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</si>
  <si>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</si>
  <si>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</si>
  <si>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</si>
  <si>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</si>
  <si>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</si>
  <si>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</si>
  <si>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</si>
  <si>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</si>
  <si>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</si>
  <si>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</si>
  <si>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</si>
  <si>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</si>
  <si>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</si>
  <si>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</si>
  <si>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</si>
  <si>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</si>
  <si>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</si>
  <si>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</si>
  <si>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</si>
  <si>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</si>
  <si>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</si>
  <si>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</si>
  <si>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</si>
  <si>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</si>
  <si>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</si>
  <si>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</si>
  <si>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</si>
  <si>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</si>
  <si>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</si>
  <si>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</si>
  <si>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</si>
  <si>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</si>
  <si>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</si>
  <si>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</si>
  <si>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</si>
  <si>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</si>
  <si>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</si>
  <si>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</si>
  <si>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</si>
  <si>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</si>
  <si>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</si>
  <si>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</si>
  <si>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</si>
  <si>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</si>
  <si>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</si>
  <si>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</si>
  <si>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</si>
  <si>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</si>
  <si>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</si>
  <si>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</si>
  <si>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</si>
  <si>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</si>
  <si>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</si>
  <si>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</si>
  <si>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</si>
  <si>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</si>
  <si>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</si>
  <si>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</si>
  <si>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</si>
  <si>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</si>
  <si>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</si>
  <si>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</si>
  <si>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</si>
  <si>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</si>
  <si>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</si>
  <si>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</si>
  <si>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</si>
  <si>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</si>
  <si>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</si>
  <si>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</si>
  <si>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</si>
  <si>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</si>
  <si>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</si>
  <si>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</si>
  <si>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</si>
  <si>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</si>
  <si>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</si>
  <si>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</si>
  <si>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</si>
  <si>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</si>
  <si>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</si>
  <si>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</si>
  <si>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</si>
  <si>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</si>
  <si>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</si>
  <si>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</si>
  <si>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</si>
  <si>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</si>
  <si>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</si>
  <si>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</si>
  <si>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</si>
  <si>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</si>
  <si>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</si>
  <si>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</si>
  <si>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</si>
  <si>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</si>
  <si>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</si>
  <si>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</si>
  <si>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</si>
  <si>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</si>
  <si>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</si>
  <si>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</si>
  <si>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</si>
  <si>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</si>
  <si>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</si>
  <si>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</si>
  <si>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</si>
  <si>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</si>
  <si>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</si>
  <si>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</si>
  <si>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</si>
  <si>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</si>
  <si>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</si>
  <si>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</si>
  <si>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</si>
  <si>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</si>
  <si>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</si>
  <si>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</si>
  <si>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</si>
  <si>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</si>
  <si>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</si>
  <si>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</si>
  <si>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</si>
  <si>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</si>
  <si>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</si>
  <si>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</si>
  <si>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</si>
  <si>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</si>
  <si>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</si>
  <si>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</si>
  <si>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</si>
  <si>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</si>
  <si>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</si>
  <si>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</si>
  <si>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</si>
  <si>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</si>
  <si>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</si>
  <si>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</si>
  <si>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</si>
  <si>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</si>
  <si>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</si>
  <si>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</si>
  <si>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</si>
  <si>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</si>
  <si>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</si>
  <si>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</si>
  <si>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</si>
  <si>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</si>
  <si>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</si>
  <si>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</si>
  <si>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</si>
  <si>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</si>
  <si>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</si>
  <si>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</si>
  <si>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</si>
  <si>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</si>
  <si>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</si>
  <si>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</si>
  <si>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</si>
  <si>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</si>
  <si>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</si>
  <si>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</si>
  <si>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</si>
  <si>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</si>
  <si>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</si>
  <si>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</si>
  <si>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</si>
  <si>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</si>
  <si>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</si>
  <si>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</si>
  <si>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</si>
  <si>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</si>
  <si>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</si>
  <si>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</si>
  <si>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</si>
  <si>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</si>
  <si>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</si>
  <si>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</si>
  <si>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</si>
  <si>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</si>
  <si>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</si>
  <si>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</si>
  <si>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</si>
  <si>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</si>
  <si>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</si>
  <si>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</si>
  <si>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</si>
  <si>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</si>
  <si>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</si>
  <si>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</si>
  <si>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</si>
  <si>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</si>
  <si>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</si>
  <si>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</si>
  <si>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</si>
  <si>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</si>
  <si>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</si>
  <si>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</si>
  <si>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</si>
  <si>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</si>
  <si>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</si>
  <si>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</si>
  <si>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</si>
  <si>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</si>
  <si>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</si>
  <si>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</si>
  <si>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</si>
  <si>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</si>
  <si>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</si>
  <si>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</si>
  <si>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</si>
  <si>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</si>
  <si>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</si>
  <si>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</si>
  <si>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</si>
  <si>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</si>
  <si>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</si>
  <si>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</si>
  <si>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</si>
  <si>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</si>
  <si>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</si>
  <si>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</si>
  <si>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</si>
  <si>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</si>
  <si>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</si>
  <si>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</si>
  <si>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</si>
  <si>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</si>
  <si>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</si>
  <si>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</si>
  <si>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</si>
  <si>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</si>
  <si>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</si>
  <si>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</si>
  <si>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</si>
  <si>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</si>
  <si>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</si>
  <si>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</si>
  <si>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</si>
  <si>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</si>
  <si>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</si>
  <si>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</si>
  <si>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</si>
  <si>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</si>
  <si>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</si>
  <si>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</si>
  <si>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</si>
  <si>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</si>
  <si>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</si>
  <si>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</si>
  <si>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</si>
  <si>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</si>
  <si>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</si>
  <si>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</si>
  <si>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</si>
  <si>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</si>
  <si>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</si>
  <si>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</si>
  <si>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</si>
  <si>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</si>
  <si>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</si>
  <si>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</si>
  <si>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</si>
  <si>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</si>
  <si>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</si>
  <si>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</si>
  <si>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</si>
  <si>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</si>
  <si>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</si>
  <si>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</si>
  <si>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</si>
  <si>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</si>
  <si>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</si>
  <si>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</si>
  <si>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</si>
  <si>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</si>
  <si>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</si>
  <si>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</si>
  <si>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</si>
  <si>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</si>
  <si>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</si>
  <si>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</si>
  <si>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</si>
  <si>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</si>
  <si>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</si>
  <si>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</si>
  <si>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</si>
  <si>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</si>
  <si>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</si>
  <si>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</si>
  <si>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</si>
  <si>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</si>
  <si>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</si>
  <si>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</si>
  <si>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</si>
  <si>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</si>
  <si>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</si>
  <si>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</si>
  <si>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</si>
  <si>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</si>
  <si>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</si>
  <si>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</si>
  <si>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</si>
  <si>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</si>
  <si>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</si>
  <si>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</si>
  <si>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</si>
  <si>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</si>
  <si>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</si>
  <si>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</si>
  <si>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</si>
  <si>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</si>
  <si>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</si>
  <si>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</si>
  <si>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</si>
  <si>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</si>
  <si>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</si>
  <si>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</si>
  <si>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</si>
  <si>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</si>
  <si>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</si>
  <si>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</si>
  <si>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</si>
  <si>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</si>
  <si>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</si>
  <si>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</si>
  <si>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</si>
  <si>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</si>
  <si>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</si>
  <si>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</si>
  <si>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</si>
  <si>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</si>
  <si>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</si>
  <si>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</si>
  <si>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</si>
  <si>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</si>
  <si>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</si>
  <si>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</si>
  <si>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</si>
  <si>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</si>
  <si>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</si>
  <si>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</si>
  <si>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</si>
  <si>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</si>
  <si>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</si>
  <si>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</si>
  <si>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</si>
  <si>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</si>
  <si>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</si>
  <si>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</si>
  <si>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</si>
  <si>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</si>
  <si>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</si>
  <si>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</si>
  <si>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</si>
  <si>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</si>
  <si>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</si>
  <si>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</si>
  <si>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</si>
  <si>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</si>
  <si>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</si>
  <si>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</si>
  <si>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</si>
  <si>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</si>
  <si>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</si>
  <si>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</si>
  <si>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</si>
  <si>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</si>
  <si>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</si>
  <si>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</si>
  <si>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</si>
  <si>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</si>
  <si>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</si>
  <si>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</si>
  <si>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</si>
  <si>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</si>
  <si>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</si>
  <si>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</si>
  <si>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</si>
  <si>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</si>
  <si>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</si>
  <si>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</si>
  <si>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</si>
  <si>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</si>
  <si>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</si>
  <si>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</si>
  <si>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</si>
  <si>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</si>
  <si>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</si>
  <si>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</si>
  <si>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</si>
  <si>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</si>
  <si>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</si>
  <si>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</si>
  <si>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</si>
  <si>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</si>
  <si>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</si>
  <si>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</si>
  <si>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</si>
  <si>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</si>
  <si>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</si>
  <si>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</si>
  <si>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</si>
  <si>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</si>
  <si>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</si>
  <si>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</si>
  <si>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</si>
  <si>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</si>
  <si>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</si>
  <si>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</si>
  <si>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</si>
  <si>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</si>
  <si>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</si>
  <si>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</si>
  <si>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</si>
  <si>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</si>
  <si>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</si>
  <si>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</si>
  <si>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</si>
  <si>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</si>
  <si>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</si>
  <si>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</si>
  <si>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</si>
  <si>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</si>
  <si>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</si>
  <si>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</si>
  <si>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</si>
  <si>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</si>
  <si>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</si>
  <si>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</si>
  <si>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</si>
  <si>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</si>
  <si>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</si>
  <si>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</si>
  <si>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</si>
  <si>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</si>
  <si>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</si>
  <si>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</si>
  <si>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</si>
  <si>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</si>
  <si>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</si>
  <si>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</si>
  <si>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</si>
  <si>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</si>
  <si>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</si>
  <si>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</si>
  <si>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</si>
  <si>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</si>
  <si>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</si>
  <si>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</si>
  <si>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</si>
  <si>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</si>
  <si>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</si>
  <si>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</si>
  <si>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</si>
  <si>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</si>
  <si>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</si>
  <si>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</si>
  <si>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</si>
  <si>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</si>
  <si>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</si>
  <si>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</si>
  <si>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</si>
  <si>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</si>
  <si>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</si>
  <si>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</si>
  <si>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</si>
  <si>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</si>
  <si>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</si>
  <si>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</si>
  <si>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</si>
  <si>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</si>
  <si>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</si>
  <si>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</si>
  <si>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</si>
  <si>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</si>
  <si>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</si>
  <si>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</si>
  <si>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</si>
  <si>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</si>
  <si>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</si>
  <si>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</si>
  <si>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</si>
  <si>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</si>
  <si>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</si>
  <si>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</si>
  <si>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</si>
  <si>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</si>
  <si>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</si>
  <si>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</si>
  <si>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</si>
  <si>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</si>
  <si>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</si>
  <si>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</si>
  <si>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</si>
  <si>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</si>
  <si>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</si>
  <si>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</si>
  <si>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</si>
  <si>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</si>
  <si>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</si>
  <si>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</si>
  <si>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</si>
  <si>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</si>
  <si>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</si>
  <si>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</si>
  <si>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</si>
  <si>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</si>
  <si>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</si>
  <si>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</si>
  <si>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</si>
  <si>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</si>
  <si>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</si>
  <si>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</si>
  <si>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</si>
  <si>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</si>
  <si>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</si>
  <si>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</si>
  <si>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</si>
  <si>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</si>
  <si>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</si>
  <si>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</si>
  <si>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</si>
  <si>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</si>
  <si>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</si>
  <si>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</si>
  <si>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</si>
  <si>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</si>
  <si>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</si>
  <si>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</si>
  <si>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</si>
  <si>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</si>
  <si>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</si>
  <si>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</si>
  <si>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</si>
  <si>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</si>
  <si>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</si>
  <si>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</si>
  <si>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</si>
  <si>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</si>
  <si>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</si>
  <si>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</si>
  <si>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</si>
  <si>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</si>
  <si>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</si>
  <si>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</si>
  <si>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</si>
  <si>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</si>
  <si>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</si>
  <si>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</si>
  <si>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</si>
  <si>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</si>
  <si>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</si>
  <si>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</si>
  <si>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</si>
  <si>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</si>
  <si>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</si>
  <si>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</si>
  <si>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</si>
  <si>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</si>
  <si>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</si>
  <si>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</si>
  <si>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</si>
  <si>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</si>
  <si>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</si>
  <si>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</si>
  <si>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</si>
  <si>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</si>
  <si>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</si>
  <si>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</si>
  <si>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</si>
  <si>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</si>
  <si>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</si>
  <si>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</si>
  <si>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</si>
  <si>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</si>
  <si>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</si>
  <si>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</si>
  <si>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</si>
  <si>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</si>
  <si>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</si>
  <si>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</si>
  <si>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</si>
  <si>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</si>
  <si>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</si>
  <si>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</si>
  <si>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</si>
  <si>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</si>
  <si>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</si>
  <si>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</si>
  <si>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</si>
  <si>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</si>
  <si>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</si>
  <si>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</si>
  <si>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</si>
  <si>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</si>
  <si>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</si>
  <si>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</si>
  <si>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</si>
  <si>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</si>
  <si>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</si>
  <si>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</si>
  <si>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</si>
  <si>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</si>
  <si>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</si>
  <si>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</si>
  <si>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</si>
  <si>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</si>
  <si>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</si>
  <si>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</si>
  <si>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</si>
  <si>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</si>
  <si>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</si>
  <si>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</si>
  <si>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</si>
  <si>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</si>
  <si>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</si>
  <si>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</si>
  <si>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</si>
  <si>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</si>
  <si>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</si>
  <si>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</si>
  <si>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</si>
  <si>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</si>
  <si>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</si>
  <si>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</si>
  <si>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</si>
  <si>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</si>
  <si>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</si>
  <si>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</si>
  <si>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</si>
  <si>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</si>
  <si>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</si>
  <si>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</si>
  <si>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</si>
  <si>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</si>
  <si>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</si>
  <si>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</si>
  <si>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</si>
  <si>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</si>
  <si>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</si>
  <si>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</si>
  <si>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</si>
  <si>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</si>
  <si>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</si>
  <si>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</si>
  <si>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</si>
  <si>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</si>
  <si>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</si>
  <si>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</si>
  <si>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</si>
  <si>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</si>
  <si>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</si>
  <si>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</si>
  <si>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</si>
  <si>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</si>
  <si>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</si>
  <si>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</si>
  <si>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</si>
  <si>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</si>
  <si>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</si>
  <si>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</si>
  <si>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</si>
  <si>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</si>
  <si>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</si>
  <si>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</si>
  <si>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</si>
  <si>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</si>
  <si>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</si>
  <si>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</si>
  <si>
    <t>Trong đó, bệnh nhân L.H.C (nam, 42 tuổi, đường Bưởi, P.Cống Vị, Q.Ba Đình) là F1 của bệnh nhân 128536, được cách ly tập trung từ 29.7 và xét nghiệm 2 lần âm tính. Ngày 10.8, bệnh nhân xuất hiện sốt, ho, đau họng và được lấy mẫu lần 3, kết quả dương tính.</t>
  </si>
  <si>
    <t>Bệnh nhân P.Q.A (nam, 15 tuổi, P.Ngọc Lâm, Q.Long Biên) là F1 của bệnh nhân 215402, được lấy mẫu lần 1 âm tính và chuyển cách ly tập trung từ 7.8. Ngày 9.8, bệnh nhân xuất hiện ho, sốt được chuyển cách ly tại Bệnh viện Đức Giang, xét nghiệm lần 2 âm tính. Ngày 13.8, bệnh nhân được lấy mẫu lần 3 kết quả dương tính.</t>
  </si>
  <si>
    <t>Cộng dồn số mắc tại Hà Nội trong đợt dịch 4 (từ ngày 27.4) là 2.128 ca, trong đó số mắc ghi nhận ngoài cộng đồng 1.178 ca, số mắc là trường hợp đã được cách ly 950 ca.</t>
  </si>
  <si>
    <t>CĐT</t>
  </si>
  <si>
    <t>6/5/2021</t>
  </si>
  <si>
    <t>6/7/2021</t>
  </si>
  <si>
    <t>Giấy chứng nhận</t>
  </si>
  <si>
    <t>Chứng chỉ</t>
  </si>
  <si>
    <t>2020</t>
  </si>
  <si>
    <t>2019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</si>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</sst>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8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3" fillId="7" borderId="3" xfId="0" applyFont="1" applyFill="1" applyBorder="1" applyAlignment="1">
      <alignment vertical="center" wrapText="1"/>
    </xf>
    <xf numFmtId="0" fontId="3" fillId="7" borderId="2" xfId="0" applyFont="1" applyFill="1" applyBorder="1" applyAlignment="1">
      <alignment vertical="center" wrapText="1"/>
    </xf>
    <xf numFmtId="0" fontId="0" fillId="0" borderId="6" xfId="0" applyBorder="1"/>
    <xf numFmtId="0" fontId="5" fillId="0" borderId="50" xfId="0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49" fontId="0" fillId="9" borderId="26" xfId="0" applyNumberFormat="1" applyFill="1" applyBorder="1" applyAlignment="1"/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14" fontId="4" fillId="9" borderId="49" xfId="0" applyNumberFormat="1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0" fontId="45" fillId="0" borderId="54" xfId="0" applyFont="1" applyBorder="1" applyAlignment="1">
      <alignment horizontal="center" vertical="center"/>
    </xf>
    <xf numFmtId="0" fontId="45" fillId="0" borderId="47" xfId="0" applyFont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  <xf numFmtId="0" fontId="45" fillId="0" borderId="53" xfId="0" applyFont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4" fillId="9" borderId="53" xfId="0" applyFont="1" applyFill="1" applyBorder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49" fontId="15" fillId="0" borderId="4" xfId="0" applyNumberFormat="1" applyFont="1" applyFill="1" applyBorder="1" applyAlignment="1" applyProtection="1">
      <alignment horizontal="center" vertical="center"/>
      <protection locked="0"/>
    </xf>
    <xf numFmtId="49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12345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10</xdr:row>
      <xdr:rowOff>335108</xdr:rowOff>
    </xdr:to>
    <xdr:pic>
      <xdr:nvPicPr>
        <xdr:cNvPr id="10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0644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tabSelected="1" zoomScale="130" zoomScaleNormal="130" workbookViewId="0">
      <selection activeCell="H14" sqref="H14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5" t="s">
        <v>88</v>
      </c>
      <c r="C2" s="446"/>
      <c r="D2" s="447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8" t="s">
        <v>176</v>
      </c>
      <c r="D4" s="451" t="s">
        <v>216</v>
      </c>
      <c r="E4" s="14"/>
    </row>
    <row r="5" spans="1:5" ht="27.75" customHeight="1">
      <c r="A5" s="140"/>
      <c r="B5" s="267" t="s">
        <v>164</v>
      </c>
      <c r="C5" s="449"/>
      <c r="D5" s="452"/>
      <c r="E5" s="14"/>
    </row>
    <row r="6" spans="1:5" ht="27.75" customHeight="1">
      <c r="A6" s="140"/>
      <c r="B6" s="267" t="s">
        <v>663</v>
      </c>
      <c r="C6" s="449"/>
      <c r="D6" s="452"/>
      <c r="E6" s="14"/>
    </row>
    <row r="7" spans="1:5" ht="26.25" customHeight="1">
      <c r="A7" s="141"/>
      <c r="B7" s="267" t="s">
        <v>664</v>
      </c>
      <c r="C7" s="449"/>
      <c r="D7" s="452"/>
      <c r="E7" s="14"/>
    </row>
    <row r="8" spans="1:5" ht="29.25" customHeight="1">
      <c r="A8" s="141"/>
      <c r="B8" s="268" t="s">
        <v>665</v>
      </c>
      <c r="C8" s="450"/>
      <c r="D8" s="453"/>
      <c r="E8" s="14"/>
    </row>
    <row r="9" spans="1:5" ht="18" customHeight="1">
      <c r="A9" s="14"/>
      <c r="B9" s="457" t="s">
        <v>662</v>
      </c>
      <c r="C9" s="458"/>
      <c r="D9" s="454"/>
      <c r="E9" s="14"/>
    </row>
    <row r="10" spans="1:5" ht="18" customHeight="1">
      <c r="A10" s="14"/>
      <c r="B10" s="457"/>
      <c r="C10" s="459"/>
      <c r="D10" s="455"/>
      <c r="E10" s="14"/>
    </row>
    <row r="11" spans="1:5" ht="18" customHeight="1">
      <c r="A11" s="14"/>
      <c r="B11" s="457"/>
      <c r="C11" s="459"/>
      <c r="D11" s="455"/>
      <c r="E11" s="14"/>
    </row>
    <row r="12" spans="1:5" ht="18" customHeight="1">
      <c r="A12" s="14"/>
      <c r="B12" s="457"/>
      <c r="C12" s="459"/>
      <c r="D12" s="455"/>
      <c r="E12" s="14"/>
    </row>
    <row r="13" spans="1:5" ht="18" customHeight="1">
      <c r="A13" s="14"/>
      <c r="B13" s="457"/>
      <c r="C13" s="459"/>
      <c r="D13" s="455"/>
      <c r="E13" s="14"/>
    </row>
    <row r="14" spans="1:5" ht="18" customHeight="1">
      <c r="A14" s="14"/>
      <c r="B14" s="457"/>
      <c r="C14" s="459"/>
      <c r="D14" s="455"/>
      <c r="E14" s="14"/>
    </row>
    <row r="15" spans="1:5" ht="23.25" customHeight="1">
      <c r="A15" s="14"/>
      <c r="B15" s="460"/>
      <c r="C15" s="461"/>
      <c r="D15" s="456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>
      <selection activeCell="D7" sqref="D7"/>
    </sheetView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7" t="s">
        <v>90</v>
      </c>
      <c r="B2" s="467"/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V2" s="218"/>
      <c r="W2" s="153"/>
      <c r="X2" s="153"/>
      <c r="Y2" s="154"/>
      <c r="Z2" s="154"/>
      <c r="AA2" s="226"/>
    </row>
    <row r="3" spans="1:76" s="413" customFormat="1" ht="19.149999999999999" customHeight="1">
      <c r="A3" s="463" t="s">
        <v>0</v>
      </c>
      <c r="B3" s="468" t="s">
        <v>463</v>
      </c>
      <c r="C3" s="470" t="s">
        <v>464</v>
      </c>
      <c r="D3" s="468" t="s">
        <v>155</v>
      </c>
      <c r="E3" s="468" t="s">
        <v>482</v>
      </c>
      <c r="F3" s="472" t="s">
        <v>480</v>
      </c>
      <c r="G3" s="472" t="s">
        <v>481</v>
      </c>
      <c r="H3" s="472" t="s">
        <v>10</v>
      </c>
      <c r="I3" s="462" t="s">
        <v>112</v>
      </c>
      <c r="J3" s="472" t="s">
        <v>465</v>
      </c>
      <c r="K3" s="472" t="s">
        <v>1</v>
      </c>
      <c r="L3" s="464" t="s">
        <v>466</v>
      </c>
      <c r="M3" s="465"/>
      <c r="N3" s="465"/>
      <c r="O3" s="465"/>
      <c r="P3" s="465"/>
      <c r="Q3" s="465"/>
      <c r="R3" s="466"/>
      <c r="S3" s="464" t="s">
        <v>3</v>
      </c>
      <c r="T3" s="466"/>
      <c r="U3" s="462" t="s">
        <v>487</v>
      </c>
      <c r="V3" s="462" t="s">
        <v>467</v>
      </c>
      <c r="W3" s="472" t="s">
        <v>468</v>
      </c>
      <c r="X3" s="472" t="s">
        <v>95</v>
      </c>
      <c r="Y3" s="472" t="s">
        <v>111</v>
      </c>
      <c r="Z3" s="470" t="s">
        <v>469</v>
      </c>
      <c r="AA3" s="472" t="s">
        <v>160</v>
      </c>
      <c r="AB3" s="472" t="s">
        <v>470</v>
      </c>
      <c r="AC3" s="472" t="s">
        <v>472</v>
      </c>
      <c r="AD3" s="472" t="s">
        <v>488</v>
      </c>
      <c r="AE3" s="472" t="s">
        <v>471</v>
      </c>
      <c r="AF3" s="468" t="s">
        <v>718</v>
      </c>
      <c r="AG3" s="472" t="s">
        <v>116</v>
      </c>
      <c r="AH3" s="472" t="s">
        <v>474</v>
      </c>
      <c r="AI3" s="412"/>
      <c r="AJ3" s="412"/>
      <c r="AK3" s="412"/>
    </row>
    <row r="4" spans="1:76" s="413" customFormat="1" ht="57" customHeight="1">
      <c r="A4" s="463"/>
      <c r="B4" s="469"/>
      <c r="C4" s="471"/>
      <c r="D4" s="469"/>
      <c r="E4" s="469"/>
      <c r="F4" s="469"/>
      <c r="G4" s="469"/>
      <c r="H4" s="473"/>
      <c r="I4" s="463"/>
      <c r="J4" s="473"/>
      <c r="K4" s="473"/>
      <c r="L4" s="409" t="s">
        <v>475</v>
      </c>
      <c r="M4" s="409" t="s">
        <v>483</v>
      </c>
      <c r="N4" s="409" t="s">
        <v>476</v>
      </c>
      <c r="O4" s="409" t="s">
        <v>484</v>
      </c>
      <c r="P4" s="410" t="s">
        <v>477</v>
      </c>
      <c r="Q4" s="410" t="s">
        <v>485</v>
      </c>
      <c r="R4" s="410" t="s">
        <v>486</v>
      </c>
      <c r="S4" s="411" t="s">
        <v>478</v>
      </c>
      <c r="T4" s="411" t="s">
        <v>479</v>
      </c>
      <c r="U4" s="463"/>
      <c r="V4" s="463"/>
      <c r="W4" s="473"/>
      <c r="X4" s="473"/>
      <c r="Y4" s="473"/>
      <c r="Z4" s="471"/>
      <c r="AA4" s="473"/>
      <c r="AB4" s="473"/>
      <c r="AC4" s="473"/>
      <c r="AD4" s="469"/>
      <c r="AE4" s="473"/>
      <c r="AF4" s="469"/>
      <c r="AG4" s="469"/>
      <c r="AH4" s="469"/>
      <c r="AI4" s="412"/>
      <c r="AJ4" s="412"/>
      <c r="AK4" s="412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120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705</v>
      </c>
      <c r="AA7" s="196" t="s">
        <v>152</v>
      </c>
      <c r="AB7" s="192">
        <v>0</v>
      </c>
      <c r="AC7" s="192" t="s">
        <v>128</v>
      </c>
      <c r="AD7" s="192" t="s">
        <v>706</v>
      </c>
      <c r="AE7" s="192" t="s">
        <v>127</v>
      </c>
      <c r="AF7" s="192" t="s">
        <v>148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320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227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492"/>
  <sheetViews>
    <sheetView showGridLines="0" showZeros="0" zoomScaleNormal="100" workbookViewId="0">
      <pane ySplit="1" topLeftCell="A23" activePane="bottomLeft" state="frozen"/>
      <selection activeCell="C13" sqref="C13"/>
      <selection pane="bottomLeft" activeCell="T15" sqref="T15"/>
    </sheetView>
  </sheetViews>
  <sheetFormatPr defaultColWidth="11.5703125" defaultRowHeight="12.75"/>
  <cols>
    <col min="1" max="1" width="3.85546875" style="418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9" t="s">
        <v>205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U1" s="224"/>
    </row>
    <row r="2" spans="1:21" ht="17.25" customHeight="1">
      <c r="A2" s="417"/>
      <c r="B2" s="503" t="s">
        <v>206</v>
      </c>
      <c r="C2" s="503"/>
      <c r="D2" s="503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7"/>
      <c r="B3" s="232" t="s">
        <v>251</v>
      </c>
      <c r="C3" s="503" t="s">
        <v>495</v>
      </c>
      <c r="D3" s="503"/>
      <c r="F3" s="364" t="s">
        <v>207</v>
      </c>
      <c r="G3" s="369"/>
      <c r="H3" s="209" t="str">
        <f>MID(U3,1,1)</f>
        <v>1</v>
      </c>
      <c r="I3" s="209" t="str">
        <f>MID(U3,2,1)</f>
        <v>2</v>
      </c>
      <c r="J3" s="209" t="str">
        <f>MID(U3,3,1)</f>
        <v>3</v>
      </c>
      <c r="K3" s="209" t="str">
        <f>MID(U3,4,1)</f>
        <v>4</v>
      </c>
      <c r="L3" s="209" t="str">
        <f>MID(U3,5,1)</f>
        <v>5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123456</v>
      </c>
    </row>
    <row r="4" spans="1:21" ht="17.25" customHeight="1">
      <c r="A4" s="417"/>
      <c r="B4" s="504" t="s">
        <v>210</v>
      </c>
      <c r="C4" s="504"/>
      <c r="D4" s="504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32131265</v>
      </c>
    </row>
    <row r="5" spans="1:21" ht="17.25" customHeight="1">
      <c r="A5" s="417"/>
      <c r="B5" s="232" t="s">
        <v>251</v>
      </c>
      <c r="C5" s="503"/>
      <c r="D5" s="503"/>
      <c r="F5" s="489" t="s">
        <v>208</v>
      </c>
      <c r="G5" s="489"/>
      <c r="I5" s="209" t="str">
        <f>MID(U4,1,1)</f>
        <v>3</v>
      </c>
      <c r="J5" s="209" t="str">
        <f>MID(U4,2,1)</f>
        <v>2</v>
      </c>
      <c r="K5" s="369"/>
      <c r="L5" s="209" t="str">
        <f>MID(U4,3,1)</f>
        <v>1</v>
      </c>
      <c r="M5" s="209" t="str">
        <f>MID(U4,4,1)</f>
        <v>3</v>
      </c>
      <c r="N5" s="209" t="str">
        <f>MID(U4,5,1)</f>
        <v>1</v>
      </c>
      <c r="O5" s="209" t="str">
        <f>MID(U4,6,1)</f>
        <v>2</v>
      </c>
      <c r="P5" s="209" t="str">
        <f>MID(U4,7,1)</f>
        <v>6</v>
      </c>
      <c r="Q5" s="209" t="str">
        <f>MID(U4,8,1)</f>
        <v>5</v>
      </c>
      <c r="R5" s="232"/>
    </row>
    <row r="6" spans="1:21" ht="17.25" customHeight="1">
      <c r="A6" s="417" t="s">
        <v>209</v>
      </c>
      <c r="B6" s="504" t="s">
        <v>211</v>
      </c>
      <c r="C6" s="504"/>
      <c r="D6" s="504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7"/>
      <c r="B7" s="504" t="s">
        <v>212</v>
      </c>
      <c r="C7" s="504"/>
      <c r="D7" s="504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7"/>
      <c r="B8" s="232" t="str">
        <f>IF($D$15="","",VLOOKUP($D$15,Bang_DSDV,17,0))</f>
        <v>BỘ THAM MƯU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7"/>
      <c r="B9" s="504" t="s">
        <v>213</v>
      </c>
      <c r="C9" s="504"/>
      <c r="D9" s="504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7"/>
      <c r="B10" s="232" t="s">
        <v>252</v>
      </c>
      <c r="C10" s="232" t="str">
        <f>IF($D$15="","",VLOOKUP($D$15,Bang_DSDV,16,0))</f>
        <v>Quân huấn - Nhà trường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6" t="s">
        <v>177</v>
      </c>
      <c r="C11" s="506"/>
      <c r="D11" s="506"/>
      <c r="E11" s="506"/>
      <c r="F11" s="506"/>
      <c r="G11" s="506"/>
      <c r="H11" s="506"/>
      <c r="I11" s="506"/>
      <c r="J11" s="506"/>
      <c r="K11" s="506"/>
      <c r="L11" s="506"/>
      <c r="M11" s="506"/>
      <c r="N11" s="506"/>
      <c r="O11" s="506"/>
      <c r="P11" s="506"/>
      <c r="Q11" s="506"/>
      <c r="R11" s="382"/>
    </row>
    <row r="12" spans="1:21" ht="30" customHeight="1">
      <c r="B12" s="506"/>
      <c r="C12" s="506"/>
      <c r="D12" s="506"/>
      <c r="E12" s="506"/>
      <c r="F12" s="506"/>
      <c r="G12" s="506"/>
      <c r="H12" s="506"/>
      <c r="I12" s="506"/>
      <c r="J12" s="506"/>
      <c r="K12" s="506"/>
      <c r="L12" s="506"/>
      <c r="M12" s="506"/>
      <c r="N12" s="506"/>
      <c r="O12" s="506"/>
      <c r="P12" s="506"/>
      <c r="Q12" s="506"/>
      <c r="R12" s="382"/>
    </row>
    <row r="13" spans="1:21" ht="15.75" customHeight="1"/>
    <row r="14" spans="1:21" s="7" customFormat="1" ht="20.25" customHeight="1">
      <c r="A14" s="419"/>
      <c r="B14" s="7" t="s">
        <v>179</v>
      </c>
      <c r="D14" s="137" t="str">
        <f>IF($D$15="","",INDEX(DSDV!$F$7:$F$216,MATCH($D$15,DSDV!$G$7:$G$216,0)))</f>
        <v>Cao Văn Hiệp</v>
      </c>
      <c r="E14" s="137"/>
      <c r="F14" s="137"/>
      <c r="G14" s="500" t="s">
        <v>701</v>
      </c>
      <c r="H14" s="500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19"/>
      <c r="B15" s="7" t="s">
        <v>178</v>
      </c>
      <c r="D15" s="137" t="s">
        <v>704</v>
      </c>
      <c r="E15" s="137"/>
      <c r="F15" s="137"/>
      <c r="G15" s="500" t="s">
        <v>180</v>
      </c>
      <c r="H15" s="500"/>
      <c r="I15" s="500">
        <f>IF($D$15="","",VLOOKUP($D$15,Bang_DSDV,5,0))</f>
        <v>34700</v>
      </c>
      <c r="J15" s="500"/>
      <c r="K15" s="500"/>
      <c r="L15" s="500"/>
      <c r="M15" s="500"/>
      <c r="N15" s="500"/>
      <c r="O15" s="363"/>
      <c r="P15" s="363"/>
      <c r="Q15" s="363"/>
      <c r="R15" s="363"/>
    </row>
    <row r="16" spans="1:21" s="7" customFormat="1" ht="18" customHeight="1">
      <c r="A16" s="420"/>
      <c r="B16" s="7" t="s">
        <v>253</v>
      </c>
      <c r="D16" s="363" t="str">
        <f>IF($D$15="","",VLOOKUP($D$15,Bang_DSDV,27,0))</f>
        <v>Hải Dương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1"/>
      <c r="B17" s="7" t="s">
        <v>181</v>
      </c>
      <c r="D17" s="370"/>
      <c r="E17" s="137"/>
      <c r="F17" s="137" t="str">
        <f>IF($D$15="","",VLOOKUP($D$15,Bang_DSDV,28,0))</f>
        <v>Hải Dương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0"/>
      <c r="B18" s="7" t="s">
        <v>182</v>
      </c>
      <c r="C18" s="7" t="str">
        <f>IF($D$15="","",VLOOKUP($D$15,Bang_DSDV,18,0))</f>
        <v>Kinh</v>
      </c>
      <c r="E18" s="362"/>
      <c r="F18" s="362"/>
      <c r="G18" s="500" t="s">
        <v>183</v>
      </c>
      <c r="H18" s="500"/>
      <c r="I18" s="502" t="str">
        <f>IF($D$15="","",VLOOKUP($D$15,Bang_DSDV,19,0))</f>
        <v>Không</v>
      </c>
      <c r="J18" s="502"/>
      <c r="K18" s="502"/>
      <c r="L18" s="502"/>
      <c r="M18" s="366"/>
      <c r="N18" s="366"/>
      <c r="O18" s="366"/>
      <c r="P18" s="366"/>
      <c r="Q18" s="366"/>
      <c r="R18" s="366"/>
    </row>
    <row r="19" spans="1:18" s="7" customFormat="1" ht="18" customHeight="1">
      <c r="A19" s="420"/>
      <c r="B19" s="7" t="s">
        <v>184</v>
      </c>
      <c r="C19" s="7" t="str">
        <f>IF($D$15="","",VLOOKUP($D$15,Bang_DSDV,3,0))</f>
        <v>4//</v>
      </c>
      <c r="E19" s="362"/>
      <c r="F19" s="362"/>
      <c r="G19" s="500" t="s">
        <v>185</v>
      </c>
      <c r="H19" s="500"/>
      <c r="I19" s="502" t="str">
        <f>IF($D$15="","",VLOOKUP($D$15,Bang_DSDV,13,0))</f>
        <v>SQ</v>
      </c>
      <c r="J19" s="502"/>
      <c r="K19" s="502"/>
      <c r="L19" s="502"/>
      <c r="M19" s="366"/>
      <c r="N19" s="366"/>
      <c r="O19" s="366"/>
      <c r="P19" s="366"/>
      <c r="Q19" s="366"/>
      <c r="R19" s="366"/>
    </row>
    <row r="20" spans="1:18" s="7" customFormat="1" ht="18" customHeight="1">
      <c r="A20" s="420"/>
      <c r="B20" s="7" t="s">
        <v>201</v>
      </c>
      <c r="D20" s="370"/>
      <c r="E20" s="362"/>
      <c r="F20" s="137" t="str">
        <f>IF($D$15="","",VLOOKUP($D$15,Bang_DSDV,4,0))</f>
        <v>SQ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0"/>
      <c r="B21" s="7" t="s">
        <v>200</v>
      </c>
      <c r="D21" s="370"/>
      <c r="E21" s="362"/>
      <c r="F21" s="133"/>
      <c r="G21" s="137" t="str">
        <f>IF($D$15="","",VLOOKUP($D$15,Bang_DSDV,26,0))</f>
        <v>Cao cấp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0"/>
      <c r="B22" s="7" t="s">
        <v>186</v>
      </c>
      <c r="D22" s="137" t="str">
        <f>IF($D$15="","",VLOOKUP($D$15,Bang_DSDV,14,0))</f>
        <v>BTĐU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0"/>
      <c r="B23" s="7" t="s">
        <v>187</v>
      </c>
      <c r="D23" s="363">
        <f>IF($D$15="","",VLOOKUP($D$15,Bang_DSDV,6,0))</f>
        <v>34700</v>
      </c>
      <c r="E23" s="137"/>
      <c r="F23" s="363" t="s">
        <v>188</v>
      </c>
      <c r="G23" s="7" t="str">
        <f>IF($D$15="","",VLOOKUP($D$15,Bang_DSDV,7,0))</f>
        <v>Hải Dương</v>
      </c>
    </row>
    <row r="24" spans="1:18" s="7" customFormat="1" ht="18" customHeight="1">
      <c r="A24" s="420"/>
      <c r="B24" s="7" t="s">
        <v>189</v>
      </c>
      <c r="D24" s="363">
        <f>IF($D$15="","",VLOOKUP($D$15,Bang_DSDV,8,0))</f>
        <v>34700</v>
      </c>
      <c r="E24" s="137"/>
      <c r="F24" s="363" t="s">
        <v>188</v>
      </c>
      <c r="G24" s="7">
        <f>IF($D$15="","",VLOOKUP($D$15,Bang_DSDV,9,0))</f>
        <v>0</v>
      </c>
    </row>
    <row r="25" spans="1:18" s="7" customFormat="1" ht="18" customHeight="1">
      <c r="A25" s="420"/>
      <c r="B25" s="7" t="s">
        <v>190</v>
      </c>
      <c r="D25" s="363">
        <f>IF($D$15="","",VLOOKUP($D$15,Bang_DSDV,10,0))</f>
        <v>34700</v>
      </c>
      <c r="E25" s="137"/>
      <c r="F25" s="507" t="s">
        <v>191</v>
      </c>
      <c r="G25" s="507"/>
      <c r="H25" s="507"/>
      <c r="I25" s="507"/>
      <c r="J25" s="501">
        <f>IF($D$15="","",VLOOKUP($D$15,Bang_DSDV,11,0))</f>
        <v>34700</v>
      </c>
      <c r="K25" s="501"/>
      <c r="L25" s="501"/>
      <c r="M25" s="501"/>
      <c r="N25" s="363"/>
      <c r="O25" s="363"/>
      <c r="P25" s="363"/>
      <c r="Q25" s="363"/>
      <c r="R25" s="363"/>
    </row>
    <row r="26" spans="1:18" s="7" customFormat="1" ht="18" customHeight="1">
      <c r="A26" s="420"/>
      <c r="B26" s="7" t="s">
        <v>192</v>
      </c>
      <c r="D26" s="370"/>
      <c r="E26" s="362"/>
      <c r="F26" s="362">
        <f>IF($D$15="","",VLOOKUP($D$15,Bang_DSDV,12,0))</f>
        <v>34700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0"/>
      <c r="B27" s="7" t="s">
        <v>214</v>
      </c>
      <c r="D27" s="501"/>
      <c r="E27" s="501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0"/>
      <c r="B28" s="132" t="s">
        <v>194</v>
      </c>
      <c r="D28" s="139" t="str">
        <f>IF($D$15="","",VLOOKUP($D$15,Bang_DSDV,20,0))</f>
        <v>12</v>
      </c>
      <c r="F28" s="508" t="s">
        <v>193</v>
      </c>
      <c r="G28" s="508"/>
      <c r="H28" s="508" t="str">
        <f>IF($D$15="","",VLOOKUP($D$15,Bang_DSDV,21,0))</f>
        <v>Thạc sĩ</v>
      </c>
      <c r="I28" s="508"/>
      <c r="J28" s="508"/>
      <c r="K28" s="508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0"/>
      <c r="B29" s="132" t="s">
        <v>195</v>
      </c>
      <c r="D29" s="139" t="str">
        <f>IF($D$15="","",VLOOKUP($D$15,Bang_DSDV,24,0))</f>
        <v>ĐHBK</v>
      </c>
      <c r="E29" s="139"/>
      <c r="F29" s="510" t="s">
        <v>196</v>
      </c>
      <c r="G29" s="510"/>
      <c r="H29" s="509" t="str">
        <f>IF($D$15="","",VLOOKUP($D$15,Bang_DSDV,26,0))</f>
        <v>Cao cấp</v>
      </c>
      <c r="I29" s="509"/>
      <c r="J29" s="509"/>
      <c r="K29" s="509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0"/>
      <c r="B30" s="7" t="s">
        <v>197</v>
      </c>
      <c r="D30" s="370"/>
      <c r="E30" s="143">
        <f>IF($D$15="","",INDEX(DSDV!$D$7:$D$216,MATCH($D$15,DSDV!$G$7:$G$216,0)))</f>
        <v>456498</v>
      </c>
      <c r="F30" s="137"/>
      <c r="G30" s="362" t="s">
        <v>198</v>
      </c>
      <c r="I30" s="508">
        <f>IF($D$15="","",INDEX(DSDV!$E$7:$E$216,MATCH($D$15,DSDV!$G$7:$G$216,0)))</f>
        <v>123213</v>
      </c>
      <c r="J30" s="508"/>
      <c r="K30" s="508"/>
      <c r="L30" s="508"/>
      <c r="M30" s="508"/>
      <c r="N30" s="366"/>
      <c r="O30" s="366"/>
      <c r="P30" s="366"/>
      <c r="Q30" s="366"/>
      <c r="R30" s="366"/>
    </row>
    <row r="31" spans="1:18" ht="18" customHeight="1">
      <c r="A31" s="422">
        <v>21</v>
      </c>
      <c r="B31" s="502" t="s">
        <v>199</v>
      </c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502"/>
      <c r="Q31" s="502"/>
      <c r="R31" s="366"/>
    </row>
    <row r="32" spans="1:18" ht="9" customHeight="1">
      <c r="A32" s="422"/>
    </row>
    <row r="33" spans="1:18" ht="18" customHeight="1">
      <c r="A33" s="422"/>
      <c r="B33" s="483" t="s">
        <v>165</v>
      </c>
      <c r="C33" s="483"/>
      <c r="D33" s="482" t="s">
        <v>203</v>
      </c>
      <c r="E33" s="482"/>
      <c r="F33" s="482"/>
      <c r="G33" s="482"/>
      <c r="H33" s="483" t="s">
        <v>204</v>
      </c>
      <c r="I33" s="483"/>
      <c r="J33" s="483"/>
      <c r="K33" s="483"/>
      <c r="L33" s="483"/>
      <c r="M33" s="483"/>
      <c r="N33" s="483"/>
      <c r="O33" s="483"/>
      <c r="P33" s="483"/>
      <c r="Q33" s="483"/>
      <c r="R33" s="7"/>
    </row>
    <row r="34" spans="1:18" ht="18" customHeight="1">
      <c r="A34" s="422"/>
      <c r="B34" s="360" t="s">
        <v>166</v>
      </c>
      <c r="C34" s="360" t="s">
        <v>202</v>
      </c>
      <c r="D34" s="482"/>
      <c r="E34" s="482"/>
      <c r="F34" s="482"/>
      <c r="G34" s="482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7"/>
    </row>
    <row r="35" spans="1:18" ht="15.75">
      <c r="A35" s="422"/>
      <c r="B35" s="275">
        <v>43101</v>
      </c>
      <c r="C35" s="275">
        <v>44197</v>
      </c>
      <c r="D35" s="401" t="s">
        <v>712</v>
      </c>
      <c r="E35" s="402"/>
      <c r="F35" s="402"/>
      <c r="G35" s="403"/>
      <c r="H35" s="426" t="s">
        <v>134</v>
      </c>
      <c r="I35" s="427"/>
      <c r="J35" s="427"/>
      <c r="K35" s="427"/>
      <c r="L35" s="427"/>
      <c r="M35" s="427"/>
      <c r="N35" s="427"/>
      <c r="O35" s="427"/>
      <c r="P35" s="427"/>
      <c r="Q35" s="428"/>
      <c r="R35" s="383"/>
    </row>
    <row r="36" spans="1:18" ht="15.75">
      <c r="A36" s="422"/>
      <c r="B36" s="275"/>
      <c r="C36" s="275"/>
      <c r="D36" s="401"/>
      <c r="E36" s="402"/>
      <c r="F36" s="402"/>
      <c r="G36" s="403"/>
      <c r="H36" s="426"/>
      <c r="I36" s="427"/>
      <c r="J36" s="427"/>
      <c r="K36" s="427"/>
      <c r="L36" s="427"/>
      <c r="M36" s="427"/>
      <c r="N36" s="427"/>
      <c r="O36" s="427"/>
      <c r="P36" s="427"/>
      <c r="Q36" s="428"/>
      <c r="R36" s="383"/>
    </row>
    <row r="37" spans="1:18" ht="15.75">
      <c r="A37" s="422"/>
      <c r="B37" s="275"/>
      <c r="C37" s="275"/>
      <c r="D37" s="401"/>
      <c r="E37" s="402"/>
      <c r="F37" s="402"/>
      <c r="G37" s="403"/>
      <c r="H37" s="426"/>
      <c r="I37" s="427"/>
      <c r="J37" s="427"/>
      <c r="K37" s="427"/>
      <c r="L37" s="427"/>
      <c r="M37" s="427"/>
      <c r="N37" s="427"/>
      <c r="O37" s="427"/>
      <c r="P37" s="427"/>
      <c r="Q37" s="428"/>
      <c r="R37" s="383"/>
    </row>
    <row r="38" spans="1:18" ht="15.75">
      <c r="A38" s="422"/>
      <c r="B38" s="275"/>
      <c r="C38" s="275"/>
      <c r="D38" s="401"/>
      <c r="E38" s="402"/>
      <c r="F38" s="402"/>
      <c r="G38" s="403"/>
      <c r="H38" s="426"/>
      <c r="I38" s="427"/>
      <c r="J38" s="427"/>
      <c r="K38" s="427"/>
      <c r="L38" s="427"/>
      <c r="M38" s="427"/>
      <c r="N38" s="427"/>
      <c r="O38" s="427"/>
      <c r="P38" s="427"/>
      <c r="Q38" s="428"/>
      <c r="R38" s="383"/>
    </row>
    <row r="39" spans="1:18">
      <c r="A39" s="422"/>
      <c r="B39" s="380"/>
      <c r="C39" s="380"/>
      <c r="D39" s="381"/>
      <c r="E39" s="378"/>
      <c r="F39" s="378"/>
      <c r="G39" s="378"/>
      <c r="H39" s="377"/>
      <c r="I39" s="379"/>
      <c r="J39" s="379"/>
      <c r="K39" s="379"/>
      <c r="L39" s="379"/>
      <c r="M39" s="379"/>
      <c r="N39" s="379"/>
      <c r="O39" s="379"/>
      <c r="P39" s="379"/>
      <c r="Q39" s="379"/>
    </row>
    <row r="40" spans="1:18" ht="15.75">
      <c r="A40" s="422">
        <v>22</v>
      </c>
      <c r="B40" s="479" t="s">
        <v>600</v>
      </c>
      <c r="C40" s="479"/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384"/>
    </row>
    <row r="41" spans="1:18" ht="18" customHeight="1">
      <c r="A41" s="422"/>
      <c r="B41" s="479"/>
      <c r="C41" s="479"/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384"/>
    </row>
    <row r="42" spans="1:18" ht="18" customHeight="1">
      <c r="A42" s="422"/>
      <c r="B42" s="227"/>
      <c r="C42" s="385"/>
      <c r="D42" s="385"/>
      <c r="E42" s="385"/>
      <c r="F42" s="385"/>
      <c r="G42" s="385"/>
      <c r="H42" s="385"/>
    </row>
    <row r="43" spans="1:18" ht="26.25" customHeight="1">
      <c r="A43" s="422"/>
      <c r="B43" s="480" t="s">
        <v>601</v>
      </c>
      <c r="C43" s="480" t="s">
        <v>602</v>
      </c>
      <c r="D43" s="480"/>
      <c r="E43" s="480" t="s">
        <v>165</v>
      </c>
      <c r="F43" s="480"/>
      <c r="G43" s="480" t="s">
        <v>603</v>
      </c>
      <c r="H43" s="494" t="s">
        <v>604</v>
      </c>
      <c r="I43" s="494"/>
      <c r="J43" s="494"/>
      <c r="K43" s="494"/>
      <c r="L43" s="494"/>
      <c r="M43" s="494"/>
      <c r="N43" s="480" t="s">
        <v>220</v>
      </c>
      <c r="O43" s="480"/>
      <c r="P43" s="480"/>
      <c r="Q43" s="480"/>
      <c r="R43" s="386"/>
    </row>
    <row r="44" spans="1:18" ht="26.25" customHeight="1">
      <c r="A44" s="422"/>
      <c r="B44" s="480"/>
      <c r="C44" s="480"/>
      <c r="D44" s="480"/>
      <c r="E44" s="365" t="s">
        <v>166</v>
      </c>
      <c r="F44" s="365" t="s">
        <v>167</v>
      </c>
      <c r="G44" s="480"/>
      <c r="H44" s="494"/>
      <c r="I44" s="494"/>
      <c r="J44" s="494"/>
      <c r="K44" s="494"/>
      <c r="L44" s="494"/>
      <c r="M44" s="494"/>
      <c r="N44" s="480"/>
      <c r="O44" s="480"/>
      <c r="P44" s="480"/>
      <c r="Q44" s="480"/>
      <c r="R44" s="386"/>
    </row>
    <row r="45" spans="1:18" ht="15.75">
      <c r="A45" s="422"/>
      <c r="B45" s="405" t="s">
        <v>706</v>
      </c>
      <c r="C45" s="429" t="s">
        <v>708</v>
      </c>
      <c r="D45" s="431"/>
      <c r="E45" s="432">
        <v>41275</v>
      </c>
      <c r="F45" s="432">
        <v>41640</v>
      </c>
      <c r="G45" s="405" t="s">
        <v>667</v>
      </c>
      <c r="H45" s="429" t="s">
        <v>709</v>
      </c>
      <c r="I45" s="430"/>
      <c r="J45" s="430"/>
      <c r="K45" s="430"/>
      <c r="L45" s="430"/>
      <c r="M45" s="431"/>
      <c r="N45" s="429" t="s">
        <v>148</v>
      </c>
      <c r="O45" s="430"/>
      <c r="P45" s="430"/>
      <c r="Q45" s="431"/>
      <c r="R45" s="387"/>
    </row>
    <row r="46" spans="1:18" ht="15.75">
      <c r="A46" s="422"/>
      <c r="B46" s="405" t="s">
        <v>706</v>
      </c>
      <c r="C46" s="429" t="s">
        <v>708</v>
      </c>
      <c r="D46" s="431"/>
      <c r="E46" s="432">
        <v>41518</v>
      </c>
      <c r="F46" s="432">
        <v>42979</v>
      </c>
      <c r="G46" s="405" t="s">
        <v>667</v>
      </c>
      <c r="H46" s="429" t="s">
        <v>4</v>
      </c>
      <c r="I46" s="430"/>
      <c r="J46" s="430"/>
      <c r="K46" s="430"/>
      <c r="L46" s="430"/>
      <c r="M46" s="431"/>
      <c r="N46" s="429" t="s">
        <v>148</v>
      </c>
      <c r="O46" s="430"/>
      <c r="P46" s="430"/>
      <c r="Q46" s="431"/>
      <c r="R46" s="387"/>
    </row>
    <row r="47" spans="1:18" ht="15.75">
      <c r="A47" s="422"/>
      <c r="B47" s="405" t="s">
        <v>636</v>
      </c>
      <c r="C47" s="429" t="s">
        <v>637</v>
      </c>
      <c r="D47" s="431"/>
      <c r="E47" s="432">
        <v>44352</v>
      </c>
      <c r="F47" s="432">
        <v>44354</v>
      </c>
      <c r="G47" s="405" t="s">
        <v>638</v>
      </c>
      <c r="H47" s="429" t="s">
        <v>639</v>
      </c>
      <c r="I47" s="430"/>
      <c r="J47" s="430"/>
      <c r="K47" s="430"/>
      <c r="L47" s="430"/>
      <c r="M47" s="431"/>
      <c r="N47" s="429" t="s">
        <v>640</v>
      </c>
      <c r="O47" s="430"/>
      <c r="P47" s="430"/>
      <c r="Q47" s="431"/>
      <c r="R47" s="387"/>
    </row>
    <row r="48" spans="1:18" ht="15.75">
      <c r="A48" s="422"/>
      <c r="B48" s="405"/>
      <c r="C48" s="429"/>
      <c r="D48" s="431"/>
      <c r="E48" s="405"/>
      <c r="F48" s="405"/>
      <c r="G48" s="405"/>
      <c r="H48" s="429"/>
      <c r="I48" s="430"/>
      <c r="J48" s="430"/>
      <c r="K48" s="430"/>
      <c r="L48" s="430"/>
      <c r="M48" s="431"/>
      <c r="N48" s="429"/>
      <c r="O48" s="430"/>
      <c r="P48" s="430"/>
      <c r="Q48" s="431"/>
      <c r="R48" s="387"/>
    </row>
    <row r="49" spans="1:18" ht="15.75">
      <c r="A49" s="422"/>
      <c r="B49" s="405"/>
      <c r="C49" s="429"/>
      <c r="D49" s="431"/>
      <c r="E49" s="405"/>
      <c r="F49" s="405"/>
      <c r="G49" s="405"/>
      <c r="H49" s="429"/>
      <c r="I49" s="430"/>
      <c r="J49" s="430"/>
      <c r="K49" s="430"/>
      <c r="L49" s="430"/>
      <c r="M49" s="431"/>
      <c r="N49" s="429"/>
      <c r="O49" s="430"/>
      <c r="P49" s="430"/>
      <c r="Q49" s="431"/>
      <c r="R49" s="387"/>
    </row>
    <row r="50" spans="1:18" ht="18.75">
      <c r="A50" s="422"/>
      <c r="B50" s="404"/>
      <c r="C50" s="429"/>
      <c r="D50" s="431"/>
      <c r="E50" s="404"/>
      <c r="F50" s="404"/>
      <c r="G50" s="404"/>
      <c r="H50" s="429"/>
      <c r="I50" s="430"/>
      <c r="J50" s="430"/>
      <c r="K50" s="430"/>
      <c r="L50" s="430"/>
      <c r="M50" s="431"/>
      <c r="N50" s="429"/>
      <c r="O50" s="430"/>
      <c r="P50" s="430"/>
      <c r="Q50" s="431"/>
      <c r="R50" s="389"/>
    </row>
    <row r="51" spans="1:18" ht="18" customHeight="1">
      <c r="A51" s="422"/>
      <c r="B51" s="162"/>
      <c r="C51" s="162"/>
      <c r="D51" s="368"/>
      <c r="E51" s="369"/>
      <c r="F51" s="369"/>
      <c r="G51" s="369"/>
    </row>
    <row r="52" spans="1:18" ht="18" customHeight="1">
      <c r="A52" s="418">
        <v>23</v>
      </c>
      <c r="B52" s="479" t="s">
        <v>725</v>
      </c>
      <c r="C52" s="479"/>
      <c r="D52" s="479"/>
      <c r="E52" s="479"/>
      <c r="F52" s="479"/>
      <c r="G52" s="479"/>
      <c r="H52" s="479"/>
      <c r="I52" s="479"/>
      <c r="J52" s="479"/>
      <c r="K52" s="479"/>
      <c r="L52" s="479"/>
      <c r="M52" s="479"/>
      <c r="N52" s="479"/>
      <c r="O52" s="479"/>
      <c r="P52" s="479"/>
      <c r="Q52" s="479"/>
    </row>
    <row r="53" spans="1:18" ht="83.25" customHeight="1">
      <c r="B53" s="479" t="s">
        <v>726</v>
      </c>
      <c r="C53" s="479"/>
      <c r="D53" s="479"/>
      <c r="E53" s="479"/>
      <c r="F53" s="479"/>
      <c r="G53" s="479"/>
      <c r="H53" s="479"/>
      <c r="I53" s="479"/>
      <c r="J53" s="479"/>
      <c r="K53" s="479"/>
      <c r="L53" s="479"/>
      <c r="M53" s="479"/>
      <c r="N53" s="479"/>
      <c r="O53" s="479"/>
      <c r="P53" s="479"/>
      <c r="Q53" s="479"/>
    </row>
    <row r="54" spans="1:18" ht="18" customHeight="1">
      <c r="A54" s="422">
        <v>24</v>
      </c>
      <c r="B54" s="479" t="s">
        <v>723</v>
      </c>
      <c r="C54" s="479"/>
      <c r="D54" s="479"/>
      <c r="E54" s="479"/>
      <c r="F54" s="479"/>
      <c r="G54" s="479"/>
      <c r="H54" s="479"/>
      <c r="I54" s="479"/>
      <c r="J54" s="479"/>
      <c r="K54" s="479"/>
      <c r="L54" s="479"/>
      <c r="M54" s="479"/>
      <c r="N54" s="479"/>
      <c r="O54" s="479"/>
      <c r="P54" s="479"/>
      <c r="Q54" s="479"/>
      <c r="R54" s="230"/>
    </row>
    <row r="55" spans="1:18" ht="15" customHeight="1"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  <c r="Q55" s="416"/>
      <c r="R55" s="230"/>
    </row>
    <row r="56" spans="1:18" ht="15.75">
      <c r="B56" s="478" t="s">
        <v>571</v>
      </c>
      <c r="C56" s="478"/>
      <c r="D56" s="478"/>
      <c r="E56" s="478"/>
      <c r="F56" s="478"/>
      <c r="G56" s="478"/>
      <c r="H56" s="478"/>
      <c r="I56" s="478"/>
      <c r="J56" s="478"/>
      <c r="K56" s="478"/>
      <c r="L56" s="478"/>
      <c r="M56" s="478"/>
      <c r="N56" s="478"/>
      <c r="O56" s="478"/>
      <c r="P56" s="478"/>
      <c r="Q56" s="478"/>
      <c r="R56" s="231"/>
    </row>
    <row r="57" spans="1:18" ht="52.5" customHeight="1">
      <c r="A57" s="423"/>
      <c r="B57" s="365" t="s">
        <v>572</v>
      </c>
      <c r="C57" s="480" t="s">
        <v>573</v>
      </c>
      <c r="D57" s="480"/>
      <c r="E57" s="365" t="s">
        <v>574</v>
      </c>
      <c r="F57" s="480" t="s">
        <v>575</v>
      </c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6"/>
    </row>
    <row r="58" spans="1:18" s="377" customFormat="1" ht="16.5">
      <c r="A58" s="424"/>
      <c r="B58" s="433"/>
      <c r="C58" s="434"/>
      <c r="D58" s="435"/>
      <c r="E58" s="433"/>
      <c r="F58" s="398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400"/>
      <c r="R58" s="6"/>
    </row>
    <row r="59" spans="1:18" s="377" customFormat="1" ht="16.5">
      <c r="A59" s="424"/>
      <c r="B59" s="433"/>
      <c r="C59" s="434"/>
      <c r="D59" s="435"/>
      <c r="E59" s="433"/>
      <c r="F59" s="398"/>
      <c r="G59" s="399"/>
      <c r="H59" s="399"/>
      <c r="I59" s="399"/>
      <c r="J59" s="399"/>
      <c r="K59" s="399"/>
      <c r="L59" s="399"/>
      <c r="M59" s="399"/>
      <c r="N59" s="399"/>
      <c r="O59" s="399"/>
      <c r="P59" s="399"/>
      <c r="Q59" s="400"/>
      <c r="R59" s="6"/>
    </row>
    <row r="60" spans="1:18" s="377" customFormat="1" ht="16.5">
      <c r="A60" s="424"/>
      <c r="B60" s="376"/>
      <c r="C60" s="434"/>
      <c r="D60" s="435"/>
      <c r="E60" s="376"/>
      <c r="F60" s="398"/>
      <c r="G60" s="399"/>
      <c r="H60" s="399"/>
      <c r="I60" s="399"/>
      <c r="J60" s="399"/>
      <c r="K60" s="399"/>
      <c r="L60" s="399"/>
      <c r="M60" s="399"/>
      <c r="N60" s="399"/>
      <c r="O60" s="399"/>
      <c r="P60" s="399"/>
      <c r="Q60" s="400"/>
      <c r="R60" s="6"/>
    </row>
    <row r="61" spans="1:18" ht="12.75" customHeight="1">
      <c r="A61" s="422"/>
      <c r="B61" s="162"/>
      <c r="C61" s="162"/>
      <c r="D61" s="368"/>
      <c r="E61" s="369"/>
      <c r="F61" s="369"/>
      <c r="G61" s="369"/>
    </row>
    <row r="62" spans="1:18" ht="15.75">
      <c r="A62" s="422">
        <v>25</v>
      </c>
      <c r="B62" s="481" t="s">
        <v>724</v>
      </c>
      <c r="C62" s="481"/>
      <c r="D62" s="481"/>
      <c r="E62" s="481"/>
      <c r="F62" s="481"/>
      <c r="G62" s="481"/>
      <c r="H62" s="481"/>
      <c r="I62" s="481"/>
      <c r="J62" s="481"/>
      <c r="K62" s="481"/>
      <c r="L62" s="481"/>
      <c r="M62" s="481"/>
      <c r="N62" s="481"/>
      <c r="O62" s="481"/>
      <c r="P62" s="481"/>
      <c r="Q62" s="481"/>
      <c r="R62" s="229"/>
    </row>
    <row r="63" spans="1:18" ht="15" customHeight="1">
      <c r="A63" s="422"/>
      <c r="B63" s="228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</row>
    <row r="64" spans="1:18" ht="15.75" customHeight="1">
      <c r="A64" s="422"/>
      <c r="B64" s="477" t="s">
        <v>576</v>
      </c>
      <c r="C64" s="477" t="s">
        <v>577</v>
      </c>
      <c r="D64" s="477"/>
      <c r="E64" s="477"/>
      <c r="F64" s="477"/>
      <c r="G64" s="477" t="s">
        <v>578</v>
      </c>
      <c r="H64" s="477"/>
      <c r="I64" s="477"/>
      <c r="J64" s="477"/>
      <c r="K64" s="477"/>
      <c r="L64" s="477"/>
      <c r="M64" s="477"/>
      <c r="N64" s="477" t="s">
        <v>579</v>
      </c>
      <c r="O64" s="477"/>
      <c r="P64" s="477"/>
      <c r="Q64" s="477"/>
      <c r="R64" s="6"/>
    </row>
    <row r="65" spans="1:18" ht="51" customHeight="1">
      <c r="A65" s="422"/>
      <c r="B65" s="477"/>
      <c r="C65" s="414" t="s">
        <v>267</v>
      </c>
      <c r="D65" s="414" t="s">
        <v>580</v>
      </c>
      <c r="E65" s="414" t="s">
        <v>581</v>
      </c>
      <c r="F65" s="414" t="s">
        <v>135</v>
      </c>
      <c r="G65" s="498" t="s">
        <v>478</v>
      </c>
      <c r="H65" s="498"/>
      <c r="I65" s="495" t="s">
        <v>582</v>
      </c>
      <c r="J65" s="496"/>
      <c r="K65" s="496"/>
      <c r="L65" s="496"/>
      <c r="M65" s="497"/>
      <c r="N65" s="477"/>
      <c r="O65" s="477"/>
      <c r="P65" s="477"/>
      <c r="Q65" s="477"/>
      <c r="R65" s="6"/>
    </row>
    <row r="66" spans="1:18" ht="15.75" customHeight="1">
      <c r="A66" s="422"/>
      <c r="B66" s="425"/>
      <c r="C66" s="388"/>
      <c r="D66" s="388"/>
      <c r="E66" s="388"/>
      <c r="F66" s="441"/>
      <c r="G66" s="429"/>
      <c r="H66" s="430"/>
      <c r="I66" s="429"/>
      <c r="J66" s="430"/>
      <c r="K66" s="430"/>
      <c r="L66" s="430"/>
      <c r="M66" s="431"/>
      <c r="N66" s="442"/>
      <c r="O66" s="442"/>
      <c r="P66" s="442"/>
      <c r="Q66" s="443"/>
      <c r="R66" s="232"/>
    </row>
    <row r="67" spans="1:18" ht="15.75" customHeight="1">
      <c r="A67" s="422"/>
      <c r="B67" s="425"/>
      <c r="C67" s="388"/>
      <c r="D67" s="388"/>
      <c r="E67" s="388"/>
      <c r="F67" s="388"/>
      <c r="G67" s="429"/>
      <c r="H67" s="431"/>
      <c r="I67" s="429"/>
      <c r="J67" s="430"/>
      <c r="K67" s="430"/>
      <c r="L67" s="430"/>
      <c r="M67" s="431"/>
      <c r="N67" s="474"/>
      <c r="O67" s="475"/>
      <c r="P67" s="475"/>
      <c r="Q67" s="476"/>
      <c r="R67" s="232"/>
    </row>
    <row r="68" spans="1:18" ht="15.75" customHeight="1">
      <c r="A68" s="422"/>
      <c r="B68" s="425"/>
      <c r="C68" s="388"/>
      <c r="D68" s="388"/>
      <c r="E68" s="388"/>
      <c r="F68" s="388"/>
      <c r="G68" s="429"/>
      <c r="H68" s="431"/>
      <c r="I68" s="429"/>
      <c r="J68" s="430"/>
      <c r="K68" s="430"/>
      <c r="L68" s="430"/>
      <c r="M68" s="431"/>
      <c r="N68" s="474"/>
      <c r="O68" s="475"/>
      <c r="P68" s="475"/>
      <c r="Q68" s="476"/>
      <c r="R68" s="232"/>
    </row>
    <row r="69" spans="1:18" ht="33" customHeight="1">
      <c r="A69" s="422">
        <v>26</v>
      </c>
      <c r="B69" s="485" t="s">
        <v>583</v>
      </c>
      <c r="C69" s="485"/>
      <c r="D69" s="485"/>
      <c r="E69" s="485"/>
      <c r="F69" s="485"/>
      <c r="G69" s="485"/>
      <c r="H69" s="485"/>
      <c r="I69" s="485"/>
      <c r="J69" s="485"/>
      <c r="K69" s="485"/>
      <c r="L69" s="485"/>
      <c r="M69" s="485"/>
      <c r="N69" s="485"/>
      <c r="O69" s="485"/>
      <c r="P69" s="485"/>
      <c r="Q69" s="485"/>
      <c r="R69" s="485"/>
    </row>
    <row r="70" spans="1:18">
      <c r="A70" s="422"/>
      <c r="B70" s="162"/>
      <c r="C70" s="162"/>
      <c r="D70" s="368"/>
      <c r="E70" s="369"/>
      <c r="F70" s="491" t="s">
        <v>610</v>
      </c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</row>
    <row r="71" spans="1:18" ht="15" customHeight="1">
      <c r="A71" s="422"/>
      <c r="B71" s="487" t="s">
        <v>605</v>
      </c>
      <c r="C71" s="487"/>
      <c r="D71" s="492" t="s">
        <v>608</v>
      </c>
      <c r="E71" s="492"/>
      <c r="F71" s="492"/>
      <c r="G71" s="492"/>
      <c r="H71" s="489" t="s">
        <v>609</v>
      </c>
      <c r="I71" s="489"/>
      <c r="J71" s="489"/>
      <c r="K71" s="489"/>
      <c r="L71" s="489"/>
      <c r="M71" s="489"/>
      <c r="N71" s="489"/>
      <c r="O71" s="489"/>
      <c r="P71" s="489"/>
      <c r="Q71" s="489"/>
      <c r="R71" s="233"/>
    </row>
    <row r="72" spans="1:18" ht="13.5" customHeight="1">
      <c r="A72" s="422"/>
      <c r="B72" s="490" t="s">
        <v>606</v>
      </c>
      <c r="C72" s="490"/>
      <c r="D72" s="493" t="s">
        <v>641</v>
      </c>
      <c r="E72" s="493"/>
      <c r="F72" s="493"/>
      <c r="G72" s="493"/>
      <c r="H72" s="486" t="s">
        <v>613</v>
      </c>
      <c r="I72" s="486"/>
      <c r="J72" s="486"/>
      <c r="K72" s="486"/>
      <c r="L72" s="486"/>
      <c r="M72" s="486"/>
      <c r="N72" s="486"/>
      <c r="O72" s="486"/>
      <c r="P72" s="486"/>
      <c r="Q72" s="486"/>
    </row>
    <row r="73" spans="1:18" ht="13.5" customHeight="1">
      <c r="A73" s="422"/>
      <c r="B73" s="490"/>
      <c r="C73" s="490"/>
      <c r="D73" s="493" t="s">
        <v>641</v>
      </c>
      <c r="E73" s="493"/>
      <c r="F73" s="493"/>
      <c r="G73" s="493"/>
    </row>
    <row r="74" spans="1:18" ht="13.5" customHeight="1">
      <c r="A74" s="422"/>
      <c r="B74" s="488" t="s">
        <v>607</v>
      </c>
      <c r="C74" s="488"/>
      <c r="D74" s="488" t="s">
        <v>607</v>
      </c>
      <c r="E74" s="488"/>
      <c r="F74" s="488"/>
      <c r="G74" s="488"/>
    </row>
    <row r="75" spans="1:18" ht="15" customHeight="1">
      <c r="A75" s="422"/>
      <c r="B75" s="484" t="s">
        <v>611</v>
      </c>
      <c r="C75" s="484"/>
      <c r="D75" s="484" t="s">
        <v>612</v>
      </c>
      <c r="E75" s="484"/>
      <c r="F75" s="484"/>
      <c r="G75" s="484"/>
    </row>
    <row r="76" spans="1:18">
      <c r="A76" s="422"/>
      <c r="D76" s="368"/>
      <c r="E76" s="369"/>
      <c r="F76" s="369"/>
      <c r="G76" s="369"/>
    </row>
    <row r="77" spans="1:18">
      <c r="A77" s="422"/>
      <c r="C77" s="162"/>
      <c r="D77" s="368"/>
      <c r="E77" s="369"/>
      <c r="F77" s="369"/>
      <c r="G77" s="369"/>
    </row>
    <row r="78" spans="1:18">
      <c r="A78" s="422"/>
      <c r="B78" s="162"/>
      <c r="C78" s="162"/>
      <c r="D78" s="368"/>
      <c r="E78" s="369"/>
      <c r="F78" s="369"/>
      <c r="G78" s="369"/>
    </row>
    <row r="79" spans="1:18">
      <c r="A79" s="422"/>
      <c r="B79" s="162"/>
      <c r="C79" s="162"/>
      <c r="D79" s="368"/>
      <c r="E79" s="369"/>
      <c r="F79" s="369"/>
      <c r="G79" s="369"/>
    </row>
    <row r="80" spans="1:18">
      <c r="A80" s="422"/>
      <c r="B80" s="162"/>
      <c r="C80" s="162"/>
      <c r="D80" s="368"/>
      <c r="E80" s="369"/>
      <c r="F80" s="369"/>
      <c r="G80" s="369"/>
    </row>
    <row r="81" spans="1:7">
      <c r="A81" s="422"/>
      <c r="B81" s="162"/>
      <c r="C81" s="162"/>
      <c r="D81" s="368"/>
      <c r="E81" s="369"/>
      <c r="F81" s="369"/>
      <c r="G81" s="369"/>
    </row>
    <row r="82" spans="1:7">
      <c r="A82" s="422"/>
      <c r="B82" s="162"/>
      <c r="C82" s="162"/>
      <c r="D82" s="368"/>
      <c r="E82" s="369"/>
      <c r="F82" s="369"/>
      <c r="G82" s="369"/>
    </row>
    <row r="83" spans="1:7">
      <c r="A83" s="422"/>
      <c r="B83" s="162"/>
      <c r="C83" s="162"/>
      <c r="D83" s="368"/>
      <c r="E83" s="369"/>
      <c r="F83" s="369"/>
      <c r="G83" s="369"/>
    </row>
    <row r="84" spans="1:7">
      <c r="A84" s="422"/>
      <c r="B84" s="162"/>
      <c r="C84" s="162"/>
      <c r="D84" s="368"/>
      <c r="E84" s="369"/>
      <c r="F84" s="369"/>
      <c r="G84" s="369"/>
    </row>
    <row r="85" spans="1:7">
      <c r="A85" s="422"/>
      <c r="B85" s="162"/>
      <c r="C85" s="162"/>
      <c r="D85" s="368"/>
      <c r="E85" s="369"/>
      <c r="F85" s="369"/>
      <c r="G85" s="369"/>
    </row>
    <row r="86" spans="1:7">
      <c r="A86" s="422"/>
      <c r="B86" s="162"/>
      <c r="C86" s="162"/>
      <c r="D86" s="368"/>
      <c r="E86" s="369"/>
      <c r="F86" s="369"/>
      <c r="G86" s="369"/>
    </row>
    <row r="87" spans="1:7">
      <c r="A87" s="422"/>
      <c r="B87" s="162"/>
      <c r="C87" s="162"/>
      <c r="D87" s="368"/>
      <c r="E87" s="369"/>
      <c r="F87" s="369"/>
      <c r="G87" s="369"/>
    </row>
    <row r="88" spans="1:7">
      <c r="A88" s="422"/>
      <c r="B88" s="162"/>
      <c r="C88" s="162"/>
      <c r="D88" s="368"/>
      <c r="E88" s="369"/>
      <c r="F88" s="369"/>
      <c r="G88" s="369"/>
    </row>
    <row r="89" spans="1:7">
      <c r="A89" s="422"/>
      <c r="B89" s="162"/>
      <c r="C89" s="162"/>
      <c r="D89" s="368"/>
      <c r="E89" s="369"/>
      <c r="F89" s="369"/>
      <c r="G89" s="369"/>
    </row>
    <row r="90" spans="1:7">
      <c r="A90" s="422"/>
      <c r="B90" s="162"/>
      <c r="C90" s="162"/>
      <c r="D90" s="368"/>
      <c r="E90" s="369"/>
      <c r="F90" s="369"/>
      <c r="G90" s="369"/>
    </row>
    <row r="91" spans="1:7">
      <c r="A91" s="422"/>
      <c r="B91" s="162"/>
      <c r="C91" s="162"/>
      <c r="D91" s="368"/>
      <c r="E91" s="369"/>
      <c r="F91" s="369"/>
      <c r="G91" s="369"/>
    </row>
    <row r="92" spans="1:7">
      <c r="A92" s="422"/>
      <c r="B92" s="162"/>
      <c r="C92" s="162"/>
      <c r="D92" s="368"/>
      <c r="E92" s="369"/>
      <c r="F92" s="369"/>
      <c r="G92" s="369"/>
    </row>
    <row r="93" spans="1:7">
      <c r="A93" s="422"/>
      <c r="B93" s="162"/>
      <c r="C93" s="162"/>
      <c r="D93" s="368"/>
      <c r="E93" s="369"/>
      <c r="F93" s="369"/>
      <c r="G93" s="369"/>
    </row>
    <row r="94" spans="1:7">
      <c r="A94" s="422"/>
      <c r="B94" s="162"/>
      <c r="C94" s="162"/>
      <c r="D94" s="368"/>
      <c r="E94" s="369"/>
      <c r="F94" s="369"/>
      <c r="G94" s="369"/>
    </row>
    <row r="95" spans="1:7">
      <c r="A95" s="422"/>
      <c r="B95" s="162"/>
      <c r="C95" s="162"/>
      <c r="D95" s="368"/>
      <c r="E95" s="369"/>
      <c r="F95" s="369"/>
      <c r="G95" s="369"/>
    </row>
    <row r="96" spans="1:7">
      <c r="A96" s="422"/>
      <c r="B96" s="162"/>
      <c r="C96" s="162"/>
      <c r="D96" s="368"/>
      <c r="E96" s="369"/>
      <c r="F96" s="369"/>
      <c r="G96" s="369"/>
    </row>
    <row r="97" spans="1:7">
      <c r="A97" s="422"/>
      <c r="B97" s="162"/>
      <c r="C97" s="162"/>
      <c r="D97" s="368"/>
      <c r="E97" s="369"/>
      <c r="F97" s="369"/>
      <c r="G97" s="369"/>
    </row>
    <row r="98" spans="1:7">
      <c r="A98" s="422"/>
      <c r="B98" s="162"/>
      <c r="C98" s="162"/>
      <c r="D98" s="368"/>
      <c r="E98" s="369"/>
      <c r="F98" s="369"/>
      <c r="G98" s="369"/>
    </row>
    <row r="99" spans="1:7">
      <c r="A99" s="422"/>
      <c r="B99" s="162"/>
      <c r="C99" s="162"/>
      <c r="D99" s="368"/>
      <c r="E99" s="369"/>
      <c r="F99" s="369"/>
      <c r="G99" s="369"/>
    </row>
    <row r="100" spans="1:7">
      <c r="A100" s="422"/>
      <c r="B100" s="162"/>
      <c r="C100" s="162"/>
      <c r="D100" s="368"/>
      <c r="E100" s="369"/>
      <c r="F100" s="369"/>
      <c r="G100" s="369"/>
    </row>
    <row r="101" spans="1:7">
      <c r="A101" s="422"/>
      <c r="B101" s="162"/>
      <c r="C101" s="162"/>
      <c r="D101" s="368"/>
      <c r="E101" s="369"/>
      <c r="F101" s="369"/>
      <c r="G101" s="369"/>
    </row>
    <row r="102" spans="1:7">
      <c r="A102" s="422"/>
      <c r="B102" s="162"/>
      <c r="C102" s="162"/>
      <c r="D102" s="368"/>
      <c r="E102" s="369"/>
      <c r="F102" s="369"/>
      <c r="G102" s="369"/>
    </row>
    <row r="103" spans="1:7">
      <c r="A103" s="422"/>
      <c r="B103" s="162"/>
      <c r="C103" s="162"/>
      <c r="D103" s="368"/>
      <c r="E103" s="369"/>
      <c r="F103" s="369"/>
      <c r="G103" s="369"/>
    </row>
    <row r="104" spans="1:7">
      <c r="A104" s="422"/>
      <c r="B104" s="162"/>
      <c r="C104" s="162"/>
      <c r="D104" s="368"/>
      <c r="E104" s="369"/>
      <c r="F104" s="369"/>
      <c r="G104" s="369"/>
    </row>
    <row r="105" spans="1:7">
      <c r="A105" s="422"/>
      <c r="B105" s="162"/>
      <c r="C105" s="162"/>
      <c r="D105" s="368"/>
      <c r="E105" s="369"/>
      <c r="F105" s="369"/>
      <c r="G105" s="369"/>
    </row>
    <row r="106" spans="1:7">
      <c r="A106" s="422"/>
      <c r="B106" s="162"/>
      <c r="C106" s="162"/>
      <c r="D106" s="368"/>
      <c r="E106" s="369"/>
      <c r="F106" s="369"/>
      <c r="G106" s="369"/>
    </row>
    <row r="107" spans="1:7">
      <c r="A107" s="422"/>
      <c r="B107" s="162"/>
      <c r="C107" s="162"/>
      <c r="D107" s="368"/>
      <c r="E107" s="369"/>
      <c r="F107" s="369"/>
      <c r="G107" s="369"/>
    </row>
    <row r="108" spans="1:7">
      <c r="A108" s="422"/>
      <c r="B108" s="162"/>
      <c r="C108" s="162"/>
      <c r="D108" s="368"/>
      <c r="E108" s="369"/>
      <c r="F108" s="369"/>
      <c r="G108" s="369"/>
    </row>
    <row r="109" spans="1:7">
      <c r="A109" s="422"/>
      <c r="B109" s="162"/>
      <c r="C109" s="162"/>
      <c r="D109" s="368"/>
      <c r="E109" s="369"/>
      <c r="F109" s="369"/>
      <c r="G109" s="369"/>
    </row>
    <row r="110" spans="1:7">
      <c r="A110" s="422"/>
      <c r="B110" s="162"/>
      <c r="C110" s="162"/>
      <c r="D110" s="368"/>
      <c r="E110" s="369"/>
      <c r="F110" s="369"/>
      <c r="G110" s="369"/>
    </row>
    <row r="111" spans="1:7">
      <c r="A111" s="422"/>
      <c r="B111" s="162"/>
      <c r="C111" s="162"/>
      <c r="D111" s="368"/>
      <c r="E111" s="369"/>
      <c r="F111" s="369"/>
      <c r="G111" s="369"/>
    </row>
    <row r="112" spans="1:7">
      <c r="A112" s="422"/>
      <c r="B112" s="162"/>
      <c r="C112" s="162"/>
      <c r="D112" s="368"/>
      <c r="E112" s="369"/>
      <c r="F112" s="369"/>
      <c r="G112" s="369"/>
    </row>
    <row r="113" spans="1:7">
      <c r="A113" s="422"/>
      <c r="B113" s="162"/>
      <c r="C113" s="162"/>
      <c r="D113" s="368"/>
      <c r="E113" s="369"/>
      <c r="F113" s="369"/>
      <c r="G113" s="369"/>
    </row>
    <row r="114" spans="1:7">
      <c r="A114" s="422"/>
      <c r="B114" s="162"/>
      <c r="C114" s="162"/>
      <c r="D114" s="368"/>
      <c r="E114" s="369"/>
      <c r="F114" s="369"/>
      <c r="G114" s="369"/>
    </row>
    <row r="115" spans="1:7">
      <c r="A115" s="422"/>
      <c r="B115" s="162"/>
      <c r="C115" s="162"/>
      <c r="D115" s="368"/>
      <c r="E115" s="369"/>
      <c r="F115" s="369"/>
      <c r="G115" s="369"/>
    </row>
    <row r="116" spans="1:7">
      <c r="A116" s="422"/>
      <c r="B116" s="162"/>
      <c r="C116" s="162"/>
      <c r="D116" s="368"/>
      <c r="E116" s="369"/>
      <c r="F116" s="369"/>
      <c r="G116" s="369"/>
    </row>
    <row r="117" spans="1:7">
      <c r="A117" s="422"/>
      <c r="B117" s="162"/>
      <c r="C117" s="162"/>
      <c r="D117" s="368"/>
      <c r="E117" s="369"/>
      <c r="F117" s="369"/>
      <c r="G117" s="369"/>
    </row>
    <row r="118" spans="1:7">
      <c r="A118" s="422"/>
      <c r="B118" s="162"/>
      <c r="C118" s="162"/>
      <c r="D118" s="368"/>
      <c r="E118" s="369"/>
      <c r="F118" s="369"/>
      <c r="G118" s="369"/>
    </row>
    <row r="119" spans="1:7">
      <c r="A119" s="422"/>
      <c r="B119" s="162"/>
      <c r="C119" s="162"/>
      <c r="D119" s="368"/>
      <c r="E119" s="369"/>
      <c r="F119" s="369"/>
      <c r="G119" s="369"/>
    </row>
    <row r="120" spans="1:7">
      <c r="A120" s="422"/>
      <c r="B120" s="162"/>
      <c r="C120" s="162"/>
      <c r="D120" s="368"/>
      <c r="E120" s="369"/>
      <c r="F120" s="369"/>
      <c r="G120" s="369"/>
    </row>
    <row r="121" spans="1:7">
      <c r="A121" s="422"/>
      <c r="B121" s="162"/>
      <c r="C121" s="162"/>
      <c r="D121" s="368"/>
      <c r="E121" s="369"/>
      <c r="F121" s="369"/>
      <c r="G121" s="369"/>
    </row>
    <row r="122" spans="1:7">
      <c r="A122" s="422"/>
      <c r="B122" s="162"/>
      <c r="C122" s="162"/>
      <c r="D122" s="368"/>
      <c r="E122" s="369"/>
      <c r="F122" s="369"/>
      <c r="G122" s="369"/>
    </row>
    <row r="123" spans="1:7">
      <c r="A123" s="422"/>
      <c r="B123" s="162"/>
      <c r="C123" s="162"/>
      <c r="D123" s="368"/>
      <c r="E123" s="369"/>
      <c r="F123" s="369"/>
      <c r="G123" s="369"/>
    </row>
    <row r="124" spans="1:7">
      <c r="A124" s="422"/>
      <c r="B124" s="162"/>
      <c r="C124" s="162"/>
      <c r="D124" s="368"/>
      <c r="E124" s="369"/>
      <c r="F124" s="369"/>
      <c r="G124" s="369"/>
    </row>
    <row r="125" spans="1:7">
      <c r="A125" s="422"/>
      <c r="B125" s="162"/>
      <c r="C125" s="162"/>
      <c r="D125" s="368"/>
      <c r="E125" s="369"/>
      <c r="F125" s="369"/>
      <c r="G125" s="369"/>
    </row>
    <row r="126" spans="1:7">
      <c r="A126" s="422"/>
      <c r="B126" s="162"/>
      <c r="C126" s="162"/>
      <c r="D126" s="368"/>
      <c r="E126" s="369"/>
      <c r="F126" s="369"/>
      <c r="G126" s="369"/>
    </row>
    <row r="127" spans="1:7">
      <c r="A127" s="422"/>
      <c r="B127" s="162"/>
      <c r="C127" s="162"/>
      <c r="D127" s="368"/>
      <c r="E127" s="369"/>
      <c r="F127" s="369"/>
      <c r="G127" s="369"/>
    </row>
    <row r="128" spans="1:7">
      <c r="A128" s="422"/>
      <c r="B128" s="162"/>
      <c r="C128" s="162"/>
      <c r="D128" s="368"/>
      <c r="E128" s="369"/>
      <c r="F128" s="369"/>
      <c r="G128" s="369"/>
    </row>
    <row r="129" spans="1:7">
      <c r="A129" s="422"/>
      <c r="B129" s="162"/>
      <c r="C129" s="162"/>
      <c r="D129" s="368"/>
      <c r="E129" s="369"/>
      <c r="F129" s="369"/>
      <c r="G129" s="369"/>
    </row>
    <row r="130" spans="1:7">
      <c r="A130" s="422"/>
      <c r="B130" s="162"/>
      <c r="C130" s="162"/>
      <c r="D130" s="368"/>
      <c r="E130" s="369"/>
      <c r="F130" s="369"/>
      <c r="G130" s="369"/>
    </row>
    <row r="131" spans="1:7">
      <c r="A131" s="422"/>
      <c r="B131" s="162"/>
      <c r="C131" s="162"/>
      <c r="D131" s="368"/>
      <c r="E131" s="369"/>
      <c r="F131" s="369"/>
      <c r="G131" s="369"/>
    </row>
    <row r="132" spans="1:7">
      <c r="A132" s="422"/>
      <c r="B132" s="162"/>
      <c r="C132" s="162"/>
      <c r="D132" s="368"/>
      <c r="E132" s="369"/>
      <c r="F132" s="369"/>
      <c r="G132" s="369"/>
    </row>
    <row r="133" spans="1:7">
      <c r="A133" s="422"/>
      <c r="B133" s="162"/>
      <c r="C133" s="162"/>
      <c r="D133" s="368"/>
      <c r="E133" s="369"/>
      <c r="F133" s="369"/>
      <c r="G133" s="369"/>
    </row>
    <row r="134" spans="1:7">
      <c r="A134" s="422"/>
      <c r="B134" s="162"/>
      <c r="C134" s="162"/>
      <c r="D134" s="368"/>
      <c r="E134" s="369"/>
      <c r="F134" s="369"/>
      <c r="G134" s="369"/>
    </row>
    <row r="135" spans="1:7">
      <c r="A135" s="422"/>
      <c r="B135" s="162"/>
      <c r="C135" s="162"/>
      <c r="D135" s="368"/>
      <c r="E135" s="369"/>
      <c r="F135" s="369"/>
      <c r="G135" s="369"/>
    </row>
    <row r="136" spans="1:7">
      <c r="A136" s="422"/>
      <c r="B136" s="162"/>
      <c r="C136" s="162"/>
      <c r="D136" s="368"/>
      <c r="E136" s="369"/>
      <c r="F136" s="369"/>
      <c r="G136" s="369"/>
    </row>
    <row r="137" spans="1:7">
      <c r="A137" s="422"/>
      <c r="B137" s="162"/>
      <c r="C137" s="162"/>
      <c r="D137" s="368"/>
      <c r="E137" s="369"/>
      <c r="F137" s="369"/>
      <c r="G137" s="369"/>
    </row>
    <row r="138" spans="1:7">
      <c r="A138" s="422"/>
      <c r="B138" s="162"/>
      <c r="C138" s="162"/>
      <c r="D138" s="368"/>
      <c r="E138" s="369"/>
      <c r="F138" s="369"/>
      <c r="G138" s="369"/>
    </row>
    <row r="139" spans="1:7">
      <c r="A139" s="422"/>
      <c r="B139" s="162"/>
      <c r="C139" s="162"/>
      <c r="D139" s="368"/>
      <c r="E139" s="369"/>
      <c r="F139" s="369"/>
      <c r="G139" s="369"/>
    </row>
    <row r="140" spans="1:7">
      <c r="A140" s="422"/>
      <c r="B140" s="162"/>
      <c r="C140" s="162"/>
      <c r="D140" s="368"/>
      <c r="E140" s="369"/>
      <c r="F140" s="369"/>
      <c r="G140" s="369"/>
    </row>
    <row r="141" spans="1:7">
      <c r="A141" s="422"/>
      <c r="B141" s="162"/>
      <c r="C141" s="162"/>
      <c r="D141" s="368"/>
      <c r="E141" s="369"/>
      <c r="F141" s="369"/>
      <c r="G141" s="369"/>
    </row>
    <row r="142" spans="1:7">
      <c r="A142" s="422"/>
      <c r="B142" s="162"/>
      <c r="C142" s="162"/>
      <c r="D142" s="368"/>
      <c r="E142" s="369"/>
      <c r="F142" s="369"/>
      <c r="G142" s="369"/>
    </row>
    <row r="143" spans="1:7">
      <c r="A143" s="422"/>
      <c r="B143" s="162"/>
      <c r="C143" s="162"/>
      <c r="D143" s="368"/>
      <c r="E143" s="369"/>
      <c r="F143" s="369"/>
      <c r="G143" s="369"/>
    </row>
    <row r="144" spans="1:7">
      <c r="A144" s="422"/>
      <c r="B144" s="162"/>
      <c r="C144" s="162"/>
      <c r="D144" s="368"/>
      <c r="E144" s="369"/>
      <c r="F144" s="369"/>
      <c r="G144" s="369"/>
    </row>
    <row r="145" spans="1:7">
      <c r="A145" s="422"/>
      <c r="B145" s="162"/>
      <c r="C145" s="162"/>
      <c r="D145" s="368"/>
      <c r="E145" s="369"/>
      <c r="F145" s="369"/>
      <c r="G145" s="369"/>
    </row>
    <row r="146" spans="1:7">
      <c r="A146" s="422"/>
      <c r="B146" s="162"/>
      <c r="C146" s="162"/>
      <c r="D146" s="368"/>
      <c r="E146" s="369"/>
      <c r="F146" s="369"/>
      <c r="G146" s="369"/>
    </row>
    <row r="147" spans="1:7">
      <c r="A147" s="422"/>
      <c r="B147" s="162"/>
      <c r="C147" s="162"/>
      <c r="D147" s="368"/>
      <c r="E147" s="369"/>
      <c r="F147" s="369"/>
      <c r="G147" s="369"/>
    </row>
    <row r="148" spans="1:7">
      <c r="A148" s="422"/>
      <c r="B148" s="162"/>
      <c r="C148" s="162"/>
      <c r="D148" s="368"/>
      <c r="E148" s="369"/>
      <c r="F148" s="369"/>
      <c r="G148" s="369"/>
    </row>
    <row r="149" spans="1:7">
      <c r="A149" s="422"/>
      <c r="B149" s="162"/>
      <c r="C149" s="162"/>
      <c r="D149" s="368"/>
      <c r="E149" s="369"/>
      <c r="F149" s="369"/>
      <c r="G149" s="369"/>
    </row>
    <row r="150" spans="1:7">
      <c r="A150" s="422"/>
      <c r="B150" s="162"/>
      <c r="C150" s="162"/>
      <c r="D150" s="368"/>
      <c r="E150" s="369"/>
      <c r="F150" s="369"/>
      <c r="G150" s="369"/>
    </row>
    <row r="151" spans="1:7">
      <c r="A151" s="422"/>
      <c r="B151" s="162"/>
      <c r="C151" s="162"/>
      <c r="D151" s="368"/>
      <c r="E151" s="369"/>
      <c r="F151" s="369"/>
      <c r="G151" s="369"/>
    </row>
    <row r="152" spans="1:7">
      <c r="A152" s="422"/>
      <c r="B152" s="162"/>
      <c r="C152" s="162"/>
      <c r="D152" s="368"/>
      <c r="E152" s="369"/>
      <c r="F152" s="369"/>
      <c r="G152" s="369"/>
    </row>
    <row r="153" spans="1:7">
      <c r="A153" s="422"/>
      <c r="B153" s="162"/>
      <c r="C153" s="162"/>
      <c r="D153" s="368"/>
      <c r="E153" s="369"/>
      <c r="F153" s="369"/>
      <c r="G153" s="369"/>
    </row>
    <row r="154" spans="1:7">
      <c r="A154" s="422"/>
      <c r="B154" s="162"/>
      <c r="C154" s="162"/>
      <c r="D154" s="368"/>
      <c r="E154" s="369"/>
      <c r="F154" s="369"/>
      <c r="G154" s="369"/>
    </row>
    <row r="155" spans="1:7">
      <c r="A155" s="422"/>
      <c r="B155" s="162"/>
      <c r="C155" s="162"/>
      <c r="D155" s="368"/>
      <c r="E155" s="369"/>
      <c r="F155" s="369"/>
      <c r="G155" s="369"/>
    </row>
    <row r="156" spans="1:7">
      <c r="A156" s="422"/>
      <c r="B156" s="162"/>
      <c r="C156" s="162"/>
      <c r="D156" s="368"/>
      <c r="E156" s="369"/>
      <c r="F156" s="369"/>
      <c r="G156" s="369"/>
    </row>
    <row r="157" spans="1:7">
      <c r="A157" s="422"/>
      <c r="B157" s="162"/>
      <c r="C157" s="162"/>
      <c r="D157" s="368"/>
      <c r="E157" s="369"/>
      <c r="F157" s="369"/>
      <c r="G157" s="369"/>
    </row>
    <row r="158" spans="1:7">
      <c r="A158" s="422"/>
      <c r="B158" s="162"/>
      <c r="C158" s="162"/>
      <c r="D158" s="368"/>
      <c r="E158" s="369"/>
      <c r="F158" s="369"/>
      <c r="G158" s="369"/>
    </row>
    <row r="159" spans="1:7">
      <c r="A159" s="422"/>
      <c r="B159" s="162"/>
      <c r="C159" s="162"/>
      <c r="D159" s="368"/>
      <c r="E159" s="369"/>
      <c r="F159" s="369"/>
      <c r="G159" s="369"/>
    </row>
    <row r="160" spans="1:7">
      <c r="A160" s="422"/>
      <c r="B160" s="162"/>
      <c r="C160" s="162"/>
      <c r="D160" s="368"/>
      <c r="E160" s="369"/>
      <c r="F160" s="369"/>
      <c r="G160" s="369"/>
    </row>
    <row r="161" spans="1:7">
      <c r="A161" s="422"/>
      <c r="B161" s="162"/>
      <c r="C161" s="162"/>
      <c r="D161" s="368"/>
      <c r="E161" s="369"/>
      <c r="F161" s="369"/>
      <c r="G161" s="369"/>
    </row>
    <row r="162" spans="1:7">
      <c r="A162" s="422"/>
      <c r="B162" s="162"/>
      <c r="C162" s="162"/>
      <c r="D162" s="368"/>
      <c r="E162" s="369"/>
      <c r="F162" s="369"/>
      <c r="G162" s="369"/>
    </row>
    <row r="163" spans="1:7">
      <c r="A163" s="422"/>
      <c r="B163" s="162"/>
      <c r="C163" s="162"/>
      <c r="D163" s="368"/>
      <c r="E163" s="369"/>
      <c r="F163" s="369"/>
      <c r="G163" s="369"/>
    </row>
    <row r="164" spans="1:7">
      <c r="A164" s="422"/>
      <c r="B164" s="162"/>
      <c r="C164" s="162"/>
      <c r="D164" s="368"/>
      <c r="E164" s="369"/>
      <c r="F164" s="369"/>
      <c r="G164" s="369"/>
    </row>
    <row r="165" spans="1:7">
      <c r="A165" s="422"/>
      <c r="B165" s="162"/>
      <c r="C165" s="162"/>
      <c r="D165" s="368"/>
      <c r="E165" s="369"/>
      <c r="F165" s="369"/>
      <c r="G165" s="369"/>
    </row>
    <row r="166" spans="1:7">
      <c r="A166" s="422"/>
      <c r="B166" s="162"/>
      <c r="C166" s="162"/>
      <c r="D166" s="368"/>
      <c r="E166" s="369"/>
      <c r="F166" s="369"/>
      <c r="G166" s="369"/>
    </row>
    <row r="167" spans="1:7">
      <c r="A167" s="422"/>
      <c r="B167" s="162"/>
      <c r="C167" s="162"/>
      <c r="D167" s="368"/>
      <c r="E167" s="369"/>
      <c r="F167" s="369"/>
      <c r="G167" s="369"/>
    </row>
    <row r="168" spans="1:7">
      <c r="A168" s="422"/>
      <c r="B168" s="162"/>
      <c r="C168" s="162"/>
      <c r="D168" s="368"/>
      <c r="E168" s="369"/>
      <c r="F168" s="369"/>
      <c r="G168" s="369"/>
    </row>
    <row r="169" spans="1:7">
      <c r="A169" s="422"/>
      <c r="B169" s="162"/>
      <c r="C169" s="162"/>
      <c r="D169" s="368"/>
      <c r="E169" s="369"/>
      <c r="F169" s="369"/>
      <c r="G169" s="369"/>
    </row>
    <row r="170" spans="1:7">
      <c r="A170" s="422"/>
      <c r="B170" s="162"/>
      <c r="C170" s="162"/>
      <c r="D170" s="368"/>
      <c r="E170" s="369"/>
      <c r="F170" s="369"/>
      <c r="G170" s="369"/>
    </row>
    <row r="171" spans="1:7">
      <c r="A171" s="422"/>
      <c r="B171" s="162"/>
      <c r="C171" s="162"/>
      <c r="D171" s="368"/>
      <c r="E171" s="369"/>
      <c r="F171" s="369"/>
      <c r="G171" s="369"/>
    </row>
    <row r="172" spans="1:7">
      <c r="A172" s="422"/>
      <c r="B172" s="162"/>
      <c r="C172" s="162"/>
      <c r="D172" s="368"/>
      <c r="E172" s="369"/>
      <c r="F172" s="369"/>
      <c r="G172" s="369"/>
    </row>
    <row r="173" spans="1:7">
      <c r="A173" s="422"/>
      <c r="B173" s="162"/>
      <c r="C173" s="162"/>
      <c r="D173" s="368"/>
      <c r="E173" s="369"/>
      <c r="F173" s="369"/>
      <c r="G173" s="369"/>
    </row>
    <row r="174" spans="1:7">
      <c r="A174" s="422"/>
      <c r="B174" s="162"/>
      <c r="C174" s="162"/>
      <c r="D174" s="368"/>
      <c r="E174" s="369"/>
      <c r="F174" s="369"/>
      <c r="G174" s="369"/>
    </row>
    <row r="175" spans="1:7">
      <c r="A175" s="422"/>
      <c r="B175" s="162"/>
      <c r="C175" s="162"/>
      <c r="D175" s="368"/>
      <c r="E175" s="369"/>
      <c r="F175" s="369"/>
      <c r="G175" s="369"/>
    </row>
    <row r="176" spans="1:7">
      <c r="A176" s="422"/>
      <c r="B176" s="162"/>
      <c r="C176" s="162"/>
      <c r="D176" s="368"/>
      <c r="E176" s="369"/>
      <c r="F176" s="369"/>
      <c r="G176" s="369"/>
    </row>
    <row r="177" spans="1:7">
      <c r="A177" s="422"/>
      <c r="B177" s="162"/>
      <c r="C177" s="162"/>
      <c r="D177" s="368"/>
      <c r="E177" s="369"/>
      <c r="F177" s="369"/>
      <c r="G177" s="369"/>
    </row>
    <row r="178" spans="1:7">
      <c r="A178" s="422"/>
      <c r="B178" s="162"/>
      <c r="C178" s="162"/>
      <c r="D178" s="368"/>
      <c r="E178" s="369"/>
      <c r="F178" s="369"/>
      <c r="G178" s="369"/>
    </row>
    <row r="179" spans="1:7">
      <c r="A179" s="422"/>
      <c r="B179" s="162"/>
      <c r="C179" s="162"/>
      <c r="D179" s="368"/>
      <c r="E179" s="369"/>
      <c r="F179" s="369"/>
      <c r="G179" s="369"/>
    </row>
    <row r="180" spans="1:7">
      <c r="A180" s="422"/>
      <c r="B180" s="162"/>
      <c r="C180" s="162"/>
      <c r="D180" s="368"/>
      <c r="E180" s="369"/>
      <c r="F180" s="369"/>
      <c r="G180" s="369"/>
    </row>
    <row r="181" spans="1:7">
      <c r="A181" s="422"/>
      <c r="B181" s="162"/>
      <c r="C181" s="162"/>
      <c r="D181" s="368"/>
      <c r="E181" s="369"/>
      <c r="F181" s="369"/>
      <c r="G181" s="369"/>
    </row>
    <row r="182" spans="1:7">
      <c r="A182" s="422"/>
      <c r="B182" s="162"/>
      <c r="C182" s="162"/>
      <c r="D182" s="368"/>
      <c r="E182" s="369"/>
      <c r="F182" s="369"/>
      <c r="G182" s="369"/>
    </row>
    <row r="183" spans="1:7">
      <c r="A183" s="422"/>
      <c r="B183" s="162"/>
      <c r="C183" s="162"/>
      <c r="D183" s="368"/>
      <c r="E183" s="369"/>
      <c r="F183" s="369"/>
      <c r="G183" s="369"/>
    </row>
    <row r="184" spans="1:7">
      <c r="A184" s="422"/>
      <c r="B184" s="162"/>
      <c r="C184" s="162"/>
      <c r="D184" s="368"/>
      <c r="E184" s="369"/>
      <c r="F184" s="369"/>
      <c r="G184" s="369"/>
    </row>
    <row r="185" spans="1:7">
      <c r="A185" s="422"/>
      <c r="B185" s="162"/>
      <c r="C185" s="162"/>
      <c r="D185" s="368"/>
      <c r="E185" s="369"/>
      <c r="F185" s="369"/>
      <c r="G185" s="369"/>
    </row>
    <row r="186" spans="1:7">
      <c r="A186" s="422"/>
      <c r="B186" s="162"/>
      <c r="C186" s="162"/>
      <c r="D186" s="368"/>
      <c r="E186" s="369"/>
      <c r="F186" s="369"/>
      <c r="G186" s="369"/>
    </row>
    <row r="187" spans="1:7">
      <c r="A187" s="422"/>
      <c r="B187" s="162"/>
      <c r="C187" s="162"/>
      <c r="D187" s="368"/>
      <c r="E187" s="369"/>
      <c r="F187" s="369"/>
      <c r="G187" s="369"/>
    </row>
    <row r="188" spans="1:7">
      <c r="A188" s="422"/>
      <c r="B188" s="162"/>
      <c r="C188" s="162"/>
      <c r="D188" s="368"/>
      <c r="E188" s="369"/>
      <c r="F188" s="369"/>
      <c r="G188" s="369"/>
    </row>
    <row r="189" spans="1:7">
      <c r="A189" s="422"/>
      <c r="B189" s="162"/>
      <c r="C189" s="162"/>
      <c r="D189" s="368"/>
      <c r="E189" s="369"/>
      <c r="F189" s="369"/>
      <c r="G189" s="369"/>
    </row>
    <row r="190" spans="1:7">
      <c r="A190" s="422"/>
      <c r="B190" s="162"/>
      <c r="C190" s="162"/>
      <c r="D190" s="368"/>
      <c r="E190" s="369"/>
      <c r="F190" s="369"/>
      <c r="G190" s="369"/>
    </row>
    <row r="191" spans="1:7">
      <c r="A191" s="422"/>
      <c r="B191" s="162"/>
      <c r="C191" s="162"/>
      <c r="D191" s="368"/>
      <c r="E191" s="369"/>
      <c r="F191" s="369"/>
      <c r="G191" s="369"/>
    </row>
    <row r="192" spans="1:7">
      <c r="A192" s="422"/>
      <c r="B192" s="162"/>
      <c r="C192" s="162"/>
      <c r="D192" s="368"/>
      <c r="E192" s="369"/>
      <c r="F192" s="369"/>
      <c r="G192" s="369"/>
    </row>
    <row r="193" spans="1:7">
      <c r="A193" s="422"/>
      <c r="B193" s="162"/>
      <c r="C193" s="162"/>
      <c r="D193" s="368"/>
      <c r="E193" s="369"/>
      <c r="F193" s="369"/>
      <c r="G193" s="369"/>
    </row>
    <row r="194" spans="1:7">
      <c r="A194" s="422"/>
      <c r="B194" s="162"/>
      <c r="C194" s="162"/>
      <c r="D194" s="368"/>
      <c r="E194" s="369"/>
      <c r="F194" s="369"/>
      <c r="G194" s="369"/>
    </row>
    <row r="195" spans="1:7">
      <c r="A195" s="422"/>
      <c r="B195" s="162"/>
      <c r="C195" s="162"/>
      <c r="D195" s="368"/>
      <c r="E195" s="369"/>
      <c r="F195" s="369"/>
      <c r="G195" s="369"/>
    </row>
    <row r="196" spans="1:7">
      <c r="A196" s="422"/>
      <c r="B196" s="162"/>
      <c r="C196" s="162"/>
      <c r="D196" s="368"/>
      <c r="E196" s="369"/>
      <c r="F196" s="369"/>
      <c r="G196" s="369"/>
    </row>
    <row r="197" spans="1:7">
      <c r="A197" s="422"/>
      <c r="B197" s="162"/>
      <c r="C197" s="162"/>
      <c r="D197" s="368"/>
      <c r="E197" s="369"/>
      <c r="F197" s="369"/>
      <c r="G197" s="369"/>
    </row>
    <row r="198" spans="1:7">
      <c r="A198" s="422"/>
      <c r="B198" s="162"/>
      <c r="C198" s="162"/>
      <c r="D198" s="368"/>
      <c r="E198" s="369"/>
      <c r="F198" s="369"/>
      <c r="G198" s="369"/>
    </row>
    <row r="199" spans="1:7">
      <c r="A199" s="422"/>
      <c r="B199" s="162"/>
      <c r="C199" s="162"/>
      <c r="D199" s="368"/>
      <c r="E199" s="369"/>
      <c r="F199" s="369"/>
      <c r="G199" s="369"/>
    </row>
    <row r="200" spans="1:7">
      <c r="A200" s="422"/>
      <c r="B200" s="162"/>
      <c r="C200" s="162"/>
      <c r="D200" s="368"/>
      <c r="E200" s="369"/>
      <c r="F200" s="369"/>
      <c r="G200" s="369"/>
    </row>
    <row r="201" spans="1:7">
      <c r="A201" s="422"/>
      <c r="B201" s="162"/>
      <c r="C201" s="162"/>
      <c r="D201" s="368"/>
      <c r="E201" s="369"/>
      <c r="F201" s="369"/>
      <c r="G201" s="369"/>
    </row>
    <row r="202" spans="1:7">
      <c r="A202" s="422"/>
      <c r="B202" s="162"/>
      <c r="C202" s="162"/>
      <c r="D202" s="368"/>
      <c r="E202" s="369"/>
      <c r="F202" s="369"/>
      <c r="G202" s="369"/>
    </row>
    <row r="203" spans="1:7">
      <c r="A203" s="422"/>
      <c r="B203" s="162"/>
      <c r="C203" s="162"/>
      <c r="D203" s="368"/>
      <c r="E203" s="369"/>
      <c r="F203" s="369"/>
      <c r="G203" s="369"/>
    </row>
    <row r="204" spans="1:7">
      <c r="A204" s="422"/>
      <c r="B204" s="162"/>
      <c r="C204" s="162"/>
      <c r="D204" s="368"/>
      <c r="E204" s="369"/>
      <c r="F204" s="369"/>
      <c r="G204" s="369"/>
    </row>
    <row r="205" spans="1:7">
      <c r="A205" s="422"/>
      <c r="B205" s="162"/>
      <c r="C205" s="162"/>
      <c r="D205" s="368"/>
      <c r="E205" s="369"/>
      <c r="F205" s="369"/>
      <c r="G205" s="369"/>
    </row>
    <row r="206" spans="1:7">
      <c r="A206" s="422"/>
      <c r="B206" s="162"/>
      <c r="C206" s="162"/>
      <c r="D206" s="368"/>
      <c r="E206" s="369"/>
      <c r="F206" s="369"/>
      <c r="G206" s="369"/>
    </row>
    <row r="207" spans="1:7">
      <c r="A207" s="422"/>
      <c r="B207" s="162"/>
      <c r="C207" s="162"/>
      <c r="D207" s="368"/>
      <c r="E207" s="369"/>
      <c r="F207" s="369"/>
      <c r="G207" s="369"/>
    </row>
    <row r="208" spans="1:7">
      <c r="A208" s="422"/>
      <c r="B208" s="162"/>
      <c r="C208" s="162"/>
      <c r="D208" s="368"/>
      <c r="E208" s="369"/>
      <c r="F208" s="369"/>
      <c r="G208" s="369"/>
    </row>
    <row r="209" spans="1:7">
      <c r="A209" s="422"/>
      <c r="B209" s="162"/>
      <c r="C209" s="162"/>
      <c r="D209" s="368"/>
      <c r="E209" s="369"/>
      <c r="F209" s="369"/>
      <c r="G209" s="369"/>
    </row>
    <row r="210" spans="1:7">
      <c r="A210" s="422"/>
      <c r="B210" s="162"/>
      <c r="C210" s="162"/>
      <c r="D210" s="368"/>
      <c r="E210" s="369"/>
      <c r="F210" s="369"/>
      <c r="G210" s="369"/>
    </row>
    <row r="211" spans="1:7">
      <c r="A211" s="422"/>
      <c r="B211" s="162"/>
      <c r="C211" s="162"/>
      <c r="D211" s="368"/>
      <c r="E211" s="369"/>
      <c r="F211" s="369"/>
      <c r="G211" s="369"/>
    </row>
    <row r="212" spans="1:7">
      <c r="A212" s="422"/>
      <c r="B212" s="162"/>
      <c r="C212" s="162"/>
      <c r="D212" s="368"/>
      <c r="E212" s="369"/>
      <c r="F212" s="369"/>
      <c r="G212" s="369"/>
    </row>
    <row r="213" spans="1:7">
      <c r="A213" s="422"/>
      <c r="B213" s="162"/>
      <c r="C213" s="162"/>
      <c r="D213" s="368"/>
      <c r="E213" s="369"/>
      <c r="F213" s="369"/>
      <c r="G213" s="369"/>
    </row>
    <row r="214" spans="1:7">
      <c r="A214" s="422"/>
      <c r="B214" s="162"/>
      <c r="C214" s="162"/>
      <c r="D214" s="368"/>
      <c r="E214" s="369"/>
      <c r="F214" s="369"/>
      <c r="G214" s="369"/>
    </row>
    <row r="215" spans="1:7">
      <c r="A215" s="422"/>
      <c r="B215" s="162"/>
      <c r="C215" s="162"/>
      <c r="D215" s="368"/>
      <c r="E215" s="369"/>
      <c r="F215" s="369"/>
      <c r="G215" s="369"/>
    </row>
    <row r="216" spans="1:7">
      <c r="A216" s="422"/>
      <c r="B216" s="162"/>
      <c r="C216" s="162"/>
      <c r="D216" s="368"/>
      <c r="E216" s="369"/>
      <c r="F216" s="369"/>
      <c r="G216" s="369"/>
    </row>
    <row r="217" spans="1:7">
      <c r="A217" s="422"/>
      <c r="B217" s="162"/>
      <c r="C217" s="162"/>
      <c r="D217" s="368"/>
      <c r="E217" s="369"/>
      <c r="F217" s="369"/>
      <c r="G217" s="369"/>
    </row>
    <row r="218" spans="1:7">
      <c r="A218" s="422"/>
      <c r="B218" s="162"/>
      <c r="C218" s="162"/>
      <c r="D218" s="368"/>
      <c r="E218" s="369"/>
      <c r="F218" s="369"/>
      <c r="G218" s="369"/>
    </row>
    <row r="219" spans="1:7">
      <c r="A219" s="422"/>
      <c r="B219" s="162"/>
      <c r="C219" s="162"/>
      <c r="D219" s="368"/>
      <c r="E219" s="369"/>
      <c r="F219" s="369"/>
      <c r="G219" s="369"/>
    </row>
    <row r="220" spans="1:7">
      <c r="A220" s="422"/>
      <c r="B220" s="162"/>
      <c r="C220" s="162"/>
      <c r="D220" s="368"/>
      <c r="E220" s="369"/>
      <c r="F220" s="369"/>
      <c r="G220" s="369"/>
    </row>
    <row r="221" spans="1:7">
      <c r="A221" s="422"/>
      <c r="B221" s="162"/>
      <c r="C221" s="162"/>
      <c r="D221" s="368"/>
      <c r="E221" s="369"/>
      <c r="F221" s="369"/>
      <c r="G221" s="369"/>
    </row>
    <row r="222" spans="1:7">
      <c r="A222" s="422"/>
      <c r="B222" s="162"/>
      <c r="C222" s="162"/>
      <c r="D222" s="368"/>
      <c r="E222" s="369"/>
      <c r="F222" s="369"/>
      <c r="G222" s="369"/>
    </row>
    <row r="223" spans="1:7">
      <c r="A223" s="422"/>
      <c r="B223" s="162"/>
      <c r="C223" s="162"/>
      <c r="D223" s="368"/>
      <c r="E223" s="369"/>
      <c r="F223" s="369"/>
      <c r="G223" s="369"/>
    </row>
    <row r="224" spans="1:7">
      <c r="A224" s="422"/>
      <c r="B224" s="162"/>
      <c r="C224" s="162"/>
      <c r="D224" s="368"/>
      <c r="E224" s="369"/>
      <c r="F224" s="369"/>
      <c r="G224" s="369"/>
    </row>
    <row r="225" spans="1:7">
      <c r="A225" s="422"/>
      <c r="B225" s="162"/>
      <c r="C225" s="162"/>
      <c r="D225" s="368"/>
      <c r="E225" s="369"/>
      <c r="F225" s="369"/>
      <c r="G225" s="369"/>
    </row>
    <row r="226" spans="1:7">
      <c r="A226" s="422"/>
      <c r="B226" s="162"/>
      <c r="C226" s="162"/>
      <c r="D226" s="368"/>
      <c r="E226" s="369"/>
      <c r="F226" s="369"/>
      <c r="G226" s="369"/>
    </row>
    <row r="227" spans="1:7">
      <c r="A227" s="422"/>
      <c r="B227" s="162"/>
      <c r="C227" s="162"/>
      <c r="D227" s="368"/>
      <c r="E227" s="369"/>
      <c r="F227" s="369"/>
      <c r="G227" s="369"/>
    </row>
    <row r="228" spans="1:7">
      <c r="A228" s="422"/>
      <c r="B228" s="162"/>
      <c r="C228" s="162"/>
      <c r="D228" s="368"/>
      <c r="E228" s="369"/>
      <c r="F228" s="369"/>
      <c r="G228" s="369"/>
    </row>
    <row r="229" spans="1:7">
      <c r="A229" s="422"/>
      <c r="B229" s="162"/>
      <c r="C229" s="162"/>
      <c r="D229" s="368"/>
      <c r="E229" s="369"/>
      <c r="F229" s="369"/>
      <c r="G229" s="369"/>
    </row>
    <row r="230" spans="1:7">
      <c r="A230" s="422"/>
      <c r="B230" s="162"/>
      <c r="C230" s="162"/>
      <c r="D230" s="368"/>
      <c r="E230" s="369"/>
      <c r="F230" s="369"/>
      <c r="G230" s="369"/>
    </row>
    <row r="231" spans="1:7">
      <c r="A231" s="422"/>
      <c r="B231" s="162"/>
      <c r="C231" s="162"/>
      <c r="D231" s="368"/>
      <c r="E231" s="369"/>
      <c r="F231" s="369"/>
      <c r="G231" s="369"/>
    </row>
    <row r="232" spans="1:7">
      <c r="A232" s="422"/>
      <c r="B232" s="162"/>
      <c r="C232" s="162"/>
      <c r="D232" s="368"/>
      <c r="E232" s="369"/>
      <c r="F232" s="369"/>
      <c r="G232" s="369"/>
    </row>
    <row r="233" spans="1:7">
      <c r="A233" s="422"/>
      <c r="B233" s="162"/>
      <c r="C233" s="162"/>
      <c r="D233" s="368"/>
      <c r="E233" s="369"/>
      <c r="F233" s="369"/>
      <c r="G233" s="369"/>
    </row>
    <row r="234" spans="1:7">
      <c r="A234" s="422"/>
      <c r="B234" s="162"/>
      <c r="C234" s="162"/>
      <c r="D234" s="368"/>
      <c r="E234" s="369"/>
      <c r="F234" s="369"/>
      <c r="G234" s="369"/>
    </row>
    <row r="235" spans="1:7">
      <c r="A235" s="422"/>
      <c r="B235" s="162"/>
      <c r="C235" s="162"/>
      <c r="D235" s="368"/>
      <c r="E235" s="369"/>
      <c r="F235" s="369"/>
      <c r="G235" s="369"/>
    </row>
    <row r="236" spans="1:7">
      <c r="A236" s="422"/>
      <c r="B236" s="162"/>
      <c r="C236" s="162"/>
      <c r="D236" s="368"/>
      <c r="E236" s="369"/>
      <c r="F236" s="369"/>
      <c r="G236" s="369"/>
    </row>
    <row r="237" spans="1:7">
      <c r="A237" s="422"/>
      <c r="B237" s="162"/>
      <c r="C237" s="162"/>
      <c r="D237" s="368"/>
      <c r="E237" s="369"/>
      <c r="F237" s="369"/>
      <c r="G237" s="369"/>
    </row>
    <row r="238" spans="1:7">
      <c r="A238" s="422"/>
      <c r="B238" s="162"/>
      <c r="C238" s="162"/>
      <c r="D238" s="368"/>
      <c r="E238" s="369"/>
      <c r="F238" s="369"/>
      <c r="G238" s="369"/>
    </row>
    <row r="239" spans="1:7">
      <c r="A239" s="422"/>
      <c r="B239" s="162"/>
      <c r="C239" s="162"/>
      <c r="D239" s="368"/>
      <c r="E239" s="369"/>
      <c r="F239" s="369"/>
      <c r="G239" s="369"/>
    </row>
    <row r="240" spans="1:7">
      <c r="A240" s="422"/>
      <c r="B240" s="162"/>
      <c r="C240" s="162"/>
      <c r="D240" s="368"/>
      <c r="E240" s="369"/>
      <c r="F240" s="369"/>
      <c r="G240" s="369"/>
    </row>
    <row r="241" spans="1:7">
      <c r="A241" s="422"/>
      <c r="B241" s="162"/>
      <c r="C241" s="162"/>
      <c r="D241" s="368"/>
      <c r="E241" s="369"/>
      <c r="F241" s="369"/>
      <c r="G241" s="369"/>
    </row>
    <row r="242" spans="1:7">
      <c r="A242" s="422"/>
      <c r="B242" s="162"/>
      <c r="C242" s="162"/>
      <c r="D242" s="368"/>
      <c r="E242" s="369"/>
      <c r="F242" s="369"/>
      <c r="G242" s="369"/>
    </row>
    <row r="243" spans="1:7">
      <c r="A243" s="422"/>
      <c r="B243" s="162"/>
      <c r="C243" s="162"/>
      <c r="D243" s="368"/>
      <c r="E243" s="369"/>
      <c r="F243" s="369"/>
      <c r="G243" s="369"/>
    </row>
    <row r="244" spans="1:7">
      <c r="A244" s="422"/>
      <c r="B244" s="162"/>
      <c r="C244" s="162"/>
      <c r="D244" s="368"/>
      <c r="E244" s="369"/>
      <c r="F244" s="369"/>
      <c r="G244" s="369"/>
    </row>
    <row r="245" spans="1:7">
      <c r="A245" s="422"/>
      <c r="B245" s="162"/>
      <c r="C245" s="162"/>
      <c r="D245" s="368"/>
      <c r="E245" s="369"/>
      <c r="F245" s="369"/>
      <c r="G245" s="369"/>
    </row>
    <row r="246" spans="1:7">
      <c r="A246" s="422"/>
      <c r="B246" s="162"/>
      <c r="C246" s="162"/>
      <c r="D246" s="368"/>
      <c r="E246" s="369"/>
      <c r="F246" s="369"/>
      <c r="G246" s="369"/>
    </row>
    <row r="247" spans="1:7">
      <c r="A247" s="422"/>
      <c r="B247" s="162"/>
      <c r="C247" s="162"/>
      <c r="D247" s="368"/>
      <c r="E247" s="369"/>
      <c r="F247" s="369"/>
      <c r="G247" s="369"/>
    </row>
    <row r="248" spans="1:7">
      <c r="A248" s="422"/>
      <c r="B248" s="162"/>
      <c r="C248" s="162"/>
      <c r="D248" s="368"/>
      <c r="E248" s="369"/>
      <c r="F248" s="369"/>
      <c r="G248" s="369"/>
    </row>
    <row r="249" spans="1:7">
      <c r="A249" s="422"/>
      <c r="B249" s="162"/>
      <c r="C249" s="162"/>
      <c r="D249" s="368"/>
      <c r="E249" s="369"/>
      <c r="F249" s="369"/>
      <c r="G249" s="369"/>
    </row>
    <row r="250" spans="1:7">
      <c r="A250" s="422"/>
      <c r="B250" s="162"/>
      <c r="C250" s="162"/>
      <c r="D250" s="368"/>
      <c r="E250" s="369"/>
      <c r="F250" s="369"/>
      <c r="G250" s="369"/>
    </row>
    <row r="251" spans="1:7">
      <c r="A251" s="422"/>
      <c r="B251" s="162"/>
      <c r="C251" s="162"/>
      <c r="D251" s="368"/>
      <c r="E251" s="369"/>
      <c r="F251" s="369"/>
      <c r="G251" s="369"/>
    </row>
    <row r="252" spans="1:7">
      <c r="A252" s="422"/>
      <c r="B252" s="162"/>
      <c r="C252" s="162"/>
      <c r="D252" s="368"/>
      <c r="E252" s="369"/>
      <c r="F252" s="369"/>
      <c r="G252" s="369"/>
    </row>
    <row r="253" spans="1:7">
      <c r="A253" s="422"/>
      <c r="B253" s="162"/>
      <c r="C253" s="162"/>
      <c r="D253" s="368"/>
      <c r="E253" s="369"/>
      <c r="F253" s="369"/>
      <c r="G253" s="369"/>
    </row>
    <row r="254" spans="1:7">
      <c r="A254" s="422"/>
      <c r="B254" s="162"/>
      <c r="C254" s="162"/>
      <c r="D254" s="368"/>
      <c r="E254" s="369"/>
      <c r="F254" s="369"/>
      <c r="G254" s="369"/>
    </row>
    <row r="255" spans="1:7">
      <c r="A255" s="422"/>
      <c r="B255" s="162"/>
      <c r="C255" s="162"/>
      <c r="D255" s="368"/>
      <c r="E255" s="369"/>
      <c r="F255" s="369"/>
      <c r="G255" s="369"/>
    </row>
    <row r="256" spans="1:7">
      <c r="A256" s="422"/>
      <c r="B256" s="162"/>
      <c r="C256" s="162"/>
      <c r="D256" s="368"/>
      <c r="E256" s="369"/>
      <c r="F256" s="369"/>
      <c r="G256" s="369"/>
    </row>
    <row r="257" spans="1:7">
      <c r="A257" s="422"/>
      <c r="B257" s="162"/>
      <c r="C257" s="162"/>
      <c r="D257" s="368"/>
      <c r="E257" s="369"/>
      <c r="F257" s="369"/>
      <c r="G257" s="369"/>
    </row>
    <row r="258" spans="1:7">
      <c r="A258" s="422"/>
      <c r="B258" s="162"/>
      <c r="C258" s="162"/>
      <c r="D258" s="368"/>
      <c r="E258" s="369"/>
      <c r="F258" s="369"/>
      <c r="G258" s="369"/>
    </row>
    <row r="259" spans="1:7">
      <c r="A259" s="422"/>
      <c r="B259" s="162"/>
      <c r="C259" s="162"/>
      <c r="D259" s="368"/>
      <c r="E259" s="369"/>
      <c r="F259" s="369"/>
      <c r="G259" s="369"/>
    </row>
    <row r="260" spans="1:7">
      <c r="A260" s="422"/>
      <c r="B260" s="162"/>
      <c r="C260" s="162"/>
      <c r="D260" s="368"/>
      <c r="E260" s="369"/>
      <c r="F260" s="369"/>
      <c r="G260" s="369"/>
    </row>
    <row r="261" spans="1:7">
      <c r="A261" s="422"/>
      <c r="B261" s="162"/>
      <c r="C261" s="162"/>
      <c r="D261" s="368"/>
      <c r="E261" s="369"/>
      <c r="F261" s="369"/>
      <c r="G261" s="369"/>
    </row>
    <row r="262" spans="1:7">
      <c r="A262" s="422"/>
      <c r="B262" s="162"/>
      <c r="C262" s="162"/>
      <c r="D262" s="368"/>
      <c r="E262" s="369"/>
      <c r="F262" s="369"/>
      <c r="G262" s="369"/>
    </row>
    <row r="263" spans="1:7">
      <c r="A263" s="422"/>
      <c r="B263" s="162"/>
      <c r="C263" s="162"/>
      <c r="D263" s="368"/>
      <c r="E263" s="369"/>
      <c r="F263" s="369"/>
      <c r="G263" s="369"/>
    </row>
    <row r="264" spans="1:7">
      <c r="A264" s="422"/>
      <c r="B264" s="162"/>
      <c r="C264" s="162"/>
      <c r="D264" s="368"/>
      <c r="E264" s="369"/>
      <c r="F264" s="369"/>
      <c r="G264" s="369"/>
    </row>
    <row r="265" spans="1:7">
      <c r="A265" s="422"/>
      <c r="B265" s="162"/>
      <c r="C265" s="162"/>
      <c r="D265" s="368"/>
      <c r="E265" s="369"/>
      <c r="F265" s="369"/>
      <c r="G265" s="369"/>
    </row>
    <row r="266" spans="1:7">
      <c r="A266" s="422"/>
      <c r="B266" s="162"/>
      <c r="C266" s="162"/>
      <c r="D266" s="368"/>
      <c r="E266" s="369"/>
      <c r="F266" s="369"/>
      <c r="G266" s="369"/>
    </row>
    <row r="267" spans="1:7">
      <c r="A267" s="422"/>
      <c r="B267" s="162"/>
      <c r="C267" s="162"/>
      <c r="D267" s="368"/>
      <c r="E267" s="369"/>
      <c r="F267" s="369"/>
      <c r="G267" s="369"/>
    </row>
    <row r="268" spans="1:7">
      <c r="A268" s="422"/>
      <c r="B268" s="162"/>
      <c r="C268" s="162"/>
      <c r="D268" s="368"/>
      <c r="E268" s="369"/>
      <c r="F268" s="369"/>
      <c r="G268" s="369"/>
    </row>
    <row r="269" spans="1:7">
      <c r="A269" s="422"/>
      <c r="B269" s="162"/>
      <c r="C269" s="162"/>
      <c r="D269" s="368"/>
      <c r="E269" s="369"/>
      <c r="F269" s="369"/>
      <c r="G269" s="369"/>
    </row>
    <row r="270" spans="1:7">
      <c r="A270" s="422"/>
      <c r="B270" s="162"/>
      <c r="C270" s="162"/>
      <c r="D270" s="368"/>
      <c r="E270" s="369"/>
      <c r="F270" s="369"/>
      <c r="G270" s="369"/>
    </row>
    <row r="271" spans="1:7">
      <c r="A271" s="422"/>
      <c r="B271" s="162"/>
      <c r="C271" s="162"/>
      <c r="D271" s="368"/>
      <c r="E271" s="369"/>
      <c r="F271" s="369"/>
      <c r="G271" s="369"/>
    </row>
    <row r="272" spans="1:7">
      <c r="A272" s="422"/>
      <c r="B272" s="162"/>
      <c r="C272" s="162"/>
      <c r="D272" s="368"/>
      <c r="E272" s="369"/>
      <c r="F272" s="369"/>
      <c r="G272" s="369"/>
    </row>
    <row r="273" spans="2:7" ht="22.5" customHeight="1">
      <c r="B273" s="137"/>
      <c r="C273" s="137"/>
      <c r="D273" s="63"/>
      <c r="E273" s="359"/>
      <c r="F273" s="359"/>
      <c r="G273" s="369"/>
    </row>
    <row r="274" spans="2:7" ht="21" customHeight="1">
      <c r="B274" s="137"/>
      <c r="C274" s="137"/>
      <c r="D274" s="63"/>
      <c r="E274" s="359"/>
      <c r="F274" s="359"/>
      <c r="G274" s="369"/>
    </row>
    <row r="275" spans="2:7" ht="15.75">
      <c r="B275" s="137"/>
      <c r="C275" s="137"/>
      <c r="D275" s="63"/>
      <c r="E275" s="359"/>
      <c r="F275" s="359"/>
      <c r="G275" s="369"/>
    </row>
    <row r="276" spans="2:7" ht="15.75">
      <c r="B276" s="137"/>
      <c r="C276" s="137"/>
      <c r="D276" s="63"/>
      <c r="E276" s="359"/>
      <c r="F276" s="359"/>
      <c r="G276" s="369"/>
    </row>
    <row r="277" spans="2:7" ht="15.75">
      <c r="B277" s="137"/>
      <c r="C277" s="137"/>
      <c r="D277" s="63"/>
      <c r="E277" s="359"/>
      <c r="F277" s="359"/>
      <c r="G277" s="369"/>
    </row>
    <row r="278" spans="2:7" ht="15.75">
      <c r="B278" s="137"/>
      <c r="C278" s="137"/>
      <c r="D278" s="63"/>
      <c r="E278" s="359"/>
      <c r="F278" s="359"/>
      <c r="G278" s="369"/>
    </row>
    <row r="279" spans="2:7">
      <c r="B279" s="162"/>
      <c r="C279" s="162"/>
      <c r="D279" s="368"/>
      <c r="E279" s="369"/>
      <c r="F279" s="369"/>
      <c r="G279" s="369"/>
    </row>
    <row r="280" spans="2:7">
      <c r="B280" s="162"/>
      <c r="C280" s="162"/>
      <c r="D280" s="368"/>
      <c r="E280" s="369"/>
      <c r="F280" s="369"/>
      <c r="G280" s="369"/>
    </row>
    <row r="281" spans="2:7">
      <c r="B281" s="162"/>
      <c r="C281" s="162"/>
      <c r="D281" s="368"/>
      <c r="E281" s="369"/>
      <c r="F281" s="369"/>
      <c r="G281" s="369"/>
    </row>
    <row r="282" spans="2:7">
      <c r="B282" s="162"/>
      <c r="C282" s="162"/>
      <c r="D282" s="368"/>
      <c r="E282" s="369"/>
      <c r="F282" s="369"/>
      <c r="G282" s="369"/>
    </row>
    <row r="283" spans="2:7">
      <c r="B283" s="162"/>
      <c r="C283" s="162"/>
      <c r="D283" s="368"/>
      <c r="E283" s="369"/>
      <c r="F283" s="369"/>
      <c r="G283" s="369"/>
    </row>
    <row r="284" spans="2:7">
      <c r="B284" s="162"/>
      <c r="C284" s="162"/>
      <c r="D284" s="368"/>
      <c r="E284" s="369"/>
      <c r="F284" s="369"/>
      <c r="G284" s="369"/>
    </row>
    <row r="285" spans="2:7">
      <c r="B285" s="162"/>
      <c r="C285" s="162"/>
      <c r="D285" s="368"/>
      <c r="E285" s="369"/>
      <c r="F285" s="369"/>
      <c r="G285" s="369"/>
    </row>
    <row r="286" spans="2:7">
      <c r="B286" s="162"/>
      <c r="C286" s="162"/>
      <c r="D286" s="368"/>
      <c r="E286" s="369"/>
      <c r="F286" s="369"/>
      <c r="G286" s="369"/>
    </row>
    <row r="287" spans="2:7">
      <c r="B287" s="162"/>
      <c r="C287" s="162"/>
      <c r="D287" s="368"/>
      <c r="E287" s="369"/>
      <c r="F287" s="369"/>
      <c r="G287" s="369"/>
    </row>
    <row r="288" spans="2:7">
      <c r="B288" s="162"/>
      <c r="C288" s="162"/>
      <c r="D288" s="368"/>
      <c r="E288" s="369"/>
      <c r="F288" s="369"/>
      <c r="G288" s="369"/>
    </row>
    <row r="289" spans="2:7">
      <c r="B289" s="162"/>
      <c r="C289" s="162"/>
      <c r="D289" s="368"/>
      <c r="E289" s="369"/>
      <c r="F289" s="369"/>
      <c r="G289" s="369"/>
    </row>
    <row r="290" spans="2:7">
      <c r="B290" s="162"/>
      <c r="C290" s="162"/>
      <c r="D290" s="368"/>
      <c r="E290" s="369"/>
      <c r="F290" s="369"/>
      <c r="G290" s="369"/>
    </row>
    <row r="291" spans="2:7">
      <c r="B291" s="162"/>
      <c r="C291" s="162"/>
      <c r="D291" s="368"/>
      <c r="E291" s="369"/>
      <c r="F291" s="36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3"/>
      <c r="C574" s="164"/>
      <c r="D574" s="368"/>
      <c r="E574" s="369"/>
      <c r="F574" s="369"/>
      <c r="G574" s="369"/>
    </row>
    <row r="575" spans="2:7">
      <c r="B575" s="163"/>
      <c r="C575" s="164"/>
      <c r="D575" s="368"/>
      <c r="E575" s="369"/>
      <c r="F575" s="369"/>
      <c r="G575" s="369"/>
    </row>
    <row r="576" spans="2:7">
      <c r="B576" s="163"/>
      <c r="C576" s="164"/>
      <c r="D576" s="368"/>
      <c r="E576" s="369"/>
      <c r="F576" s="369"/>
      <c r="G576" s="369"/>
    </row>
    <row r="577" spans="2:7">
      <c r="B577" s="163"/>
      <c r="C577" s="164"/>
      <c r="D577" s="368"/>
      <c r="E577" s="369"/>
      <c r="F577" s="369"/>
      <c r="G577" s="369"/>
    </row>
    <row r="578" spans="2:7">
      <c r="B578" s="163"/>
      <c r="C578" s="164"/>
      <c r="D578" s="368"/>
      <c r="E578" s="369"/>
      <c r="F578" s="369"/>
      <c r="G578" s="369"/>
    </row>
    <row r="579" spans="2:7">
      <c r="B579" s="163"/>
      <c r="C579" s="164"/>
      <c r="D579" s="368"/>
      <c r="E579" s="369"/>
      <c r="F579" s="369"/>
      <c r="G579" s="369"/>
    </row>
    <row r="580" spans="2:7">
      <c r="B580" s="163"/>
      <c r="C580" s="164"/>
      <c r="D580" s="368"/>
      <c r="E580" s="369"/>
      <c r="F580" s="369"/>
      <c r="G580" s="369"/>
    </row>
    <row r="581" spans="2:7">
      <c r="B581" s="163"/>
      <c r="C581" s="164"/>
      <c r="D581" s="368"/>
      <c r="E581" s="369"/>
      <c r="F581" s="369"/>
      <c r="G581" s="369"/>
    </row>
    <row r="582" spans="2:7">
      <c r="B582" s="163"/>
      <c r="C582" s="164"/>
      <c r="D582" s="368"/>
      <c r="E582" s="369"/>
      <c r="F582" s="369"/>
      <c r="G582" s="369"/>
    </row>
    <row r="583" spans="2:7">
      <c r="B583" s="163"/>
      <c r="C583" s="164"/>
      <c r="D583" s="368"/>
      <c r="E583" s="369"/>
      <c r="F583" s="369"/>
      <c r="G583" s="369"/>
    </row>
    <row r="584" spans="2:7">
      <c r="B584" s="163"/>
      <c r="C584" s="164"/>
      <c r="D584" s="368"/>
      <c r="E584" s="369"/>
      <c r="F584" s="369"/>
      <c r="G584" s="369"/>
    </row>
    <row r="585" spans="2:7">
      <c r="B585" s="163"/>
      <c r="C585" s="164"/>
      <c r="D585" s="368"/>
      <c r="E585" s="369"/>
      <c r="F585" s="369"/>
      <c r="G585" s="369"/>
    </row>
    <row r="586" spans="2:7">
      <c r="B586" s="163"/>
      <c r="C586" s="164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</sheetData>
  <sheetProtection selectLockedCells="1"/>
  <mergeCells count="64">
    <mergeCell ref="H33:Q34"/>
    <mergeCell ref="B6:D6"/>
    <mergeCell ref="B11:Q12"/>
    <mergeCell ref="D27:E27"/>
    <mergeCell ref="G14:H14"/>
    <mergeCell ref="G15:H15"/>
    <mergeCell ref="G18:H18"/>
    <mergeCell ref="G19:H19"/>
    <mergeCell ref="F25:I25"/>
    <mergeCell ref="H28:K28"/>
    <mergeCell ref="H29:K29"/>
    <mergeCell ref="B31:Q31"/>
    <mergeCell ref="F29:G29"/>
    <mergeCell ref="F28:G28"/>
    <mergeCell ref="I30:M30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B40:Q41"/>
    <mergeCell ref="H43:M44"/>
    <mergeCell ref="E43:F43"/>
    <mergeCell ref="C43:D44"/>
    <mergeCell ref="B43:B44"/>
    <mergeCell ref="G43:G44"/>
    <mergeCell ref="N43:Q44"/>
    <mergeCell ref="D33:G34"/>
    <mergeCell ref="B33:C33"/>
    <mergeCell ref="D75:G75"/>
    <mergeCell ref="B69:R69"/>
    <mergeCell ref="B75:C75"/>
    <mergeCell ref="H72:Q72"/>
    <mergeCell ref="B71:C71"/>
    <mergeCell ref="B74:C74"/>
    <mergeCell ref="H71:Q71"/>
    <mergeCell ref="B72:C73"/>
    <mergeCell ref="F70:Q70"/>
    <mergeCell ref="D71:G71"/>
    <mergeCell ref="D72:G72"/>
    <mergeCell ref="D73:G73"/>
    <mergeCell ref="D74:G74"/>
    <mergeCell ref="N68:Q68"/>
    <mergeCell ref="N67:Q67"/>
    <mergeCell ref="N64:Q65"/>
    <mergeCell ref="B56:Q56"/>
    <mergeCell ref="B52:Q52"/>
    <mergeCell ref="F57:Q57"/>
    <mergeCell ref="B62:Q62"/>
    <mergeCell ref="B54:Q54"/>
    <mergeCell ref="B53:Q53"/>
    <mergeCell ref="B64:B65"/>
    <mergeCell ref="C64:F64"/>
    <mergeCell ref="G64:M64"/>
    <mergeCell ref="C57:D57"/>
    <mergeCell ref="I65:M65"/>
    <mergeCell ref="G65:H65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2" t="s">
        <v>247</v>
      </c>
      <c r="B1" s="512"/>
      <c r="C1" s="512"/>
    </row>
    <row r="2" spans="1:7" ht="18" customHeight="1">
      <c r="A2" s="515" t="s">
        <v>222</v>
      </c>
      <c r="B2" s="515" t="s">
        <v>217</v>
      </c>
      <c r="C2" s="515" t="s">
        <v>221</v>
      </c>
    </row>
    <row r="3" spans="1:7" ht="22.5" customHeight="1">
      <c r="A3" s="515"/>
      <c r="B3" s="515"/>
      <c r="C3" s="515"/>
      <c r="F3" s="262" t="s">
        <v>512</v>
      </c>
      <c r="G3" s="263" t="s">
        <v>497</v>
      </c>
    </row>
    <row r="4" spans="1:7" ht="19.899999999999999" customHeight="1">
      <c r="A4" s="513" t="s">
        <v>10</v>
      </c>
      <c r="B4" s="276" t="s">
        <v>218</v>
      </c>
      <c r="C4" s="277">
        <f>C5+C6</f>
        <v>1</v>
      </c>
    </row>
    <row r="5" spans="1:7" ht="19.899999999999999" customHeight="1">
      <c r="A5" s="513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13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6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6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7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7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7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7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14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14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4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4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8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8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8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8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8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9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9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9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20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20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20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20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20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20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20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21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21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21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21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21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14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4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4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4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4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4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4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11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11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11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11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11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11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11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C3" sqref="C3:D3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44" t="s">
        <v>144</v>
      </c>
      <c r="B1" s="545"/>
      <c r="C1" s="545"/>
      <c r="D1" s="545"/>
      <c r="E1" s="545"/>
      <c r="F1" s="545"/>
      <c r="G1" s="545"/>
      <c r="H1" s="545"/>
      <c r="I1" s="545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6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7"/>
      <c r="B3" s="50" t="s">
        <v>155</v>
      </c>
      <c r="C3" s="536"/>
      <c r="D3" s="537"/>
      <c r="E3" s="534" t="s">
        <v>158</v>
      </c>
      <c r="F3" s="535"/>
      <c r="G3" s="550"/>
      <c r="H3" s="551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8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7"/>
      <c r="B5" s="50" t="s">
        <v>156</v>
      </c>
      <c r="C5" s="536"/>
      <c r="D5" s="537"/>
      <c r="E5" s="534" t="s">
        <v>159</v>
      </c>
      <c r="F5" s="535"/>
      <c r="G5" s="550"/>
      <c r="H5" s="551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7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7"/>
      <c r="B7" s="50" t="s">
        <v>462</v>
      </c>
      <c r="C7" s="176" t="s">
        <v>337</v>
      </c>
      <c r="D7" s="554" t="s">
        <v>257</v>
      </c>
      <c r="E7" s="554"/>
      <c r="F7" s="554"/>
      <c r="G7" s="552" t="s">
        <v>496</v>
      </c>
      <c r="H7" s="553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9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46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7"/>
      <c r="B10" s="29" t="s">
        <v>94</v>
      </c>
      <c r="C10" s="549"/>
      <c r="D10" s="549"/>
      <c r="E10" s="84" t="s">
        <v>249</v>
      </c>
      <c r="F10" s="549"/>
      <c r="G10" s="549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7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7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7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7"/>
      <c r="B14" s="29" t="s">
        <v>111</v>
      </c>
      <c r="C14" s="16"/>
      <c r="D14" s="57" t="s">
        <v>112</v>
      </c>
      <c r="E14" s="16"/>
      <c r="F14" s="29" t="s">
        <v>3</v>
      </c>
      <c r="G14" s="549"/>
      <c r="H14" s="549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7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7"/>
      <c r="B16" s="85" t="s">
        <v>116</v>
      </c>
      <c r="C16" s="540"/>
      <c r="D16" s="541"/>
      <c r="E16" s="541"/>
      <c r="F16" s="541"/>
      <c r="G16" s="541"/>
      <c r="H16" s="542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7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7"/>
      <c r="B18" s="29" t="s">
        <v>117</v>
      </c>
      <c r="C18" s="540"/>
      <c r="D18" s="541"/>
      <c r="E18" s="541"/>
      <c r="F18" s="541"/>
      <c r="G18" s="541"/>
      <c r="H18" s="542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8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4"/>
      <c r="B21" s="42" t="s">
        <v>118</v>
      </c>
      <c r="C21" s="114"/>
      <c r="D21" s="42" t="s">
        <v>119</v>
      </c>
      <c r="E21" s="114"/>
      <c r="F21" s="42" t="s">
        <v>131</v>
      </c>
      <c r="G21" s="538"/>
      <c r="H21" s="539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4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4"/>
      <c r="B23" s="42" t="s">
        <v>136</v>
      </c>
      <c r="C23" s="15"/>
      <c r="D23" s="42" t="s">
        <v>137</v>
      </c>
      <c r="E23" s="540"/>
      <c r="F23" s="541"/>
      <c r="G23" s="541"/>
      <c r="H23" s="542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4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4"/>
      <c r="B25" s="42" t="s">
        <v>138</v>
      </c>
      <c r="C25" s="15"/>
      <c r="D25" s="42" t="s">
        <v>137</v>
      </c>
      <c r="E25" s="540"/>
      <c r="F25" s="541"/>
      <c r="G25" s="541"/>
      <c r="H25" s="542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4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4"/>
      <c r="B27" s="42" t="s">
        <v>139</v>
      </c>
      <c r="C27" s="15"/>
      <c r="D27" s="42" t="s">
        <v>141</v>
      </c>
      <c r="E27" s="15"/>
      <c r="F27" s="42" t="s">
        <v>140</v>
      </c>
      <c r="G27" s="522"/>
      <c r="H27" s="523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5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6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7"/>
      <c r="B30" s="50" t="s">
        <v>142</v>
      </c>
      <c r="C30" s="536"/>
      <c r="D30" s="537"/>
      <c r="E30" s="107" t="s">
        <v>143</v>
      </c>
      <c r="F30" s="532"/>
      <c r="G30" s="543"/>
      <c r="H30" s="533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8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7"/>
      <c r="B32" s="50" t="s">
        <v>145</v>
      </c>
      <c r="C32" s="530"/>
      <c r="D32" s="531"/>
      <c r="E32" s="534" t="s">
        <v>146</v>
      </c>
      <c r="F32" s="535"/>
      <c r="G32" s="532"/>
      <c r="H32" s="533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7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7"/>
      <c r="B34" s="50" t="s">
        <v>471</v>
      </c>
      <c r="C34" s="540"/>
      <c r="D34" s="541"/>
      <c r="E34" s="541"/>
      <c r="F34" s="541"/>
      <c r="G34" s="541"/>
      <c r="H34" s="542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9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heet="1" objects="1" scenarios="1"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B10" sqref="B10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7" t="s">
        <v>27</v>
      </c>
      <c r="B3" s="10" t="s">
        <v>26</v>
      </c>
      <c r="C3" s="9" t="e">
        <f>COUNTIFS(QTCT!$A$6:$A$15030,#REF!,QTCT!#REF!,#REF!)</f>
        <v>#REF!</v>
      </c>
      <c r="D3" s="558" t="s">
        <v>17</v>
      </c>
      <c r="E3" s="559" t="s">
        <v>18</v>
      </c>
      <c r="F3" s="559" t="s">
        <v>18</v>
      </c>
      <c r="G3" s="559" t="s">
        <v>18</v>
      </c>
      <c r="H3" s="557" t="s">
        <v>9</v>
      </c>
      <c r="I3" s="557" t="s">
        <v>9</v>
      </c>
      <c r="J3" s="560" t="s">
        <v>2</v>
      </c>
      <c r="K3" s="557" t="s">
        <v>3</v>
      </c>
      <c r="L3" s="557" t="s">
        <v>13</v>
      </c>
      <c r="M3" s="558"/>
      <c r="N3" s="558"/>
      <c r="O3" s="581" t="s">
        <v>20</v>
      </c>
      <c r="P3" s="581" t="s">
        <v>20</v>
      </c>
      <c r="Q3" s="581" t="s">
        <v>20</v>
      </c>
      <c r="R3" s="559" t="s">
        <v>16</v>
      </c>
      <c r="S3" s="559" t="s">
        <v>16</v>
      </c>
      <c r="T3" s="559" t="s">
        <v>16</v>
      </c>
      <c r="U3" s="557" t="s">
        <v>21</v>
      </c>
    </row>
    <row r="4" spans="1:36" ht="29.45" customHeight="1">
      <c r="A4" s="557"/>
      <c r="B4" s="2" t="s">
        <v>23</v>
      </c>
      <c r="C4" s="9" t="e">
        <f t="array" ref="C4">MATCH(#REF!&amp;"X",QT_HoTen&amp;QT_Dang_ApDung,0)</f>
        <v>#REF!</v>
      </c>
      <c r="D4" s="558"/>
      <c r="E4" s="559"/>
      <c r="F4" s="559"/>
      <c r="G4" s="559"/>
      <c r="H4" s="557"/>
      <c r="I4" s="557"/>
      <c r="J4" s="561"/>
      <c r="K4" s="557"/>
      <c r="L4" s="557"/>
      <c r="M4" s="19" t="s">
        <v>3</v>
      </c>
      <c r="N4" s="19" t="s">
        <v>14</v>
      </c>
      <c r="O4" s="581"/>
      <c r="P4" s="581"/>
      <c r="Q4" s="581"/>
      <c r="R4" s="559"/>
      <c r="S4" s="559"/>
      <c r="T4" s="559"/>
      <c r="U4" s="557"/>
    </row>
    <row r="5" spans="1:36" ht="18" customHeight="1">
      <c r="A5" s="557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1</v>
      </c>
    </row>
    <row r="9" spans="1:36" ht="15" customHeight="1">
      <c r="A9" s="560" t="s">
        <v>31</v>
      </c>
      <c r="B9" s="66" t="s">
        <v>26</v>
      </c>
      <c r="C9" s="563" t="s">
        <v>33</v>
      </c>
      <c r="D9" s="558" t="s">
        <v>17</v>
      </c>
      <c r="E9" s="559" t="s">
        <v>18</v>
      </c>
      <c r="F9" s="559" t="s">
        <v>18</v>
      </c>
      <c r="G9" s="559" t="s">
        <v>18</v>
      </c>
      <c r="H9" s="557" t="s">
        <v>9</v>
      </c>
      <c r="I9" s="557" t="s">
        <v>9</v>
      </c>
      <c r="J9" s="560" t="s">
        <v>2</v>
      </c>
      <c r="K9" s="557" t="s">
        <v>3</v>
      </c>
      <c r="L9" s="557" t="s">
        <v>13</v>
      </c>
      <c r="M9" s="558"/>
      <c r="N9" s="558"/>
      <c r="O9" s="581" t="s">
        <v>20</v>
      </c>
      <c r="P9" s="581" t="s">
        <v>20</v>
      </c>
      <c r="Q9" s="581" t="s">
        <v>20</v>
      </c>
      <c r="R9" s="559" t="s">
        <v>16</v>
      </c>
      <c r="S9" s="559" t="s">
        <v>16</v>
      </c>
      <c r="T9" s="559" t="s">
        <v>16</v>
      </c>
      <c r="U9" s="557" t="s">
        <v>21</v>
      </c>
    </row>
    <row r="10" spans="1:36" ht="30">
      <c r="A10" s="562"/>
      <c r="B10" s="65">
        <f>COUNTIF(DSDV!$G$7:$G$216,Them_DV!$F$10)</f>
        <v>0</v>
      </c>
      <c r="C10" s="564"/>
      <c r="D10" s="558"/>
      <c r="E10" s="559"/>
      <c r="F10" s="559"/>
      <c r="G10" s="559"/>
      <c r="H10" s="557"/>
      <c r="I10" s="557"/>
      <c r="J10" s="561"/>
      <c r="K10" s="557"/>
      <c r="L10" s="557"/>
      <c r="M10" s="19" t="s">
        <v>3</v>
      </c>
      <c r="N10" s="19" t="s">
        <v>14</v>
      </c>
      <c r="O10" s="581"/>
      <c r="P10" s="581"/>
      <c r="Q10" s="581"/>
      <c r="R10" s="559"/>
      <c r="S10" s="559"/>
      <c r="T10" s="559"/>
      <c r="U10" s="557"/>
    </row>
    <row r="11" spans="1:36" ht="16.899999999999999" customHeight="1">
      <c r="A11" s="562"/>
      <c r="B11" s="66" t="s">
        <v>28</v>
      </c>
      <c r="C11" s="565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62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62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63" t="s">
        <v>162</v>
      </c>
      <c r="D13" s="568" t="s">
        <v>463</v>
      </c>
      <c r="E13" s="568" t="s">
        <v>464</v>
      </c>
      <c r="F13" s="568" t="s">
        <v>155</v>
      </c>
      <c r="G13" s="568" t="s">
        <v>482</v>
      </c>
      <c r="H13" s="555" t="s">
        <v>480</v>
      </c>
      <c r="I13" s="555" t="s">
        <v>481</v>
      </c>
      <c r="J13" s="555" t="s">
        <v>10</v>
      </c>
      <c r="K13" s="571" t="s">
        <v>112</v>
      </c>
      <c r="L13" s="555" t="s">
        <v>465</v>
      </c>
      <c r="M13" s="582" t="s">
        <v>1</v>
      </c>
      <c r="N13" s="573" t="s">
        <v>466</v>
      </c>
      <c r="O13" s="574"/>
      <c r="P13" s="574"/>
      <c r="Q13" s="574"/>
      <c r="R13" s="574"/>
      <c r="S13" s="574"/>
      <c r="T13" s="575"/>
      <c r="U13" s="576" t="s">
        <v>3</v>
      </c>
      <c r="V13" s="577"/>
      <c r="W13" s="571" t="s">
        <v>487</v>
      </c>
      <c r="X13" s="571" t="s">
        <v>467</v>
      </c>
      <c r="Y13" s="555" t="s">
        <v>468</v>
      </c>
      <c r="Z13" s="555" t="s">
        <v>95</v>
      </c>
      <c r="AA13" s="555" t="s">
        <v>111</v>
      </c>
      <c r="AB13" s="586" t="s">
        <v>469</v>
      </c>
      <c r="AC13" s="555" t="s">
        <v>160</v>
      </c>
      <c r="AD13" s="555" t="s">
        <v>470</v>
      </c>
      <c r="AE13" s="555" t="s">
        <v>471</v>
      </c>
      <c r="AF13" s="555" t="s">
        <v>472</v>
      </c>
      <c r="AG13" s="584" t="s">
        <v>473</v>
      </c>
      <c r="AH13" s="555" t="s">
        <v>488</v>
      </c>
      <c r="AI13" s="555" t="s">
        <v>116</v>
      </c>
      <c r="AJ13" s="555" t="s">
        <v>474</v>
      </c>
    </row>
    <row r="14" spans="1:36" ht="41.25" customHeight="1">
      <c r="A14" s="562"/>
      <c r="B14" s="68"/>
      <c r="C14" s="564"/>
      <c r="D14" s="556"/>
      <c r="E14" s="556"/>
      <c r="F14" s="556"/>
      <c r="G14" s="556"/>
      <c r="H14" s="556"/>
      <c r="I14" s="556"/>
      <c r="J14" s="567"/>
      <c r="K14" s="572"/>
      <c r="L14" s="567"/>
      <c r="M14" s="583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72"/>
      <c r="X14" s="572"/>
      <c r="Y14" s="567"/>
      <c r="Z14" s="567"/>
      <c r="AA14" s="567"/>
      <c r="AB14" s="587"/>
      <c r="AC14" s="567"/>
      <c r="AD14" s="567"/>
      <c r="AE14" s="567"/>
      <c r="AF14" s="567"/>
      <c r="AG14" s="585"/>
      <c r="AH14" s="556"/>
      <c r="AI14" s="556"/>
      <c r="AJ14" s="556"/>
    </row>
    <row r="15" spans="1:36" ht="19.149999999999999" customHeight="1">
      <c r="A15" s="561"/>
      <c r="B15" s="69"/>
      <c r="C15" s="566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0" t="s">
        <v>9</v>
      </c>
      <c r="D33" s="579" t="s">
        <v>165</v>
      </c>
      <c r="E33" s="580"/>
      <c r="F33" s="581" t="s">
        <v>168</v>
      </c>
      <c r="G33" s="569" t="s">
        <v>131</v>
      </c>
      <c r="H33" s="569"/>
      <c r="I33" s="578"/>
      <c r="J33" s="570"/>
    </row>
    <row r="34" spans="2:10">
      <c r="C34" s="561"/>
      <c r="D34" s="8" t="s">
        <v>166</v>
      </c>
      <c r="E34" s="19" t="s">
        <v>167</v>
      </c>
      <c r="F34" s="581"/>
      <c r="G34" s="569"/>
      <c r="H34" s="569"/>
      <c r="I34" s="578"/>
      <c r="J34" s="570"/>
    </row>
    <row r="35" spans="2:10">
      <c r="C35" s="10" t="str">
        <f>Them_QTCT!D5</f>
        <v>Lê Duy Nguyện</v>
      </c>
      <c r="D35" s="125">
        <f>Them_QTCT!D7</f>
        <v>0</v>
      </c>
      <c r="E35" s="206">
        <f>Them_QTCT!F7</f>
        <v>0</v>
      </c>
      <c r="F35" s="125">
        <f>Them_QTCT!D9</f>
        <v>0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90" t="s">
        <v>170</v>
      </c>
      <c r="B2" s="590"/>
      <c r="C2" s="590"/>
      <c r="D2" s="590"/>
      <c r="E2" s="590"/>
      <c r="F2" s="590"/>
      <c r="G2" s="590"/>
      <c r="H2" s="590"/>
      <c r="I2" s="590"/>
      <c r="J2" s="590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8" t="s">
        <v>174</v>
      </c>
      <c r="B5" s="591" t="s">
        <v>172</v>
      </c>
      <c r="C5" s="592"/>
      <c r="D5" s="609" t="s">
        <v>531</v>
      </c>
      <c r="E5" s="610"/>
      <c r="F5" s="611" t="s">
        <v>536</v>
      </c>
      <c r="G5" s="612"/>
      <c r="H5" s="608"/>
      <c r="I5" s="608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8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8"/>
      <c r="B7" s="593" t="s">
        <v>171</v>
      </c>
      <c r="C7" s="594"/>
      <c r="D7" s="160"/>
      <c r="E7" s="122" t="s">
        <v>167</v>
      </c>
      <c r="F7" s="161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8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8"/>
      <c r="B9" s="604" t="s">
        <v>175</v>
      </c>
      <c r="C9" s="605"/>
      <c r="D9" s="595"/>
      <c r="E9" s="596"/>
      <c r="F9" s="596"/>
      <c r="G9" s="596"/>
      <c r="H9" s="596"/>
      <c r="I9" s="597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8"/>
      <c r="B10" s="604"/>
      <c r="C10" s="605"/>
      <c r="D10" s="598"/>
      <c r="E10" s="599"/>
      <c r="F10" s="599"/>
      <c r="G10" s="599"/>
      <c r="H10" s="599"/>
      <c r="I10" s="600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8"/>
      <c r="B11" s="604"/>
      <c r="C11" s="605"/>
      <c r="D11" s="601"/>
      <c r="E11" s="602"/>
      <c r="F11" s="602"/>
      <c r="G11" s="602"/>
      <c r="H11" s="602"/>
      <c r="I11" s="603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8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8"/>
      <c r="B13" s="593" t="s">
        <v>173</v>
      </c>
      <c r="C13" s="594"/>
      <c r="D13" s="606"/>
      <c r="E13" s="607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9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15" t="s">
        <v>616</v>
      </c>
      <c r="B3" s="616"/>
      <c r="C3" s="616"/>
      <c r="D3" s="616"/>
      <c r="E3" s="616"/>
      <c r="F3" s="616"/>
      <c r="G3" s="616"/>
      <c r="H3" s="616"/>
      <c r="I3" s="616"/>
      <c r="J3" s="616"/>
      <c r="K3" s="616"/>
      <c r="L3" s="617"/>
    </row>
    <row r="4" spans="1:12" ht="15" customHeight="1">
      <c r="A4" s="618"/>
      <c r="B4" s="619"/>
      <c r="C4" s="619"/>
      <c r="D4" s="619"/>
      <c r="E4" s="619"/>
      <c r="F4" s="619"/>
      <c r="G4" s="619"/>
      <c r="H4" s="619"/>
      <c r="I4" s="619"/>
      <c r="J4" s="619"/>
      <c r="K4" s="619"/>
      <c r="L4" s="620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21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21"/>
      <c r="B7" s="294"/>
      <c r="C7" s="295"/>
      <c r="D7" s="342" t="s">
        <v>618</v>
      </c>
      <c r="E7" s="614" t="s">
        <v>704</v>
      </c>
      <c r="F7" s="614"/>
      <c r="G7" s="614"/>
      <c r="H7" s="613" t="s">
        <v>617</v>
      </c>
      <c r="I7" s="613"/>
      <c r="J7" s="613"/>
      <c r="K7" s="295"/>
      <c r="L7" s="296"/>
    </row>
    <row r="8" spans="1:12" ht="13.5" customHeight="1">
      <c r="A8" s="621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21"/>
      <c r="B9" s="294"/>
      <c r="C9" s="295"/>
      <c r="D9" s="342" t="s">
        <v>619</v>
      </c>
      <c r="E9" s="407" t="s">
        <v>730</v>
      </c>
      <c r="F9" s="343" t="s">
        <v>620</v>
      </c>
      <c r="G9" s="406" t="s">
        <v>731</v>
      </c>
      <c r="H9" s="295"/>
      <c r="I9" s="295"/>
      <c r="J9" s="295"/>
      <c r="K9" s="295"/>
      <c r="L9" s="296"/>
    </row>
    <row r="10" spans="1:12" ht="16.5" customHeight="1">
      <c r="A10" s="621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21"/>
      <c r="B11" s="294"/>
      <c r="C11" s="295"/>
      <c r="D11" s="342" t="s">
        <v>622</v>
      </c>
      <c r="E11" s="623" t="s">
        <v>636</v>
      </c>
      <c r="F11" s="624"/>
      <c r="G11" s="624"/>
      <c r="H11" s="624"/>
      <c r="I11" s="624"/>
      <c r="J11" s="624"/>
      <c r="K11" s="625"/>
      <c r="L11" s="296"/>
    </row>
    <row r="12" spans="1:12" ht="15.75" customHeight="1">
      <c r="A12" s="621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21"/>
      <c r="B13" s="295"/>
      <c r="C13" s="295"/>
      <c r="D13" s="342" t="s">
        <v>621</v>
      </c>
      <c r="E13" s="626" t="s">
        <v>637</v>
      </c>
      <c r="F13" s="626"/>
      <c r="G13" s="626"/>
      <c r="H13" s="626"/>
      <c r="I13" s="626"/>
      <c r="J13" s="626"/>
      <c r="K13" s="626"/>
      <c r="L13" s="296"/>
    </row>
    <row r="14" spans="1:12" ht="15.75" customHeight="1">
      <c r="A14" s="621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21"/>
      <c r="B15" s="295"/>
      <c r="C15" s="295"/>
      <c r="D15" s="342" t="s">
        <v>623</v>
      </c>
      <c r="E15" s="626" t="s">
        <v>638</v>
      </c>
      <c r="F15" s="626"/>
      <c r="G15" s="626"/>
      <c r="H15" s="626"/>
      <c r="I15" s="626"/>
      <c r="J15" s="626"/>
      <c r="K15" s="626"/>
      <c r="L15" s="296"/>
    </row>
    <row r="16" spans="1:12" ht="20.25">
      <c r="A16" s="621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21"/>
      <c r="B17" s="295"/>
      <c r="C17" s="295"/>
      <c r="D17" s="342" t="s">
        <v>624</v>
      </c>
      <c r="E17" s="626" t="s">
        <v>639</v>
      </c>
      <c r="F17" s="626"/>
      <c r="G17" s="626"/>
      <c r="H17" s="626"/>
      <c r="I17" s="626"/>
      <c r="J17" s="626"/>
      <c r="K17" s="626"/>
      <c r="L17" s="296"/>
    </row>
    <row r="18" spans="1:12" ht="20.25">
      <c r="A18" s="621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21"/>
      <c r="B19" s="295"/>
      <c r="C19" s="295"/>
      <c r="D19" s="342" t="s">
        <v>625</v>
      </c>
      <c r="E19" s="626" t="s">
        <v>640</v>
      </c>
      <c r="F19" s="626"/>
      <c r="G19" s="626"/>
      <c r="H19" s="626"/>
      <c r="I19" s="626"/>
      <c r="J19" s="626"/>
      <c r="K19" s="626"/>
      <c r="L19" s="296"/>
    </row>
    <row r="20" spans="1:12" ht="20.25">
      <c r="A20" s="622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ThietLap!$X$2:$X$9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5" sqref="D5:F5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7" t="s">
        <v>707</v>
      </c>
      <c r="B2" s="628"/>
      <c r="C2" s="628"/>
      <c r="D2" s="628"/>
      <c r="E2" s="628"/>
      <c r="F2" s="628"/>
      <c r="G2" s="628"/>
      <c r="H2" s="628"/>
      <c r="I2" s="628"/>
      <c r="J2" s="628"/>
      <c r="K2" s="628"/>
      <c r="L2" s="629"/>
    </row>
    <row r="3" spans="1:16" ht="20.25" customHeight="1" thickBot="1">
      <c r="A3" s="630"/>
      <c r="B3" s="631"/>
      <c r="C3" s="631"/>
      <c r="D3" s="631"/>
      <c r="E3" s="631"/>
      <c r="F3" s="631"/>
      <c r="G3" s="631"/>
      <c r="H3" s="631"/>
      <c r="I3" s="631"/>
      <c r="J3" s="631"/>
      <c r="K3" s="631"/>
      <c r="L3" s="632"/>
    </row>
    <row r="4" spans="1:16" ht="20.25">
      <c r="A4" s="635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33"/>
      <c r="L4" s="634"/>
    </row>
    <row r="5" spans="1:16" ht="20.25">
      <c r="A5" s="635"/>
      <c r="B5" s="345"/>
      <c r="C5" s="347" t="s">
        <v>618</v>
      </c>
      <c r="D5" s="637" t="s">
        <v>704</v>
      </c>
      <c r="E5" s="637"/>
      <c r="F5" s="637"/>
      <c r="G5" s="638" t="s">
        <v>617</v>
      </c>
      <c r="H5" s="638"/>
      <c r="I5" s="638"/>
      <c r="J5" s="346"/>
      <c r="K5" s="634"/>
      <c r="L5" s="634"/>
    </row>
    <row r="6" spans="1:16" ht="20.25">
      <c r="A6" s="635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35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35"/>
      <c r="B8" s="352"/>
      <c r="C8" s="350" t="s">
        <v>644</v>
      </c>
      <c r="D8" s="639"/>
      <c r="E8" s="639"/>
      <c r="F8" s="639"/>
      <c r="G8" s="639"/>
      <c r="H8" s="639"/>
      <c r="I8" s="639"/>
      <c r="J8" s="640"/>
      <c r="K8" s="352"/>
      <c r="L8" s="348"/>
      <c r="P8" s="337"/>
    </row>
    <row r="9" spans="1:16" ht="20.25">
      <c r="A9" s="635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36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1" customFormat="1" ht="25.5" customHeight="1">
      <c r="A2" s="641" t="s">
        <v>650</v>
      </c>
      <c r="B2" s="642"/>
      <c r="C2" s="642"/>
      <c r="D2" s="642"/>
      <c r="E2" s="642"/>
      <c r="F2" s="642"/>
      <c r="G2" s="643"/>
    </row>
    <row r="3" spans="1:7" s="391" customFormat="1">
      <c r="A3" s="647" t="s">
        <v>651</v>
      </c>
      <c r="B3" s="392"/>
      <c r="C3" s="392"/>
      <c r="D3" s="392"/>
      <c r="E3" s="392"/>
      <c r="F3" s="392"/>
      <c r="G3" s="393"/>
    </row>
    <row r="4" spans="1:7" s="391" customFormat="1" ht="18.75" customHeight="1">
      <c r="A4" s="648"/>
      <c r="B4" s="248" t="s">
        <v>671</v>
      </c>
      <c r="C4" s="390" t="s">
        <v>531</v>
      </c>
      <c r="D4" s="394"/>
      <c r="E4" s="248" t="s">
        <v>655</v>
      </c>
      <c r="F4" s="394"/>
      <c r="G4" s="395"/>
    </row>
    <row r="5" spans="1:7" s="391" customFormat="1" ht="15" customHeight="1">
      <c r="A5" s="650"/>
      <c r="B5" s="396"/>
      <c r="C5" s="396"/>
      <c r="D5" s="396"/>
      <c r="E5" s="396"/>
      <c r="F5" s="396"/>
      <c r="G5" s="397"/>
    </row>
    <row r="6" spans="1:7" s="391" customFormat="1" ht="15" customHeight="1">
      <c r="A6" s="647" t="s">
        <v>661</v>
      </c>
      <c r="B6" s="392"/>
      <c r="C6" s="392"/>
      <c r="D6" s="392"/>
      <c r="E6" s="392"/>
      <c r="F6" s="392"/>
      <c r="G6" s="393"/>
    </row>
    <row r="7" spans="1:7" s="391" customFormat="1" ht="18" customHeight="1">
      <c r="A7" s="648"/>
      <c r="B7" s="248" t="s">
        <v>671</v>
      </c>
      <c r="C7" s="249"/>
      <c r="D7" s="394"/>
      <c r="E7" s="248" t="s">
        <v>653</v>
      </c>
      <c r="F7" s="249"/>
      <c r="G7" s="395"/>
    </row>
    <row r="8" spans="1:7" s="391" customFormat="1">
      <c r="A8" s="648"/>
      <c r="B8" s="394"/>
      <c r="C8" s="394"/>
      <c r="D8" s="394"/>
      <c r="E8" s="394"/>
      <c r="F8" s="394"/>
      <c r="G8" s="395"/>
    </row>
    <row r="9" spans="1:7" s="391" customFormat="1" ht="19.5" customHeight="1">
      <c r="A9" s="648"/>
      <c r="B9" s="248" t="s">
        <v>654</v>
      </c>
      <c r="C9" s="249"/>
      <c r="D9" s="394"/>
      <c r="E9" s="394"/>
      <c r="F9" s="394"/>
      <c r="G9" s="395"/>
    </row>
    <row r="10" spans="1:7" s="391" customFormat="1">
      <c r="A10" s="648"/>
      <c r="B10" s="394"/>
      <c r="C10" s="394"/>
      <c r="D10" s="394"/>
      <c r="E10" s="394"/>
      <c r="F10" s="394"/>
      <c r="G10" s="395"/>
    </row>
    <row r="11" spans="1:7" s="391" customFormat="1">
      <c r="A11" s="648"/>
      <c r="B11" s="394" t="s">
        <v>652</v>
      </c>
      <c r="C11" s="394"/>
      <c r="D11" s="394"/>
      <c r="E11" s="394"/>
      <c r="F11" s="394"/>
      <c r="G11" s="395"/>
    </row>
    <row r="12" spans="1:7" s="391" customFormat="1" ht="41.25" customHeight="1">
      <c r="A12" s="649"/>
      <c r="B12" s="644"/>
      <c r="C12" s="645"/>
      <c r="D12" s="645"/>
      <c r="E12" s="645"/>
      <c r="F12" s="646"/>
      <c r="G12" s="395"/>
    </row>
    <row r="13" spans="1:7" s="391" customFormat="1">
      <c r="A13" s="650"/>
      <c r="B13" s="396"/>
      <c r="C13" s="396"/>
      <c r="D13" s="396"/>
      <c r="E13" s="396"/>
      <c r="F13" s="396"/>
      <c r="G13" s="397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E7" sqref="E7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55" t="s">
        <v>682</v>
      </c>
      <c r="B2" s="656"/>
      <c r="C2" s="656"/>
      <c r="D2" s="656"/>
      <c r="E2" s="656"/>
      <c r="F2" s="656"/>
      <c r="G2" s="656"/>
      <c r="H2" s="656"/>
      <c r="I2" s="656"/>
      <c r="J2" s="656"/>
      <c r="K2" s="657"/>
    </row>
    <row r="3" spans="1:11">
      <c r="A3" s="658"/>
      <c r="B3" s="659"/>
      <c r="C3" s="659"/>
      <c r="D3" s="659"/>
      <c r="E3" s="659"/>
      <c r="F3" s="659"/>
      <c r="G3" s="659"/>
      <c r="H3" s="659"/>
      <c r="I3" s="659"/>
      <c r="J3" s="659"/>
      <c r="K3" s="660"/>
    </row>
    <row r="4" spans="1:11" ht="20.25">
      <c r="A4" s="661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61"/>
      <c r="B5" s="297"/>
      <c r="C5" s="298"/>
      <c r="D5" s="299" t="s">
        <v>671</v>
      </c>
      <c r="E5" s="654" t="s">
        <v>704</v>
      </c>
      <c r="F5" s="654"/>
      <c r="G5" s="295"/>
      <c r="H5" s="662" t="s">
        <v>683</v>
      </c>
      <c r="I5" s="662"/>
      <c r="J5" s="663"/>
      <c r="K5" s="663"/>
    </row>
    <row r="6" spans="1:11" ht="20.25">
      <c r="A6" s="661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61"/>
      <c r="B7" s="297"/>
      <c r="C7" s="298"/>
      <c r="D7" s="299" t="s">
        <v>684</v>
      </c>
      <c r="E7" s="408"/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64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65"/>
      <c r="B10" s="314"/>
      <c r="C10" s="315"/>
      <c r="D10" s="316" t="s">
        <v>685</v>
      </c>
      <c r="E10" s="254"/>
      <c r="F10" s="317"/>
      <c r="G10" s="318" t="s">
        <v>686</v>
      </c>
      <c r="H10" s="254"/>
      <c r="I10" s="317"/>
      <c r="J10" s="317"/>
      <c r="K10" s="319"/>
    </row>
    <row r="11" spans="1:11" ht="20.25">
      <c r="A11" s="665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65"/>
      <c r="B12" s="314"/>
      <c r="C12" s="315"/>
      <c r="D12" s="318" t="s">
        <v>687</v>
      </c>
      <c r="E12" s="254"/>
      <c r="F12" s="317"/>
      <c r="G12" s="318" t="s">
        <v>690</v>
      </c>
      <c r="H12" s="254"/>
      <c r="I12" s="317"/>
      <c r="J12" s="317"/>
      <c r="K12" s="319"/>
    </row>
    <row r="13" spans="1:11" ht="20.25">
      <c r="A13" s="666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51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52"/>
      <c r="B15" s="297"/>
      <c r="C15" s="298"/>
      <c r="D15" s="299" t="s">
        <v>688</v>
      </c>
      <c r="E15" s="255"/>
      <c r="F15" s="295"/>
      <c r="G15" s="330" t="s">
        <v>689</v>
      </c>
      <c r="H15" s="255"/>
      <c r="I15" s="295"/>
      <c r="J15" s="295"/>
      <c r="K15" s="296"/>
    </row>
    <row r="16" spans="1:11" ht="20.25">
      <c r="A16" s="652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53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heet="1" objects="1" scenarios="1"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6" activePane="bottomLeft" state="frozen"/>
      <selection activeCell="C13" sqref="C13"/>
      <selection pane="bottomLeft" activeCell="A6" sqref="A6:E10000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71" t="s">
        <v>169</v>
      </c>
      <c r="B2" s="671"/>
      <c r="C2" s="671"/>
      <c r="D2" s="671"/>
      <c r="E2" s="671"/>
    </row>
    <row r="3" spans="1:5" ht="19.5" customHeight="1">
      <c r="A3" s="667" t="s">
        <v>9</v>
      </c>
      <c r="B3" s="669" t="s">
        <v>165</v>
      </c>
      <c r="C3" s="670"/>
      <c r="D3" s="667" t="s">
        <v>168</v>
      </c>
      <c r="E3" s="667" t="s">
        <v>131</v>
      </c>
    </row>
    <row r="4" spans="1:5" ht="19.5" customHeight="1">
      <c r="A4" s="668"/>
      <c r="B4" s="126" t="s">
        <v>166</v>
      </c>
      <c r="C4" s="127" t="s">
        <v>167</v>
      </c>
      <c r="D4" s="668"/>
      <c r="E4" s="668"/>
    </row>
    <row r="5" spans="1:5" ht="16.5" customHeight="1">
      <c r="A5" s="11">
        <v>1</v>
      </c>
      <c r="B5" s="11">
        <v>2</v>
      </c>
      <c r="C5" s="11">
        <v>3</v>
      </c>
      <c r="D5" s="11">
        <v>4</v>
      </c>
      <c r="E5" s="11">
        <v>5</v>
      </c>
    </row>
    <row r="6" spans="1:5">
      <c r="A6" s="129" t="s">
        <v>704</v>
      </c>
      <c r="B6" s="165" t="s">
        <v>710</v>
      </c>
      <c r="C6" s="165" t="s">
        <v>711</v>
      </c>
      <c r="D6" s="129" t="s">
        <v>712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713</v>
      </c>
      <c r="C14943" s="165" t="s">
        <v>713</v>
      </c>
      <c r="D14943" s="129"/>
      <c r="E14943" s="165" t="s">
        <v>713</v>
      </c>
    </row>
    <row r="14944" spans="1:5">
      <c r="A14944" s="129"/>
      <c r="B14944" s="165" t="s">
        <v>713</v>
      </c>
      <c r="C14944" s="165" t="s">
        <v>713</v>
      </c>
      <c r="D14944" s="129"/>
      <c r="E14944" s="165" t="s">
        <v>713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6:E10000">
    <sortCondition ref="A6:A10000"/>
    <sortCondition ref="B6:B10000"/>
    <sortCondition ref="C6:C1000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0"/>
  <sheetViews>
    <sheetView workbookViewId="0">
      <selection activeCell="A5" sqref="A5:H1000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  <col min="9" max="9" width="9.140625" customWidth="1"/>
  </cols>
  <sheetData>
    <row r="1" spans="1:11" ht="28.5" customHeight="1"/>
    <row r="2" spans="1:11" ht="18.75">
      <c r="A2" s="672" t="s">
        <v>614</v>
      </c>
      <c r="B2" s="673"/>
      <c r="C2" s="673"/>
      <c r="D2" s="673"/>
      <c r="E2" s="673"/>
      <c r="F2" s="673"/>
      <c r="G2" s="673"/>
      <c r="H2" s="674"/>
    </row>
    <row r="3" spans="1:11" ht="15" customHeight="1">
      <c r="A3" s="438" t="s">
        <v>9</v>
      </c>
      <c r="B3" s="438" t="s">
        <v>601</v>
      </c>
      <c r="C3" s="438" t="s">
        <v>602</v>
      </c>
      <c r="D3" s="675" t="s">
        <v>165</v>
      </c>
      <c r="E3" s="675"/>
      <c r="F3" s="439" t="s">
        <v>603</v>
      </c>
      <c r="G3" s="439" t="s">
        <v>615</v>
      </c>
      <c r="H3" s="439" t="s">
        <v>220</v>
      </c>
    </row>
    <row r="4" spans="1:11">
      <c r="A4" s="439"/>
      <c r="B4" s="439"/>
      <c r="C4" s="439"/>
      <c r="D4" s="126" t="s">
        <v>166</v>
      </c>
      <c r="E4" s="127" t="s">
        <v>167</v>
      </c>
      <c r="F4" s="439"/>
      <c r="G4" s="439"/>
      <c r="H4" s="439"/>
    </row>
    <row r="5" spans="1:11">
      <c r="A5" s="234" t="s">
        <v>704</v>
      </c>
      <c r="B5" s="234" t="s">
        <v>706</v>
      </c>
      <c r="C5" s="234" t="s">
        <v>708</v>
      </c>
      <c r="D5" s="235">
        <v>41275</v>
      </c>
      <c r="E5" s="235">
        <v>41640</v>
      </c>
      <c r="F5" s="234" t="s">
        <v>667</v>
      </c>
      <c r="G5" s="234" t="s">
        <v>709</v>
      </c>
      <c r="H5" s="234" t="s">
        <v>148</v>
      </c>
    </row>
    <row r="6" spans="1:11">
      <c r="A6" s="440" t="s">
        <v>704</v>
      </c>
      <c r="B6" s="440" t="s">
        <v>706</v>
      </c>
      <c r="C6" s="440" t="s">
        <v>708</v>
      </c>
      <c r="D6" s="235">
        <v>41518</v>
      </c>
      <c r="E6" s="235">
        <v>42979</v>
      </c>
      <c r="F6" s="234" t="s">
        <v>667</v>
      </c>
      <c r="G6" s="234" t="s">
        <v>4</v>
      </c>
      <c r="H6" s="234" t="s">
        <v>148</v>
      </c>
    </row>
    <row r="7" spans="1:11">
      <c r="A7" s="234" t="s">
        <v>704</v>
      </c>
      <c r="B7" s="234" t="s">
        <v>706</v>
      </c>
      <c r="C7" s="234" t="s">
        <v>708</v>
      </c>
      <c r="D7" s="235">
        <v>41518</v>
      </c>
      <c r="E7" s="235">
        <v>42979</v>
      </c>
      <c r="F7" s="234" t="s">
        <v>667</v>
      </c>
      <c r="G7" s="234" t="s">
        <v>4</v>
      </c>
      <c r="H7" s="234" t="s">
        <v>148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531</v>
      </c>
      <c r="B9" s="234" t="s">
        <v>634</v>
      </c>
      <c r="C9" s="234" t="s">
        <v>635</v>
      </c>
      <c r="D9" s="235">
        <v>43832</v>
      </c>
      <c r="E9" s="235">
        <v>44208</v>
      </c>
      <c r="F9" s="234" t="s">
        <v>628</v>
      </c>
      <c r="G9" s="234" t="s">
        <v>629</v>
      </c>
      <c r="H9" s="234" t="s">
        <v>635</v>
      </c>
      <c r="K9" s="265"/>
    </row>
    <row r="10" spans="1:11">
      <c r="A10" s="234" t="s">
        <v>531</v>
      </c>
      <c r="B10" s="234" t="s">
        <v>634</v>
      </c>
      <c r="C10" s="234" t="s">
        <v>635</v>
      </c>
      <c r="D10" s="235">
        <v>43832</v>
      </c>
      <c r="E10" s="235">
        <v>44209</v>
      </c>
      <c r="F10" s="234" t="s">
        <v>628</v>
      </c>
      <c r="G10" s="234" t="s">
        <v>629</v>
      </c>
      <c r="H10" s="234" t="s">
        <v>630</v>
      </c>
      <c r="K10" s="265"/>
    </row>
    <row r="11" spans="1:11">
      <c r="A11" s="234" t="s">
        <v>531</v>
      </c>
      <c r="B11" s="234" t="s">
        <v>626</v>
      </c>
      <c r="C11" s="234" t="s">
        <v>627</v>
      </c>
      <c r="D11" s="235">
        <v>43832</v>
      </c>
      <c r="E11" s="235">
        <v>44210</v>
      </c>
      <c r="F11" s="234" t="s">
        <v>628</v>
      </c>
      <c r="G11" s="234" t="s">
        <v>629</v>
      </c>
      <c r="H11" s="234" t="s">
        <v>630</v>
      </c>
      <c r="K11" s="265"/>
    </row>
    <row r="12" spans="1:11">
      <c r="A12" s="234" t="s">
        <v>700</v>
      </c>
      <c r="B12" s="234" t="s">
        <v>703</v>
      </c>
      <c r="C12" s="234" t="s">
        <v>729</v>
      </c>
      <c r="D12" s="235">
        <v>40148</v>
      </c>
      <c r="E12" s="235">
        <v>41365</v>
      </c>
      <c r="F12" s="234" t="s">
        <v>667</v>
      </c>
      <c r="G12" s="234" t="s">
        <v>4</v>
      </c>
      <c r="H12" s="234" t="s">
        <v>15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4"/>
      <c r="E9833" s="234"/>
      <c r="F9833" s="234"/>
      <c r="G9833" s="234"/>
      <c r="H9833" s="234"/>
    </row>
    <row r="9834" spans="1:8">
      <c r="A9834" s="234"/>
      <c r="B9834" s="234"/>
      <c r="C9834" s="234"/>
      <c r="D9834" s="234"/>
      <c r="E9834" s="234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8" spans="11:11">
      <c r="K10818" s="265"/>
    </row>
    <row r="10819" spans="11:11">
      <c r="K10819" s="265"/>
    </row>
    <row r="10820" spans="11:11">
      <c r="K10820" s="265"/>
    </row>
  </sheetData>
  <sortState ref="A5:H10000">
    <sortCondition ref="A5:A10000"/>
    <sortCondition ref="D5:D10000"/>
    <sortCondition ref="E5:E10000"/>
  </sortState>
  <mergeCells count="2">
    <mergeCell ref="A2:H2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workbookViewId="0">
      <selection activeCell="A5" sqref="A5:E100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9" t="s">
        <v>647</v>
      </c>
      <c r="B2" s="679"/>
      <c r="C2" s="679"/>
      <c r="D2" s="679"/>
      <c r="E2" s="679"/>
    </row>
    <row r="3" spans="1:5" ht="15.75">
      <c r="A3" s="676" t="s">
        <v>571</v>
      </c>
      <c r="B3" s="677"/>
      <c r="C3" s="677"/>
      <c r="D3" s="677"/>
      <c r="E3" s="678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717</v>
      </c>
      <c r="D5" s="234">
        <v>1943</v>
      </c>
      <c r="E5" s="234" t="s">
        <v>716</v>
      </c>
    </row>
    <row r="6" spans="1:5">
      <c r="A6" s="234" t="s">
        <v>531</v>
      </c>
      <c r="B6" s="234" t="s">
        <v>674</v>
      </c>
      <c r="C6" s="234" t="s">
        <v>714</v>
      </c>
      <c r="D6" s="234">
        <v>1979</v>
      </c>
      <c r="E6" s="234" t="s">
        <v>716</v>
      </c>
    </row>
    <row r="7" spans="1:5">
      <c r="A7" s="234" t="s">
        <v>531</v>
      </c>
      <c r="B7" s="234" t="s">
        <v>675</v>
      </c>
      <c r="C7" s="234" t="s">
        <v>721</v>
      </c>
      <c r="D7" s="234">
        <v>1955</v>
      </c>
      <c r="E7" s="234" t="s">
        <v>722</v>
      </c>
    </row>
    <row r="8" spans="1:5">
      <c r="A8" s="234" t="s">
        <v>531</v>
      </c>
      <c r="B8" s="234" t="s">
        <v>676</v>
      </c>
      <c r="C8" s="234" t="s">
        <v>719</v>
      </c>
      <c r="D8" s="234">
        <v>1985</v>
      </c>
      <c r="E8" s="234" t="s">
        <v>720</v>
      </c>
    </row>
    <row r="9" spans="1:5">
      <c r="A9" s="234" t="s">
        <v>531</v>
      </c>
      <c r="B9" s="234" t="s">
        <v>656</v>
      </c>
      <c r="C9" s="234" t="s">
        <v>715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B7" sqref="B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80" t="s">
        <v>643</v>
      </c>
      <c r="B2" s="680"/>
    </row>
    <row r="3" spans="1:2">
      <c r="A3" s="239" t="s">
        <v>9</v>
      </c>
      <c r="B3" s="239" t="s">
        <v>643</v>
      </c>
    </row>
    <row r="4" spans="1:2" ht="45">
      <c r="A4" s="238" t="s">
        <v>704</v>
      </c>
      <c r="B4" s="238" t="s">
        <v>726</v>
      </c>
    </row>
    <row r="5" spans="1:2" ht="60">
      <c r="A5" s="238" t="s">
        <v>531</v>
      </c>
      <c r="B5" s="238" t="s">
        <v>727</v>
      </c>
    </row>
    <row r="6" spans="1:2" ht="30">
      <c r="A6" s="238" t="s">
        <v>700</v>
      </c>
      <c r="B6" s="238" t="s">
        <v>728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37" t="s">
        <v>646</v>
      </c>
      <c r="B14047" s="437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0"/>
  <sheetViews>
    <sheetView zoomScale="85" zoomScaleNormal="85" workbookViewId="0">
      <selection activeCell="A4" sqref="A4:I10000"/>
    </sheetView>
  </sheetViews>
  <sheetFormatPr defaultRowHeight="15"/>
  <cols>
    <col min="1" max="1" width="19.140625" customWidth="1"/>
    <col min="2" max="2" width="17.5703125" style="223" customWidth="1"/>
    <col min="3" max="9" width="14.5703125" customWidth="1"/>
  </cols>
  <sheetData>
    <row r="1" spans="1:9" ht="35.25" customHeight="1"/>
    <row r="2" spans="1:9" ht="15.75">
      <c r="A2" s="681" t="s">
        <v>573</v>
      </c>
      <c r="B2" s="683" t="s">
        <v>576</v>
      </c>
      <c r="C2" s="684" t="s">
        <v>577</v>
      </c>
      <c r="D2" s="684"/>
      <c r="E2" s="684"/>
      <c r="F2" s="684"/>
      <c r="G2" s="684" t="s">
        <v>578</v>
      </c>
      <c r="H2" s="684"/>
      <c r="I2" s="259" t="s">
        <v>579</v>
      </c>
    </row>
    <row r="3" spans="1:9" ht="15.75">
      <c r="A3" s="682"/>
      <c r="B3" s="683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5" t="s">
        <v>735</v>
      </c>
      <c r="C4" s="261" t="s">
        <v>693</v>
      </c>
      <c r="D4" s="261" t="s">
        <v>693</v>
      </c>
      <c r="E4" s="261" t="s">
        <v>693</v>
      </c>
      <c r="F4" s="261" t="s">
        <v>693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5" t="s">
        <v>734</v>
      </c>
      <c r="C5" s="261"/>
      <c r="D5" s="261" t="s">
        <v>693</v>
      </c>
      <c r="E5" s="261"/>
      <c r="F5" s="261" t="s">
        <v>693</v>
      </c>
      <c r="G5" s="261"/>
      <c r="H5" s="261"/>
      <c r="I5" s="261"/>
    </row>
    <row r="6" spans="1:9" ht="15.75">
      <c r="A6" s="261" t="s">
        <v>531</v>
      </c>
      <c r="B6" s="415" t="s">
        <v>736</v>
      </c>
      <c r="C6" s="261" t="s">
        <v>691</v>
      </c>
      <c r="D6" s="261" t="s">
        <v>691</v>
      </c>
      <c r="E6" s="261" t="s">
        <v>691</v>
      </c>
      <c r="F6" s="261" t="s">
        <v>692</v>
      </c>
      <c r="G6" s="261" t="s">
        <v>695</v>
      </c>
      <c r="H6" s="261" t="s">
        <v>696</v>
      </c>
      <c r="I6" s="261"/>
    </row>
    <row r="7" spans="1:9" ht="15.75">
      <c r="A7" s="261"/>
      <c r="B7" s="415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5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5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5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5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5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5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5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5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5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5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5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5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5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5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5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5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5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5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5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5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5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5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5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5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5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5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5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5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5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5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5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5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5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5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5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5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5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5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5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5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5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5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5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5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5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5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5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5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5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5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5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5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5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5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5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5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5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5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5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5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5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5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5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5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5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5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5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5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5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5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5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5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5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5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5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5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5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5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5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5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5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5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5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5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5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5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5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5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5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5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5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5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5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5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5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5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5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5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5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5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5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5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5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5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5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5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5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5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5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5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5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5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5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5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5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5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5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5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5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5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5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5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5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5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5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5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5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5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5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5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5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5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5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5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5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5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5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5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5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5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5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5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5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5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5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5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5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5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5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5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5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5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5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5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5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5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5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5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5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5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5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5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5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5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5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5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5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5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5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5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5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5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5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5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5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5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5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5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5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5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5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5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5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5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5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5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5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5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5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5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5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5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5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5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5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5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5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5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5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5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5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5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5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5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5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5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5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5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5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5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5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5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5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5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5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5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5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5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5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5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5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5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5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5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5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5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5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5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5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5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5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5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5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5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5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5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5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5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5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5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5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5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5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5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5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5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5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5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5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5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5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5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5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5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5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5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5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5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5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5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5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5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5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5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5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5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5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5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5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5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5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5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5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5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5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5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5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5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5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5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5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5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5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5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5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5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5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5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5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5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5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5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5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5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5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5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5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5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5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5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5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5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5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5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5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5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5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5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5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5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5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5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5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5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5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5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5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5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5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5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5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5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5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5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5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5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5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5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5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5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5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5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5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5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5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5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5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5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5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5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5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5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5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5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5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5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5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5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5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5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5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5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5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5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5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5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5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5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5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5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5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5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5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5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5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5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5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5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5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5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5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5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5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5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5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5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5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5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5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5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5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5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5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5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5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5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5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5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5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5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5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5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5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5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5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5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5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5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5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5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5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5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5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5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5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5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5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5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5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5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5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5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5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5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5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5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5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5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5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5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5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5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5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5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5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5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5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5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5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5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5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5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5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5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5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5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5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5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5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5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5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5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5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5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5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5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5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5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5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5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5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5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5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5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5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5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5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5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5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5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5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5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5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5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5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5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5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5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5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5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5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5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5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5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5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5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5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5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5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5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5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5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5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5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5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5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5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5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5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5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5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5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5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5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5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5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5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5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5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5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5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5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5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5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5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5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5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5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5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5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5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5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5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5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5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5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5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5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5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5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5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5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5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5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5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5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5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5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5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5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5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5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5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5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5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5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5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5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5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5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5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5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5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5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5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5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5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5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5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5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5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5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5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5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5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5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5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5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5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5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5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5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5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5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5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5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5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5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5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5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5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5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5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5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5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5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5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5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5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5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5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5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5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5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5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5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5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5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5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5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5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5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5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5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5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5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5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5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5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5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5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5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5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5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5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5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5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5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5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5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5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5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5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5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5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5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5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5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5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5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5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5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5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5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5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5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5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5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5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5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5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5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5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5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5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5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5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5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5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5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5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5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5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5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5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5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5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5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5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5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5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5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5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5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5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5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5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5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5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5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5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5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5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5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5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5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5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5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5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5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5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5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5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5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5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5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5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5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5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5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5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5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5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5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5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5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5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5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5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5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5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5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5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5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5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5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5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5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5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5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5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5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5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5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5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5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5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5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5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5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5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5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5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5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5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5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5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5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5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5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5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5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5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5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5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5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5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5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5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5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5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5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5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5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5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5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5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5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5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5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5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5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5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5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5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5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5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5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5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5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5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5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5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5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5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5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5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5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5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5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5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5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5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5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5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5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5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5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5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5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5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5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5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5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5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5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5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5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5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5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5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5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5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5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5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5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5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5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5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5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5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5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5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5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5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5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5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5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5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5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5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5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5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5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5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5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5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5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5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5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5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5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5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5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5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5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5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5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5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5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5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5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5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5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5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5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5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5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5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5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5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5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5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5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5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5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5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5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5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5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5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5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5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5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5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5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5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5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5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5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5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5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5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5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5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5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5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5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5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5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5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5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5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5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5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5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5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5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5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5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5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5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5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5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5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5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5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5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5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5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5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5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5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5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5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5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5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5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5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5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5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5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5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5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5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5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5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5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5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5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5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5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5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5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5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5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5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5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5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5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5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5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5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5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5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5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5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5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5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5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5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5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5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5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5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5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5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5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5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5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5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5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5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5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5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5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5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5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5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5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5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5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5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5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5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5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5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5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5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5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5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5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5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5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5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5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5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5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5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5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5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5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5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5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5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5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5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5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5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5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5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5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5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5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5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5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5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5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5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5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5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5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5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5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5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5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5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5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5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5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5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5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5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5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5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5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5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5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5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5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5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5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5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5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5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5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5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5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5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5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5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5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5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5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5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5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5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5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5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5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5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5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5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5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5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5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5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5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5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5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5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5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5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5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5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5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5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5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5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5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5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5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5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5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5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5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5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5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5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5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5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5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5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5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5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5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5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5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5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5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5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5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5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5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5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5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5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5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5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5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5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5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5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5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5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5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5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5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5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5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5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5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5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5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5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5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5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5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5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5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5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5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5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5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5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5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5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5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5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5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5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5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5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5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5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5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5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5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5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5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5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5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5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5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5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5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5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5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5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5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5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5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5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5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5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5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5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5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5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5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5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5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5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5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5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5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5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5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5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5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5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5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5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5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5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5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5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5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5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5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5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5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5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5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5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5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5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5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5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5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5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5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5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5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5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5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5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5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5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5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5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5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5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5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5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5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5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5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5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5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5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5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5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5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5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5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5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5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5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5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5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5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5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5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5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5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5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5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5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5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5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5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5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5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5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5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5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5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5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5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5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5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5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5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5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5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5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5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5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5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5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5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5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5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5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5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5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5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5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5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5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5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5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5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5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5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5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5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5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5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5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5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5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5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5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5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5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5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5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5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5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5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5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5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5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5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5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5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5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5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5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5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5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5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5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5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5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5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5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5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5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5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5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5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5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5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5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5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5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5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5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5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5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5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5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5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5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5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5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5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5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5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5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5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5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5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5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5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5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5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5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5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5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5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5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5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5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5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5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5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5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5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5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5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5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5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5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5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5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5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5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5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5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5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5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5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5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5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5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5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5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5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5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5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5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5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5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5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5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5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5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5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5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5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5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5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5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5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5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5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5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5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5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5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5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5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5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5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5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5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5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5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5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5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5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5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5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5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5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5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5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5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5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5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5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5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5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5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5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5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5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5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5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5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5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5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5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5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5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5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5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5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5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5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5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5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5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5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5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5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5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5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5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5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5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5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5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5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5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5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5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5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5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5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5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5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5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5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5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5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5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5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5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5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5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5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5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5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5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5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5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5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5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5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5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5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5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5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5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5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5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5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5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5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5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5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5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5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5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5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5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5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5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5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5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5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5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5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5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5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5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5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5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5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5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5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5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5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5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5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5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5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5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5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5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5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5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5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5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5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5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5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5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5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5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5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5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5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5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5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5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5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5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5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5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5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5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5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5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5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5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5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5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5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5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5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5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5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5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5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5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5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5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5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5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5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5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5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5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5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5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5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5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5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5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5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5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5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5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5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5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5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5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5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5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5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5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5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5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5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5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5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5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5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5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5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5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5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5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5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5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5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5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5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5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5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5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5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5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5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5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5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5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5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5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5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5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5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5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5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5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5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5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5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5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5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5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5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5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5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5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5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5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5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5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5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5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5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5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5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5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5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5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5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5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5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5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5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5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5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5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5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5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5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5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5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5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5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5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5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5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5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5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5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5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5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5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5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5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5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5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5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5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5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5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5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5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5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5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5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5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5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5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5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5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5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5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5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5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5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5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5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5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5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5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5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5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5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5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5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5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5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5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5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5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5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5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5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5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5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5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5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5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5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5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5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5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5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5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5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5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5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5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5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5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5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5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5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5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5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5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5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5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5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5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5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5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5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5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5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5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5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5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5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5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5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5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5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5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5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5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5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5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5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5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5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5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5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5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5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5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5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5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5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5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5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5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5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5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5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5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5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5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5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5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5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5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5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5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5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5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5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5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5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5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5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5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5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5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5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5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5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5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5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5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5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5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5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5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5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5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5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5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5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5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5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5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5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5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5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5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5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5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5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5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5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5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5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5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5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5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5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5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5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5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5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5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5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5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5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5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5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5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5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5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5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5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5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5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5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5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5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5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5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5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5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5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5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5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5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5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5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5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5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5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5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5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5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5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5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5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5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5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5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5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5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5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5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5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5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5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5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5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5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5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5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5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5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5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5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5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5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5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5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5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5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5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5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5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5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5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5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5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5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5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5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5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5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5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5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5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5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5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5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5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5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5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5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5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5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5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5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5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5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5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5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5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5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5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5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5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5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5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5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5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5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5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5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5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5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5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5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5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5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5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5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5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5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5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5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5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5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5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5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5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5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5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5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5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5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5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5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5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5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5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5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5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5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5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5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5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5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5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5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5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5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5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5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5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5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5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5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5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5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5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5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5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5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5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5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5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5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5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5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5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5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5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5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5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5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5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5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5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5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5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5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5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5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5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5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5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5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5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5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5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5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5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5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5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5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5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5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5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5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5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5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5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5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5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5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5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5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5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5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5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5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5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5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5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5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5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5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5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5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5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5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5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5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5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5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5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5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5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5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5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5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5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5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5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5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5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5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5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5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5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5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5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5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5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5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5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5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5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5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5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5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5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5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5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5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5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5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5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5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5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5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5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5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5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5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5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5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5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5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5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5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5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5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5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5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5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5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5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5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5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5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5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5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5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5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5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5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5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5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5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5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5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5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5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5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5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5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5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5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5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5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5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5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5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5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5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5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5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5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5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5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5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5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5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5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5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5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5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5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5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5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5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5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5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5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5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5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5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5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5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5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5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5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5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5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5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5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5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5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5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5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5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5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5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5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5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5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5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5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5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5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5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5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5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5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5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5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5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5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5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5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5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5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5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5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5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5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5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5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5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5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5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5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5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5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5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5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5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5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5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5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5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5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5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5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5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5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5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5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5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5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5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5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5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5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5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5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5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5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5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5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5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5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5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5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5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5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5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5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5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5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5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5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5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5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5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5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5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5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5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5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5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5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5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5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5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5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5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5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5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5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5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5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5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5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5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5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5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5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5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5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5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5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5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5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5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5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5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5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5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5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5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5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5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5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5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5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5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5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5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5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5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5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5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5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5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5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5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5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5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5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5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5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5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5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5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5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5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5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5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5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5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5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5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5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5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5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5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5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5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5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5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5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5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5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5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5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5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5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5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5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5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5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5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5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5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5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5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5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5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5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5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5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5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5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5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5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5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5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5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5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5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5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5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5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5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5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5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5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5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5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5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5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5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5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5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5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5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5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5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5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5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5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5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5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5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5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5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5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5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5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5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5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5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5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5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5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5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5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5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5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5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5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5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5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5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5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5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5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5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5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5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5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5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5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5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5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5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5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5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5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5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5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5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5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5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5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5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5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5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5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5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5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5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5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5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5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5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5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5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5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5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5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5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5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5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5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5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5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5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5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5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5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5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5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5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5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5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5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5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5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5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5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5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5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5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5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5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5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5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5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5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5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5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5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5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5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5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5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5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5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5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5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5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5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5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5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5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5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5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5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5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5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5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5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5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5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5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5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5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5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5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5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5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5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5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5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5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5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5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5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5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5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5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5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5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5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5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5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5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5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5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5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5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5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5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5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5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5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5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5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5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5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5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5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5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5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5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5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5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5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5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5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5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5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5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5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5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5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5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5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5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5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5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5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5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5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5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5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5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5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5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5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5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5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5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5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5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5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5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5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5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5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5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5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5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5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5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5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5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5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5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5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5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5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5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5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5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5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5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5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5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5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5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5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5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5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5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5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5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5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5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5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5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5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5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5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5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5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5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5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5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5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5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5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5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5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5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5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5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5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5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5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5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5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5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5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5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5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5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5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5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5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5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5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5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5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5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5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5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5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5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5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5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5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5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5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5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5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5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5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5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5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5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5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5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5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5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5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5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5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5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5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5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5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5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5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5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5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5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5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5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5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5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5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5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5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5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5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5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5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5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5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5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5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5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5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5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5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5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5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5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5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5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5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5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5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5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5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5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5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5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5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5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5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5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5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5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5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5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5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5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5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5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5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5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5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5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5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5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5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5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5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5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5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5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5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5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5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5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5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5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5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5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5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5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5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5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5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5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5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5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5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5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5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5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5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5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5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5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5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5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5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5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5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5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5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5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5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5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5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5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5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5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5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5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5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5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5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5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5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5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5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5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5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5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5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5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5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5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5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5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5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5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5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5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5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5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5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5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5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5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5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5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5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5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5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5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5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5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5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5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5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5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5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5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5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5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5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5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5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5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5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5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5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5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5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5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5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5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5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5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5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5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5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5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5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5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5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5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5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5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5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5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5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5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5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5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5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5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5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5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5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5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5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5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5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5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5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5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5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5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5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5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5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5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5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5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5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5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5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5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5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5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5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5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5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5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5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5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5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5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5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5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5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5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5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5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5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5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5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5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5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5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5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5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5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5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5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5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5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5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5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5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5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5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5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5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5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5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5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5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5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5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5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5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5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5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5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5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5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5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5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5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5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5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5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5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5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5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5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5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5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5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5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5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5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5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5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5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5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5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5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5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5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5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5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5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5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5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5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5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5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5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5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5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5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5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5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5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5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5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5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5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5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5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5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5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5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5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5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5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5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5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5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5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5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5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5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5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5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5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5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5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5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5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5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5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5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5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5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5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5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5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5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5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5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5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5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5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5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5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5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5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5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5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5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5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5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5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5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5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5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5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5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5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5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5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5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5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5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5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5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5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5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5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5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5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5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5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5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5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5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5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5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5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5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5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5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5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5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5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5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5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5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5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5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5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5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5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5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5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5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5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5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5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5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5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5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5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5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5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5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5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5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5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5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5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5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5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5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5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5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5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5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5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5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5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5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5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5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5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5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5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5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5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5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5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5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5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5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5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5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5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5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5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5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5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5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5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5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5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5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5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5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5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5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5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5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5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5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5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5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5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5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5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5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5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5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5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5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5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5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5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5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5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5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5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5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5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5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5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5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5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5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5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5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5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5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5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5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5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5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5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5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5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5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5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5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5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5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5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5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5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5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5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5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5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5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5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5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5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5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5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5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5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5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5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5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5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5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5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5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5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5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5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5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5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5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5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5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5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5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5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5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5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5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5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5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5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5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5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5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5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5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5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5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5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5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5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5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5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5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5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5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5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5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5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5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5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5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5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5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5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5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5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5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5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5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5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5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5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5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5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5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5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5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5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5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5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5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5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5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5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5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5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5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5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5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5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5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5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5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5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5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5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5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5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5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5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5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5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5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5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5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5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5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5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5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5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5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5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5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5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5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5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5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5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5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5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5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5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5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5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5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5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5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5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5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5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5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5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5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5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5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5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5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5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5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5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5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5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5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5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5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5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5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5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5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5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5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5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5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5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5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5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5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5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5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5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5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5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5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5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5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5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5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5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5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5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5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5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5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5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5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5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5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5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5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5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5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5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5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5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5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5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5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5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5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5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5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5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5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5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5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5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5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5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5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5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5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5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5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5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5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5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5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5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5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5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5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5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5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5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5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5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5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5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5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5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5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5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5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5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5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5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5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5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5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5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5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5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5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5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5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5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5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5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5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5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5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5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5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5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5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5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5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5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5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5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5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5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5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5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5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5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5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5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5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5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5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5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5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5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5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5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5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5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5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5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5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5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5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5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5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5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5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5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5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5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5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5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5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5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5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5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5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5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5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5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5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5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5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5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5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5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5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5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5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5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5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5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5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5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5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5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5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5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5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5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5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5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5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5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5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5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5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5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5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5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5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5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5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5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5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5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5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5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5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5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5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5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5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5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5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5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5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5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5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5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5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5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5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5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5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5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5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5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5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5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5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5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5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5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5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5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5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5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5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5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5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5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5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5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5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5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5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5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5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5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5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5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5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5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5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5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5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5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5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5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5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5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5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5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5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5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5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5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5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5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5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5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5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5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5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5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5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5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5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5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5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5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5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5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5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5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5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5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5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5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5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5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5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5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5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5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5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5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5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5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5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5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5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5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5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5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5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5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5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5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5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5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5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5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5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5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5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5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5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5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5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5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5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5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5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5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5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5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5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5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5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5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5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5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5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5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5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5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5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5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5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5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5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5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5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5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5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5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5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5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5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5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5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5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5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5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5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5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5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5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5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5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5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5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5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5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5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5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5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5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5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5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5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5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5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5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5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5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5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5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5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5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5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5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5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5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5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5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5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5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5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5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5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5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5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5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5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5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5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5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5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5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5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5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5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5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5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5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5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5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5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5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5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5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5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5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5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5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5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5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5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5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5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5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5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5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5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5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5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5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5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5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5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5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5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5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5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5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5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5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5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5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5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5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5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5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5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5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5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5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5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5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5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5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5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5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5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5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5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5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5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5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5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5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5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5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5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5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5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5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5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5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5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5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5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5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5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5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5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5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5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5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5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5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5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5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5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5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5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5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5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5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5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5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5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5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5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5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5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5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5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5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5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5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5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5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5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5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5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5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5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5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5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5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5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5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5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5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5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5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5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5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5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5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5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5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5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5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5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5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5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5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5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5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5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5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5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5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5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5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5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5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5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5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5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5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5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5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5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5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5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5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5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5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5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5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5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5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5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5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5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5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5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5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5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5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5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5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5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5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5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5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5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5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5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5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5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5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5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5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5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5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5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5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5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5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5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5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5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5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5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5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5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5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5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5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5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5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5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5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5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5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5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5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5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5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5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5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5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5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5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5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5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5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5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5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5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5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5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5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5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5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5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5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5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5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5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5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5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5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5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5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5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5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5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5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5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5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5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5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5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5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5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5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5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5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5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5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5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5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5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5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5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5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5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5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5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5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5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5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5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5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5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5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5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5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5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5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5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5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5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5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5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5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5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5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5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5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5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5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5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5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5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5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5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5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5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5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5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5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5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5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5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5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5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5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5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5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5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5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5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5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5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5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5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5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5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5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5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5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5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5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5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5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5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5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5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5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5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5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5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5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5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5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5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5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5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5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5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5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5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5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5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5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5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5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5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5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5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5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5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5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5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5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5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5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5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5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5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5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5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5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5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5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5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5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5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5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5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5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5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5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5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5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5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5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5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5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5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5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5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5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5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5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5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5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5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5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5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5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5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5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5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5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5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5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5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5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5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5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5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5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5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5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5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5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5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5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5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5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5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5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5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5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5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5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5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5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5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5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5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5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5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5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5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5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5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5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5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5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5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5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5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5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5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5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5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5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5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5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5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5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5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5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5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5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5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5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5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5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5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5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5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5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5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5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5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5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5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5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5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5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5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5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5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5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5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5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5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5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5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5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5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5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5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5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5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5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5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5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5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5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5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5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5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5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5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5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5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5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5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5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5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5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5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5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5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5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5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5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5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5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5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5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5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5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5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5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5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5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5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5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5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5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5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5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5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5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5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5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5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5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5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5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5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5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5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5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5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5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5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5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5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5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5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5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5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5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5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5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5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5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5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5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5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5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5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5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5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5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5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5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5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5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5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5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5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5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5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5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5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5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5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5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5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5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5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5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5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5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5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5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5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5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5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5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5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5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5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5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5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5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5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5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5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5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5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5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5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5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5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5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5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5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5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5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5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5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5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5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5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5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5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5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5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5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5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5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5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5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5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5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5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5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5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5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5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5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5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5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5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5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5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5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5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5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5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5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5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5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5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5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5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5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5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5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5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5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5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5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5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5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5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5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5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5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5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5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5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5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5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5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5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5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5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5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5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5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5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5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5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5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5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5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5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5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5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5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5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5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5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5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5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5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5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5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5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5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5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5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5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5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5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5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5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5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5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5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5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5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5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5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5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5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5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5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5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5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5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5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5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5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5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5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5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5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5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5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5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5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5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5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5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5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5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5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5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5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5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5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5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5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5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5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5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5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5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5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5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5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5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5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5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5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5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5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5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5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5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5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5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5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5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5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5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5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5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5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5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5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5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5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5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5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5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5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5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5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5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5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5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5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5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5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5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5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5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5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5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5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5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5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5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5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5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5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5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5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5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5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5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5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5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5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5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5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5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5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5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5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5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5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5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5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5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5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5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5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5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5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5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5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5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5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5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5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5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5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5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5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5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5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5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5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5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5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5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5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5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5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5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5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5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5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5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5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5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5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5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5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5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5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5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5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5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5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5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5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5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5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5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5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5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5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5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5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5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5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5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5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5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5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5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5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5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5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5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5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5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5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5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5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5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5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5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5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5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5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5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5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5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5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5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5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5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5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5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5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5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5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5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5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5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5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5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5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5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5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5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5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5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5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5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5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5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5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5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5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5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5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5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5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5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5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5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5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5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5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5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5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5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5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5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5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5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5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5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5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5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5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5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5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5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5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5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5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5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5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5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5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5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5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5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5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5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5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5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5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5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5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5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5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5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5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5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5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5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5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5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5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5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5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5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5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5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5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5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5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5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5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5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5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5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5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5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5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5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5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5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5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5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5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5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5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5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5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5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5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5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5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5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5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5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5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5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5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5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5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5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5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5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5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5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5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5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5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5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5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5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5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5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5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5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5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5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5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5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5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5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5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5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5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5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5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5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5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5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5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5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5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5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5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5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5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5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5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5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5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5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5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5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5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5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5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5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5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5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5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5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5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5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5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5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5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5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5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5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5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5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5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5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5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5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5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5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5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5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5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5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5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5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5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5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5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5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5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5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5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5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5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5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5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5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5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5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5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5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5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5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5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5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5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5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5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5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5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5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5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5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5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5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5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5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5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5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5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5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5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5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5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5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5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5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5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5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5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5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5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5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5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5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5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5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5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5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5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5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5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5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5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5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5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5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5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5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5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5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5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5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5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5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5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5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5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5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5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5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5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5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5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5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5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5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5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5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5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5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5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5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5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5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5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5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5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5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5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5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5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5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5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5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5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5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5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5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5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5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5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5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5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5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5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5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5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5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5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5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5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5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5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5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5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5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5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5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5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5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5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5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5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5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5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5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5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5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5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5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5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5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5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5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5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5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5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5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5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5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5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5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5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5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5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5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5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5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5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5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5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5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5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5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5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5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5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5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5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5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5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5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5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5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5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5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5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5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5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5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5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5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5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5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5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5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5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5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5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5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5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5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5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5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5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5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5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5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5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5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5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5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5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5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5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5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5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5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5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5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5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5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5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5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5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5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5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5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5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5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5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5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5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5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5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5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5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5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5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5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5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5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5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5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5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5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5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5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5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5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5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5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5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5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5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5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5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5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5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5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5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5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5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5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5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5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5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5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5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5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5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5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5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5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5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5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5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5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5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5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5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5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5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5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5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5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5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5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5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5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5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5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5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5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5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5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5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5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5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5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5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5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5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5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5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5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5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5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5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5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5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5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5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5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5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5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5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5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5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5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5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5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5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5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5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5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5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5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5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5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5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5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5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5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5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5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5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5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5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5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5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5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5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5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5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5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5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5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5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5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5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5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5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5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5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5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5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5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5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5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5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5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5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5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5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5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5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5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5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5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5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5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5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5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5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5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5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5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5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5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5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5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5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5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5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5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5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5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5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5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5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5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5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5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5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5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5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5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5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5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5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5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5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5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5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5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5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5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5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5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5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5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5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5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5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5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5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5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5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5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5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5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5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5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5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5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5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5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5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5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5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5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5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5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5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5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5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5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5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5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5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5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5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5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5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5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5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5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5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5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5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5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5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5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5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5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5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5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5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5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5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5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5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5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5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5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5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5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5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5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5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5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5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5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5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5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5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5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5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5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5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5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5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5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5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5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5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5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5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5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5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5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5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5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5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5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5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5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5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5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5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5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5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5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5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5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5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5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5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5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5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5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5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5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5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5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5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5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5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5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5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5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5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5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5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5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5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5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5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5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5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5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5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5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5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5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5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5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5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5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5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5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5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5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5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5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5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5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5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5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5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5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5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5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5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5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5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5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5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5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5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5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5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5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5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5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5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5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5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5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5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5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5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5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5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5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5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5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5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5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5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5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5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5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5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5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5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5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5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5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5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5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5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5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5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5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5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5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5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5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5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5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5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5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5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5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5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5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5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5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5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5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5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5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5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5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5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5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5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5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5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5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5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5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5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5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5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5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5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5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5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5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5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5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5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5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5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5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5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5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5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5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5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5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5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5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5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5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5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5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5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5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5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5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5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5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5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5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5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5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5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5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5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5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5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5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5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5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5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5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5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5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5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5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5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5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5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5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5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5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5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5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5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5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5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5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5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5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5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5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5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5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5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5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5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5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5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5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5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5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5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5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5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5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5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5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5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5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5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5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5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5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5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5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5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5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5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5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5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5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5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5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5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5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5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5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5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5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5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5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5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5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5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5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5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5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5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5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5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5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5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5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5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5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5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5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5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5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5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5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5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5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5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5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5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5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5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5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5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5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5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5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5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5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5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5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5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5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5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5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5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5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5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5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5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5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5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5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5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5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5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5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5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5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5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5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5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5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5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5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5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5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5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5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5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5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5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5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5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5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5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5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5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5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5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5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5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5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5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5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5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5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5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5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5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5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5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5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5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5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5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5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5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5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5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5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5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5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5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5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5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5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5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5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5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5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5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5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5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5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5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5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5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5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5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5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5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5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5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5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5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5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5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5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5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5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5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5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5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5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5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5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5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5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5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5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5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5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5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5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5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5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5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5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5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5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5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5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5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5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5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5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5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5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5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5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5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5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5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5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5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5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5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5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5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5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5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5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5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5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5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5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5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5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5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5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5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5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5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5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5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5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5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5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5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5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5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5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5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5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5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5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5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5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5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5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5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5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5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5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5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5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5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5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5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5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5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5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5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5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5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5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5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5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5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5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5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5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5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5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5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5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5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5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5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5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5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5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5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5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5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5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5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5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5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5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5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5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5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5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5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5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5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5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5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5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5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5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5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5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5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5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5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5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5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5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5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5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5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5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5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5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5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5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5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5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5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5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5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5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5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5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5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5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5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5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5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5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5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5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5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5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5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5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5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5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5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5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5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5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5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5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5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5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5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5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5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5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5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5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5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5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5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5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5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5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5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5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5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5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5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5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5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5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5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5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5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5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5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5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5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5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5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5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5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5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5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5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5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5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5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5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5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5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5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5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5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5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5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5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5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5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5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5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5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5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5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5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5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5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5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5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5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5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5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5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5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5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5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5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5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5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5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5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5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5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5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5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5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5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5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5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5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5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5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5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5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5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5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5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5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5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5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5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5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5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5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5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5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5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5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5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5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5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5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5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5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5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5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5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5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5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5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5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5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5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5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5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5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5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5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5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5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5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5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5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5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5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5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5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5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5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5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5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5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5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5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5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5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5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5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5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5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5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5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5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5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5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5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5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5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5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5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5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5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5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5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5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5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5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5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5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5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5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5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5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5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5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5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5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5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5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5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5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5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5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5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5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5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5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5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5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5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5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5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5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5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5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5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5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5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5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5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5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5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5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5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5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5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5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5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5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5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5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5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5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5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5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5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5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5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5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5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5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5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5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5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5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5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5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5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5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5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5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5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5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5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5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5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5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5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5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5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5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5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5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5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5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5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5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5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5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5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5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5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5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5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5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5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5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5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5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5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5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5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5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5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5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5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5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5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5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5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5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5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5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5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5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5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5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5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5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5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5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5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5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5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5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5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5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5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5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5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5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5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5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5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5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5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5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5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5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5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5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5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5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5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5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5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5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5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5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5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5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5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5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5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5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5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5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5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5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5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5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5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5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5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5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5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5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5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5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5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5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5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5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5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5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5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5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5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5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5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5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5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5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5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5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5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5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5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5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5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5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5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5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5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5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5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5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5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5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5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5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5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5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5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5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5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5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5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5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5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5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5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5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5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5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5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5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5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5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5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5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5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5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5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5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5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5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5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5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5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5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5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5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5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5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5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5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5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5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5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5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5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5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5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5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5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5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5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5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5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5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5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5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5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5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5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5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5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5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5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5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5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5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5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5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5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5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5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5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5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5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5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5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5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5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5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5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5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5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5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5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5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5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5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5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5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5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5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5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5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5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5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5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5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5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5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5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5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5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5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5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5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5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5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5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5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5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5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5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5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5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5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5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5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5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5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5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5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5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5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5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5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5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5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5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5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5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5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5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5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5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5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5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5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5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5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5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5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5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5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5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5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5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5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5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5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5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5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5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5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5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5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5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5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5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5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5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5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5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5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5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5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5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5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5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5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5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5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5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5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5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5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5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5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5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5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5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5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5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5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5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5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5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5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5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5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5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5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5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5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5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5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5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5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5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5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5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5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5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5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5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5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5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5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5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5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5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5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5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5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5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5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5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5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5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5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5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5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5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5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5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5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5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5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5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5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5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5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5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5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5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5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5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5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5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5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5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5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5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5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5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5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5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5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5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5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5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5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5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5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5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5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5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5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5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5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5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5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5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5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5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5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5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5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5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5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5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5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5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5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5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5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5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5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5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5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5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5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5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5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5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5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5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5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5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5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5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5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5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5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5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5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5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5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5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5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5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5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5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5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5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5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5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5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5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5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5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5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5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5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5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5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5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5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5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5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5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5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5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5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5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5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5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5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5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5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5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5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5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5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5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5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5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5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5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5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5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5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5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5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5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5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5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5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5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5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5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5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5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5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5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5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5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5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5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5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5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5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5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5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5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5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5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5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5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5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5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5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5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5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5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5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5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5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5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5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5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5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5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5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5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5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5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5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5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5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5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5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5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5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5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5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5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5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5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5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5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5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5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5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5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5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5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5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5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5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5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5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5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5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5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5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5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5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5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5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5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5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5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5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5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5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5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5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5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5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5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5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5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5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5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5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5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5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5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5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5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5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5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5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5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5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5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5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5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5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5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5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5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5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5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5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5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5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5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5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5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5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5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5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5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5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5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5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5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5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5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5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5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5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5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5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5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5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5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5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5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5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5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5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5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5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5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5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5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5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5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5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5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5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5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5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5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5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5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5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5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5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5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5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5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5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5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5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5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5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5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5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5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5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5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5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5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5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5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5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5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5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5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5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5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5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5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5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5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5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5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5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5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5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5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5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5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5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5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5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5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5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5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5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5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5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5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5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5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5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5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5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5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5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5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5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5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5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5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5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5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5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5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5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5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5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5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5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5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5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5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5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5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5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5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5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5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5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5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5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5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5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5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5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5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5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5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5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5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5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5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5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5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5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5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5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5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5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5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5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5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5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5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5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5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5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5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5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5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5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5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5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5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5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5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5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5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5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5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5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5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5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5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5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5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5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5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5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5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5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5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5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5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5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5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5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5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5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5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5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5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5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5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5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5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5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5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5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5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5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5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5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5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5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5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5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5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5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5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5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5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5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5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5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5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5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5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5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5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5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5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5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5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5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5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5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5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5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5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5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5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5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5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5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5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5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5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5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5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5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5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5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5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5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5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5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5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5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5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5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5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5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5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5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5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5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5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5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5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5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5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5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5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5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5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5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5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5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5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5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5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5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5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5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5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5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5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5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5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5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5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5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5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5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5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5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5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5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5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5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5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5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5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5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5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5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5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5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5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5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5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5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5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5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5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5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5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5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5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5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5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5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5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5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5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5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5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5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5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5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5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5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5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5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5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5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5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5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5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5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5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5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5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5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5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5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5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5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5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5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5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5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5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5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5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5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5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5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5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5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5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5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5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5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5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5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5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5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5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5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5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5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5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5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5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5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5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5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5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5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5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5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5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5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5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5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5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5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5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5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5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5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5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5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5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5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5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5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5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5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5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5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5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5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5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5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5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5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5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5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5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5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5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5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5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5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5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5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5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5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5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5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5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5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5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5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5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5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5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5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5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5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5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5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5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5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5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5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5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5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5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5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5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5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5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5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5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5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5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5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5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5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5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5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5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5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5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5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5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5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5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5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5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5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5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5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5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5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5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5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5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5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5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5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5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5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5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5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5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5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5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5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5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5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5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5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5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5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5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5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5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5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5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5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5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5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5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5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5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5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5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5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5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5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5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5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5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5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5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5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5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5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5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5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5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5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5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5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5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5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5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5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5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5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5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5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5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5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5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5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5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5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5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5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5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5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5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5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5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5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5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5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5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5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5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5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5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5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5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5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5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5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5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5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5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5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5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5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5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5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5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5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5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5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5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5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5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5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5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5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5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5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5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5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5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5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5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5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5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5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5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5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5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5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5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5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5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5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5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5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5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5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5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5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5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5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5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5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5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5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5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5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5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5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5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5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5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5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5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5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5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5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5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5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5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5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5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5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5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5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5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5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5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5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5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5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5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5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5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5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5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5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5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5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5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5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5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5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5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5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5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5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5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5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5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5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5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5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5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5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5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5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5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5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5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5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5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5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5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5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5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5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5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5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5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5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5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5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5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5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5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5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5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5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5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5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5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5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5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5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5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5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5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5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5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5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5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5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5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5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5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5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5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5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5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5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5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5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5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5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5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5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5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5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5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5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5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5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5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5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5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5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5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5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5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5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5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5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5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5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5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5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5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5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5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5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5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5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5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5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5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5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5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5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5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5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5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5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5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5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5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5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5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5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5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5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5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5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5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5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5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5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5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5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5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5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5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5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5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5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5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5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5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5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5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5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5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5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5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5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5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5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5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5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5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5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5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5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5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5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5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5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5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5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5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5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5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5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5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5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5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5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5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5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5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5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5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5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5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5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5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5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5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5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5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5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5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5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5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5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5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5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5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5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5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5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5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5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5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5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5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5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5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5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5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5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5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5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5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5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5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5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5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5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5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5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5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5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5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5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5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5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5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5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5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5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5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5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5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5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5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5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5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5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5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5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5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5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5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5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5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5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5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5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5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5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5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5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5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5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5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5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5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5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5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5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5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5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5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5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5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5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5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5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5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5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5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5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5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5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5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5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5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5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5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5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5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5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5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5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5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5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5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5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5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5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5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5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5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5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5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5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5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5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5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5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5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5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5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5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5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5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5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5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5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5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5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5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5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5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5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5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5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5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5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5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5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5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5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5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5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5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5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5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5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5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5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5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5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5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5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5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5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5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5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5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5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5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5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5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5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5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5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5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5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5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5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5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5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5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5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5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5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5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5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5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5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5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5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5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5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5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5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5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5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5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5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5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5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5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5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5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5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5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5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5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5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5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5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5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5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5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5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5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5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5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5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5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5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5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5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5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5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5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5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5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5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5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5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5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5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5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5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5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5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5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5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5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5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5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5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5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5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5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5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5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5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5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5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5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5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5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5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5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5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5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5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5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5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5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5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5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5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5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5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5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5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5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5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5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5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5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5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5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5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5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5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5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5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5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5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5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5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5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5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5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5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5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5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5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5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5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5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5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5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5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5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5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5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5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5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5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5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5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5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5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5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5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5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5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5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5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5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5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5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5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5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5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5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5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5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5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5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5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5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5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5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5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5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5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5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5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5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5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5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5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5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5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5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5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5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5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5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5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5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5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5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5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5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5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5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5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5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5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5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5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5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5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5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5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5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5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5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5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5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5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5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5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5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5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5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5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5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5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5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5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5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5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5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5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5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5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5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5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5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5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5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5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5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5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5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5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5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5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5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5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5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5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5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5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5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5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5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5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5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5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5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5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5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5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5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5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5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5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5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5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5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5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5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5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5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5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5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5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5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5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5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5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5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5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5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5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5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5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5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5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5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5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5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5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5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5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5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5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5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5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5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5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5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5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5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5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5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5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5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5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5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5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5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5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5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5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5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5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5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5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5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5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5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5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5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5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5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5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5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5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5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5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5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5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5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5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5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5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5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5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5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5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5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5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5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5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5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5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5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5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5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5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5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5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5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5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5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5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5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5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5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5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5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5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5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5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5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5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5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5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5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5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5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5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5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5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5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5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5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5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5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5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5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5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5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5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5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5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5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5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5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5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5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5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5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5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5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5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5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5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5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5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5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5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5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5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5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5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5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5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5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5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5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5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5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5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5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5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5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5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5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5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5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5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5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5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5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5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5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5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5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5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5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5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5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5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5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5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5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5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5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5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5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5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5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5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5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5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5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5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5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5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5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5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5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5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5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5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5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5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5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5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5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5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5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5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5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5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5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5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5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5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5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5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5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5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5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5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5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5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5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5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5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5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5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5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5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5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5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5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5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5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5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5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5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5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5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5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5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5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5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5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5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5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5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5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5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5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5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5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5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5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5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5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5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5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5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5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5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5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5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5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5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5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5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5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5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5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5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5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5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5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5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5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5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5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5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5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5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5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5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5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5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5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5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5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5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5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5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5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5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5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5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5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5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5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5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5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5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5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5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5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5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5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5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5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5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5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5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5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5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5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5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5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5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5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5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5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5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5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5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5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5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5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5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5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5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5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5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5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5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5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5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5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5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5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5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5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5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5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5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5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5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5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5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5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5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5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5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5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5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5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5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5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5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5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5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5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5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5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5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5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5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5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5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5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5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5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5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5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5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5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5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5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5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5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5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5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5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5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5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5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5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5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5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5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5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5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5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5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5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5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5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5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5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5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5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5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5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5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5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5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5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5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5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5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5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5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5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5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5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5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5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5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5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5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5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5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5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5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5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5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5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5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5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5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5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5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5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5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5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5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5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5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5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5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5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5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5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5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5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5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5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5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5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5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5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5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5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5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5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5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5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5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5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5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5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5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5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5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5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5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5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5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5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5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5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5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5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5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5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5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5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5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5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5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5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5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5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5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5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5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5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5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5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5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5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5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5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5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5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5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5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5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5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5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5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5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5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5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5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5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5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5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5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5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5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5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5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5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5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5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5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5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5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5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5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5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5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5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5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5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5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5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5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5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5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5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5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5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5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5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5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5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5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5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5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5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5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5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5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5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5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5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5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5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5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5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5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5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5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5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5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5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5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5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5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5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5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5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5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5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5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5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5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5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5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5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5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5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5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5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5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5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5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5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5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5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5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5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5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5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5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5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5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5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5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5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5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5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5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5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5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5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5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5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5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5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5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5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5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5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5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5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5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5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5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5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5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5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5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5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5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5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5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5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5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5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5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5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5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5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5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5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5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5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5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5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5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5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5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5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5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5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5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5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5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5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5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5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5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5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5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5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5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5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5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5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5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5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5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5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5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5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5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5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5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5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5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5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5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5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5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5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5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5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5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5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5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5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5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5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5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5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5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5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5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5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5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5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5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5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5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5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5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5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5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5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5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5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5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5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5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5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5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5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5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5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5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5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5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5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5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5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5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5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5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5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5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5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5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5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5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5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5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5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5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5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5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5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5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5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5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5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5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5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5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5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5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5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5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5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5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5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5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5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5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5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5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5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5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5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5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5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5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5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5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5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5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5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5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5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5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5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5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5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5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5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5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5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5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5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5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5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5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5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5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5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5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5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5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5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5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5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5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5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5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5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5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5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5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5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5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5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5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5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5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5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5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5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5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5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5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5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5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5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5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5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5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5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5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5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5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5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5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5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5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5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5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5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5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5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5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5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5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5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5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5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5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5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5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5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5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5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5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5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5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5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5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5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5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5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5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5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5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5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5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5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5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5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5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5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5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5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5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5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5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5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5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5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5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5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5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5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5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5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5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5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5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5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5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5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5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5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5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5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5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5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5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5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5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5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5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5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5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5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5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5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5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5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5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5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5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5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5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5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5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5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5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5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5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5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5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5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5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5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5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5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5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5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5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5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5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5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5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5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5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5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5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5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5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5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5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5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5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5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5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5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5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5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5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5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5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5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5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5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5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5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5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5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5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5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5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5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5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5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5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5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5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5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5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5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5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5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5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5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5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5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5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5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5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5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5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5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5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5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5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5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5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5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5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5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5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5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5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5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5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5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5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5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5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5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5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5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5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5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5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5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5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5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5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5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5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5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5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5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5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5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5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5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5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5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5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5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5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5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5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5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5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5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5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5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5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5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5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5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5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5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5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5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5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5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5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5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5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5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5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5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5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5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5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5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5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5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5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5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5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5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5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5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5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5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5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5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5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5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5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5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5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5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5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5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5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5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5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5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5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5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5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5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5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5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5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5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5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5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5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5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5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5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5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5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5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5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5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5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5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5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5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5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5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5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5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5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5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5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5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5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5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5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5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5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5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5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5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5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5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5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5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5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5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5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5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5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5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5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5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5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5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5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5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5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5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5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5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5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5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5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5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5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5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5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5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5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5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5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5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5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5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5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5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5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5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5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5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5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5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5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5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5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5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5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5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5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5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5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5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5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5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5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5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5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5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5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5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5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5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5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5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5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5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5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5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5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5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5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5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5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5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5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5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5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5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5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5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5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5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5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5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5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5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5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5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5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5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5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5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5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5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5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5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5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5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5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5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5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5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5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5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5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5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5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5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5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5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5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5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5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5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5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5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5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5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5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5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5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5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5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5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5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5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5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5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5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5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5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5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5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5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5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5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5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5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5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5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5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5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5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5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5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5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5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5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5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5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5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5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5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5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5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5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5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5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5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5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5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5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5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5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5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5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5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5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5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5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5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5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5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5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5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5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5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5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5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5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5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5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5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5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5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5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5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5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5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5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5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5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5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5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5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5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5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5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5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5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5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5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5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5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5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5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5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5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5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5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5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5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5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5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5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5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5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5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5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5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5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5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5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5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5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5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5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5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5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5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5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5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5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5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5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5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5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5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5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5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5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5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5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5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5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5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5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5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5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5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5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5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5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5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5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5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5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5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5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5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5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5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5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5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5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5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5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5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5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5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5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5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5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5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5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5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5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5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5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5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5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5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5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5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5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5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5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5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5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5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5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5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5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5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5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5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5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5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5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5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5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5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5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5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5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5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5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5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5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5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5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5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5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5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5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5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5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5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5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5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5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5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5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5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5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5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5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5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5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5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5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5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5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5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5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5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5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5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5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5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5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5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5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5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5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5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5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5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5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5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5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5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5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5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5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5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5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5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5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5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5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5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5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5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5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5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5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5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5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5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5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5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5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5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5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5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5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5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5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5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5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5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5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5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5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5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5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5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5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5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5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5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5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5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5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5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5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5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5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5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5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5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5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5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5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5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5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5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5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5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5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5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5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5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5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5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5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5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5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5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5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5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5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5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5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5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5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5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5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5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5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5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5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5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5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5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5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5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5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5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5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5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5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5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5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5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5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5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5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5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5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5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5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5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5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5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5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5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5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5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5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5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5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5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5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5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5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5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5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5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5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5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5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5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5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5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5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5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5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5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5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5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5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5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5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5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5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5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5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5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5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5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5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5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5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5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5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5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5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5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5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5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5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5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5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5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5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5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5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5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5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5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5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5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5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5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5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5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5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5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5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5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5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5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5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5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5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5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5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5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5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5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5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5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5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5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5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5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5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5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5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5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5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5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5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5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5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5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5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5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5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5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5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5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5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5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5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5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5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5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5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5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5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5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5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5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5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5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5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5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5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5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5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5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5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5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5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5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5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5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5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5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5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5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5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5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5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5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5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5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5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5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5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5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5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5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5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5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5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5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5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5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5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5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5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5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5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5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5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5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5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5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5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5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5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5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5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5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5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5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5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5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5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5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5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5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5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5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5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5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5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5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5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5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5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5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5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5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5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5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5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5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5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5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5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5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5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5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5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5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5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5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5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5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5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5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5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5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5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5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5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5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5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5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5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5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5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5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5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5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5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5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5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5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5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5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5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5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5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5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5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5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5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5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5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5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5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5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5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5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5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5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5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5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5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5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5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5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5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5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5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5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5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5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5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5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5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5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5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5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5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5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5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5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5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5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5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5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5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5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5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5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5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5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5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5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5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5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5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5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5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5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5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5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5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5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5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5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5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5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5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5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5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5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5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5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5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5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5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5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5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5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5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5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5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5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5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5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5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5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5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5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5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5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5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5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5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5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5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5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5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5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5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5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5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5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5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5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5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5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5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5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5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5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5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5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5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5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5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5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5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5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5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5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5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5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5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5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5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5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5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5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5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5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5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5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5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5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5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5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5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5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5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5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5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5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5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5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5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5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5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5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5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5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5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5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5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5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5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5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5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5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5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5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5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5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5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5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5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5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5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5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5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5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5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5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5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5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5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5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5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5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5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5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5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5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5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5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5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5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5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5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5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5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5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5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5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5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5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5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5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5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5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5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5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5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5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5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5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5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5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5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5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5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5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5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5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5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5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5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5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5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5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5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5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5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5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5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5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5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5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5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5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5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5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5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5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5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5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5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5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5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5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5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5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5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5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5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5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5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5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5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5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5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5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5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5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5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5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5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5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5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5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5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5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5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5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5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5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5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5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5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5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5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5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5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5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5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5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5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5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5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5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5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5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5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5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5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5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5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5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5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5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5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5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5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5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5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5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5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5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5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5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5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5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5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5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5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5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5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5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5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5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5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5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5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5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5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5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5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5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5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5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5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5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5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5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5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5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5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5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5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5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5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5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5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5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5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5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5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5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5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5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5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5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5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5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5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5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5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5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5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5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5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5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5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5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5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5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5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5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5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5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5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5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5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5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5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5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5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5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5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5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5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5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5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5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5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5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5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5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5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5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5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5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5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5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5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5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5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5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5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5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5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5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5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5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5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5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5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5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5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5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5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5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5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5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5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5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5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5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5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5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5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5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5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5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5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5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5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5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5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5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5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5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5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5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5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5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5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5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5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5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5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5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5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5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5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5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5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5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5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5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5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5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5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5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5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5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5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5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5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5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5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5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5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5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5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5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5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5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5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5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5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5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5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5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5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5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5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5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5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5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5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5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5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5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5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5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5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5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5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5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5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5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5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5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5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5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5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5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5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5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5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5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5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5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5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5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5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5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5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5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5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5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5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5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5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5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5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5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5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5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5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5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5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5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5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5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5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5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5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5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5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5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5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5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5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5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5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5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5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5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5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5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5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5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5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5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5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5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5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5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5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5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5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5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5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5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5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5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5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5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5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5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5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5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5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5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5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5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5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5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5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5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5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5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5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5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5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5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5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5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5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5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5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5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5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5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5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5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5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5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5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5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5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5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5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5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5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5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5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5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5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5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5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5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5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5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5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5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5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5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5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5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5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5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5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5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5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5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5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5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5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5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5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5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5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5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5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5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5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5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5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5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5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5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5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5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5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5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5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5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5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5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5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5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5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5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5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5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5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5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5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5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5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5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5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5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5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5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5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5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5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5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5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5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5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5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5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5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5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5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5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5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5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5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5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5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5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5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5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5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5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5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5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5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5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5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5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5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5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5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5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5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5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5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5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5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5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5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5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5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5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5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5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5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5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5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5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5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5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5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5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5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5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5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5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5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5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5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5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5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5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5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5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5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5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5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5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5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5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5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5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5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5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5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5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5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5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5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5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5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5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5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5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5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5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5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5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5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5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5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5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5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5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5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5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5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5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5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5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5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5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5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5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5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5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5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5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5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5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5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5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5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5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5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5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5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5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5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5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5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5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5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5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5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5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5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5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5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5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5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5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5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5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5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5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5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5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5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5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5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5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5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5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5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5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5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5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5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5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5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5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5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5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5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5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5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5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5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5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5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5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5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5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5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5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5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5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5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5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5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5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5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5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5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5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5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5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5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5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5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5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5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5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5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5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5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5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5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5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5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5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5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5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5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5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5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5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5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5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5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5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5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5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5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5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5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5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5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5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5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5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5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5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5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5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5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5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5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5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5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5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5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5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5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5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5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5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5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5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5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5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5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5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5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5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5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5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5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5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5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5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5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5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5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5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5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5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5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5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5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5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5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5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5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5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5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5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5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5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5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5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5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5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5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5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5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5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5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5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5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5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5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5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5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5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5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5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5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5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5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5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5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5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5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5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5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5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5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5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5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5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5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5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5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5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5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5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5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5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5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5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5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5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5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5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5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5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5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5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5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5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5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5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5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5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5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5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5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5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5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5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5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5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5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5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5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5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5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5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5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5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5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5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5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5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5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5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5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5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5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5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5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5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5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5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5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5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5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5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5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5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5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5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5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5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5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5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5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5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5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5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5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5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5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5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5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5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5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5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5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5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5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5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5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5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5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5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5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5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5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5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5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5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5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5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5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5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5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5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5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5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5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5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5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5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5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5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5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5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5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5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5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5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5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5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5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5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5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5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5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5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5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5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5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5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5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5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5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5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5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5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5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5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5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5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5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5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5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5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5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5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5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5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5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5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5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5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5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5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5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5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5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5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5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5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5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5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5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5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5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5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5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5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5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5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5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5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5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5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5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5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5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5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5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5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5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5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5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5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5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5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5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5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5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5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5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5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5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5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5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5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5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5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5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5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5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5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5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5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5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5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5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5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5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5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5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5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5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5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5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5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5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5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5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5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5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5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5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5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5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5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5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5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5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5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5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5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5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5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5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5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5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5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5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5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5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5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5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5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5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5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5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5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5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5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5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5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5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5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5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5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5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5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5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5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5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5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5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5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5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5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5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5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5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5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5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5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5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5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5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5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5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5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5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5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5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5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5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5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5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5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5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5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5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5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5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5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5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5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5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5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5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5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5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5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5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5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5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5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5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5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5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5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5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5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5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5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5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5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5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5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5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5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5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5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5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5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5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5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5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5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5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5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5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5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5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5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5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5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5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5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5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5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5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5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5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5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5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5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5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5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5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5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5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5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5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5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5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5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5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5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5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5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5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5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5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5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5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5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5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5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5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5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5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5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5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5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5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5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5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5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5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5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5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5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5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5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5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5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5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5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5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5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5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5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5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5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5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5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5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5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5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5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5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5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5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5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5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5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5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5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5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5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5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5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5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5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5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5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5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5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5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5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5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5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5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5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5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5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5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5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5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5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5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5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5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5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5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5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5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5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5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5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5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5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5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5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5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5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5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5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5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5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5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5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5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5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5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5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5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5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5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5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5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5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5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5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5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5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5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5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5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5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5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5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5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5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5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5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5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5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5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5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5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5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5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5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5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5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5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5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5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5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5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5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5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5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5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5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5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5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5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5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5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5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5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5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5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5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5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5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5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5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5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5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5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5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5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5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5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5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5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5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5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5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5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5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5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5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5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5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5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5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5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5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5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5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5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5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5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5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5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5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5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5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5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5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5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5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5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5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5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5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5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5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5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5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5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5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5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5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5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5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5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5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5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5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5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5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5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5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5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5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5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5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5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5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5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5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5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5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5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5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5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5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5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5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5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5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5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5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5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5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5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5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5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5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5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5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5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5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5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5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5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5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5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5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5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5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5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5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5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5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5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5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5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5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5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5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5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5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5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5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5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5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5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5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5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5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5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5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5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5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5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5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5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5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5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5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5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5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5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5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5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5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5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5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5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5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5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5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5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5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5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5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5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5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5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5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5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5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5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5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5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5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5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5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5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5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5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5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5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5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5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5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5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5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5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5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5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5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5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5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5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5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5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5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5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5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5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5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5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5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5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5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5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5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5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5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5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5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5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5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5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5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5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5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5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5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5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5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5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5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5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5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5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5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5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5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5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5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5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5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5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5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5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5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5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5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5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5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5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5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5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5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5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5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5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5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5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5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5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5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5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5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5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5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5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5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5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5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5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5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5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5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5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5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5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5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5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5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5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5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5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5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5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5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5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5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5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5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5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5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5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5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5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5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5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5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5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5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5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5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5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5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5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5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5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5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5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5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5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5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5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5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5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5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5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5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5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5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5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5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5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5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5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5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5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5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5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5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5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5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5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5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5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5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5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5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5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5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5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5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5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5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5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5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5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5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5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5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5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5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5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5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5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5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5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5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5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5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5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5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5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5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5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5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5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5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5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5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5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5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5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5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5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5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5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5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5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5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5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5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5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5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5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5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5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5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5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5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5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5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5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5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5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5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5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5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5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5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5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5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5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5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5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5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5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5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5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5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5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5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5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5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5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5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5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5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5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5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5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5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5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5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5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5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5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5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5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5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5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5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5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5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5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5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5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5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5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5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5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5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5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5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5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5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5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5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5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5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5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5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5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5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5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5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5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5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5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5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5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5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5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5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5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5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5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5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5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5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5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5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5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5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5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5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5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5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5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5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5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5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5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5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5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5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5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5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5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5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5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5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5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5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5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5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5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5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5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5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5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5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5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5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5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5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5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5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5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5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5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5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5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5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5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5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5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5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5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5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5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5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5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5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5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5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5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5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5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5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5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5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5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5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5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5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5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5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5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5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5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5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5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5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5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5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5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5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5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5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5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5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5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5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5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5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5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5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5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5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5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5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5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5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5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5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5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5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5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5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5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5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5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5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5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5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5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5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5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5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5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5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5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5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5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5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5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5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5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5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5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5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5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5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5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5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5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5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5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5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5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5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5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5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5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5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5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5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5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5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5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5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5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5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5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5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5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5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5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5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5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5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5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5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5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5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5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5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5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5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5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5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5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5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5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5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5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5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5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5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5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5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5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5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5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5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5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5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5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5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5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5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5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5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5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5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5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5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5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5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5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5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5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5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5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5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5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5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5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5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5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5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5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5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5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5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5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5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5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5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5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5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5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5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5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5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5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5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5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5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5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5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5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5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5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5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5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5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5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5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5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5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5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5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5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5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5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5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5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5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5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5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5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5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5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5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5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5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5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5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5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5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5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5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5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5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5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5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5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5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5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5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5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5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5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5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5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5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5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5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5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5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5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5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5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5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5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5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5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5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5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5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5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5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5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5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5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5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5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5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5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5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5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5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5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5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5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5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5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5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5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5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5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5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5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5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5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5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5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5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5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5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5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5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5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5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5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5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5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5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5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5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5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5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5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5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5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5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5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5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5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5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5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5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5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5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5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5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5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5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5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5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5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5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5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5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5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5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5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5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5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5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5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5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5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5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5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5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5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5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5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5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5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5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5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5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5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5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5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5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5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5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5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5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5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5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5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5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5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5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5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5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5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5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5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5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5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5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5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5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5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5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5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5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5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5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5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5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5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5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5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5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5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5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5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5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5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5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5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5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5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5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5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5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5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5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5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5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5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5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5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5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5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5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5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5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5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5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5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5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5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5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5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5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5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5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5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5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5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5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5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5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5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5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5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5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5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5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5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5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5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5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5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5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5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5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5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5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5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5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5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5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5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5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5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5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5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5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5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5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5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5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5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5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5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5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5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5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5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5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5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5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5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5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5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5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5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5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5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5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5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5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5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5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5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5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5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5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5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5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5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5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5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5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5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5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5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5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5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5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5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5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5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5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5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5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5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5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5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5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5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5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5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5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5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5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5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5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5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5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5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5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5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5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5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5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5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5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5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5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5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5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5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5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5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5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5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5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5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5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5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5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5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5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5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5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5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5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5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5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5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5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5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5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5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5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5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5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5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5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5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5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5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5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5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5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5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5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5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5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5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5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5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5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5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5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5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5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5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5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5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5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5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5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5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5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5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5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5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5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5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5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5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5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5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5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5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5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5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5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5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5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5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5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5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5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5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5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5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5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5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5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5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5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5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5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5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5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5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5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5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5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5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5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5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5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5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5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5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5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5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5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5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5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5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5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5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5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5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5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5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5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5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5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5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5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5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5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5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5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5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5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5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5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5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5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5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5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5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5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5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5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5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5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5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5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5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5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5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5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5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5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5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5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5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5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5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5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5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5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5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5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5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5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5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5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5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5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5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5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5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5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5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5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5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5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5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5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5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5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5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5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5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5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5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5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5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5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5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5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5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5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5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5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5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5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5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5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5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5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5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5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5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5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5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5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5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5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5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5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5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5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5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5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5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5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5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5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5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5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5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5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5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5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5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5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5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5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5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5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5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5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5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5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5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5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5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5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5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5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5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5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5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5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5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5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5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5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5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5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5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5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5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5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5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5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5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5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5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5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5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5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5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5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5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5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5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5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5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5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5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5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5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5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5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5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5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5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5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5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5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5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5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5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5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5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5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5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5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5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5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5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5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5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5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5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5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5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5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5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5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5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5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5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5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5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5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5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5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5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5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5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5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5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5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5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5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5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5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5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5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5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5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5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5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5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5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5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5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5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5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5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5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5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5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5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5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5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5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5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5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5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5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5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5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5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5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5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5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5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5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5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5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5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5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5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5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5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5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5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5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5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5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5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5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5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5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5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5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5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5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5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5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5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5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5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5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5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5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5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5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5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5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5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5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5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5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5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5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5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5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5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5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5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5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5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5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5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5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5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5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5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5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5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5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5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5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5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5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5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5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5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5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5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5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5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5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5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5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5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5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5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5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5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5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5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5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5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5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5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5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5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5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5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5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5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5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5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5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5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5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5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5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5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5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5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5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5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5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5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5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5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5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5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5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5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5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5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5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5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5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5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5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5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5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5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5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5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5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5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5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5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5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5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5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5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5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5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5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5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5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5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5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5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5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5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5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5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5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5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5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5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5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5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5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5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5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5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5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5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5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5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5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5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5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5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5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5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5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5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5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5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5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5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5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5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5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5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5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5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5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5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5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5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5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5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5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5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5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5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5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5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5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5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5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5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5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5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5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5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5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5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5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5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5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5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5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5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5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5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5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5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5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5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5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5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5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5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5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5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5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5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5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5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5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5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5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5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5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5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5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5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5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5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5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5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5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5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5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5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5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5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5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5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5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5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5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5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5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5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5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5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5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5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5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5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5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5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5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5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5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5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5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5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5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5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5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5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5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5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5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5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5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5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5"/>
      <c r="C12419" s="261"/>
      <c r="D12419" s="261"/>
      <c r="E12419" s="261"/>
      <c r="F12419" s="261"/>
      <c r="G12419" s="261"/>
      <c r="H12419" s="261"/>
      <c r="I12419" s="261"/>
    </row>
    <row r="12420" spans="1:9">
      <c r="A12420" s="436" t="s">
        <v>646</v>
      </c>
      <c r="B12420" s="444"/>
      <c r="C12420" s="436"/>
      <c r="D12420" s="436"/>
      <c r="E12420" s="436"/>
      <c r="F12420" s="436"/>
      <c r="G12420" s="436"/>
      <c r="H12420" s="436"/>
      <c r="I12420" s="436"/>
    </row>
  </sheetData>
  <sortState ref="A4:I10000">
    <sortCondition ref="A4:A10000"/>
    <sortCondition ref="B4:B100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S1" workbookViewId="0">
      <selection activeCell="Y12" sqref="Y12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21.2851562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7"/>
      <c r="B1" s="687"/>
      <c r="C1" s="687"/>
      <c r="D1" s="687"/>
      <c r="E1" s="687"/>
      <c r="F1" s="687"/>
      <c r="G1" s="687"/>
      <c r="H1" s="687"/>
      <c r="I1" s="687"/>
      <c r="J1" s="687"/>
      <c r="K1" s="687"/>
      <c r="L1" s="687"/>
      <c r="M1" s="687"/>
      <c r="N1" s="687"/>
      <c r="O1" s="687"/>
      <c r="P1" s="687"/>
      <c r="Q1" s="687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9"/>
      <c r="B2" s="687"/>
      <c r="C2" s="692"/>
      <c r="D2" s="690"/>
      <c r="E2" s="691"/>
      <c r="F2" s="691"/>
      <c r="G2" s="691"/>
      <c r="H2" s="691"/>
      <c r="I2" s="691"/>
      <c r="J2" s="691"/>
      <c r="K2" s="691"/>
      <c r="L2" s="691"/>
      <c r="M2" s="691"/>
      <c r="N2" s="691"/>
      <c r="O2" s="691"/>
      <c r="P2" s="685"/>
      <c r="Q2" s="685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9"/>
      <c r="B3" s="687"/>
      <c r="C3" s="693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 t="s">
        <v>149</v>
      </c>
      <c r="Y7" s="247"/>
      <c r="Z7" s="252"/>
      <c r="AA7" s="253" t="s">
        <v>678</v>
      </c>
    </row>
    <row r="8" spans="1:27" ht="19.149999999999999" customHeight="1">
      <c r="A8" s="688" t="s">
        <v>115</v>
      </c>
      <c r="B8" s="688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4"/>
      <c r="K8" s="694"/>
      <c r="L8" s="14"/>
      <c r="M8" s="686"/>
      <c r="N8" s="686"/>
      <c r="O8" s="686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 t="s">
        <v>732</v>
      </c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X9" s="247" t="s">
        <v>733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7" t="s">
        <v>233</v>
      </c>
      <c r="E18" s="697"/>
      <c r="F18" s="144">
        <f ca="1">TODAY()</f>
        <v>44451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8"/>
      <c r="B20" s="688"/>
      <c r="C20" s="14"/>
      <c r="D20" s="695" t="s">
        <v>39</v>
      </c>
      <c r="E20" s="696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2021-08-14T05:12:56Z</cp:lastPrinted>
  <dcterms:created xsi:type="dcterms:W3CDTF">2017-11-17T13:18:47Z</dcterms:created>
  <dcterms:modified xsi:type="dcterms:W3CDTF">2021-09-12T12:59:01Z</dcterms:modified>
</cp:coreProperties>
</file>