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75" windowWidth="14955" windowHeight="7545" tabRatio="881" activeTab="7"/>
  </bookViews>
  <sheets>
    <sheet name="KO14628" sheetId="100" r:id="rId1"/>
    <sheet name="KO14629" sheetId="112" r:id="rId2"/>
    <sheet name="KO14630" sheetId="113" r:id="rId3"/>
    <sheet name="KO14631" sheetId="114" r:id="rId4"/>
    <sheet name="KO14649" sheetId="115" r:id="rId5"/>
    <sheet name="KO14650" sheetId="116" r:id="rId6"/>
    <sheet name="KO14653" sheetId="111" r:id="rId7"/>
    <sheet name="KO14654" sheetId="117" r:id="rId8"/>
    <sheet name="HANG TAG &amp; STICKERS" sheetId="73" r:id="rId9"/>
  </sheets>
  <externalReferences>
    <externalReference r:id="rId10"/>
    <externalReference r:id="rId11"/>
    <externalReference r:id="rId12"/>
  </externalReferences>
  <definedNames>
    <definedName name="_xlnm._FilterDatabase" localSheetId="0" hidden="1">'KO14628'!$A$3:$AD$4</definedName>
    <definedName name="_xlnm._FilterDatabase" localSheetId="1" hidden="1">'KO14629'!$A$3:$AD$4</definedName>
    <definedName name="_xlnm._FilterDatabase" localSheetId="2" hidden="1">'KO14630'!$A$3:$AD$4</definedName>
    <definedName name="_xlnm._FilterDatabase" localSheetId="3" hidden="1">'KO14631'!$A$3:$AD$4</definedName>
    <definedName name="_xlnm._FilterDatabase" localSheetId="4" hidden="1">'KO14649'!$A$3:$AD$4</definedName>
    <definedName name="_xlnm._FilterDatabase" localSheetId="5" hidden="1">'KO14650'!$A$3:$AD$4</definedName>
    <definedName name="_xlnm._FilterDatabase" localSheetId="6" hidden="1">'KO14653'!$A$3:$AD$15</definedName>
    <definedName name="_xlnm._FilterDatabase" localSheetId="7" hidden="1">'KO14654'!$A$3:$AD$95</definedName>
    <definedName name="aa" localSheetId="0">#REF!</definedName>
    <definedName name="aa" localSheetId="1">#REF!</definedName>
    <definedName name="aa" localSheetId="2">#REF!</definedName>
    <definedName name="aa" localSheetId="3">#REF!</definedName>
    <definedName name="aa" localSheetId="4">#REF!</definedName>
    <definedName name="aa" localSheetId="5">#REF!</definedName>
    <definedName name="aa" localSheetId="6">#REF!</definedName>
    <definedName name="aa" localSheetId="7">#REF!</definedName>
    <definedName name="aa">#REF!</definedName>
    <definedName name="AAA" localSheetId="8">'[1]Database 2'!#REF!</definedName>
    <definedName name="AAA" localSheetId="0">'[1]Database 2'!#REF!</definedName>
    <definedName name="AAA" localSheetId="1">'[1]Database 2'!#REF!</definedName>
    <definedName name="AAA" localSheetId="2">'[1]Database 2'!#REF!</definedName>
    <definedName name="AAA" localSheetId="3">'[1]Database 2'!#REF!</definedName>
    <definedName name="AAA" localSheetId="4">'[1]Database 2'!#REF!</definedName>
    <definedName name="AAA" localSheetId="5">'[1]Database 2'!#REF!</definedName>
    <definedName name="AAA" localSheetId="6">'[1]Database 2'!#REF!</definedName>
    <definedName name="AAA" localSheetId="7">'[1]Database 2'!#REF!</definedName>
    <definedName name="AAA">'[1]Database 2'!#REF!</definedName>
    <definedName name="AMOUNT" localSheetId="0">#REF!</definedName>
    <definedName name="AMOUNT" localSheetId="1">#REF!</definedName>
    <definedName name="AMOUNT" localSheetId="2">#REF!</definedName>
    <definedName name="AMOUNT" localSheetId="3">#REF!</definedName>
    <definedName name="AMOUNT" localSheetId="4">#REF!</definedName>
    <definedName name="AMOUNT" localSheetId="5">#REF!</definedName>
    <definedName name="AMOUNT" localSheetId="6">#REF!</definedName>
    <definedName name="AMOUNT" localSheetId="7">#REF!</definedName>
    <definedName name="AMOUNT">#REF!</definedName>
    <definedName name="bb" localSheetId="0">#REF!</definedName>
    <definedName name="bb" localSheetId="1">#REF!</definedName>
    <definedName name="bb" localSheetId="2">#REF!</definedName>
    <definedName name="bb" localSheetId="3">#REF!</definedName>
    <definedName name="bb" localSheetId="4">#REF!</definedName>
    <definedName name="bb" localSheetId="5">#REF!</definedName>
    <definedName name="bb" localSheetId="6">#REF!</definedName>
    <definedName name="bb" localSheetId="7">#REF!</definedName>
    <definedName name="bb">#REF!</definedName>
    <definedName name="CAT" localSheetId="0">#REF!</definedName>
    <definedName name="CAT" localSheetId="1">#REF!</definedName>
    <definedName name="CAT" localSheetId="2">#REF!</definedName>
    <definedName name="CAT" localSheetId="3">#REF!</definedName>
    <definedName name="CAT" localSheetId="4">#REF!</definedName>
    <definedName name="CAT" localSheetId="5">#REF!</definedName>
    <definedName name="CAT" localSheetId="6">#REF!</definedName>
    <definedName name="CAT" localSheetId="7">#REF!</definedName>
    <definedName name="CAT">#REF!</definedName>
    <definedName name="cc" localSheetId="0">#REF!</definedName>
    <definedName name="cc" localSheetId="1">#REF!</definedName>
    <definedName name="cc" localSheetId="2">#REF!</definedName>
    <definedName name="cc" localSheetId="3">#REF!</definedName>
    <definedName name="cc" localSheetId="4">#REF!</definedName>
    <definedName name="cc" localSheetId="5">#REF!</definedName>
    <definedName name="cc" localSheetId="6">#REF!</definedName>
    <definedName name="cc" localSheetId="7">#REF!</definedName>
    <definedName name="cc">#REF!</definedName>
    <definedName name="CONDATE" localSheetId="0">#REF!</definedName>
    <definedName name="CONDATE" localSheetId="1">#REF!</definedName>
    <definedName name="CONDATE" localSheetId="2">#REF!</definedName>
    <definedName name="CONDATE" localSheetId="3">#REF!</definedName>
    <definedName name="CONDATE" localSheetId="4">#REF!</definedName>
    <definedName name="CONDATE" localSheetId="5">#REF!</definedName>
    <definedName name="CONDATE" localSheetId="6">#REF!</definedName>
    <definedName name="CONDATE" localSheetId="7">#REF!</definedName>
    <definedName name="CONDATE">#REF!</definedName>
    <definedName name="CONTRACTNO" localSheetId="0">#REF!</definedName>
    <definedName name="CONTRACTNO" localSheetId="1">#REF!</definedName>
    <definedName name="CONTRACTNO" localSheetId="2">#REF!</definedName>
    <definedName name="CONTRACTNO" localSheetId="3">#REF!</definedName>
    <definedName name="CONTRACTNO" localSheetId="4">#REF!</definedName>
    <definedName name="CONTRACTNO" localSheetId="5">#REF!</definedName>
    <definedName name="CONTRACTNO" localSheetId="6">#REF!</definedName>
    <definedName name="CONTRACTNO" localSheetId="7">#REF!</definedName>
    <definedName name="CONTRACTNO">#REF!</definedName>
    <definedName name="ctn" localSheetId="0">#REF!</definedName>
    <definedName name="ctn" localSheetId="1">#REF!</definedName>
    <definedName name="ctn" localSheetId="2">#REF!</definedName>
    <definedName name="ctn" localSheetId="3">#REF!</definedName>
    <definedName name="ctn" localSheetId="4">#REF!</definedName>
    <definedName name="ctn" localSheetId="5">#REF!</definedName>
    <definedName name="ctn" localSheetId="6">#REF!</definedName>
    <definedName name="ctn" localSheetId="7">#REF!</definedName>
    <definedName name="ctn">#REF!</definedName>
    <definedName name="DELDATE" localSheetId="0">#REF!</definedName>
    <definedName name="DELDATE" localSheetId="1">#REF!</definedName>
    <definedName name="DELDATE" localSheetId="2">#REF!</definedName>
    <definedName name="DELDATE" localSheetId="3">#REF!</definedName>
    <definedName name="DELDATE" localSheetId="4">#REF!</definedName>
    <definedName name="DELDATE" localSheetId="5">#REF!</definedName>
    <definedName name="DELDATE" localSheetId="6">#REF!</definedName>
    <definedName name="DELDATE" localSheetId="7">#REF!</definedName>
    <definedName name="DELDATE">#REF!</definedName>
    <definedName name="DES" localSheetId="8">#REF!</definedName>
    <definedName name="DES" localSheetId="0">#REF!</definedName>
    <definedName name="DES" localSheetId="1">#REF!</definedName>
    <definedName name="DES" localSheetId="2">#REF!</definedName>
    <definedName name="DES" localSheetId="3">#REF!</definedName>
    <definedName name="DES" localSheetId="4">#REF!</definedName>
    <definedName name="DES" localSheetId="5">#REF!</definedName>
    <definedName name="DES" localSheetId="6">#REF!</definedName>
    <definedName name="DES" localSheetId="7">#REF!</definedName>
    <definedName name="DES">#REF!</definedName>
    <definedName name="G">[2]华!$A$127</definedName>
    <definedName name="MAT" localSheetId="0">#REF!</definedName>
    <definedName name="MAT" localSheetId="1">#REF!</definedName>
    <definedName name="MAT" localSheetId="2">#REF!</definedName>
    <definedName name="MAT" localSheetId="3">#REF!</definedName>
    <definedName name="MAT" localSheetId="4">#REF!</definedName>
    <definedName name="MAT" localSheetId="5">#REF!</definedName>
    <definedName name="MAT" localSheetId="6">#REF!</definedName>
    <definedName name="MAT" localSheetId="7">#REF!</definedName>
    <definedName name="MAT">#REF!</definedName>
    <definedName name="PACKNO" localSheetId="0">#REF!</definedName>
    <definedName name="PACKNO" localSheetId="1">#REF!</definedName>
    <definedName name="PACKNO" localSheetId="2">#REF!</definedName>
    <definedName name="PACKNO" localSheetId="3">#REF!</definedName>
    <definedName name="PACKNO" localSheetId="4">#REF!</definedName>
    <definedName name="PACKNO" localSheetId="5">#REF!</definedName>
    <definedName name="PACKNO" localSheetId="6">#REF!</definedName>
    <definedName name="PACKNO" localSheetId="7">#REF!</definedName>
    <definedName name="PACKNO">#REF!</definedName>
    <definedName name="_xlnm.Print_Area" localSheetId="0">'KO14628'!$A$1:$O$36</definedName>
    <definedName name="_xlnm.Print_Area" localSheetId="1">'KO14629'!$A$1:$O$45</definedName>
    <definedName name="_xlnm.Print_Area" localSheetId="2">'KO14630'!$A$1:$O$45</definedName>
    <definedName name="_xlnm.Print_Area" localSheetId="3">'KO14631'!$A$1:$O$36</definedName>
    <definedName name="_xlnm.Print_Area" localSheetId="4">'KO14649'!$A$1:$O$36</definedName>
    <definedName name="_xlnm.Print_Area" localSheetId="5">'KO14650'!$A$1:$O$45</definedName>
    <definedName name="_xlnm.Print_Area" localSheetId="6">'KO14653'!$A$1:$O$36</definedName>
    <definedName name="_xlnm.Print_Area" localSheetId="7">'KO14654'!$A$1:$O$122</definedName>
    <definedName name="Print_Area_MI" localSheetId="0">#REF!</definedName>
    <definedName name="Print_Area_MI" localSheetId="1">#REF!</definedName>
    <definedName name="Print_Area_MI" localSheetId="2">#REF!</definedName>
    <definedName name="Print_Area_MI" localSheetId="3">#REF!</definedName>
    <definedName name="Print_Area_MI" localSheetId="4">#REF!</definedName>
    <definedName name="Print_Area_MI" localSheetId="5">#REF!</definedName>
    <definedName name="Print_Area_MI" localSheetId="6">#REF!</definedName>
    <definedName name="Print_Area_MI" localSheetId="7">#REF!</definedName>
    <definedName name="Print_Area_MI">#REF!</definedName>
    <definedName name="STYLE" localSheetId="0">#REF!</definedName>
    <definedName name="STYLE" localSheetId="1">#REF!</definedName>
    <definedName name="STYLE" localSheetId="2">#REF!</definedName>
    <definedName name="STYLE" localSheetId="3">#REF!</definedName>
    <definedName name="STYLE" localSheetId="4">#REF!</definedName>
    <definedName name="STYLE" localSheetId="5">#REF!</definedName>
    <definedName name="STYLE" localSheetId="6">#REF!</definedName>
    <definedName name="STYLE" localSheetId="7">#REF!</definedName>
    <definedName name="STYLE">#REF!</definedName>
    <definedName name="t" localSheetId="0">#REF!</definedName>
    <definedName name="t" localSheetId="1">#REF!</definedName>
    <definedName name="t" localSheetId="2">#REF!</definedName>
    <definedName name="t" localSheetId="3">#REF!</definedName>
    <definedName name="t" localSheetId="4">#REF!</definedName>
    <definedName name="t" localSheetId="5">#REF!</definedName>
    <definedName name="t" localSheetId="6">#REF!</definedName>
    <definedName name="t" localSheetId="7">#REF!</definedName>
    <definedName name="t">#REF!</definedName>
    <definedName name="Three_Hundred_Thirty_Five_Thousand_Four_Hundred_Seventy_Eight_Dollars_and_Fifty__Cents" localSheetId="8">'[3]Database 2'!#REF!</definedName>
    <definedName name="Three_Hundred_Thirty_Five_Thousand_Four_Hundred_Seventy_Eight_Dollars_and_Fifty__Cents" localSheetId="0">'[3]Database 2'!#REF!</definedName>
    <definedName name="Three_Hundred_Thirty_Five_Thousand_Four_Hundred_Seventy_Eight_Dollars_and_Fifty__Cents" localSheetId="1">'[3]Database 2'!#REF!</definedName>
    <definedName name="Three_Hundred_Thirty_Five_Thousand_Four_Hundred_Seventy_Eight_Dollars_and_Fifty__Cents" localSheetId="2">'[3]Database 2'!#REF!</definedName>
    <definedName name="Three_Hundred_Thirty_Five_Thousand_Four_Hundred_Seventy_Eight_Dollars_and_Fifty__Cents" localSheetId="3">'[3]Database 2'!#REF!</definedName>
    <definedName name="Three_Hundred_Thirty_Five_Thousand_Four_Hundred_Seventy_Eight_Dollars_and_Fifty__Cents" localSheetId="4">'[3]Database 2'!#REF!</definedName>
    <definedName name="Three_Hundred_Thirty_Five_Thousand_Four_Hundred_Seventy_Eight_Dollars_and_Fifty__Cents" localSheetId="5">'[3]Database 2'!#REF!</definedName>
    <definedName name="Three_Hundred_Thirty_Five_Thousand_Four_Hundred_Seventy_Eight_Dollars_and_Fifty__Cents" localSheetId="6">'[3]Database 2'!#REF!</definedName>
    <definedName name="Three_Hundred_Thirty_Five_Thousand_Four_Hundred_Seventy_Eight_Dollars_and_Fifty__Cents" localSheetId="7">'[3]Database 2'!#REF!</definedName>
    <definedName name="Three_Hundred_Thirty_Five_Thousand_Four_Hundred_Seventy_Eight_Dollars_and_Fifty__Cents">'[3]Database 2'!#REF!</definedName>
    <definedName name="toal" localSheetId="0">#REF!</definedName>
    <definedName name="toal" localSheetId="1">#REF!</definedName>
    <definedName name="toal" localSheetId="2">#REF!</definedName>
    <definedName name="toal" localSheetId="3">#REF!</definedName>
    <definedName name="toal" localSheetId="4">#REF!</definedName>
    <definedName name="toal" localSheetId="5">#REF!</definedName>
    <definedName name="toal" localSheetId="6">#REF!</definedName>
    <definedName name="toal" localSheetId="7">#REF!</definedName>
    <definedName name="toal">#REF!</definedName>
    <definedName name="TOL" localSheetId="0">#REF!</definedName>
    <definedName name="TOL" localSheetId="1">#REF!</definedName>
    <definedName name="TOL" localSheetId="2">#REF!</definedName>
    <definedName name="TOL" localSheetId="3">#REF!</definedName>
    <definedName name="TOL" localSheetId="4">#REF!</definedName>
    <definedName name="TOL" localSheetId="5">#REF!</definedName>
    <definedName name="TOL" localSheetId="6">#REF!</definedName>
    <definedName name="TOL" localSheetId="7">#REF!</definedName>
    <definedName name="TOL">#REF!</definedName>
    <definedName name="Twelve_Thousand_Three_Hundred_Fifty_Six_Dollars_and_Fifty__Cents" localSheetId="8">'[3]Database 2'!#REF!</definedName>
    <definedName name="Twelve_Thousand_Three_Hundred_Fifty_Six_Dollars_and_Fifty__Cents" localSheetId="0">'[3]Database 2'!#REF!</definedName>
    <definedName name="Twelve_Thousand_Three_Hundred_Fifty_Six_Dollars_and_Fifty__Cents" localSheetId="1">'[3]Database 2'!#REF!</definedName>
    <definedName name="Twelve_Thousand_Three_Hundred_Fifty_Six_Dollars_and_Fifty__Cents" localSheetId="2">'[3]Database 2'!#REF!</definedName>
    <definedName name="Twelve_Thousand_Three_Hundred_Fifty_Six_Dollars_and_Fifty__Cents" localSheetId="3">'[3]Database 2'!#REF!</definedName>
    <definedName name="Twelve_Thousand_Three_Hundred_Fifty_Six_Dollars_and_Fifty__Cents" localSheetId="4">'[3]Database 2'!#REF!</definedName>
    <definedName name="Twelve_Thousand_Three_Hundred_Fifty_Six_Dollars_and_Fifty__Cents" localSheetId="5">'[3]Database 2'!#REF!</definedName>
    <definedName name="Twelve_Thousand_Three_Hundred_Fifty_Six_Dollars_and_Fifty__Cents" localSheetId="6">'[3]Database 2'!#REF!</definedName>
    <definedName name="Twelve_Thousand_Three_Hundred_Fifty_Six_Dollars_and_Fifty__Cents" localSheetId="7">'[3]Database 2'!#REF!</definedName>
    <definedName name="Twelve_Thousand_Three_Hundred_Fifty_Six_Dollars_and_Fifty__Cents">'[3]Database 2'!#REF!</definedName>
  </definedNames>
  <calcPr calcId="124519"/>
</workbook>
</file>

<file path=xl/calcChain.xml><?xml version="1.0" encoding="utf-8"?>
<calcChain xmlns="http://schemas.openxmlformats.org/spreadsheetml/2006/main">
  <c r="I25" i="112"/>
  <c r="S16" i="117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G16"/>
  <c r="G17"/>
  <c r="N17" s="1"/>
  <c r="G18"/>
  <c r="N18" s="1"/>
  <c r="G19"/>
  <c r="G20"/>
  <c r="N20" s="1"/>
  <c r="G21"/>
  <c r="N21" s="1"/>
  <c r="G22"/>
  <c r="N22" s="1"/>
  <c r="G23"/>
  <c r="N23" s="1"/>
  <c r="G24"/>
  <c r="N24" s="1"/>
  <c r="G25"/>
  <c r="N25" s="1"/>
  <c r="G26"/>
  <c r="N26" s="1"/>
  <c r="G27"/>
  <c r="G28"/>
  <c r="N28" s="1"/>
  <c r="G29"/>
  <c r="N29" s="1"/>
  <c r="G30"/>
  <c r="N30" s="1"/>
  <c r="G31"/>
  <c r="N31" s="1"/>
  <c r="G32"/>
  <c r="N32" s="1"/>
  <c r="G33"/>
  <c r="N33" s="1"/>
  <c r="G34"/>
  <c r="N34" s="1"/>
  <c r="G35"/>
  <c r="G36"/>
  <c r="G37"/>
  <c r="N37" s="1"/>
  <c r="G38"/>
  <c r="N38" s="1"/>
  <c r="G39"/>
  <c r="N39" s="1"/>
  <c r="G40"/>
  <c r="N40" s="1"/>
  <c r="G41"/>
  <c r="N41" s="1"/>
  <c r="G42"/>
  <c r="N42" s="1"/>
  <c r="G43"/>
  <c r="G44"/>
  <c r="N44" s="1"/>
  <c r="G45"/>
  <c r="N45" s="1"/>
  <c r="G46"/>
  <c r="N46" s="1"/>
  <c r="G47"/>
  <c r="N47" s="1"/>
  <c r="G48"/>
  <c r="N48" s="1"/>
  <c r="G49"/>
  <c r="N49" s="1"/>
  <c r="G50"/>
  <c r="N50" s="1"/>
  <c r="G51"/>
  <c r="G52"/>
  <c r="N52" s="1"/>
  <c r="G53"/>
  <c r="N53" s="1"/>
  <c r="G54"/>
  <c r="N54" s="1"/>
  <c r="G55"/>
  <c r="N55" s="1"/>
  <c r="G56"/>
  <c r="N56" s="1"/>
  <c r="G57"/>
  <c r="N57" s="1"/>
  <c r="G58"/>
  <c r="N58" s="1"/>
  <c r="G59"/>
  <c r="G60"/>
  <c r="N60" s="1"/>
  <c r="G61"/>
  <c r="N61" s="1"/>
  <c r="G62"/>
  <c r="N62" s="1"/>
  <c r="G63"/>
  <c r="N63" s="1"/>
  <c r="G64"/>
  <c r="N64" s="1"/>
  <c r="G65"/>
  <c r="N65" s="1"/>
  <c r="G66"/>
  <c r="N66" s="1"/>
  <c r="G67"/>
  <c r="G68"/>
  <c r="N68" s="1"/>
  <c r="G69"/>
  <c r="N69" s="1"/>
  <c r="G70"/>
  <c r="N70" s="1"/>
  <c r="G71"/>
  <c r="N71" s="1"/>
  <c r="G72"/>
  <c r="N72" s="1"/>
  <c r="G73"/>
  <c r="N73" s="1"/>
  <c r="G74"/>
  <c r="N74" s="1"/>
  <c r="G75"/>
  <c r="N75" s="1"/>
  <c r="G76"/>
  <c r="N76" s="1"/>
  <c r="G77"/>
  <c r="N77" s="1"/>
  <c r="G78"/>
  <c r="N78" s="1"/>
  <c r="G79"/>
  <c r="N79" s="1"/>
  <c r="G80"/>
  <c r="N80" s="1"/>
  <c r="G81"/>
  <c r="N81" s="1"/>
  <c r="G82"/>
  <c r="N82" s="1"/>
  <c r="G83"/>
  <c r="G84"/>
  <c r="N84" s="1"/>
  <c r="G85"/>
  <c r="N85" s="1"/>
  <c r="G86"/>
  <c r="N86" s="1"/>
  <c r="G87"/>
  <c r="N87" s="1"/>
  <c r="G88"/>
  <c r="N88" s="1"/>
  <c r="G89"/>
  <c r="N89" s="1"/>
  <c r="G90"/>
  <c r="N90" s="1"/>
  <c r="G91"/>
  <c r="G92"/>
  <c r="N92" s="1"/>
  <c r="G93"/>
  <c r="N93" s="1"/>
  <c r="G94"/>
  <c r="N94" s="1"/>
  <c r="G95"/>
  <c r="N95" s="1"/>
  <c r="N16"/>
  <c r="N19"/>
  <c r="N27"/>
  <c r="N35"/>
  <c r="N36"/>
  <c r="N43"/>
  <c r="N51"/>
  <c r="N59"/>
  <c r="N67"/>
  <c r="N83"/>
  <c r="N91"/>
  <c r="O98"/>
  <c r="I107" s="1"/>
  <c r="G15"/>
  <c r="N15" s="1"/>
  <c r="S15" s="1"/>
  <c r="G14"/>
  <c r="N14" s="1"/>
  <c r="G13"/>
  <c r="N13" s="1"/>
  <c r="S13" s="1"/>
  <c r="G12"/>
  <c r="N12" s="1"/>
  <c r="S12" s="1"/>
  <c r="G11"/>
  <c r="N11" s="1"/>
  <c r="S11" s="1"/>
  <c r="G10"/>
  <c r="N10" s="1"/>
  <c r="S10" s="1"/>
  <c r="G9"/>
  <c r="N9" s="1"/>
  <c r="S9" s="1"/>
  <c r="G8"/>
  <c r="N8" s="1"/>
  <c r="S8" s="1"/>
  <c r="G7"/>
  <c r="N7" s="1"/>
  <c r="S7" s="1"/>
  <c r="G6"/>
  <c r="N6" s="1"/>
  <c r="S6" s="1"/>
  <c r="G5"/>
  <c r="N5" s="1"/>
  <c r="S5" s="1"/>
  <c r="G4"/>
  <c r="N4" s="1"/>
  <c r="F4" s="1"/>
  <c r="S19" i="111"/>
  <c r="O16" i="116"/>
  <c r="I25" s="1"/>
  <c r="AC13"/>
  <c r="N13"/>
  <c r="G13"/>
  <c r="AC12"/>
  <c r="N12"/>
  <c r="G12"/>
  <c r="AC11"/>
  <c r="G11"/>
  <c r="N11" s="1"/>
  <c r="AC10"/>
  <c r="N10"/>
  <c r="G10"/>
  <c r="AC9"/>
  <c r="N9"/>
  <c r="G9"/>
  <c r="AC8"/>
  <c r="N8"/>
  <c r="G8"/>
  <c r="AC7"/>
  <c r="G7"/>
  <c r="N7" s="1"/>
  <c r="AC6"/>
  <c r="N6"/>
  <c r="G6"/>
  <c r="AC5"/>
  <c r="N5"/>
  <c r="G5"/>
  <c r="AC4"/>
  <c r="G4"/>
  <c r="N4" s="1"/>
  <c r="I16" i="115"/>
  <c r="O7"/>
  <c r="N4"/>
  <c r="S4" s="1"/>
  <c r="S7" s="1"/>
  <c r="G4"/>
  <c r="O7" i="114"/>
  <c r="I16" s="1"/>
  <c r="S4"/>
  <c r="S7" s="1"/>
  <c r="N4"/>
  <c r="N7" s="1"/>
  <c r="G4"/>
  <c r="I25" i="113"/>
  <c r="O16"/>
  <c r="AC13"/>
  <c r="N13"/>
  <c r="G13"/>
  <c r="AC12"/>
  <c r="G12"/>
  <c r="N12" s="1"/>
  <c r="AC11"/>
  <c r="N11"/>
  <c r="G11"/>
  <c r="AC10"/>
  <c r="N10"/>
  <c r="G10"/>
  <c r="AC9"/>
  <c r="N9"/>
  <c r="G9"/>
  <c r="AC8"/>
  <c r="G8"/>
  <c r="N8" s="1"/>
  <c r="AC7"/>
  <c r="N7"/>
  <c r="G7"/>
  <c r="AC6"/>
  <c r="N6"/>
  <c r="G6"/>
  <c r="AC5"/>
  <c r="G5"/>
  <c r="N5" s="1"/>
  <c r="AC4"/>
  <c r="N4"/>
  <c r="S4" s="1"/>
  <c r="S16" s="1"/>
  <c r="G4"/>
  <c r="S14" i="117" l="1"/>
  <c r="S4"/>
  <c r="F5"/>
  <c r="E5"/>
  <c r="N98"/>
  <c r="F4" i="116"/>
  <c r="N16"/>
  <c r="S4"/>
  <c r="S16" s="1"/>
  <c r="F4" i="115"/>
  <c r="N7"/>
  <c r="S8" i="114"/>
  <c r="B2"/>
  <c r="F4"/>
  <c r="N16" i="113"/>
  <c r="F4"/>
  <c r="S98" i="117" l="1"/>
  <c r="E6"/>
  <c r="F6"/>
  <c r="S99"/>
  <c r="S102"/>
  <c r="B2"/>
  <c r="B2" i="116"/>
  <c r="S17"/>
  <c r="F5"/>
  <c r="E5"/>
  <c r="S8" i="115"/>
  <c r="B2"/>
  <c r="B2" i="113"/>
  <c r="S17"/>
  <c r="E5"/>
  <c r="F5"/>
  <c r="E7" i="117" l="1"/>
  <c r="F7"/>
  <c r="E6" i="116"/>
  <c r="F6"/>
  <c r="F6" i="113"/>
  <c r="E6"/>
  <c r="F6" i="112"/>
  <c r="F7" s="1"/>
  <c r="E6"/>
  <c r="F5"/>
  <c r="N5"/>
  <c r="N8"/>
  <c r="N9"/>
  <c r="N12"/>
  <c r="N13"/>
  <c r="G5"/>
  <c r="G6"/>
  <c r="N6" s="1"/>
  <c r="G7"/>
  <c r="N7" s="1"/>
  <c r="G8"/>
  <c r="G9"/>
  <c r="G10"/>
  <c r="N10" s="1"/>
  <c r="G11"/>
  <c r="N11" s="1"/>
  <c r="G12"/>
  <c r="G13"/>
  <c r="E5"/>
  <c r="AC5"/>
  <c r="AC6"/>
  <c r="AC7"/>
  <c r="AC8"/>
  <c r="AC9"/>
  <c r="AC10"/>
  <c r="AC11"/>
  <c r="AC12"/>
  <c r="AC13"/>
  <c r="AC4"/>
  <c r="O16"/>
  <c r="G4"/>
  <c r="N4" s="1"/>
  <c r="S8" i="100"/>
  <c r="I16"/>
  <c r="F8" i="117" l="1"/>
  <c r="E8"/>
  <c r="E7" i="116"/>
  <c r="F7"/>
  <c r="E7" i="113"/>
  <c r="F7"/>
  <c r="F8" i="112"/>
  <c r="E8"/>
  <c r="E7"/>
  <c r="S4"/>
  <c r="S16" s="1"/>
  <c r="F4"/>
  <c r="N16"/>
  <c r="F9" i="117" l="1"/>
  <c r="E9"/>
  <c r="E8" i="116"/>
  <c r="F8"/>
  <c r="E8" i="113"/>
  <c r="F8"/>
  <c r="F9" i="112"/>
  <c r="E9"/>
  <c r="S17"/>
  <c r="B2"/>
  <c r="E10" i="117" l="1"/>
  <c r="F10"/>
  <c r="E9" i="116"/>
  <c r="F9"/>
  <c r="F9" i="113"/>
  <c r="E9"/>
  <c r="F10" i="112"/>
  <c r="E10"/>
  <c r="O18" i="111"/>
  <c r="I27" s="1"/>
  <c r="G15"/>
  <c r="N15" s="1"/>
  <c r="G9"/>
  <c r="N9" s="1"/>
  <c r="S9" s="1"/>
  <c r="G7"/>
  <c r="N7" s="1"/>
  <c r="S7" s="1"/>
  <c r="G14"/>
  <c r="N14" s="1"/>
  <c r="S14" s="1"/>
  <c r="G13"/>
  <c r="N13" s="1"/>
  <c r="S13" s="1"/>
  <c r="G12"/>
  <c r="N12" s="1"/>
  <c r="S12" s="1"/>
  <c r="G11"/>
  <c r="N11" s="1"/>
  <c r="S11" s="1"/>
  <c r="G10"/>
  <c r="N10" s="1"/>
  <c r="S10" s="1"/>
  <c r="G8"/>
  <c r="N8" s="1"/>
  <c r="S8" s="1"/>
  <c r="G6"/>
  <c r="N6" s="1"/>
  <c r="S6" s="1"/>
  <c r="G5"/>
  <c r="N5" s="1"/>
  <c r="S5" s="1"/>
  <c r="G4"/>
  <c r="N4" s="1"/>
  <c r="E11" i="117" l="1"/>
  <c r="F11"/>
  <c r="E10" i="116"/>
  <c r="F10"/>
  <c r="F10" i="113"/>
  <c r="E10"/>
  <c r="F11" i="112"/>
  <c r="E11"/>
  <c r="S15" i="111"/>
  <c r="F4"/>
  <c r="S4"/>
  <c r="F12" i="117" l="1"/>
  <c r="E12"/>
  <c r="E11" i="116"/>
  <c r="F11"/>
  <c r="E11" i="113"/>
  <c r="F11"/>
  <c r="F12" i="112"/>
  <c r="E12"/>
  <c r="N18" i="111"/>
  <c r="S18"/>
  <c r="F5"/>
  <c r="E5"/>
  <c r="F13" i="117" l="1"/>
  <c r="E13"/>
  <c r="F12" i="116"/>
  <c r="E12"/>
  <c r="E12" i="113"/>
  <c r="F12"/>
  <c r="F13" i="112"/>
  <c r="E13"/>
  <c r="S22" i="111"/>
  <c r="B2"/>
  <c r="E6"/>
  <c r="F6"/>
  <c r="E14" i="117" l="1"/>
  <c r="F14"/>
  <c r="E13" i="116"/>
  <c r="F13"/>
  <c r="E13" i="113"/>
  <c r="F13"/>
  <c r="E7" i="111"/>
  <c r="F7"/>
  <c r="E15" i="117" l="1"/>
  <c r="F15"/>
  <c r="E8" i="111"/>
  <c r="F8"/>
  <c r="E16" i="117" l="1"/>
  <c r="F16"/>
  <c r="E9" i="111"/>
  <c r="F9"/>
  <c r="E17" i="117" l="1"/>
  <c r="F17"/>
  <c r="E10" i="111"/>
  <c r="F10"/>
  <c r="E18" i="117" l="1"/>
  <c r="F18"/>
  <c r="F11" i="111"/>
  <c r="E11"/>
  <c r="E19" i="117" l="1"/>
  <c r="F19"/>
  <c r="E12" i="111"/>
  <c r="F12"/>
  <c r="E20" i="117" l="1"/>
  <c r="F20"/>
  <c r="F13" i="111"/>
  <c r="E13"/>
  <c r="F21" i="117" l="1"/>
  <c r="E21"/>
  <c r="E14" i="111"/>
  <c r="F14"/>
  <c r="E22" i="117" l="1"/>
  <c r="F22"/>
  <c r="F15" i="111"/>
  <c r="E15"/>
  <c r="E23" i="117" l="1"/>
  <c r="F23"/>
  <c r="O7" i="100"/>
  <c r="G4"/>
  <c r="N4" s="1"/>
  <c r="E24" i="117" l="1"/>
  <c r="F24"/>
  <c r="S4" i="100"/>
  <c r="F4"/>
  <c r="E25" i="117" l="1"/>
  <c r="F25"/>
  <c r="S7" i="100"/>
  <c r="N7"/>
  <c r="E26" i="117" l="1"/>
  <c r="F26"/>
  <c r="B2" i="100"/>
  <c r="E27" i="117" l="1"/>
  <c r="F27"/>
  <c r="E28" l="1"/>
  <c r="F28"/>
  <c r="E29" l="1"/>
  <c r="F29"/>
  <c r="E30" l="1"/>
  <c r="F30"/>
  <c r="E31" l="1"/>
  <c r="F31"/>
  <c r="E32" l="1"/>
  <c r="F32"/>
  <c r="F33" l="1"/>
  <c r="E33"/>
  <c r="E34" l="1"/>
  <c r="F34"/>
  <c r="E35" l="1"/>
  <c r="F35"/>
  <c r="E36" l="1"/>
  <c r="F36"/>
  <c r="E37" l="1"/>
  <c r="F37"/>
  <c r="E38" l="1"/>
  <c r="F38"/>
  <c r="E39" l="1"/>
  <c r="F39"/>
  <c r="F40" l="1"/>
  <c r="E40"/>
  <c r="F41" l="1"/>
  <c r="E41"/>
  <c r="E42" l="1"/>
  <c r="F42"/>
  <c r="E43" l="1"/>
  <c r="F43"/>
  <c r="E44" l="1"/>
  <c r="F44"/>
  <c r="E45" l="1"/>
  <c r="F45"/>
  <c r="E46" l="1"/>
  <c r="F46"/>
  <c r="E47" l="1"/>
  <c r="F47"/>
  <c r="F48" l="1"/>
  <c r="E48"/>
  <c r="F49" l="1"/>
  <c r="E49"/>
  <c r="E50" l="1"/>
  <c r="F50"/>
  <c r="E51" l="1"/>
  <c r="F51"/>
  <c r="F52" l="1"/>
  <c r="E52"/>
  <c r="F53" l="1"/>
  <c r="E53"/>
  <c r="E54" l="1"/>
  <c r="F54"/>
  <c r="E55" l="1"/>
  <c r="F55"/>
  <c r="E56" l="1"/>
  <c r="F56"/>
  <c r="E57" l="1"/>
  <c r="F57"/>
  <c r="E58" l="1"/>
  <c r="F58"/>
  <c r="E59" l="1"/>
  <c r="F59"/>
  <c r="E60" l="1"/>
  <c r="F60"/>
  <c r="F61" l="1"/>
  <c r="E61"/>
  <c r="E62" l="1"/>
  <c r="F62"/>
  <c r="E63" l="1"/>
  <c r="F63"/>
  <c r="E64" l="1"/>
  <c r="F64"/>
  <c r="E65" l="1"/>
  <c r="F65"/>
  <c r="E66" l="1"/>
  <c r="F66"/>
  <c r="E67" l="1"/>
  <c r="F67"/>
  <c r="E68" l="1"/>
  <c r="F68"/>
  <c r="F69" l="1"/>
  <c r="E69"/>
  <c r="F70" l="1"/>
  <c r="E70"/>
  <c r="F71" l="1"/>
  <c r="E71"/>
  <c r="F72" l="1"/>
  <c r="E72"/>
  <c r="F73" l="1"/>
  <c r="E73"/>
  <c r="F74" l="1"/>
  <c r="E74"/>
  <c r="F75" l="1"/>
  <c r="E75"/>
  <c r="E76" l="1"/>
  <c r="F76"/>
  <c r="E77" l="1"/>
  <c r="F77"/>
  <c r="F78" l="1"/>
  <c r="E78"/>
  <c r="F79" l="1"/>
  <c r="E79"/>
  <c r="F80" l="1"/>
  <c r="E80"/>
  <c r="F81" l="1"/>
  <c r="E81"/>
  <c r="F82" l="1"/>
  <c r="E82"/>
  <c r="F83" l="1"/>
  <c r="E83"/>
  <c r="F84" l="1"/>
  <c r="E84"/>
  <c r="F85" l="1"/>
  <c r="E85"/>
  <c r="F86" l="1"/>
  <c r="E86"/>
  <c r="F87" l="1"/>
  <c r="E87"/>
  <c r="E88" l="1"/>
  <c r="F88"/>
  <c r="E89" l="1"/>
  <c r="F89"/>
  <c r="F90" l="1"/>
  <c r="E90"/>
  <c r="F91" l="1"/>
  <c r="E91"/>
  <c r="F92" l="1"/>
  <c r="E92"/>
  <c r="F93" l="1"/>
  <c r="E93"/>
  <c r="F94" l="1"/>
  <c r="E94"/>
  <c r="F95" l="1"/>
  <c r="E95"/>
</calcChain>
</file>

<file path=xl/sharedStrings.xml><?xml version="1.0" encoding="utf-8"?>
<sst xmlns="http://schemas.openxmlformats.org/spreadsheetml/2006/main" count="800" uniqueCount="82">
  <si>
    <t xml:space="preserve">Style </t>
  </si>
  <si>
    <t>Color</t>
  </si>
  <si>
    <t xml:space="preserve">1 - </t>
  </si>
  <si>
    <t>Color           Code</t>
  </si>
  <si>
    <t>Pre-           Pack</t>
  </si>
  <si>
    <t>CASE                  FROM-TO</t>
  </si>
  <si>
    <t>UNITS/          CASE</t>
  </si>
  <si>
    <t>TOT          CTNS</t>
  </si>
  <si>
    <t>TOT         PCS</t>
  </si>
  <si>
    <t>TOTAL =</t>
  </si>
  <si>
    <t>BAGS</t>
  </si>
  <si>
    <t>CTN DIM</t>
  </si>
  <si>
    <t>RETAIL ORDER, HANGER PACK WITH SIZER</t>
  </si>
  <si>
    <t>EXPORT DATE CODE:</t>
  </si>
  <si>
    <t>PCS/BAG</t>
  </si>
  <si>
    <r>
      <t>CTNS</t>
    </r>
    <r>
      <rPr>
        <b/>
        <sz val="12"/>
        <rFont val="細明體"/>
        <family val="3"/>
        <charset val="136"/>
      </rPr>
      <t>：</t>
    </r>
    <r>
      <rPr>
        <b/>
        <sz val="12"/>
        <rFont val="Arial"/>
        <family val="2"/>
      </rPr>
      <t>1-</t>
    </r>
  </si>
  <si>
    <t>Không được dùng lẫn mắc treo và kẹp cỡ của khách hàng khác hoặc của đơn hàng khác</t>
  </si>
  <si>
    <t>Tem dán thùng ở đường kẻ số 3 của một mặt dài</t>
  </si>
  <si>
    <t>NIKE / CITY OF INDUSTRY, CA</t>
  </si>
  <si>
    <t>10 / M</t>
  </si>
  <si>
    <t>12 / L</t>
  </si>
  <si>
    <t>14 / XL</t>
  </si>
  <si>
    <t>16 / XXL</t>
  </si>
  <si>
    <t>ECOM ORDER, FLAT PACK WITH INDIVIDUAL BAG</t>
  </si>
  <si>
    <t>01 PC/BAG</t>
  </si>
  <si>
    <t>Hàng E-COMM, đóng gấp, mỗi sản phẩm đóng trong 01 túi. Tem dán túi dán ở chính giữa mặt trước túi</t>
  </si>
  <si>
    <t>Miệng túi cố định bằng băng dán nhỏ. Cần gấp cho vừa vặn túi. Phải dán túi sao cho sản phẩm không bị rơi ra ngoài.</t>
  </si>
  <si>
    <t>6 / XS</t>
  </si>
  <si>
    <t>Tem giá UPC dán ở phần trắng (phần ghi giá không dán).  Đạn nhựa 5" trong --- thẻ bài sườn trái</t>
  </si>
  <si>
    <t>8  / S</t>
  </si>
  <si>
    <t>Đạn nhựa 5" trong --- thẻ bài sườn trái</t>
  </si>
  <si>
    <t>Tem giá UPC dán ở phần trắng (phần ghi giá không dán). Tem Dept/Class/Sub-class dán ở phía trên. Xem minh họa ở</t>
  </si>
  <si>
    <t>sheet "UPC# KO để xem vị trí và cách dán các tem này.</t>
  </si>
  <si>
    <t>Shipping marks phải in chữ E-COMM (thay cho chữ HANG của đơn hàng RETAIL)</t>
  </si>
  <si>
    <t>001</t>
  </si>
  <si>
    <t>BLACK</t>
  </si>
  <si>
    <t>N09</t>
  </si>
  <si>
    <t>KO14628</t>
  </si>
  <si>
    <t>NESS6215</t>
  </si>
  <si>
    <t>A</t>
  </si>
  <si>
    <t>PRE-PACK</t>
  </si>
  <si>
    <t>Tem dán thùng ở đường kẻ số 3 của một mặt dài.</t>
  </si>
  <si>
    <t>Mỗi pre-pack đóng trong 1 túi và đóng trong 1 thùng</t>
  </si>
  <si>
    <t>NESS6210</t>
  </si>
  <si>
    <t>NESS6211</t>
  </si>
  <si>
    <t>NESS6212</t>
  </si>
  <si>
    <t>NESS6217</t>
  </si>
  <si>
    <t>NESS6239</t>
  </si>
  <si>
    <t>NESS6242</t>
  </si>
  <si>
    <t>NESS6243</t>
  </si>
  <si>
    <t>ENERGY</t>
  </si>
  <si>
    <t xml:space="preserve">DYNAMIC BERRY </t>
  </si>
  <si>
    <t xml:space="preserve">DEEP NIGHT </t>
  </si>
  <si>
    <t xml:space="preserve">HYPER COBALT </t>
  </si>
  <si>
    <t>KO14629</t>
  </si>
  <si>
    <t>KO14630</t>
  </si>
  <si>
    <t>N10</t>
  </si>
  <si>
    <t>KO14631</t>
  </si>
  <si>
    <t>KO14649</t>
  </si>
  <si>
    <t>N11</t>
  </si>
  <si>
    <t>KO14650</t>
  </si>
  <si>
    <t>KO14653</t>
  </si>
  <si>
    <t>(Túi đặt tại Việt Nam. Lưu ý nội dung cảnh báo và kiểu dáng)</t>
  </si>
  <si>
    <t>NESS6244</t>
  </si>
  <si>
    <t>MIDNIGHT NAVY</t>
  </si>
  <si>
    <t>S</t>
  </si>
  <si>
    <t>M</t>
  </si>
  <si>
    <t>L</t>
  </si>
  <si>
    <t>XL</t>
  </si>
  <si>
    <t>KO14654</t>
  </si>
  <si>
    <t>NESS6218</t>
  </si>
  <si>
    <t>NESS6228</t>
  </si>
  <si>
    <t>NESS6232</t>
  </si>
  <si>
    <t>HYPER COBALT</t>
  </si>
  <si>
    <t>DYNAMIC BERRY</t>
  </si>
  <si>
    <t>BRIGHT CRIMSON</t>
  </si>
  <si>
    <t>DEEP NIGHT</t>
  </si>
  <si>
    <t xml:space="preserve">Túi đặt tại Việt Nam - lưu ý hình thức, nội dung cảnh báo (lấy theo mẫu của P/O# KO/Nike SX gần đây ở NH) </t>
  </si>
  <si>
    <t>và súp để đảm bảo đóng đủ cho 10 pcs</t>
  </si>
  <si>
    <t>và súp để đảm bảo đóng đủ cho 8 pcs</t>
  </si>
  <si>
    <t>(đúng Charge #)</t>
  </si>
  <si>
    <r>
      <t xml:space="preserve">Mắc treo 6210 đen có kẹp cỡ. Lưu ý phải sử dụng đúng </t>
    </r>
    <r>
      <rPr>
        <b/>
        <i/>
        <u/>
        <sz val="12"/>
        <color rgb="FFFF0000"/>
        <rFont val="Arial"/>
        <family val="2"/>
      </rPr>
      <t xml:space="preserve">mắc treo và kẹp cỡ của Mainetti </t>
    </r>
    <r>
      <rPr>
        <b/>
        <sz val="12"/>
        <rFont val="Arial"/>
        <family val="2"/>
        <charset val="163"/>
      </rPr>
      <t xml:space="preserve">đã gửi cho đơn hàng Kohl's </t>
    </r>
  </si>
</sst>
</file>

<file path=xl/styles.xml><?xml version="1.0" encoding="utf-8"?>
<styleSheet xmlns="http://schemas.openxmlformats.org/spreadsheetml/2006/main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 [$€]* #,##0.00_ ;_ [$€]* \-#,##0.00_ ;_ [$€]* &quot;-&quot;??_ ;_ @_ "/>
    <numFmt numFmtId="166" formatCode="mm/dd/yy"/>
    <numFmt numFmtId="167" formatCode="0.00_)"/>
  </numFmts>
  <fonts count="52"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新細明體"/>
      <family val="1"/>
      <charset val="136"/>
    </font>
    <font>
      <sz val="12"/>
      <name val="Times New Roman"/>
      <family val="1"/>
    </font>
    <font>
      <b/>
      <sz val="12"/>
      <name val="細明體"/>
      <family val="3"/>
      <charset val="136"/>
    </font>
    <font>
      <sz val="8"/>
      <name val="Times New Roman"/>
      <family val="1"/>
    </font>
    <font>
      <sz val="12"/>
      <name val="Courier"/>
      <family val="3"/>
    </font>
    <font>
      <sz val="10"/>
      <name val="MS Serif"/>
      <family val="1"/>
    </font>
    <font>
      <sz val="10"/>
      <color indexed="16"/>
      <name val="MS Serif"/>
      <family val="1"/>
    </font>
    <font>
      <sz val="12"/>
      <name val="宋体"/>
    </font>
    <font>
      <sz val="8"/>
      <name val="Arial"/>
      <family val="2"/>
    </font>
    <font>
      <b/>
      <sz val="8"/>
      <name val="MS Sans Serif"/>
      <family val="2"/>
    </font>
    <font>
      <b/>
      <i/>
      <sz val="16"/>
      <name val="Helv"/>
      <family val="2"/>
    </font>
    <font>
      <sz val="8"/>
      <name val="Wingdings"/>
      <charset val="2"/>
    </font>
    <font>
      <sz val="8"/>
      <name val="Helv"/>
      <family val="2"/>
    </font>
    <font>
      <sz val="8"/>
      <name val="MS Sans Serif"/>
      <family val="2"/>
    </font>
    <font>
      <b/>
      <sz val="8"/>
      <color indexed="8"/>
      <name val="Helv"/>
      <family val="2"/>
    </font>
    <font>
      <u/>
      <sz val="12"/>
      <color indexed="36"/>
      <name val="宋体"/>
    </font>
    <font>
      <u/>
      <sz val="12"/>
      <color indexed="12"/>
      <name val="宋体"/>
    </font>
    <font>
      <b/>
      <u/>
      <sz val="12"/>
      <name val="Arial"/>
      <family val="2"/>
    </font>
    <font>
      <sz val="12"/>
      <color indexed="20"/>
      <name val="Arial"/>
      <family val="2"/>
    </font>
    <font>
      <sz val="12"/>
      <color indexed="17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"/>
      <family val="2"/>
      <charset val="163"/>
    </font>
    <font>
      <b/>
      <sz val="12"/>
      <name val="Arial"/>
      <family val="2"/>
      <charset val="163"/>
    </font>
    <font>
      <sz val="9"/>
      <name val="Arial"/>
      <family val="2"/>
      <charset val="163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  <charset val="163"/>
    </font>
    <font>
      <b/>
      <sz val="12"/>
      <color rgb="FFFF0000"/>
      <name val="Arial"/>
      <family val="2"/>
      <charset val="163"/>
    </font>
    <font>
      <sz val="12"/>
      <color rgb="FFFF0000"/>
      <name val="Arial"/>
      <family val="2"/>
    </font>
    <font>
      <b/>
      <u/>
      <sz val="12"/>
      <color rgb="FFFF0000"/>
      <name val="Arial"/>
      <family val="2"/>
    </font>
    <font>
      <b/>
      <sz val="12"/>
      <color rgb="FFFF0000"/>
      <name val="Arial"/>
      <family val="2"/>
    </font>
    <font>
      <b/>
      <i/>
      <u/>
      <sz val="12"/>
      <color rgb="FFFF000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/>
      <diagonal/>
    </border>
  </borders>
  <cellStyleXfs count="76">
    <xf numFmtId="0" fontId="0" fillId="0" borderId="0"/>
    <xf numFmtId="0" fontId="1" fillId="0" borderId="0"/>
    <xf numFmtId="0" fontId="24" fillId="2" borderId="0" applyNumberFormat="0" applyBorder="0" applyAlignment="0" applyProtection="0"/>
    <xf numFmtId="0" fontId="24" fillId="3" borderId="0" applyNumberFormat="0" applyBorder="0" applyAlignment="0" applyProtection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5" borderId="0" applyNumberFormat="0" applyBorder="0" applyAlignment="0" applyProtection="0"/>
    <xf numFmtId="0" fontId="24" fillId="8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9" borderId="0" applyNumberFormat="0" applyBorder="0" applyAlignment="0" applyProtection="0"/>
    <xf numFmtId="0" fontId="7" fillId="0" borderId="0">
      <alignment horizontal="center" wrapText="1"/>
      <protection locked="0"/>
    </xf>
    <xf numFmtId="0" fontId="26" fillId="3" borderId="0" applyNumberFormat="0" applyBorder="0" applyAlignment="0" applyProtection="0"/>
    <xf numFmtId="164" fontId="8" fillId="0" borderId="0" applyFill="0" applyBorder="0" applyAlignment="0"/>
    <xf numFmtId="0" fontId="27" fillId="20" borderId="1" applyNumberFormat="0" applyAlignment="0" applyProtection="0"/>
    <xf numFmtId="0" fontId="28" fillId="21" borderId="2" applyNumberFormat="0" applyAlignment="0" applyProtection="0"/>
    <xf numFmtId="0" fontId="9" fillId="0" borderId="0" applyNumberFormat="0" applyAlignment="0">
      <alignment horizontal="left"/>
    </xf>
    <xf numFmtId="0" fontId="10" fillId="0" borderId="0" applyNumberFormat="0" applyAlignment="0">
      <alignment horizontal="left"/>
    </xf>
    <xf numFmtId="165" fontId="1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4" borderId="0" applyNumberFormat="0" applyBorder="0" applyAlignment="0" applyProtection="0"/>
    <xf numFmtId="38" fontId="12" fillId="22" borderId="0" applyNumberFormat="0" applyBorder="0" applyAlignment="0" applyProtection="0"/>
    <xf numFmtId="0" fontId="3" fillId="0" borderId="3" applyNumberFormat="0" applyAlignment="0" applyProtection="0">
      <alignment horizontal="left" vertical="center"/>
    </xf>
    <xf numFmtId="0" fontId="3" fillId="0" borderId="4">
      <alignment horizontal="left" vertical="center"/>
    </xf>
    <xf numFmtId="0" fontId="31" fillId="0" borderId="5" applyNumberFormat="0" applyFill="0" applyAlignment="0" applyProtection="0"/>
    <xf numFmtId="0" fontId="32" fillId="0" borderId="6" applyNumberFormat="0" applyFill="0" applyAlignment="0" applyProtection="0"/>
    <xf numFmtId="0" fontId="33" fillId="0" borderId="7" applyNumberFormat="0" applyFill="0" applyAlignment="0" applyProtection="0"/>
    <xf numFmtId="0" fontId="33" fillId="0" borderId="0" applyNumberFormat="0" applyFill="0" applyBorder="0" applyAlignment="0" applyProtection="0"/>
    <xf numFmtId="0" fontId="13" fillId="0" borderId="8">
      <alignment horizontal="center"/>
    </xf>
    <xf numFmtId="0" fontId="13" fillId="0" borderId="0">
      <alignment horizontal="center"/>
    </xf>
    <xf numFmtId="0" fontId="34" fillId="7" borderId="1" applyNumberFormat="0" applyAlignment="0" applyProtection="0"/>
    <xf numFmtId="10" fontId="12" fillId="23" borderId="9" applyNumberFormat="0" applyBorder="0" applyAlignment="0" applyProtection="0"/>
    <xf numFmtId="0" fontId="35" fillId="0" borderId="10" applyNumberFormat="0" applyFill="0" applyAlignment="0" applyProtection="0"/>
    <xf numFmtId="0" fontId="36" fillId="24" borderId="0" applyNumberFormat="0" applyBorder="0" applyAlignment="0" applyProtection="0"/>
    <xf numFmtId="167" fontId="14" fillId="0" borderId="0"/>
    <xf numFmtId="0" fontId="4" fillId="0" borderId="0"/>
    <xf numFmtId="0" fontId="1" fillId="25" borderId="11" applyNumberFormat="0" applyFont="0" applyAlignment="0" applyProtection="0"/>
    <xf numFmtId="0" fontId="37" fillId="20" borderId="12" applyNumberFormat="0" applyAlignment="0" applyProtection="0"/>
    <xf numFmtId="14" fontId="7" fillId="0" borderId="0">
      <alignment horizontal="center" wrapText="1"/>
      <protection locked="0"/>
    </xf>
    <xf numFmtId="10" fontId="1" fillId="0" borderId="0" applyFont="0" applyFill="0" applyBorder="0" applyAlignment="0" applyProtection="0"/>
    <xf numFmtId="0" fontId="15" fillId="26" borderId="0" applyNumberFormat="0" applyFont="0" applyBorder="0" applyAlignment="0">
      <alignment horizontal="center"/>
    </xf>
    <xf numFmtId="166" fontId="16" fillId="0" borderId="0" applyNumberFormat="0" applyFill="0" applyBorder="0" applyAlignment="0" applyProtection="0">
      <alignment horizontal="left"/>
    </xf>
    <xf numFmtId="0" fontId="15" fillId="1" borderId="4" applyNumberFormat="0" applyFont="0" applyAlignment="0">
      <alignment horizontal="center"/>
    </xf>
    <xf numFmtId="0" fontId="17" fillId="0" borderId="0" applyNumberFormat="0" applyFill="0" applyBorder="0" applyAlignment="0">
      <alignment horizontal="center"/>
    </xf>
    <xf numFmtId="40" fontId="18" fillId="0" borderId="0" applyBorder="0">
      <alignment horizontal="right"/>
    </xf>
    <xf numFmtId="0" fontId="38" fillId="0" borderId="0" applyNumberFormat="0" applyFill="0" applyBorder="0" applyAlignment="0" applyProtection="0"/>
    <xf numFmtId="0" fontId="39" fillId="0" borderId="13" applyNumberFormat="0" applyFill="0" applyAlignment="0" applyProtection="0"/>
    <xf numFmtId="0" fontId="40" fillId="0" borderId="0" applyNumberFormat="0" applyFill="0" applyBorder="0" applyAlignment="0" applyProtection="0"/>
    <xf numFmtId="0" fontId="4" fillId="0" borderId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0" borderId="0"/>
    <xf numFmtId="0" fontId="5" fillId="0" borderId="0"/>
    <xf numFmtId="44" fontId="1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27" borderId="0" xfId="0" applyFont="1" applyFill="1" applyAlignment="1">
      <alignment vertical="center"/>
    </xf>
    <xf numFmtId="0" fontId="2" fillId="27" borderId="0" xfId="0" applyFont="1" applyFill="1" applyBorder="1" applyAlignment="1">
      <alignment horizontal="center" vertical="center"/>
    </xf>
    <xf numFmtId="0" fontId="2" fillId="27" borderId="0" xfId="0" applyFont="1" applyFill="1" applyBorder="1" applyAlignment="1">
      <alignment horizontal="right" vertical="center"/>
    </xf>
    <xf numFmtId="0" fontId="2" fillId="27" borderId="0" xfId="0" applyFont="1" applyFill="1" applyBorder="1" applyAlignment="1">
      <alignment horizontal="left" vertical="center"/>
    </xf>
    <xf numFmtId="0" fontId="3" fillId="27" borderId="3" xfId="0" applyFont="1" applyFill="1" applyBorder="1" applyAlignment="1">
      <alignment horizontal="center" vertical="center" wrapText="1"/>
    </xf>
    <xf numFmtId="0" fontId="2" fillId="27" borderId="14" xfId="0" applyFont="1" applyFill="1" applyBorder="1" applyAlignment="1">
      <alignment horizontal="center" vertical="center" wrapText="1"/>
    </xf>
    <xf numFmtId="0" fontId="2" fillId="27" borderId="14" xfId="0" quotePrefix="1" applyFont="1" applyFill="1" applyBorder="1" applyAlignment="1">
      <alignment horizontal="center" vertical="center" wrapText="1"/>
    </xf>
    <xf numFmtId="0" fontId="2" fillId="27" borderId="14" xfId="0" applyFont="1" applyFill="1" applyBorder="1" applyAlignment="1">
      <alignment horizontal="right" vertical="center"/>
    </xf>
    <xf numFmtId="38" fontId="2" fillId="27" borderId="14" xfId="0" applyNumberFormat="1" applyFont="1" applyFill="1" applyBorder="1" applyAlignment="1">
      <alignment horizontal="left" vertical="center"/>
    </xf>
    <xf numFmtId="0" fontId="2" fillId="27" borderId="14" xfId="0" applyFont="1" applyFill="1" applyBorder="1" applyAlignment="1">
      <alignment horizontal="right" vertical="center" wrapText="1"/>
    </xf>
    <xf numFmtId="0" fontId="2" fillId="27" borderId="0" xfId="0" applyFont="1" applyFill="1" applyBorder="1" applyAlignment="1">
      <alignment horizontal="center" vertical="center" wrapText="1"/>
    </xf>
    <xf numFmtId="38" fontId="2" fillId="27" borderId="0" xfId="0" applyNumberFormat="1" applyFont="1" applyFill="1" applyBorder="1" applyAlignment="1">
      <alignment horizontal="left" vertical="center"/>
    </xf>
    <xf numFmtId="0" fontId="2" fillId="27" borderId="0" xfId="0" applyFont="1" applyFill="1" applyBorder="1" applyAlignment="1">
      <alignment horizontal="right" vertical="center" wrapText="1"/>
    </xf>
    <xf numFmtId="0" fontId="2" fillId="27" borderId="14" xfId="0" applyFont="1" applyFill="1" applyBorder="1" applyAlignment="1">
      <alignment vertical="center"/>
    </xf>
    <xf numFmtId="0" fontId="2" fillId="27" borderId="14" xfId="0" applyFont="1" applyFill="1" applyBorder="1" applyAlignment="1">
      <alignment horizontal="center" vertical="center"/>
    </xf>
    <xf numFmtId="0" fontId="2" fillId="27" borderId="0" xfId="0" applyFont="1" applyFill="1" applyBorder="1" applyAlignment="1">
      <alignment vertical="center"/>
    </xf>
    <xf numFmtId="0" fontId="3" fillId="27" borderId="0" xfId="0" applyFont="1" applyFill="1" applyBorder="1" applyAlignment="1">
      <alignment horizontal="right" vertical="center"/>
    </xf>
    <xf numFmtId="0" fontId="2" fillId="27" borderId="0" xfId="0" applyFont="1" applyFill="1" applyAlignment="1">
      <alignment vertical="center"/>
    </xf>
    <xf numFmtId="0" fontId="2" fillId="27" borderId="0" xfId="0" applyFont="1" applyFill="1" applyAlignment="1">
      <alignment horizontal="center" vertical="center"/>
    </xf>
    <xf numFmtId="0" fontId="3" fillId="27" borderId="0" xfId="0" applyFont="1" applyFill="1" applyAlignment="1">
      <alignment horizontal="center" vertical="center"/>
    </xf>
    <xf numFmtId="0" fontId="41" fillId="27" borderId="0" xfId="0" applyFont="1" applyFill="1" applyBorder="1" applyAlignment="1">
      <alignment horizontal="center" vertical="center" wrapText="1"/>
    </xf>
    <xf numFmtId="0" fontId="44" fillId="28" borderId="0" xfId="0" applyFont="1" applyFill="1" applyAlignment="1">
      <alignment vertical="center"/>
    </xf>
    <xf numFmtId="49" fontId="45" fillId="28" borderId="0" xfId="0" applyNumberFormat="1" applyFont="1" applyFill="1" applyBorder="1" applyAlignment="1">
      <alignment horizontal="left" vertical="center"/>
    </xf>
    <xf numFmtId="0" fontId="44" fillId="28" borderId="0" xfId="0" applyFont="1" applyFill="1" applyBorder="1" applyAlignment="1">
      <alignment horizontal="left" vertical="center"/>
    </xf>
    <xf numFmtId="0" fontId="45" fillId="28" borderId="0" xfId="0" applyFont="1" applyFill="1" applyBorder="1" applyAlignment="1">
      <alignment horizontal="center" vertical="center"/>
    </xf>
    <xf numFmtId="0" fontId="45" fillId="28" borderId="0" xfId="0" applyFont="1" applyFill="1" applyAlignment="1">
      <alignment horizontal="center" vertical="center"/>
    </xf>
    <xf numFmtId="0" fontId="45" fillId="28" borderId="0" xfId="0" applyFont="1" applyFill="1" applyBorder="1" applyAlignment="1">
      <alignment horizontal="left" vertical="center"/>
    </xf>
    <xf numFmtId="0" fontId="44" fillId="28" borderId="0" xfId="0" applyFont="1" applyFill="1" applyBorder="1" applyAlignment="1">
      <alignment horizontal="right" vertical="center"/>
    </xf>
    <xf numFmtId="0" fontId="42" fillId="27" borderId="0" xfId="0" applyFont="1" applyFill="1" applyAlignment="1">
      <alignment vertical="center"/>
    </xf>
    <xf numFmtId="1" fontId="42" fillId="27" borderId="0" xfId="0" applyNumberFormat="1" applyFont="1" applyFill="1" applyBorder="1" applyAlignment="1">
      <alignment horizontal="left" vertical="center"/>
    </xf>
    <xf numFmtId="0" fontId="46" fillId="28" borderId="0" xfId="0" applyFont="1" applyFill="1" applyBorder="1" applyAlignment="1">
      <alignment horizontal="left" vertical="center"/>
    </xf>
    <xf numFmtId="49" fontId="43" fillId="0" borderId="0" xfId="0" applyNumberFormat="1" applyFont="1" applyAlignment="1">
      <alignment horizontal="center" vertical="center"/>
    </xf>
    <xf numFmtId="49" fontId="43" fillId="0" borderId="0" xfId="0" applyNumberFormat="1" applyFont="1" applyAlignment="1">
      <alignment vertical="center"/>
    </xf>
    <xf numFmtId="0" fontId="41" fillId="27" borderId="14" xfId="0" applyFont="1" applyFill="1" applyBorder="1" applyAlignment="1">
      <alignment horizontal="center" vertical="center" wrapText="1"/>
    </xf>
    <xf numFmtId="0" fontId="47" fillId="27" borderId="0" xfId="0" applyFont="1" applyFill="1" applyAlignment="1">
      <alignment vertical="center"/>
    </xf>
    <xf numFmtId="0" fontId="48" fillId="28" borderId="0" xfId="0" applyFont="1" applyFill="1" applyBorder="1" applyAlignment="1">
      <alignment horizontal="center" vertical="center"/>
    </xf>
    <xf numFmtId="0" fontId="48" fillId="27" borderId="0" xfId="0" applyFont="1" applyFill="1" applyBorder="1" applyAlignment="1">
      <alignment horizontal="center" vertical="center"/>
    </xf>
    <xf numFmtId="0" fontId="49" fillId="27" borderId="3" xfId="0" applyFont="1" applyFill="1" applyBorder="1" applyAlignment="1">
      <alignment horizontal="center" vertical="center" wrapText="1"/>
    </xf>
    <xf numFmtId="0" fontId="48" fillId="27" borderId="14" xfId="0" applyFont="1" applyFill="1" applyBorder="1" applyAlignment="1">
      <alignment horizontal="center" vertical="center" wrapText="1"/>
    </xf>
    <xf numFmtId="0" fontId="48" fillId="27" borderId="0" xfId="0" applyFont="1" applyFill="1" applyBorder="1" applyAlignment="1">
      <alignment horizontal="center" vertical="center" wrapText="1"/>
    </xf>
    <xf numFmtId="0" fontId="48" fillId="27" borderId="14" xfId="0" applyFont="1" applyFill="1" applyBorder="1" applyAlignment="1">
      <alignment horizontal="center" vertical="center"/>
    </xf>
    <xf numFmtId="0" fontId="48" fillId="27" borderId="0" xfId="0" applyFont="1" applyFill="1" applyAlignment="1">
      <alignment horizontal="center" vertical="center"/>
    </xf>
    <xf numFmtId="0" fontId="42" fillId="27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27" borderId="0" xfId="0" applyFont="1" applyFill="1" applyAlignment="1">
      <alignment horizontal="right" vertical="center"/>
    </xf>
    <xf numFmtId="0" fontId="21" fillId="27" borderId="3" xfId="0" applyFont="1" applyFill="1" applyBorder="1" applyAlignment="1">
      <alignment horizontal="center" vertical="center" wrapText="1"/>
    </xf>
    <xf numFmtId="2" fontId="2" fillId="0" borderId="0" xfId="0" applyNumberFormat="1" applyFont="1" applyAlignment="1">
      <alignment vertical="center"/>
    </xf>
    <xf numFmtId="2" fontId="3" fillId="27" borderId="0" xfId="0" applyNumberFormat="1" applyFont="1" applyFill="1" applyBorder="1" applyAlignment="1">
      <alignment horizontal="right" vertical="center"/>
    </xf>
    <xf numFmtId="0" fontId="21" fillId="27" borderId="3" xfId="0" applyFont="1" applyFill="1" applyBorder="1" applyAlignment="1">
      <alignment horizontal="center" vertical="center" wrapText="1"/>
    </xf>
    <xf numFmtId="0" fontId="50" fillId="27" borderId="0" xfId="0" applyFont="1" applyFill="1" applyAlignment="1">
      <alignment vertical="center"/>
    </xf>
    <xf numFmtId="0" fontId="21" fillId="27" borderId="3" xfId="0" applyFont="1" applyFill="1" applyBorder="1" applyAlignment="1">
      <alignment horizontal="center" vertical="center" wrapText="1"/>
    </xf>
    <xf numFmtId="0" fontId="21" fillId="27" borderId="3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27" borderId="0" xfId="0" quotePrefix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38" fontId="2" fillId="27" borderId="0" xfId="0" applyNumberFormat="1" applyFont="1" applyFill="1" applyBorder="1" applyAlignment="1">
      <alignment horizontal="center" vertical="center"/>
    </xf>
    <xf numFmtId="38" fontId="2" fillId="27" borderId="14" xfId="0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4" xfId="0" quotePrefix="1" applyFont="1" applyFill="1" applyBorder="1" applyAlignment="1">
      <alignment horizontal="center" vertical="center" wrapText="1"/>
    </xf>
    <xf numFmtId="0" fontId="48" fillId="0" borderId="1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right" vertical="center"/>
    </xf>
    <xf numFmtId="38" fontId="2" fillId="0" borderId="14" xfId="0" applyNumberFormat="1" applyFont="1" applyFill="1" applyBorder="1" applyAlignment="1">
      <alignment horizontal="left" vertical="center"/>
    </xf>
    <xf numFmtId="0" fontId="41" fillId="0" borderId="1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right" vertical="center"/>
    </xf>
    <xf numFmtId="0" fontId="2" fillId="0" borderId="0" xfId="0" quotePrefix="1" applyFont="1" applyFill="1" applyAlignment="1">
      <alignment horizontal="center" vertical="center"/>
    </xf>
    <xf numFmtId="0" fontId="48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right" vertical="center"/>
    </xf>
    <xf numFmtId="38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0" fontId="4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2" fillId="0" borderId="0" xfId="0" quotePrefix="1" applyFont="1" applyFill="1" applyAlignment="1">
      <alignment vertical="center"/>
    </xf>
    <xf numFmtId="0" fontId="21" fillId="27" borderId="3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27" borderId="0" xfId="0" applyNumberFormat="1" applyFont="1" applyFill="1" applyAlignment="1">
      <alignment horizontal="center" vertical="center"/>
    </xf>
    <xf numFmtId="0" fontId="3" fillId="27" borderId="0" xfId="0" applyNumberFormat="1" applyFont="1" applyFill="1" applyAlignment="1">
      <alignment vertical="center"/>
    </xf>
  </cellXfs>
  <cellStyles count="76">
    <cellStyle name="?}" xfId="1"/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args.style" xfId="26"/>
    <cellStyle name="Bad" xfId="27"/>
    <cellStyle name="Calc Currency (0)" xfId="28"/>
    <cellStyle name="Calculation" xfId="29"/>
    <cellStyle name="Check Cell" xfId="30"/>
    <cellStyle name="Copied" xfId="31"/>
    <cellStyle name="Entered" xfId="32"/>
    <cellStyle name="Euro" xfId="33"/>
    <cellStyle name="Explanatory Text" xfId="34"/>
    <cellStyle name="Good" xfId="35"/>
    <cellStyle name="Grey" xfId="36"/>
    <cellStyle name="Header1" xfId="37"/>
    <cellStyle name="Header2" xfId="38"/>
    <cellStyle name="Heading 1" xfId="39"/>
    <cellStyle name="Heading 2" xfId="40"/>
    <cellStyle name="Heading 3" xfId="41"/>
    <cellStyle name="Heading 4" xfId="42"/>
    <cellStyle name="HEADINGS" xfId="43"/>
    <cellStyle name="HEADINGSTOP" xfId="44"/>
    <cellStyle name="Input" xfId="45"/>
    <cellStyle name="Input [yellow]" xfId="46"/>
    <cellStyle name="Linked Cell" xfId="47"/>
    <cellStyle name="Neutral" xfId="48"/>
    <cellStyle name="Normal" xfId="0" builtinId="0"/>
    <cellStyle name="Normal - Style1" xfId="49"/>
    <cellStyle name="Normal 3" xfId="50"/>
    <cellStyle name="Note" xfId="51"/>
    <cellStyle name="Output" xfId="52"/>
    <cellStyle name="per.style" xfId="53"/>
    <cellStyle name="Percent [2]" xfId="54"/>
    <cellStyle name="regstoresfromspecstores" xfId="55"/>
    <cellStyle name="RevList" xfId="56"/>
    <cellStyle name="SHADEDSTORES" xfId="57"/>
    <cellStyle name="specstores" xfId="58"/>
    <cellStyle name="Subtotal" xfId="59"/>
    <cellStyle name="Title" xfId="60"/>
    <cellStyle name="Total" xfId="61"/>
    <cellStyle name="Warning Text" xfId="62"/>
    <cellStyle name="一般_20014JP 11-DEC-02" xfId="63"/>
    <cellStyle name="千位[0]_2.16" xfId="64"/>
    <cellStyle name="千位_2.16" xfId="65"/>
    <cellStyle name="千分位_TJ17 18 Shipping Documents 0416 - Draft" xfId="66"/>
    <cellStyle name="后继超级链接" xfId="67"/>
    <cellStyle name="壞_KOHL'S CARTON STICKER 11-06 ND" xfId="68"/>
    <cellStyle name="壞_KOHL'S CARTON STICKER 11-06 NH" xfId="69"/>
    <cellStyle name="好_KOHL'S CARTON STICKER 11-06 ND" xfId="70"/>
    <cellStyle name="好_KOHL'S CARTON STICKER 11-06 NH" xfId="71"/>
    <cellStyle name="常规_12-30" xfId="72"/>
    <cellStyle name="普通_12023" xfId="73"/>
    <cellStyle name="貨幣_TJ17 18 Shipping Documents 0416 - Draft" xfId="74"/>
    <cellStyle name="超级链接" xfId="7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cid:image006.jpg@01CC37D2.A9A870B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12700</xdr:rowOff>
    </xdr:from>
    <xdr:to>
      <xdr:col>3</xdr:col>
      <xdr:colOff>254000</xdr:colOff>
      <xdr:row>14</xdr:row>
      <xdr:rowOff>73660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0" y="1879600"/>
          <a:ext cx="3035300" cy="14452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FF0000"/>
              </a:solidFill>
              <a:latin typeface="Arial"/>
              <a:cs typeface="Arial"/>
            </a:rPr>
            <a:t>NESS6215 001 KO </a:t>
          </a: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400" b="1" i="0" u="none" strike="noStrike" baseline="0">
              <a:solidFill>
                <a:srgbClr val="FF0000"/>
              </a:solidFill>
              <a:latin typeface="Arial"/>
              <a:cs typeface="Arial"/>
            </a:rPr>
            <a:t>PP A</a:t>
          </a: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   QTY   </a:t>
          </a:r>
          <a:r>
            <a:rPr lang="en-US" sz="1400" b="1" i="0" u="none" strike="noStrike" baseline="0">
              <a:solidFill>
                <a:srgbClr val="FF0000"/>
              </a:solidFill>
              <a:latin typeface="Arial"/>
              <a:cs typeface="Arial"/>
            </a:rPr>
            <a:t>10</a:t>
          </a:r>
          <a:endParaRPr lang="en-US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(BARCODE)</a:t>
          </a:r>
        </a:p>
        <a:p>
          <a:pPr algn="ctr" rtl="0"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FF0000"/>
              </a:solidFill>
              <a:latin typeface="Arial"/>
              <a:cs typeface="Arial"/>
            </a:rPr>
            <a:t>KO146280001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0</xdr:rowOff>
    </xdr:from>
    <xdr:to>
      <xdr:col>3</xdr:col>
      <xdr:colOff>254000</xdr:colOff>
      <xdr:row>24</xdr:row>
      <xdr:rowOff>60960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0" y="2057400"/>
          <a:ext cx="3035300" cy="14325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FF0000"/>
              </a:solidFill>
              <a:latin typeface="Arial"/>
              <a:cs typeface="Arial"/>
            </a:rPr>
            <a:t>NESS6210 001 KO </a:t>
          </a: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400" b="1" i="0" u="none" strike="noStrike" baseline="0">
              <a:solidFill>
                <a:srgbClr val="FF0000"/>
              </a:solidFill>
              <a:latin typeface="Arial"/>
              <a:cs typeface="Arial"/>
            </a:rPr>
            <a:t>PP A</a:t>
          </a: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   QTY   </a:t>
          </a:r>
          <a:r>
            <a:rPr lang="en-US" sz="1400" b="1" i="0" u="none" strike="noStrike" baseline="0">
              <a:solidFill>
                <a:srgbClr val="FF0000"/>
              </a:solidFill>
              <a:latin typeface="Arial"/>
              <a:cs typeface="Arial"/>
            </a:rPr>
            <a:t>8</a:t>
          </a:r>
          <a:endParaRPr lang="en-US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(BARCODE)</a:t>
          </a:r>
        </a:p>
        <a:p>
          <a:pPr algn="ctr" rtl="0"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FF0000"/>
              </a:solidFill>
              <a:latin typeface="Arial"/>
              <a:cs typeface="Arial"/>
            </a:rPr>
            <a:t>KO146290001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0</xdr:rowOff>
    </xdr:from>
    <xdr:to>
      <xdr:col>3</xdr:col>
      <xdr:colOff>254000</xdr:colOff>
      <xdr:row>24</xdr:row>
      <xdr:rowOff>60960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0" y="3771900"/>
          <a:ext cx="3216275" cy="14325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FF0000"/>
              </a:solidFill>
              <a:latin typeface="Arial"/>
              <a:cs typeface="Arial"/>
            </a:rPr>
            <a:t>NESS6210 001 KO </a:t>
          </a: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400" b="1" i="0" u="none" strike="noStrike" baseline="0">
              <a:solidFill>
                <a:srgbClr val="FF0000"/>
              </a:solidFill>
              <a:latin typeface="Arial"/>
              <a:cs typeface="Arial"/>
            </a:rPr>
            <a:t>PP A</a:t>
          </a: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   QTY   </a:t>
          </a:r>
          <a:r>
            <a:rPr lang="en-US" sz="1400" b="1" i="0" u="none" strike="noStrike" baseline="0">
              <a:solidFill>
                <a:srgbClr val="FF0000"/>
              </a:solidFill>
              <a:latin typeface="Arial"/>
              <a:cs typeface="Arial"/>
            </a:rPr>
            <a:t>8</a:t>
          </a:r>
          <a:endParaRPr lang="en-US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(BARCODE)</a:t>
          </a:r>
        </a:p>
        <a:p>
          <a:pPr algn="ctr" rtl="0"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FF0000"/>
              </a:solidFill>
              <a:latin typeface="Arial"/>
              <a:cs typeface="Arial"/>
            </a:rPr>
            <a:t>KO146300001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3</xdr:col>
      <xdr:colOff>254000</xdr:colOff>
      <xdr:row>15</xdr:row>
      <xdr:rowOff>60960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0" y="2057400"/>
          <a:ext cx="3035300" cy="14325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FF0000"/>
              </a:solidFill>
              <a:latin typeface="Arial"/>
              <a:cs typeface="Arial"/>
            </a:rPr>
            <a:t>NESS6215 001 KO </a:t>
          </a: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400" b="1" i="0" u="none" strike="noStrike" baseline="0">
              <a:solidFill>
                <a:srgbClr val="FF0000"/>
              </a:solidFill>
              <a:latin typeface="Arial"/>
              <a:cs typeface="Arial"/>
            </a:rPr>
            <a:t>PP A</a:t>
          </a: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   QTY   </a:t>
          </a:r>
          <a:r>
            <a:rPr lang="en-US" sz="1400" b="1" i="0" u="none" strike="noStrike" baseline="0">
              <a:solidFill>
                <a:srgbClr val="FF0000"/>
              </a:solidFill>
              <a:latin typeface="Arial"/>
              <a:cs typeface="Arial"/>
            </a:rPr>
            <a:t>10</a:t>
          </a:r>
          <a:endParaRPr lang="en-US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(BARCODE)</a:t>
          </a:r>
        </a:p>
        <a:p>
          <a:pPr algn="ctr" rtl="0"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FF0000"/>
              </a:solidFill>
              <a:latin typeface="Arial"/>
              <a:cs typeface="Arial"/>
            </a:rPr>
            <a:t>KO146310001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3</xdr:col>
      <xdr:colOff>254000</xdr:colOff>
      <xdr:row>15</xdr:row>
      <xdr:rowOff>60960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0" y="2057400"/>
          <a:ext cx="3035300" cy="14325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FF0000"/>
              </a:solidFill>
              <a:latin typeface="Arial"/>
              <a:cs typeface="Arial"/>
            </a:rPr>
            <a:t>NESS6215 001 KO </a:t>
          </a: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400" b="1" i="0" u="none" strike="noStrike" baseline="0">
              <a:solidFill>
                <a:srgbClr val="FF0000"/>
              </a:solidFill>
              <a:latin typeface="Arial"/>
              <a:cs typeface="Arial"/>
            </a:rPr>
            <a:t>PP A</a:t>
          </a: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   QTY   </a:t>
          </a:r>
          <a:r>
            <a:rPr lang="en-US" sz="1400" b="1" i="0" u="none" strike="noStrike" baseline="0">
              <a:solidFill>
                <a:srgbClr val="FF0000"/>
              </a:solidFill>
              <a:latin typeface="Arial"/>
              <a:cs typeface="Arial"/>
            </a:rPr>
            <a:t>10</a:t>
          </a:r>
          <a:endParaRPr lang="en-US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(BARCODE)</a:t>
          </a:r>
        </a:p>
        <a:p>
          <a:pPr algn="ctr" rtl="0"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FF0000"/>
              </a:solidFill>
              <a:latin typeface="Arial"/>
              <a:cs typeface="Arial"/>
            </a:rPr>
            <a:t>KO146490001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0</xdr:rowOff>
    </xdr:from>
    <xdr:to>
      <xdr:col>3</xdr:col>
      <xdr:colOff>254000</xdr:colOff>
      <xdr:row>24</xdr:row>
      <xdr:rowOff>60960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0" y="3771900"/>
          <a:ext cx="3216275" cy="14325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FF0000"/>
              </a:solidFill>
              <a:latin typeface="Arial"/>
              <a:cs typeface="Arial"/>
            </a:rPr>
            <a:t>NESS6210 001 KO </a:t>
          </a: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400" b="1" i="0" u="none" strike="noStrike" baseline="0">
              <a:solidFill>
                <a:srgbClr val="FF0000"/>
              </a:solidFill>
              <a:latin typeface="Arial"/>
              <a:cs typeface="Arial"/>
            </a:rPr>
            <a:t>PP A</a:t>
          </a: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   QTY   </a:t>
          </a:r>
          <a:r>
            <a:rPr lang="en-US" sz="1400" b="1" i="0" u="none" strike="noStrike" baseline="0">
              <a:solidFill>
                <a:srgbClr val="FF0000"/>
              </a:solidFill>
              <a:latin typeface="Arial"/>
              <a:cs typeface="Arial"/>
            </a:rPr>
            <a:t>8</a:t>
          </a:r>
          <a:endParaRPr lang="en-US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(BARCODE)</a:t>
          </a:r>
        </a:p>
        <a:p>
          <a:pPr algn="ctr" rtl="0"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FF0000"/>
              </a:solidFill>
              <a:latin typeface="Arial"/>
              <a:cs typeface="Arial"/>
            </a:rPr>
            <a:t>KO146500001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0</xdr:rowOff>
    </xdr:from>
    <xdr:to>
      <xdr:col>3</xdr:col>
      <xdr:colOff>254000</xdr:colOff>
      <xdr:row>26</xdr:row>
      <xdr:rowOff>60960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0" y="8724900"/>
          <a:ext cx="3035300" cy="14325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FF0000"/>
              </a:solidFill>
              <a:latin typeface="Arial"/>
              <a:cs typeface="Arial"/>
            </a:rPr>
            <a:t>NESS6215 001 KO </a:t>
          </a: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400" b="1" i="0" u="none" strike="noStrike" baseline="0">
              <a:solidFill>
                <a:srgbClr val="FF0000"/>
              </a:solidFill>
              <a:latin typeface="Arial"/>
              <a:cs typeface="Arial"/>
            </a:rPr>
            <a:t>S</a:t>
          </a: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 SP   QTY   </a:t>
          </a:r>
          <a:r>
            <a:rPr lang="en-US" sz="1400" b="1" i="0" u="none" strike="noStrike" baseline="0">
              <a:solidFill>
                <a:srgbClr val="FF0000"/>
              </a:solidFill>
              <a:latin typeface="Arial"/>
              <a:cs typeface="Arial"/>
            </a:rPr>
            <a:t>10</a:t>
          </a:r>
          <a:endParaRPr lang="en-US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(BARCODE)</a:t>
          </a:r>
        </a:p>
        <a:p>
          <a:pPr algn="ctr" rtl="0"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FF0000"/>
              </a:solidFill>
              <a:latin typeface="Arial"/>
              <a:cs typeface="Arial"/>
            </a:rPr>
            <a:t>KO146530001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99</xdr:row>
      <xdr:rowOff>0</xdr:rowOff>
    </xdr:from>
    <xdr:to>
      <xdr:col>3</xdr:col>
      <xdr:colOff>254000</xdr:colOff>
      <xdr:row>106</xdr:row>
      <xdr:rowOff>60960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0" y="4152900"/>
          <a:ext cx="3340100" cy="14325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FF0000"/>
              </a:solidFill>
              <a:latin typeface="Arial"/>
              <a:cs typeface="Arial"/>
            </a:rPr>
            <a:t>NESS6210 001 KO </a:t>
          </a: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400" b="1" i="0" u="none" strike="noStrike" baseline="0">
              <a:solidFill>
                <a:srgbClr val="FF0000"/>
              </a:solidFill>
              <a:latin typeface="Arial"/>
              <a:cs typeface="Arial"/>
            </a:rPr>
            <a:t>S</a:t>
          </a: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 SP   QTY   </a:t>
          </a:r>
          <a:r>
            <a:rPr lang="en-US" sz="1400" b="1" i="0" u="none" strike="noStrike" baseline="0">
              <a:solidFill>
                <a:srgbClr val="FF0000"/>
              </a:solidFill>
              <a:latin typeface="Arial"/>
              <a:cs typeface="Arial"/>
            </a:rPr>
            <a:t>8</a:t>
          </a:r>
          <a:endParaRPr lang="en-US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(BARCODE)</a:t>
          </a:r>
        </a:p>
        <a:p>
          <a:pPr algn="ctr" rtl="0"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FF0000"/>
              </a:solidFill>
              <a:latin typeface="Arial"/>
              <a:cs typeface="Arial"/>
            </a:rPr>
            <a:t>KO146540001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104775</xdr:rowOff>
    </xdr:from>
    <xdr:to>
      <xdr:col>3</xdr:col>
      <xdr:colOff>733425</xdr:colOff>
      <xdr:row>20</xdr:row>
      <xdr:rowOff>133350</xdr:rowOff>
    </xdr:to>
    <xdr:pic>
      <xdr:nvPicPr>
        <xdr:cNvPr id="2" name="Picture 1" descr="cid:image006.jpg@01CC37D2.A9A870B0"/>
        <xdr:cNvPicPr/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104775" y="104775"/>
          <a:ext cx="1857375" cy="3076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Local%20Settings/Temporary%20Internet%20Files/Content.IE5/A529CH2P/26800277%20Shipping%20Document%20USA-20070620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38182;&#23792;\MY%20DOCUMENTS\My%20Documents\MACAU\LI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y\&#20998;&#20139;&#27284;&#26696;\&#20998;&#20139;&#27284;&#26696;\&#22577;&#38364;&#25991;&#20214;\2008%20SEASON\LiFung\LiFung%20Shipping%20Document\26800277\26800277%20Shipping%20Document%20USA-2007062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L (2)"/>
      <sheetName val="Database"/>
      <sheetName val="Database 2"/>
      <sheetName val="INV"/>
      <sheetName val="INV (LC)"/>
      <sheetName val="packing list"/>
      <sheetName val="packing list (LC)"/>
      <sheetName val="MCD"/>
      <sheetName val="EXPORTER"/>
      <sheetName val="WADS2"/>
      <sheetName val="WADS2 (2)"/>
      <sheetName val="CERTIFICATE"/>
      <sheetName val="BENEFICIARY'S CERTIFICATION"/>
      <sheetName val="BENEFICIARY'S CERTIFICATION (2)"/>
      <sheetName val="CERT"/>
      <sheetName val="STATE 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华"/>
    </sheetNames>
    <sheetDataSet>
      <sheetData sheetId="0" refreshError="1">
        <row r="127">
          <cell r="A127" t="e">
            <v>#REF!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PL (2)"/>
      <sheetName val="Database"/>
      <sheetName val="Database 2"/>
      <sheetName val="INV"/>
      <sheetName val="INV (LC)"/>
      <sheetName val="packing list"/>
      <sheetName val="packing list (LC)"/>
      <sheetName val="MCD"/>
      <sheetName val="EXPORTER"/>
      <sheetName val="WADS2"/>
      <sheetName val="WADS2 (2)"/>
      <sheetName val="CERTIFICATE"/>
      <sheetName val="BENEFICIARY'S CERTIFICATION"/>
      <sheetName val="BENEFICIARY'S CERTIFICATION (2)"/>
      <sheetName val="BENEFICIARY'S CERTIFICATION (3)"/>
      <sheetName val="CERT"/>
      <sheetName val="STATE 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view="pageBreakPreview" zoomScale="75" zoomScaleNormal="80" zoomScaleSheetLayoutView="75" workbookViewId="0">
      <selection activeCell="I16" sqref="I16:K16"/>
    </sheetView>
  </sheetViews>
  <sheetFormatPr defaultColWidth="9.140625" defaultRowHeight="15"/>
  <cols>
    <col min="1" max="1" width="14.140625" style="20" customWidth="1"/>
    <col min="2" max="2" width="17.42578125" style="20" bestFit="1" customWidth="1"/>
    <col min="3" max="3" width="10.140625" style="20" customWidth="1"/>
    <col min="4" max="4" width="10.28515625" style="44" customWidth="1"/>
    <col min="5" max="5" width="8.42578125" style="21" customWidth="1"/>
    <col min="6" max="6" width="8" style="20" customWidth="1"/>
    <col min="7" max="7" width="9.28515625" style="20" customWidth="1"/>
    <col min="8" max="11" width="5.28515625" style="21" customWidth="1"/>
    <col min="12" max="12" width="5.5703125" style="21" customWidth="1"/>
    <col min="13" max="13" width="5.7109375" style="21" customWidth="1"/>
    <col min="14" max="14" width="9.140625" style="20"/>
    <col min="15" max="15" width="10.7109375" style="20" bestFit="1" customWidth="1"/>
    <col min="16" max="16" width="4" style="2" bestFit="1" customWidth="1"/>
    <col min="17" max="17" width="4" style="1" bestFit="1" customWidth="1"/>
    <col min="18" max="18" width="2.5703125" style="1" bestFit="1" customWidth="1"/>
    <col min="19" max="19" width="14.7109375" style="1" bestFit="1" customWidth="1"/>
    <col min="20" max="20" width="11.5703125" style="1" bestFit="1" customWidth="1"/>
    <col min="21" max="21" width="4.7109375" style="1" bestFit="1" customWidth="1"/>
    <col min="22" max="22" width="5.28515625" style="1" bestFit="1" customWidth="1"/>
    <col min="23" max="25" width="5.85546875" style="1" bestFit="1" customWidth="1"/>
    <col min="26" max="26" width="4.7109375" style="1" bestFit="1" customWidth="1"/>
    <col min="27" max="27" width="5.140625" style="1" bestFit="1" customWidth="1"/>
    <col min="28" max="28" width="5.140625" style="1" customWidth="1"/>
    <col min="29" max="29" width="9.140625" style="1"/>
    <col min="30" max="30" width="9.140625" style="46"/>
    <col min="31" max="16384" width="9.140625" style="1"/>
  </cols>
  <sheetData>
    <row r="1" spans="1:30" ht="19.5" customHeight="1">
      <c r="A1" s="24" t="s">
        <v>37</v>
      </c>
      <c r="B1" s="25"/>
      <c r="C1" s="26" t="s">
        <v>13</v>
      </c>
      <c r="D1" s="38"/>
      <c r="E1" s="28"/>
      <c r="F1" s="29"/>
      <c r="G1" s="30" t="s">
        <v>36</v>
      </c>
      <c r="H1" s="29"/>
      <c r="I1" s="27"/>
      <c r="J1" s="33" t="s">
        <v>18</v>
      </c>
      <c r="K1" s="27"/>
      <c r="L1" s="27"/>
      <c r="M1" s="27"/>
      <c r="N1" s="27"/>
      <c r="O1" s="27"/>
    </row>
    <row r="2" spans="1:30" ht="17.25" thickBot="1">
      <c r="A2" s="3" t="s">
        <v>15</v>
      </c>
      <c r="B2" s="32">
        <f>N7</f>
        <v>138</v>
      </c>
      <c r="C2" s="4"/>
      <c r="D2" s="39"/>
      <c r="E2" s="5"/>
      <c r="F2" s="6"/>
      <c r="G2" s="4"/>
      <c r="H2" s="4"/>
      <c r="I2" s="4"/>
      <c r="J2" s="4"/>
      <c r="K2" s="4"/>
      <c r="L2" s="4"/>
      <c r="M2" s="4"/>
      <c r="N2" s="4"/>
      <c r="O2" s="4"/>
    </row>
    <row r="3" spans="1:30" ht="48" thickBot="1">
      <c r="A3" s="48" t="s">
        <v>0</v>
      </c>
      <c r="B3" s="48" t="s">
        <v>1</v>
      </c>
      <c r="C3" s="48" t="s">
        <v>3</v>
      </c>
      <c r="D3" s="40" t="s">
        <v>4</v>
      </c>
      <c r="E3" s="76" t="s">
        <v>5</v>
      </c>
      <c r="F3" s="76"/>
      <c r="G3" s="48" t="s">
        <v>6</v>
      </c>
      <c r="H3" s="7" t="s">
        <v>27</v>
      </c>
      <c r="I3" s="7" t="s">
        <v>29</v>
      </c>
      <c r="J3" s="7" t="s">
        <v>19</v>
      </c>
      <c r="K3" s="7" t="s">
        <v>20</v>
      </c>
      <c r="L3" s="7" t="s">
        <v>21</v>
      </c>
      <c r="M3" s="7" t="s">
        <v>22</v>
      </c>
      <c r="N3" s="48" t="s">
        <v>7</v>
      </c>
      <c r="O3" s="48" t="s">
        <v>8</v>
      </c>
      <c r="P3" s="77" t="s">
        <v>11</v>
      </c>
      <c r="Q3" s="77"/>
      <c r="R3" s="77"/>
    </row>
    <row r="4" spans="1:30" s="20" customFormat="1">
      <c r="A4" s="8" t="s">
        <v>38</v>
      </c>
      <c r="B4" s="8" t="s">
        <v>35</v>
      </c>
      <c r="C4" s="9" t="s">
        <v>34</v>
      </c>
      <c r="D4" s="41" t="s">
        <v>39</v>
      </c>
      <c r="E4" s="10" t="s">
        <v>2</v>
      </c>
      <c r="F4" s="11">
        <f>1+N4-1</f>
        <v>138</v>
      </c>
      <c r="G4" s="8">
        <f>SUM(H4:M4)</f>
        <v>10</v>
      </c>
      <c r="H4" s="8"/>
      <c r="I4" s="8">
        <v>2</v>
      </c>
      <c r="J4" s="8">
        <v>3</v>
      </c>
      <c r="K4" s="8">
        <v>3</v>
      </c>
      <c r="L4" s="8">
        <v>2</v>
      </c>
      <c r="M4" s="36"/>
      <c r="N4" s="12">
        <f>O4/G4</f>
        <v>138</v>
      </c>
      <c r="O4" s="20">
        <v>1380</v>
      </c>
      <c r="S4" s="20">
        <f t="shared" ref="S4" si="0">P4*Q4*R4*1.05*N4*0.0254*0.0254*0.0254</f>
        <v>0</v>
      </c>
      <c r="AD4" s="47"/>
    </row>
    <row r="5" spans="1:30" ht="15.75" thickBot="1">
      <c r="A5" s="13"/>
      <c r="B5" s="13"/>
      <c r="C5" s="13"/>
      <c r="D5" s="42"/>
      <c r="E5" s="5"/>
      <c r="F5" s="14"/>
      <c r="G5" s="13"/>
      <c r="H5" s="13"/>
      <c r="I5" s="13"/>
      <c r="J5" s="13"/>
      <c r="K5" s="13"/>
      <c r="L5" s="13"/>
      <c r="M5" s="23"/>
      <c r="N5" s="15"/>
      <c r="O5" s="15"/>
      <c r="R5" s="20"/>
      <c r="S5" s="20"/>
    </row>
    <row r="6" spans="1:30">
      <c r="A6" s="16"/>
      <c r="B6" s="16"/>
      <c r="C6" s="16"/>
      <c r="D6" s="43"/>
      <c r="E6" s="17"/>
      <c r="F6" s="16"/>
      <c r="G6" s="16"/>
      <c r="H6" s="17"/>
      <c r="I6" s="17"/>
      <c r="J6" s="17"/>
      <c r="K6" s="17"/>
      <c r="L6" s="17"/>
      <c r="M6" s="17"/>
      <c r="N6" s="10"/>
      <c r="O6" s="10"/>
    </row>
    <row r="7" spans="1:30" ht="15.75">
      <c r="A7" s="18"/>
      <c r="B7" s="18"/>
      <c r="C7" s="18"/>
      <c r="D7" s="39"/>
      <c r="E7" s="4"/>
      <c r="F7" s="18"/>
      <c r="G7" s="18"/>
      <c r="H7" s="4"/>
      <c r="I7" s="4"/>
      <c r="J7" s="4"/>
      <c r="K7" s="4"/>
      <c r="L7" s="4"/>
      <c r="M7" s="4"/>
      <c r="N7" s="19">
        <f>SUBTOTAL(9,N4:N6)</f>
        <v>138</v>
      </c>
      <c r="O7" s="19">
        <f>SUBTOTAL(9,O4:O6)</f>
        <v>1380</v>
      </c>
      <c r="S7" s="19">
        <f>SUBTOTAL(9,S4:S6)</f>
        <v>0</v>
      </c>
    </row>
    <row r="8" spans="1:30" ht="15.75">
      <c r="A8" s="18"/>
      <c r="B8" s="18"/>
      <c r="C8" s="18"/>
      <c r="D8" s="39"/>
      <c r="E8" s="4"/>
      <c r="F8" s="18"/>
      <c r="G8" s="18"/>
      <c r="H8" s="4"/>
      <c r="I8" s="4"/>
      <c r="J8" s="4"/>
      <c r="K8" s="4"/>
      <c r="L8" s="4"/>
      <c r="M8" s="4"/>
      <c r="N8" s="19"/>
      <c r="O8" s="19"/>
      <c r="S8" s="50">
        <f>N7*4</f>
        <v>552</v>
      </c>
    </row>
    <row r="9" spans="1:30" ht="15.75">
      <c r="A9" s="18"/>
      <c r="B9" s="18"/>
      <c r="C9" s="18"/>
      <c r="D9" s="39"/>
      <c r="E9" s="4"/>
      <c r="F9" s="18"/>
      <c r="G9" s="18"/>
      <c r="H9" s="4"/>
      <c r="I9" s="4"/>
      <c r="J9" s="4"/>
      <c r="K9" s="4"/>
      <c r="L9" s="4"/>
      <c r="M9" s="4"/>
      <c r="N9" s="19"/>
      <c r="O9" s="19"/>
      <c r="S9" s="19"/>
    </row>
    <row r="10" spans="1:30" ht="15.75">
      <c r="A10" s="18"/>
      <c r="B10" s="18"/>
      <c r="C10" s="18"/>
      <c r="D10" s="39"/>
      <c r="E10" s="4"/>
      <c r="F10" s="18"/>
      <c r="G10" s="18"/>
      <c r="H10" s="4"/>
      <c r="I10" s="4"/>
      <c r="J10" s="4"/>
      <c r="K10" s="4"/>
      <c r="L10" s="4"/>
      <c r="M10" s="4"/>
      <c r="N10" s="19"/>
      <c r="O10" s="19"/>
      <c r="S10" s="19"/>
    </row>
    <row r="11" spans="1:30">
      <c r="S11" s="49"/>
    </row>
    <row r="12" spans="1:30">
      <c r="P12" s="20"/>
      <c r="Q12" s="20"/>
      <c r="R12" s="20"/>
      <c r="S12" s="20"/>
    </row>
    <row r="14" spans="1:30" ht="15.75">
      <c r="C14" s="3"/>
      <c r="G14" s="3" t="s">
        <v>12</v>
      </c>
    </row>
    <row r="15" spans="1:30" ht="15.75">
      <c r="A15" s="22"/>
      <c r="B15" s="3"/>
      <c r="G15" s="3" t="s">
        <v>40</v>
      </c>
      <c r="J15" s="45">
        <v>10</v>
      </c>
      <c r="K15" s="31" t="s">
        <v>14</v>
      </c>
      <c r="L15" s="31"/>
      <c r="M15" s="45"/>
    </row>
    <row r="16" spans="1:30" s="21" customFormat="1" ht="15.75">
      <c r="A16" s="20"/>
      <c r="B16" s="20"/>
      <c r="C16" s="20"/>
      <c r="D16" s="44"/>
      <c r="F16" s="20"/>
      <c r="G16" s="3" t="s">
        <v>9</v>
      </c>
      <c r="H16" s="22"/>
      <c r="I16" s="78">
        <f>O7/J15</f>
        <v>138</v>
      </c>
      <c r="J16" s="78"/>
      <c r="K16" s="78"/>
      <c r="L16" s="22" t="s">
        <v>10</v>
      </c>
      <c r="N16" s="20"/>
      <c r="O16" s="20"/>
      <c r="P16" s="2"/>
      <c r="Q16" s="1"/>
      <c r="R16" s="1"/>
      <c r="S16" s="1"/>
      <c r="AD16" s="47"/>
    </row>
    <row r="17" spans="1:30" s="21" customFormat="1" ht="15.75">
      <c r="A17" s="31" t="s">
        <v>81</v>
      </c>
      <c r="B17" s="20"/>
      <c r="C17" s="20"/>
      <c r="D17" s="44"/>
      <c r="F17" s="20"/>
      <c r="G17" s="20"/>
      <c r="N17" s="20"/>
      <c r="O17" s="20"/>
      <c r="P17" s="2"/>
      <c r="Q17" s="1"/>
      <c r="R17" s="1"/>
      <c r="S17" s="1"/>
      <c r="AD17" s="47"/>
    </row>
    <row r="18" spans="1:30" s="21" customFormat="1" ht="15.75">
      <c r="A18" s="31" t="s">
        <v>80</v>
      </c>
      <c r="B18" s="20"/>
      <c r="C18" s="20"/>
      <c r="D18" s="44"/>
      <c r="F18" s="20"/>
      <c r="G18" s="20"/>
      <c r="N18" s="20"/>
      <c r="O18" s="20"/>
      <c r="P18" s="2"/>
      <c r="Q18" s="1"/>
      <c r="R18" s="1"/>
      <c r="S18" s="1"/>
      <c r="AD18" s="47"/>
    </row>
    <row r="19" spans="1:30" s="21" customFormat="1" ht="15.75">
      <c r="A19" s="31" t="s">
        <v>42</v>
      </c>
      <c r="B19" s="20"/>
      <c r="C19" s="20"/>
      <c r="D19" s="44"/>
      <c r="F19" s="20"/>
      <c r="G19" s="20"/>
      <c r="N19" s="20"/>
      <c r="O19" s="20"/>
      <c r="P19" s="2"/>
      <c r="Q19" s="1"/>
      <c r="R19" s="1"/>
      <c r="S19" s="1"/>
      <c r="AD19" s="47"/>
    </row>
    <row r="20" spans="1:30" s="21" customFormat="1" ht="15.75">
      <c r="A20" s="31" t="s">
        <v>16</v>
      </c>
      <c r="P20" s="2"/>
      <c r="Q20" s="1"/>
      <c r="R20" s="1"/>
      <c r="S20" s="1"/>
      <c r="AD20" s="47"/>
    </row>
    <row r="21" spans="1:30" s="21" customFormat="1" ht="15.75">
      <c r="A21" s="31" t="s">
        <v>31</v>
      </c>
      <c r="P21" s="2"/>
      <c r="Q21" s="1"/>
      <c r="R21" s="1"/>
      <c r="S21" s="1"/>
      <c r="AD21" s="47"/>
    </row>
    <row r="22" spans="1:30" s="20" customFormat="1" ht="15.75">
      <c r="A22" s="31" t="s">
        <v>32</v>
      </c>
      <c r="D22" s="44"/>
      <c r="E22" s="21"/>
      <c r="H22" s="21"/>
      <c r="I22" s="21"/>
      <c r="J22" s="21"/>
      <c r="K22" s="21"/>
      <c r="L22" s="21"/>
      <c r="M22" s="21"/>
      <c r="P22" s="2"/>
      <c r="Q22" s="1"/>
      <c r="R22" s="1"/>
      <c r="S22" s="1"/>
      <c r="AD22" s="47"/>
    </row>
    <row r="23" spans="1:30" s="20" customFormat="1" ht="15.75">
      <c r="A23" s="31" t="s">
        <v>30</v>
      </c>
      <c r="D23" s="44"/>
      <c r="E23" s="21"/>
      <c r="H23" s="21"/>
      <c r="I23" s="21"/>
      <c r="J23" s="21"/>
      <c r="K23" s="21"/>
      <c r="L23" s="21"/>
      <c r="M23" s="21"/>
      <c r="P23" s="2"/>
      <c r="Q23" s="1"/>
      <c r="R23" s="1"/>
      <c r="S23" s="1"/>
      <c r="AD23" s="47"/>
    </row>
    <row r="24" spans="1:30" s="20" customFormat="1" ht="15.75">
      <c r="A24" s="31"/>
      <c r="D24" s="44"/>
      <c r="E24" s="21"/>
      <c r="H24" s="21"/>
      <c r="I24" s="21"/>
      <c r="J24" s="21"/>
      <c r="K24" s="21"/>
      <c r="L24" s="21"/>
      <c r="M24" s="21"/>
      <c r="P24" s="2"/>
      <c r="Q24" s="1"/>
      <c r="R24" s="1"/>
      <c r="S24" s="1"/>
      <c r="AD24" s="47"/>
    </row>
    <row r="25" spans="1:30" s="20" customFormat="1" ht="15.75">
      <c r="A25" s="37" t="s">
        <v>41</v>
      </c>
      <c r="D25" s="44"/>
      <c r="E25" s="21"/>
      <c r="H25" s="21"/>
      <c r="I25" s="21"/>
      <c r="J25" s="21"/>
      <c r="K25" s="21"/>
      <c r="L25" s="21"/>
      <c r="M25" s="21"/>
      <c r="P25" s="2"/>
      <c r="Q25" s="1"/>
      <c r="R25" s="1"/>
      <c r="S25" s="1"/>
      <c r="AD25" s="47"/>
    </row>
    <row r="26" spans="1:30" ht="15.75">
      <c r="A26" s="37"/>
    </row>
    <row r="27" spans="1:30" ht="15.75">
      <c r="A27" s="52" t="s">
        <v>77</v>
      </c>
    </row>
    <row r="28" spans="1:30" ht="15.75">
      <c r="A28" s="52" t="s">
        <v>78</v>
      </c>
    </row>
  </sheetData>
  <autoFilter ref="A3:AD4">
    <filterColumn colId="0"/>
    <filterColumn colId="2"/>
    <filterColumn colId="3"/>
    <filterColumn colId="4" showButton="0"/>
    <filterColumn colId="15" showButton="0"/>
    <filterColumn colId="16" showButton="0"/>
  </autoFilter>
  <mergeCells count="3">
    <mergeCell ref="E3:F3"/>
    <mergeCell ref="P3:R3"/>
    <mergeCell ref="I16:K16"/>
  </mergeCells>
  <printOptions horizontalCentered="1"/>
  <pageMargins left="0.19685039370078741" right="0.19685039370078741" top="0.15748031496062992" bottom="0" header="0.11811023622047245" footer="0.11811023622047245"/>
  <pageSetup paperSize="9" scale="76" fitToHeight="4" orientation="landscape" r:id="rId1"/>
  <headerFooter alignWithMargins="0">
    <oddFooter>&amp;C&amp;P/&amp;N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7"/>
  <sheetViews>
    <sheetView view="pageBreakPreview" zoomScale="75" zoomScaleNormal="80" zoomScaleSheetLayoutView="75" workbookViewId="0">
      <selection activeCell="I25" sqref="I25:J25"/>
    </sheetView>
  </sheetViews>
  <sheetFormatPr defaultColWidth="9.140625" defaultRowHeight="15"/>
  <cols>
    <col min="1" max="1" width="14.140625" style="20" customWidth="1"/>
    <col min="2" max="2" width="20.140625" style="20" bestFit="1" customWidth="1"/>
    <col min="3" max="3" width="10.140625" style="20" customWidth="1"/>
    <col min="4" max="4" width="10.28515625" style="44" customWidth="1"/>
    <col min="5" max="5" width="8.42578125" style="21" customWidth="1"/>
    <col min="6" max="6" width="8" style="20" customWidth="1"/>
    <col min="7" max="7" width="9.28515625" style="20" customWidth="1"/>
    <col min="8" max="11" width="5.28515625" style="21" customWidth="1"/>
    <col min="12" max="12" width="5.5703125" style="21" customWidth="1"/>
    <col min="13" max="13" width="5.7109375" style="21" customWidth="1"/>
    <col min="14" max="14" width="9.140625" style="20"/>
    <col min="15" max="15" width="10.7109375" style="20" bestFit="1" customWidth="1"/>
    <col min="16" max="16" width="4" style="2" bestFit="1" customWidth="1"/>
    <col min="17" max="17" width="4" style="1" bestFit="1" customWidth="1"/>
    <col min="18" max="18" width="2.5703125" style="1" bestFit="1" customWidth="1"/>
    <col min="19" max="19" width="14.7109375" style="1" bestFit="1" customWidth="1"/>
    <col min="20" max="20" width="12.85546875" style="1" bestFit="1" customWidth="1"/>
    <col min="21" max="21" width="5.28515625" style="57" bestFit="1" customWidth="1"/>
    <col min="22" max="22" width="5.28515625" style="1" bestFit="1" customWidth="1"/>
    <col min="23" max="24" width="5.85546875" style="1" bestFit="1" customWidth="1"/>
    <col min="25" max="26" width="5.28515625" style="1" bestFit="1" customWidth="1"/>
    <col min="27" max="27" width="5.140625" style="1" bestFit="1" customWidth="1"/>
    <col min="28" max="28" width="5.140625" style="1" customWidth="1"/>
    <col min="29" max="29" width="9.140625" style="1"/>
    <col min="30" max="30" width="9.140625" style="46"/>
    <col min="31" max="16384" width="9.140625" style="1"/>
  </cols>
  <sheetData>
    <row r="1" spans="1:30" ht="19.5" customHeight="1">
      <c r="A1" s="24" t="s">
        <v>54</v>
      </c>
      <c r="B1" s="25"/>
      <c r="C1" s="26" t="s">
        <v>13</v>
      </c>
      <c r="D1" s="38"/>
      <c r="E1" s="28"/>
      <c r="F1" s="29"/>
      <c r="G1" s="30" t="s">
        <v>36</v>
      </c>
      <c r="H1" s="29"/>
      <c r="I1" s="27"/>
      <c r="J1" s="33" t="s">
        <v>18</v>
      </c>
      <c r="K1" s="27"/>
      <c r="L1" s="27"/>
      <c r="M1" s="27"/>
      <c r="N1" s="27"/>
      <c r="O1" s="27"/>
    </row>
    <row r="2" spans="1:30" ht="17.25" thickBot="1">
      <c r="A2" s="3" t="s">
        <v>15</v>
      </c>
      <c r="B2" s="32">
        <f>N16</f>
        <v>1022</v>
      </c>
      <c r="C2" s="4"/>
      <c r="D2" s="39"/>
      <c r="E2" s="5"/>
      <c r="F2" s="6"/>
      <c r="G2" s="4"/>
      <c r="H2" s="4"/>
      <c r="I2" s="4"/>
      <c r="J2" s="4"/>
      <c r="K2" s="4"/>
      <c r="L2" s="4"/>
      <c r="M2" s="4"/>
      <c r="N2" s="4"/>
      <c r="O2" s="4"/>
    </row>
    <row r="3" spans="1:30" ht="48" thickBot="1">
      <c r="A3" s="53" t="s">
        <v>0</v>
      </c>
      <c r="B3" s="53" t="s">
        <v>1</v>
      </c>
      <c r="C3" s="53" t="s">
        <v>3</v>
      </c>
      <c r="D3" s="40" t="s">
        <v>4</v>
      </c>
      <c r="E3" s="76" t="s">
        <v>5</v>
      </c>
      <c r="F3" s="76"/>
      <c r="G3" s="53" t="s">
        <v>6</v>
      </c>
      <c r="H3" s="7" t="s">
        <v>27</v>
      </c>
      <c r="I3" s="7" t="s">
        <v>29</v>
      </c>
      <c r="J3" s="7" t="s">
        <v>19</v>
      </c>
      <c r="K3" s="7" t="s">
        <v>20</v>
      </c>
      <c r="L3" s="7" t="s">
        <v>21</v>
      </c>
      <c r="M3" s="7" t="s">
        <v>22</v>
      </c>
      <c r="N3" s="53" t="s">
        <v>7</v>
      </c>
      <c r="O3" s="53" t="s">
        <v>8</v>
      </c>
      <c r="P3" s="77" t="s">
        <v>11</v>
      </c>
      <c r="Q3" s="77"/>
      <c r="R3" s="77"/>
    </row>
    <row r="4" spans="1:30" s="20" customFormat="1">
      <c r="A4" s="8" t="s">
        <v>43</v>
      </c>
      <c r="B4" s="8" t="s">
        <v>35</v>
      </c>
      <c r="C4" s="9" t="s">
        <v>34</v>
      </c>
      <c r="D4" s="41" t="s">
        <v>39</v>
      </c>
      <c r="E4" s="17" t="s">
        <v>2</v>
      </c>
      <c r="F4" s="59">
        <f>1+N4-1</f>
        <v>4</v>
      </c>
      <c r="G4" s="8">
        <f>SUM(H4:M4)</f>
        <v>8</v>
      </c>
      <c r="H4" s="8"/>
      <c r="I4" s="8">
        <v>1</v>
      </c>
      <c r="J4" s="8">
        <v>4</v>
      </c>
      <c r="K4" s="8">
        <v>2</v>
      </c>
      <c r="L4" s="8">
        <v>1</v>
      </c>
      <c r="M4" s="36"/>
      <c r="N4" s="12">
        <f>O4/G4</f>
        <v>4</v>
      </c>
      <c r="O4" s="20">
        <v>32</v>
      </c>
      <c r="S4" s="20">
        <f t="shared" ref="S4" si="0">P4*Q4*R4*1.05*N4*0.0254*0.0254*0.0254</f>
        <v>0</v>
      </c>
      <c r="T4" s="20" t="s">
        <v>43</v>
      </c>
      <c r="V4" s="21" t="s">
        <v>34</v>
      </c>
      <c r="X4" s="20">
        <v>4</v>
      </c>
      <c r="Y4" s="20">
        <v>16</v>
      </c>
      <c r="Z4" s="20">
        <v>8</v>
      </c>
      <c r="AA4" s="20">
        <v>4</v>
      </c>
      <c r="AC4" s="20">
        <f>SUM(X4:AB4)</f>
        <v>32</v>
      </c>
      <c r="AD4" s="47"/>
    </row>
    <row r="5" spans="1:30" s="20" customFormat="1">
      <c r="A5" s="13" t="s">
        <v>44</v>
      </c>
      <c r="B5" s="13" t="s">
        <v>51</v>
      </c>
      <c r="C5" s="56">
        <v>544</v>
      </c>
      <c r="D5" s="42" t="s">
        <v>39</v>
      </c>
      <c r="E5" s="58" t="str">
        <f>F4+1&amp; "  -"</f>
        <v>5  -</v>
      </c>
      <c r="F5" s="58">
        <f>F4+N5</f>
        <v>122</v>
      </c>
      <c r="G5" s="13">
        <f t="shared" ref="G5:G13" si="1">SUM(H5:M5)</f>
        <v>8</v>
      </c>
      <c r="H5" s="13"/>
      <c r="I5" s="13">
        <v>1</v>
      </c>
      <c r="J5" s="13">
        <v>3</v>
      </c>
      <c r="K5" s="13">
        <v>3</v>
      </c>
      <c r="L5" s="13">
        <v>1</v>
      </c>
      <c r="M5" s="23"/>
      <c r="N5" s="15">
        <f t="shared" ref="N5:N13" si="2">O5/G5</f>
        <v>118</v>
      </c>
      <c r="O5" s="20">
        <v>944</v>
      </c>
      <c r="T5" s="20" t="s">
        <v>44</v>
      </c>
      <c r="V5" s="21">
        <v>544</v>
      </c>
      <c r="X5" s="20">
        <v>118</v>
      </c>
      <c r="Y5" s="20">
        <v>354</v>
      </c>
      <c r="Z5" s="20">
        <v>354</v>
      </c>
      <c r="AA5" s="20">
        <v>118</v>
      </c>
      <c r="AC5" s="20">
        <f t="shared" ref="AC5:AC13" si="3">SUM(X5:AB5)</f>
        <v>944</v>
      </c>
      <c r="AD5" s="47"/>
    </row>
    <row r="6" spans="1:30" s="20" customFormat="1">
      <c r="A6" s="13" t="s">
        <v>45</v>
      </c>
      <c r="B6" s="13" t="s">
        <v>50</v>
      </c>
      <c r="C6" s="56">
        <v>385</v>
      </c>
      <c r="D6" s="42" t="s">
        <v>39</v>
      </c>
      <c r="E6" s="58" t="str">
        <f t="shared" ref="E6:E13" si="4">F5+1&amp; "  -"</f>
        <v>123  -</v>
      </c>
      <c r="F6" s="58">
        <f t="shared" ref="F6:F13" si="5">F5+N6</f>
        <v>240</v>
      </c>
      <c r="G6" s="13">
        <f t="shared" si="1"/>
        <v>8</v>
      </c>
      <c r="H6" s="13"/>
      <c r="I6" s="13">
        <v>1</v>
      </c>
      <c r="J6" s="13">
        <v>3</v>
      </c>
      <c r="K6" s="13">
        <v>3</v>
      </c>
      <c r="L6" s="13">
        <v>1</v>
      </c>
      <c r="M6" s="23"/>
      <c r="N6" s="15">
        <f t="shared" si="2"/>
        <v>118</v>
      </c>
      <c r="O6" s="20">
        <v>944</v>
      </c>
      <c r="T6" s="20" t="s">
        <v>45</v>
      </c>
      <c r="V6" s="21">
        <v>385</v>
      </c>
      <c r="X6" s="20">
        <v>118</v>
      </c>
      <c r="Y6" s="20">
        <v>354</v>
      </c>
      <c r="Z6" s="20">
        <v>354</v>
      </c>
      <c r="AA6" s="20">
        <v>118</v>
      </c>
      <c r="AC6" s="20">
        <f t="shared" si="3"/>
        <v>944</v>
      </c>
      <c r="AD6" s="47"/>
    </row>
    <row r="7" spans="1:30" s="20" customFormat="1">
      <c r="A7" s="13" t="s">
        <v>45</v>
      </c>
      <c r="B7" s="13" t="s">
        <v>53</v>
      </c>
      <c r="C7" s="56">
        <v>425</v>
      </c>
      <c r="D7" s="42" t="s">
        <v>39</v>
      </c>
      <c r="E7" s="58" t="str">
        <f t="shared" si="4"/>
        <v>241  -</v>
      </c>
      <c r="F7" s="58">
        <f t="shared" si="5"/>
        <v>378</v>
      </c>
      <c r="G7" s="13">
        <f t="shared" si="1"/>
        <v>8</v>
      </c>
      <c r="H7" s="13"/>
      <c r="I7" s="13">
        <v>1</v>
      </c>
      <c r="J7" s="13">
        <v>3</v>
      </c>
      <c r="K7" s="13">
        <v>3</v>
      </c>
      <c r="L7" s="13">
        <v>1</v>
      </c>
      <c r="M7" s="23"/>
      <c r="N7" s="15">
        <f t="shared" si="2"/>
        <v>138</v>
      </c>
      <c r="O7" s="20">
        <v>1104</v>
      </c>
      <c r="T7" s="20" t="s">
        <v>45</v>
      </c>
      <c r="V7" s="21">
        <v>425</v>
      </c>
      <c r="X7" s="20">
        <v>138</v>
      </c>
      <c r="Y7" s="20">
        <v>414</v>
      </c>
      <c r="Z7" s="20">
        <v>414</v>
      </c>
      <c r="AA7" s="20">
        <v>138</v>
      </c>
      <c r="AC7" s="20">
        <f t="shared" si="3"/>
        <v>1104</v>
      </c>
      <c r="AD7" s="47"/>
    </row>
    <row r="8" spans="1:30" s="20" customFormat="1">
      <c r="A8" s="13" t="s">
        <v>46</v>
      </c>
      <c r="B8" s="13" t="s">
        <v>35</v>
      </c>
      <c r="C8" s="56" t="s">
        <v>34</v>
      </c>
      <c r="D8" s="42" t="s">
        <v>39</v>
      </c>
      <c r="E8" s="58" t="str">
        <f t="shared" si="4"/>
        <v>379  -</v>
      </c>
      <c r="F8" s="58">
        <f t="shared" si="5"/>
        <v>554</v>
      </c>
      <c r="G8" s="13">
        <f t="shared" si="1"/>
        <v>8</v>
      </c>
      <c r="H8" s="13"/>
      <c r="I8" s="13">
        <v>1</v>
      </c>
      <c r="J8" s="13">
        <v>3</v>
      </c>
      <c r="K8" s="13">
        <v>3</v>
      </c>
      <c r="L8" s="13">
        <v>1</v>
      </c>
      <c r="M8" s="23"/>
      <c r="N8" s="15">
        <f t="shared" si="2"/>
        <v>176</v>
      </c>
      <c r="O8" s="20">
        <v>1408</v>
      </c>
      <c r="T8" s="20" t="s">
        <v>46</v>
      </c>
      <c r="V8" s="21" t="s">
        <v>34</v>
      </c>
      <c r="X8" s="20">
        <v>176</v>
      </c>
      <c r="Y8" s="20">
        <v>528</v>
      </c>
      <c r="Z8" s="20">
        <v>528</v>
      </c>
      <c r="AA8" s="20">
        <v>176</v>
      </c>
      <c r="AC8" s="20">
        <f t="shared" si="3"/>
        <v>1408</v>
      </c>
      <c r="AD8" s="47"/>
    </row>
    <row r="9" spans="1:30" s="20" customFormat="1">
      <c r="A9" s="13" t="s">
        <v>46</v>
      </c>
      <c r="B9" s="13" t="s">
        <v>52</v>
      </c>
      <c r="C9" s="56">
        <v>568</v>
      </c>
      <c r="D9" s="42" t="s">
        <v>39</v>
      </c>
      <c r="E9" s="58" t="str">
        <f t="shared" si="4"/>
        <v>555  -</v>
      </c>
      <c r="F9" s="58">
        <f t="shared" si="5"/>
        <v>674</v>
      </c>
      <c r="G9" s="13">
        <f t="shared" si="1"/>
        <v>8</v>
      </c>
      <c r="H9" s="13"/>
      <c r="I9" s="13">
        <v>1</v>
      </c>
      <c r="J9" s="13">
        <v>3</v>
      </c>
      <c r="K9" s="13">
        <v>3</v>
      </c>
      <c r="L9" s="13">
        <v>1</v>
      </c>
      <c r="M9" s="23"/>
      <c r="N9" s="15">
        <f t="shared" si="2"/>
        <v>120</v>
      </c>
      <c r="O9" s="20">
        <v>960</v>
      </c>
      <c r="T9" s="20" t="s">
        <v>46</v>
      </c>
      <c r="V9" s="21">
        <v>568</v>
      </c>
      <c r="X9" s="20">
        <v>120</v>
      </c>
      <c r="Y9" s="20">
        <v>360</v>
      </c>
      <c r="Z9" s="20">
        <v>360</v>
      </c>
      <c r="AA9" s="20">
        <v>120</v>
      </c>
      <c r="AC9" s="20">
        <f t="shared" si="3"/>
        <v>960</v>
      </c>
      <c r="AD9" s="47"/>
    </row>
    <row r="10" spans="1:30" s="20" customFormat="1">
      <c r="A10" s="13" t="s">
        <v>47</v>
      </c>
      <c r="B10" s="13" t="s">
        <v>35</v>
      </c>
      <c r="C10" s="56" t="s">
        <v>34</v>
      </c>
      <c r="D10" s="42" t="s">
        <v>39</v>
      </c>
      <c r="E10" s="58" t="str">
        <f t="shared" si="4"/>
        <v>675  -</v>
      </c>
      <c r="F10" s="58">
        <f t="shared" si="5"/>
        <v>792</v>
      </c>
      <c r="G10" s="13">
        <f t="shared" si="1"/>
        <v>8</v>
      </c>
      <c r="H10" s="13"/>
      <c r="I10" s="13">
        <v>1</v>
      </c>
      <c r="J10" s="13">
        <v>3</v>
      </c>
      <c r="K10" s="13">
        <v>3</v>
      </c>
      <c r="L10" s="13">
        <v>1</v>
      </c>
      <c r="M10" s="23"/>
      <c r="N10" s="15">
        <f t="shared" si="2"/>
        <v>118</v>
      </c>
      <c r="O10" s="20">
        <v>944</v>
      </c>
      <c r="T10" s="20" t="s">
        <v>47</v>
      </c>
      <c r="V10" s="21" t="s">
        <v>34</v>
      </c>
      <c r="X10" s="20">
        <v>118</v>
      </c>
      <c r="Y10" s="20">
        <v>354</v>
      </c>
      <c r="Z10" s="20">
        <v>354</v>
      </c>
      <c r="AA10" s="20">
        <v>118</v>
      </c>
      <c r="AC10" s="20">
        <f t="shared" si="3"/>
        <v>944</v>
      </c>
      <c r="AD10" s="47"/>
    </row>
    <row r="11" spans="1:30" s="20" customFormat="1">
      <c r="A11" s="13" t="s">
        <v>48</v>
      </c>
      <c r="B11" s="13" t="s">
        <v>50</v>
      </c>
      <c r="C11" s="56">
        <v>385</v>
      </c>
      <c r="D11" s="42" t="s">
        <v>39</v>
      </c>
      <c r="E11" s="58" t="str">
        <f t="shared" si="4"/>
        <v>793  -</v>
      </c>
      <c r="F11" s="58">
        <f t="shared" si="5"/>
        <v>910</v>
      </c>
      <c r="G11" s="13">
        <f t="shared" si="1"/>
        <v>8</v>
      </c>
      <c r="H11" s="13"/>
      <c r="I11" s="13">
        <v>1</v>
      </c>
      <c r="J11" s="13">
        <v>3</v>
      </c>
      <c r="K11" s="13">
        <v>3</v>
      </c>
      <c r="L11" s="13">
        <v>1</v>
      </c>
      <c r="M11" s="23"/>
      <c r="N11" s="15">
        <f t="shared" si="2"/>
        <v>118</v>
      </c>
      <c r="O11" s="20">
        <v>944</v>
      </c>
      <c r="T11" s="1" t="s">
        <v>48</v>
      </c>
      <c r="V11" s="21">
        <v>385</v>
      </c>
      <c r="X11" s="20">
        <v>118</v>
      </c>
      <c r="Y11" s="20">
        <v>354</v>
      </c>
      <c r="Z11" s="20">
        <v>354</v>
      </c>
      <c r="AA11" s="20">
        <v>118</v>
      </c>
      <c r="AC11" s="20">
        <f t="shared" si="3"/>
        <v>944</v>
      </c>
      <c r="AD11" s="47"/>
    </row>
    <row r="12" spans="1:30" s="20" customFormat="1">
      <c r="A12" s="13" t="s">
        <v>48</v>
      </c>
      <c r="B12" s="13" t="s">
        <v>51</v>
      </c>
      <c r="C12" s="56">
        <v>544</v>
      </c>
      <c r="D12" s="42" t="s">
        <v>39</v>
      </c>
      <c r="E12" s="58" t="str">
        <f t="shared" si="4"/>
        <v>911  -</v>
      </c>
      <c r="F12" s="58">
        <f t="shared" si="5"/>
        <v>966</v>
      </c>
      <c r="G12" s="13">
        <f t="shared" si="1"/>
        <v>8</v>
      </c>
      <c r="H12" s="13"/>
      <c r="I12" s="13">
        <v>1</v>
      </c>
      <c r="J12" s="13">
        <v>3</v>
      </c>
      <c r="K12" s="13">
        <v>3</v>
      </c>
      <c r="L12" s="13">
        <v>1</v>
      </c>
      <c r="M12" s="23"/>
      <c r="N12" s="15">
        <f t="shared" si="2"/>
        <v>56</v>
      </c>
      <c r="O12" s="20">
        <v>448</v>
      </c>
      <c r="T12" s="1" t="s">
        <v>48</v>
      </c>
      <c r="V12" s="21">
        <v>544</v>
      </c>
      <c r="X12" s="20">
        <v>56</v>
      </c>
      <c r="Y12" s="20">
        <v>168</v>
      </c>
      <c r="Z12" s="20">
        <v>168</v>
      </c>
      <c r="AA12" s="20">
        <v>56</v>
      </c>
      <c r="AC12" s="20">
        <f t="shared" si="3"/>
        <v>448</v>
      </c>
      <c r="AD12" s="47"/>
    </row>
    <row r="13" spans="1:30" s="20" customFormat="1">
      <c r="A13" s="13" t="s">
        <v>49</v>
      </c>
      <c r="B13" s="13" t="s">
        <v>50</v>
      </c>
      <c r="C13" s="56">
        <v>385</v>
      </c>
      <c r="D13" s="42" t="s">
        <v>39</v>
      </c>
      <c r="E13" s="58" t="str">
        <f t="shared" si="4"/>
        <v>967  -</v>
      </c>
      <c r="F13" s="58">
        <f t="shared" si="5"/>
        <v>1022</v>
      </c>
      <c r="G13" s="13">
        <f t="shared" si="1"/>
        <v>8</v>
      </c>
      <c r="H13" s="13"/>
      <c r="I13" s="13">
        <v>1</v>
      </c>
      <c r="J13" s="13">
        <v>3</v>
      </c>
      <c r="K13" s="13">
        <v>3</v>
      </c>
      <c r="L13" s="13">
        <v>1</v>
      </c>
      <c r="M13" s="23"/>
      <c r="N13" s="15">
        <f t="shared" si="2"/>
        <v>56</v>
      </c>
      <c r="O13" s="20">
        <v>448</v>
      </c>
      <c r="T13" s="1" t="s">
        <v>49</v>
      </c>
      <c r="V13" s="21">
        <v>385</v>
      </c>
      <c r="X13" s="20">
        <v>56</v>
      </c>
      <c r="Y13" s="20">
        <v>168</v>
      </c>
      <c r="Z13" s="20">
        <v>168</v>
      </c>
      <c r="AA13" s="20">
        <v>56</v>
      </c>
      <c r="AC13" s="20">
        <f t="shared" si="3"/>
        <v>448</v>
      </c>
      <c r="AD13" s="47"/>
    </row>
    <row r="14" spans="1:30" ht="15.75" thickBot="1">
      <c r="A14" s="13"/>
      <c r="B14" s="13"/>
      <c r="C14" s="13"/>
      <c r="D14" s="42"/>
      <c r="E14" s="4"/>
      <c r="F14" s="58"/>
      <c r="G14" s="13"/>
      <c r="H14" s="13"/>
      <c r="I14" s="13"/>
      <c r="J14" s="13"/>
      <c r="K14" s="13"/>
      <c r="L14" s="13"/>
      <c r="M14" s="23"/>
      <c r="N14" s="15"/>
      <c r="O14" s="15"/>
      <c r="R14" s="20"/>
      <c r="S14" s="20"/>
    </row>
    <row r="15" spans="1:30">
      <c r="A15" s="16"/>
      <c r="B15" s="16"/>
      <c r="C15" s="16"/>
      <c r="D15" s="43"/>
      <c r="E15" s="17"/>
      <c r="F15" s="16"/>
      <c r="G15" s="16"/>
      <c r="H15" s="17"/>
      <c r="I15" s="17"/>
      <c r="J15" s="17"/>
      <c r="K15" s="17"/>
      <c r="L15" s="17"/>
      <c r="M15" s="17"/>
      <c r="N15" s="10"/>
      <c r="O15" s="10"/>
    </row>
    <row r="16" spans="1:30" ht="15.75">
      <c r="A16" s="18"/>
      <c r="B16" s="18"/>
      <c r="C16" s="18"/>
      <c r="D16" s="39"/>
      <c r="E16" s="4"/>
      <c r="F16" s="18"/>
      <c r="G16" s="18"/>
      <c r="H16" s="4"/>
      <c r="I16" s="4"/>
      <c r="J16" s="4"/>
      <c r="K16" s="4"/>
      <c r="L16" s="4"/>
      <c r="M16" s="4"/>
      <c r="N16" s="19">
        <f>SUBTOTAL(9,N4:N15)</f>
        <v>1022</v>
      </c>
      <c r="O16" s="19">
        <f>SUBTOTAL(9,O4:O15)</f>
        <v>8176</v>
      </c>
      <c r="S16" s="19">
        <f>SUBTOTAL(9,S4:S15)</f>
        <v>0</v>
      </c>
    </row>
    <row r="17" spans="1:30" ht="15.75">
      <c r="A17" s="18"/>
      <c r="B17" s="18"/>
      <c r="C17" s="18"/>
      <c r="D17" s="39"/>
      <c r="E17" s="4"/>
      <c r="F17" s="18"/>
      <c r="G17" s="18"/>
      <c r="H17" s="4"/>
      <c r="I17" s="4"/>
      <c r="J17" s="4"/>
      <c r="K17" s="4"/>
      <c r="L17" s="4"/>
      <c r="M17" s="4"/>
      <c r="N17" s="19"/>
      <c r="O17" s="19"/>
      <c r="S17" s="50">
        <f>N16*4</f>
        <v>4088</v>
      </c>
    </row>
    <row r="18" spans="1:30" ht="15.75">
      <c r="A18" s="18"/>
      <c r="B18" s="18"/>
      <c r="C18" s="18"/>
      <c r="D18" s="39"/>
      <c r="E18" s="4"/>
      <c r="F18" s="18"/>
      <c r="G18" s="18"/>
      <c r="H18" s="4"/>
      <c r="I18" s="4"/>
      <c r="J18" s="4"/>
      <c r="K18" s="4"/>
      <c r="L18" s="4"/>
      <c r="M18" s="4"/>
      <c r="N18" s="19"/>
      <c r="O18" s="19"/>
      <c r="S18" s="19"/>
    </row>
    <row r="19" spans="1:30" ht="15.75">
      <c r="A19" s="18"/>
      <c r="B19" s="18"/>
      <c r="C19" s="18"/>
      <c r="D19" s="39"/>
      <c r="E19" s="4"/>
      <c r="F19" s="18"/>
      <c r="G19" s="18"/>
      <c r="H19" s="4"/>
      <c r="I19" s="4"/>
      <c r="J19" s="4"/>
      <c r="K19" s="4"/>
      <c r="L19" s="4"/>
      <c r="M19" s="4"/>
      <c r="N19" s="19"/>
      <c r="O19" s="19"/>
      <c r="S19" s="19"/>
    </row>
    <row r="20" spans="1:30">
      <c r="S20" s="49"/>
    </row>
    <row r="21" spans="1:30">
      <c r="P21" s="20"/>
      <c r="Q21" s="20"/>
      <c r="R21" s="20"/>
      <c r="S21" s="20"/>
    </row>
    <row r="23" spans="1:30" ht="15.75">
      <c r="C23" s="3"/>
      <c r="G23" s="3" t="s">
        <v>12</v>
      </c>
    </row>
    <row r="24" spans="1:30" ht="15.75">
      <c r="A24" s="22"/>
      <c r="B24" s="3"/>
      <c r="G24" s="3" t="s">
        <v>40</v>
      </c>
      <c r="J24" s="45">
        <v>8</v>
      </c>
      <c r="K24" s="31" t="s">
        <v>14</v>
      </c>
      <c r="L24" s="31"/>
      <c r="M24" s="45"/>
    </row>
    <row r="25" spans="1:30" s="21" customFormat="1" ht="15.75">
      <c r="A25" s="20"/>
      <c r="B25" s="20"/>
      <c r="C25" s="20"/>
      <c r="D25" s="44"/>
      <c r="F25" s="20"/>
      <c r="G25" s="3" t="s">
        <v>9</v>
      </c>
      <c r="H25" s="22"/>
      <c r="I25" s="78">
        <f>O16/J24</f>
        <v>1022</v>
      </c>
      <c r="J25" s="78"/>
      <c r="K25" s="79"/>
      <c r="L25" s="22" t="s">
        <v>10</v>
      </c>
      <c r="N25" s="20"/>
      <c r="O25" s="20"/>
      <c r="P25" s="2"/>
      <c r="Q25" s="1"/>
      <c r="R25" s="1"/>
      <c r="S25" s="1"/>
      <c r="AD25" s="47"/>
    </row>
    <row r="26" spans="1:30" s="21" customFormat="1" ht="15.75">
      <c r="A26" s="31" t="s">
        <v>81</v>
      </c>
      <c r="B26" s="20"/>
      <c r="C26" s="20"/>
      <c r="D26" s="44"/>
      <c r="F26" s="20"/>
      <c r="G26" s="20"/>
      <c r="N26" s="20"/>
      <c r="O26" s="20"/>
      <c r="P26" s="2"/>
      <c r="Q26" s="1"/>
      <c r="R26" s="1"/>
      <c r="S26" s="1"/>
      <c r="AD26" s="47"/>
    </row>
    <row r="27" spans="1:30" s="21" customFormat="1" ht="15.75">
      <c r="A27" s="31" t="s">
        <v>80</v>
      </c>
      <c r="B27" s="20"/>
      <c r="C27" s="20"/>
      <c r="D27" s="44"/>
      <c r="F27" s="20"/>
      <c r="G27" s="20"/>
      <c r="N27" s="20"/>
      <c r="O27" s="20"/>
      <c r="P27" s="2"/>
      <c r="Q27" s="1"/>
      <c r="R27" s="1"/>
      <c r="S27" s="1"/>
      <c r="AD27" s="47"/>
    </row>
    <row r="28" spans="1:30" s="21" customFormat="1" ht="15.75">
      <c r="A28" s="31" t="s">
        <v>42</v>
      </c>
      <c r="B28" s="20"/>
      <c r="C28" s="20"/>
      <c r="D28" s="44"/>
      <c r="F28" s="20"/>
      <c r="G28" s="20"/>
      <c r="N28" s="20"/>
      <c r="O28" s="20"/>
      <c r="P28" s="2"/>
      <c r="Q28" s="1"/>
      <c r="R28" s="1"/>
      <c r="S28" s="1"/>
      <c r="AD28" s="47"/>
    </row>
    <row r="29" spans="1:30" s="21" customFormat="1" ht="15.75">
      <c r="A29" s="31" t="s">
        <v>16</v>
      </c>
      <c r="P29" s="2"/>
      <c r="Q29" s="1"/>
      <c r="R29" s="1"/>
      <c r="S29" s="1"/>
      <c r="AD29" s="47"/>
    </row>
    <row r="30" spans="1:30" s="21" customFormat="1" ht="15.75">
      <c r="A30" s="31" t="s">
        <v>31</v>
      </c>
      <c r="P30" s="2"/>
      <c r="Q30" s="1"/>
      <c r="R30" s="1"/>
      <c r="S30" s="1"/>
      <c r="AD30" s="47"/>
    </row>
    <row r="31" spans="1:30" s="20" customFormat="1" ht="15.75">
      <c r="A31" s="31" t="s">
        <v>32</v>
      </c>
      <c r="D31" s="44"/>
      <c r="E31" s="21"/>
      <c r="H31" s="21"/>
      <c r="I31" s="21"/>
      <c r="J31" s="21"/>
      <c r="K31" s="21"/>
      <c r="L31" s="21"/>
      <c r="M31" s="21"/>
      <c r="P31" s="2"/>
      <c r="Q31" s="1"/>
      <c r="R31" s="1"/>
      <c r="S31" s="1"/>
      <c r="U31" s="21"/>
      <c r="AD31" s="47"/>
    </row>
    <row r="32" spans="1:30" s="20" customFormat="1" ht="15.75">
      <c r="A32" s="31" t="s">
        <v>30</v>
      </c>
      <c r="D32" s="44"/>
      <c r="E32" s="21"/>
      <c r="H32" s="21"/>
      <c r="I32" s="21"/>
      <c r="J32" s="21"/>
      <c r="K32" s="21"/>
      <c r="L32" s="21"/>
      <c r="M32" s="21"/>
      <c r="P32" s="2"/>
      <c r="Q32" s="1"/>
      <c r="R32" s="1"/>
      <c r="S32" s="1"/>
      <c r="U32" s="21"/>
      <c r="AD32" s="47"/>
    </row>
    <row r="33" spans="1:30" s="20" customFormat="1" ht="15.75">
      <c r="A33" s="31"/>
      <c r="D33" s="44"/>
      <c r="E33" s="21"/>
      <c r="H33" s="21"/>
      <c r="I33" s="21"/>
      <c r="J33" s="21"/>
      <c r="K33" s="21"/>
      <c r="L33" s="21"/>
      <c r="M33" s="21"/>
      <c r="P33" s="2"/>
      <c r="Q33" s="1"/>
      <c r="R33" s="1"/>
      <c r="S33" s="1"/>
      <c r="U33" s="21"/>
      <c r="AD33" s="47"/>
    </row>
    <row r="34" spans="1:30" s="20" customFormat="1" ht="15.75">
      <c r="A34" s="37" t="s">
        <v>41</v>
      </c>
      <c r="D34" s="44"/>
      <c r="E34" s="21"/>
      <c r="H34" s="21"/>
      <c r="I34" s="21"/>
      <c r="J34" s="21"/>
      <c r="K34" s="21"/>
      <c r="L34" s="21"/>
      <c r="M34" s="21"/>
      <c r="P34" s="2"/>
      <c r="Q34" s="1"/>
      <c r="R34" s="1"/>
      <c r="S34" s="1"/>
      <c r="U34" s="21"/>
      <c r="AD34" s="47"/>
    </row>
    <row r="35" spans="1:30" ht="15.75">
      <c r="A35" s="37"/>
    </row>
    <row r="36" spans="1:30" ht="15.75">
      <c r="A36" s="52" t="s">
        <v>77</v>
      </c>
    </row>
    <row r="37" spans="1:30" ht="15.75">
      <c r="A37" s="52" t="s">
        <v>79</v>
      </c>
    </row>
  </sheetData>
  <autoFilter ref="A3:AD4">
    <filterColumn colId="0"/>
    <filterColumn colId="2"/>
    <filterColumn colId="3"/>
    <filterColumn colId="4" showButton="0"/>
    <filterColumn colId="15" showButton="0"/>
    <filterColumn colId="16" showButton="0"/>
  </autoFilter>
  <mergeCells count="3">
    <mergeCell ref="E3:F3"/>
    <mergeCell ref="P3:R3"/>
    <mergeCell ref="I25:J25"/>
  </mergeCells>
  <printOptions horizontalCentered="1"/>
  <pageMargins left="0.19685039370078741" right="0.19685039370078741" top="0.15748031496062992" bottom="0" header="0.11811023622047245" footer="0.11811023622047245"/>
  <pageSetup paperSize="9" scale="76" fitToHeight="4" orientation="landscape" r:id="rId1"/>
  <headerFooter alignWithMargins="0">
    <oddFooter>&amp;C&amp;P/&amp;N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view="pageBreakPreview" zoomScale="75" zoomScaleNormal="80" zoomScaleSheetLayoutView="75" workbookViewId="0">
      <selection activeCell="A26" sqref="A26:A27"/>
    </sheetView>
  </sheetViews>
  <sheetFormatPr defaultColWidth="9.140625" defaultRowHeight="15"/>
  <cols>
    <col min="1" max="1" width="14.140625" style="20" customWidth="1"/>
    <col min="2" max="2" width="20.140625" style="20" bestFit="1" customWidth="1"/>
    <col min="3" max="3" width="10.140625" style="20" customWidth="1"/>
    <col min="4" max="4" width="10.28515625" style="44" customWidth="1"/>
    <col min="5" max="5" width="8.42578125" style="21" customWidth="1"/>
    <col min="6" max="6" width="8" style="20" customWidth="1"/>
    <col min="7" max="7" width="9.28515625" style="20" customWidth="1"/>
    <col min="8" max="11" width="5.28515625" style="21" customWidth="1"/>
    <col min="12" max="12" width="5.5703125" style="21" customWidth="1"/>
    <col min="13" max="13" width="5.7109375" style="21" customWidth="1"/>
    <col min="14" max="14" width="9.140625" style="20"/>
    <col min="15" max="15" width="10.7109375" style="20" bestFit="1" customWidth="1"/>
    <col min="16" max="16" width="4" style="2" bestFit="1" customWidth="1"/>
    <col min="17" max="17" width="4" style="1" bestFit="1" customWidth="1"/>
    <col min="18" max="18" width="2.5703125" style="1" bestFit="1" customWidth="1"/>
    <col min="19" max="19" width="14.7109375" style="1" bestFit="1" customWidth="1"/>
    <col min="20" max="20" width="12.85546875" style="1" bestFit="1" customWidth="1"/>
    <col min="21" max="21" width="5.28515625" style="57" bestFit="1" customWidth="1"/>
    <col min="22" max="22" width="5.28515625" style="1" bestFit="1" customWidth="1"/>
    <col min="23" max="24" width="5.85546875" style="1" bestFit="1" customWidth="1"/>
    <col min="25" max="26" width="5.28515625" style="1" bestFit="1" customWidth="1"/>
    <col min="27" max="27" width="5.140625" style="1" bestFit="1" customWidth="1"/>
    <col min="28" max="28" width="5.140625" style="1" customWidth="1"/>
    <col min="29" max="29" width="9.140625" style="1"/>
    <col min="30" max="30" width="9.140625" style="46"/>
    <col min="31" max="16384" width="9.140625" style="1"/>
  </cols>
  <sheetData>
    <row r="1" spans="1:30" ht="19.5" customHeight="1">
      <c r="A1" s="24" t="s">
        <v>55</v>
      </c>
      <c r="B1" s="25"/>
      <c r="C1" s="26" t="s">
        <v>13</v>
      </c>
      <c r="D1" s="38"/>
      <c r="E1" s="28"/>
      <c r="F1" s="29"/>
      <c r="G1" s="30" t="s">
        <v>56</v>
      </c>
      <c r="H1" s="29"/>
      <c r="I1" s="27"/>
      <c r="J1" s="33" t="s">
        <v>18</v>
      </c>
      <c r="K1" s="27"/>
      <c r="L1" s="27"/>
      <c r="M1" s="27"/>
      <c r="N1" s="27"/>
      <c r="O1" s="27"/>
    </row>
    <row r="2" spans="1:30" ht="17.25" thickBot="1">
      <c r="A2" s="3" t="s">
        <v>15</v>
      </c>
      <c r="B2" s="32">
        <f>N16</f>
        <v>1207</v>
      </c>
      <c r="C2" s="4"/>
      <c r="D2" s="39"/>
      <c r="E2" s="5"/>
      <c r="F2" s="6"/>
      <c r="G2" s="4"/>
      <c r="H2" s="4"/>
      <c r="I2" s="4"/>
      <c r="J2" s="4"/>
      <c r="K2" s="4"/>
      <c r="L2" s="4"/>
      <c r="M2" s="4"/>
      <c r="N2" s="4"/>
      <c r="O2" s="4"/>
    </row>
    <row r="3" spans="1:30" ht="48" thickBot="1">
      <c r="A3" s="54" t="s">
        <v>0</v>
      </c>
      <c r="B3" s="54" t="s">
        <v>1</v>
      </c>
      <c r="C3" s="54" t="s">
        <v>3</v>
      </c>
      <c r="D3" s="40" t="s">
        <v>4</v>
      </c>
      <c r="E3" s="76" t="s">
        <v>5</v>
      </c>
      <c r="F3" s="76"/>
      <c r="G3" s="54" t="s">
        <v>6</v>
      </c>
      <c r="H3" s="7" t="s">
        <v>27</v>
      </c>
      <c r="I3" s="7" t="s">
        <v>29</v>
      </c>
      <c r="J3" s="7" t="s">
        <v>19</v>
      </c>
      <c r="K3" s="7" t="s">
        <v>20</v>
      </c>
      <c r="L3" s="7" t="s">
        <v>21</v>
      </c>
      <c r="M3" s="7" t="s">
        <v>22</v>
      </c>
      <c r="N3" s="54" t="s">
        <v>7</v>
      </c>
      <c r="O3" s="54" t="s">
        <v>8</v>
      </c>
      <c r="P3" s="77" t="s">
        <v>11</v>
      </c>
      <c r="Q3" s="77"/>
      <c r="R3" s="77"/>
    </row>
    <row r="4" spans="1:30" s="20" customFormat="1">
      <c r="A4" s="8" t="s">
        <v>43</v>
      </c>
      <c r="B4" s="8" t="s">
        <v>35</v>
      </c>
      <c r="C4" s="9" t="s">
        <v>34</v>
      </c>
      <c r="D4" s="41" t="s">
        <v>39</v>
      </c>
      <c r="E4" s="17" t="s">
        <v>2</v>
      </c>
      <c r="F4" s="59">
        <f>1+N4-1</f>
        <v>16</v>
      </c>
      <c r="G4" s="8">
        <f>SUM(H4:M4)</f>
        <v>8</v>
      </c>
      <c r="H4" s="8"/>
      <c r="I4" s="8">
        <v>1</v>
      </c>
      <c r="J4" s="8">
        <v>4</v>
      </c>
      <c r="K4" s="8">
        <v>2</v>
      </c>
      <c r="L4" s="8">
        <v>1</v>
      </c>
      <c r="M4" s="36"/>
      <c r="N4" s="12">
        <f>O4/G4</f>
        <v>16</v>
      </c>
      <c r="O4" s="20">
        <v>128</v>
      </c>
      <c r="S4" s="20">
        <f t="shared" ref="S4" si="0">P4*Q4*R4*1.05*N4*0.0254*0.0254*0.0254</f>
        <v>0</v>
      </c>
      <c r="T4" s="20" t="s">
        <v>43</v>
      </c>
      <c r="V4" s="21" t="s">
        <v>34</v>
      </c>
      <c r="X4" s="20">
        <v>16</v>
      </c>
      <c r="Y4" s="20">
        <v>64</v>
      </c>
      <c r="Z4" s="20">
        <v>32</v>
      </c>
      <c r="AA4" s="20">
        <v>16</v>
      </c>
      <c r="AC4" s="20">
        <f>SUM(X4:AB4)</f>
        <v>128</v>
      </c>
      <c r="AD4" s="47"/>
    </row>
    <row r="5" spans="1:30" s="20" customFormat="1">
      <c r="A5" s="13" t="s">
        <v>44</v>
      </c>
      <c r="B5" s="13" t="s">
        <v>51</v>
      </c>
      <c r="C5" s="56">
        <v>544</v>
      </c>
      <c r="D5" s="42" t="s">
        <v>39</v>
      </c>
      <c r="E5" s="58" t="str">
        <f>F4+1&amp; "  -"</f>
        <v>17  -</v>
      </c>
      <c r="F5" s="58">
        <f>F4+N5</f>
        <v>162</v>
      </c>
      <c r="G5" s="13">
        <f t="shared" ref="G5:G13" si="1">SUM(H5:M5)</f>
        <v>8</v>
      </c>
      <c r="H5" s="13"/>
      <c r="I5" s="13">
        <v>1</v>
      </c>
      <c r="J5" s="13">
        <v>3</v>
      </c>
      <c r="K5" s="13">
        <v>3</v>
      </c>
      <c r="L5" s="13">
        <v>1</v>
      </c>
      <c r="M5" s="23"/>
      <c r="N5" s="15">
        <f t="shared" ref="N5:N13" si="2">O5/G5</f>
        <v>146</v>
      </c>
      <c r="O5" s="20">
        <v>1168</v>
      </c>
      <c r="T5" s="20" t="s">
        <v>44</v>
      </c>
      <c r="V5" s="21">
        <v>544</v>
      </c>
      <c r="X5" s="20">
        <v>146</v>
      </c>
      <c r="Y5" s="20">
        <v>438</v>
      </c>
      <c r="Z5" s="20">
        <v>438</v>
      </c>
      <c r="AA5" s="20">
        <v>146</v>
      </c>
      <c r="AC5" s="20">
        <f t="shared" ref="AC5:AC13" si="3">SUM(X5:AB5)</f>
        <v>1168</v>
      </c>
      <c r="AD5" s="47"/>
    </row>
    <row r="6" spans="1:30" s="20" customFormat="1">
      <c r="A6" s="13" t="s">
        <v>45</v>
      </c>
      <c r="B6" s="13" t="s">
        <v>50</v>
      </c>
      <c r="C6" s="56">
        <v>385</v>
      </c>
      <c r="D6" s="42" t="s">
        <v>39</v>
      </c>
      <c r="E6" s="58" t="str">
        <f t="shared" ref="E6:E13" si="4">F5+1&amp; "  -"</f>
        <v>163  -</v>
      </c>
      <c r="F6" s="58">
        <f t="shared" ref="F6:F13" si="5">F5+N6</f>
        <v>308</v>
      </c>
      <c r="G6" s="13">
        <f t="shared" si="1"/>
        <v>8</v>
      </c>
      <c r="H6" s="13"/>
      <c r="I6" s="13">
        <v>1</v>
      </c>
      <c r="J6" s="13">
        <v>3</v>
      </c>
      <c r="K6" s="13">
        <v>3</v>
      </c>
      <c r="L6" s="13">
        <v>1</v>
      </c>
      <c r="M6" s="23"/>
      <c r="N6" s="15">
        <f t="shared" si="2"/>
        <v>146</v>
      </c>
      <c r="O6" s="20">
        <v>1168</v>
      </c>
      <c r="T6" s="20" t="s">
        <v>45</v>
      </c>
      <c r="V6" s="21">
        <v>385</v>
      </c>
      <c r="X6" s="20">
        <v>146</v>
      </c>
      <c r="Y6" s="20">
        <v>438</v>
      </c>
      <c r="Z6" s="20">
        <v>438</v>
      </c>
      <c r="AA6" s="20">
        <v>146</v>
      </c>
      <c r="AC6" s="20">
        <f t="shared" si="3"/>
        <v>1168</v>
      </c>
      <c r="AD6" s="47"/>
    </row>
    <row r="7" spans="1:30" s="20" customFormat="1">
      <c r="A7" s="13" t="s">
        <v>45</v>
      </c>
      <c r="B7" s="13" t="s">
        <v>53</v>
      </c>
      <c r="C7" s="56">
        <v>425</v>
      </c>
      <c r="D7" s="42" t="s">
        <v>39</v>
      </c>
      <c r="E7" s="58" t="str">
        <f t="shared" si="4"/>
        <v>309  -</v>
      </c>
      <c r="F7" s="58">
        <f t="shared" si="5"/>
        <v>484</v>
      </c>
      <c r="G7" s="13">
        <f t="shared" si="1"/>
        <v>8</v>
      </c>
      <c r="H7" s="13"/>
      <c r="I7" s="13">
        <v>1</v>
      </c>
      <c r="J7" s="13">
        <v>3</v>
      </c>
      <c r="K7" s="13">
        <v>3</v>
      </c>
      <c r="L7" s="13">
        <v>1</v>
      </c>
      <c r="M7" s="23"/>
      <c r="N7" s="15">
        <f t="shared" si="2"/>
        <v>176</v>
      </c>
      <c r="O7" s="20">
        <v>1408</v>
      </c>
      <c r="T7" s="20" t="s">
        <v>45</v>
      </c>
      <c r="V7" s="21">
        <v>425</v>
      </c>
      <c r="X7" s="20">
        <v>176</v>
      </c>
      <c r="Y7" s="20">
        <v>528</v>
      </c>
      <c r="Z7" s="20">
        <v>528</v>
      </c>
      <c r="AA7" s="20">
        <v>176</v>
      </c>
      <c r="AC7" s="20">
        <f t="shared" si="3"/>
        <v>1408</v>
      </c>
      <c r="AD7" s="47"/>
    </row>
    <row r="8" spans="1:30" s="20" customFormat="1">
      <c r="A8" s="13" t="s">
        <v>46</v>
      </c>
      <c r="B8" s="13" t="s">
        <v>35</v>
      </c>
      <c r="C8" s="56" t="s">
        <v>34</v>
      </c>
      <c r="D8" s="42" t="s">
        <v>39</v>
      </c>
      <c r="E8" s="58" t="str">
        <f t="shared" si="4"/>
        <v>485  -</v>
      </c>
      <c r="F8" s="58">
        <f t="shared" si="5"/>
        <v>679</v>
      </c>
      <c r="G8" s="13">
        <f t="shared" si="1"/>
        <v>8</v>
      </c>
      <c r="H8" s="13"/>
      <c r="I8" s="13">
        <v>1</v>
      </c>
      <c r="J8" s="13">
        <v>3</v>
      </c>
      <c r="K8" s="13">
        <v>3</v>
      </c>
      <c r="L8" s="13">
        <v>1</v>
      </c>
      <c r="M8" s="23"/>
      <c r="N8" s="15">
        <f t="shared" si="2"/>
        <v>195</v>
      </c>
      <c r="O8" s="20">
        <v>1560</v>
      </c>
      <c r="T8" s="20" t="s">
        <v>46</v>
      </c>
      <c r="V8" s="21" t="s">
        <v>34</v>
      </c>
      <c r="X8" s="20">
        <v>195</v>
      </c>
      <c r="Y8" s="20">
        <v>585</v>
      </c>
      <c r="Z8" s="20">
        <v>585</v>
      </c>
      <c r="AA8" s="20">
        <v>195</v>
      </c>
      <c r="AC8" s="20">
        <f t="shared" si="3"/>
        <v>1560</v>
      </c>
      <c r="AD8" s="47"/>
    </row>
    <row r="9" spans="1:30" s="20" customFormat="1">
      <c r="A9" s="13" t="s">
        <v>46</v>
      </c>
      <c r="B9" s="13" t="s">
        <v>52</v>
      </c>
      <c r="C9" s="56">
        <v>568</v>
      </c>
      <c r="D9" s="42" t="s">
        <v>39</v>
      </c>
      <c r="E9" s="58" t="str">
        <f t="shared" si="4"/>
        <v>680  -</v>
      </c>
      <c r="F9" s="58">
        <f t="shared" si="5"/>
        <v>833</v>
      </c>
      <c r="G9" s="13">
        <f t="shared" si="1"/>
        <v>8</v>
      </c>
      <c r="H9" s="13"/>
      <c r="I9" s="13">
        <v>1</v>
      </c>
      <c r="J9" s="13">
        <v>3</v>
      </c>
      <c r="K9" s="13">
        <v>3</v>
      </c>
      <c r="L9" s="13">
        <v>1</v>
      </c>
      <c r="M9" s="23"/>
      <c r="N9" s="15">
        <f t="shared" si="2"/>
        <v>154</v>
      </c>
      <c r="O9" s="20">
        <v>1232</v>
      </c>
      <c r="T9" s="20" t="s">
        <v>46</v>
      </c>
      <c r="V9" s="21">
        <v>568</v>
      </c>
      <c r="X9" s="20">
        <v>154</v>
      </c>
      <c r="Y9" s="20">
        <v>462</v>
      </c>
      <c r="Z9" s="20">
        <v>462</v>
      </c>
      <c r="AA9" s="20">
        <v>154</v>
      </c>
      <c r="AC9" s="20">
        <f t="shared" si="3"/>
        <v>1232</v>
      </c>
      <c r="AD9" s="47"/>
    </row>
    <row r="10" spans="1:30" s="20" customFormat="1">
      <c r="A10" s="13" t="s">
        <v>47</v>
      </c>
      <c r="B10" s="13" t="s">
        <v>35</v>
      </c>
      <c r="C10" s="56" t="s">
        <v>34</v>
      </c>
      <c r="D10" s="42" t="s">
        <v>39</v>
      </c>
      <c r="E10" s="58" t="str">
        <f t="shared" si="4"/>
        <v>834  -</v>
      </c>
      <c r="F10" s="58">
        <f t="shared" si="5"/>
        <v>979</v>
      </c>
      <c r="G10" s="13">
        <f t="shared" si="1"/>
        <v>8</v>
      </c>
      <c r="H10" s="13"/>
      <c r="I10" s="13">
        <v>1</v>
      </c>
      <c r="J10" s="13">
        <v>3</v>
      </c>
      <c r="K10" s="13">
        <v>3</v>
      </c>
      <c r="L10" s="13">
        <v>1</v>
      </c>
      <c r="M10" s="23"/>
      <c r="N10" s="15">
        <f t="shared" si="2"/>
        <v>146</v>
      </c>
      <c r="O10" s="20">
        <v>1168</v>
      </c>
      <c r="T10" s="20" t="s">
        <v>47</v>
      </c>
      <c r="V10" s="21" t="s">
        <v>34</v>
      </c>
      <c r="X10" s="20">
        <v>146</v>
      </c>
      <c r="Y10" s="20">
        <v>438</v>
      </c>
      <c r="Z10" s="20">
        <v>438</v>
      </c>
      <c r="AA10" s="20">
        <v>146</v>
      </c>
      <c r="AC10" s="20">
        <f t="shared" si="3"/>
        <v>1168</v>
      </c>
      <c r="AD10" s="47"/>
    </row>
    <row r="11" spans="1:30" s="20" customFormat="1">
      <c r="A11" s="13" t="s">
        <v>48</v>
      </c>
      <c r="B11" s="13" t="s">
        <v>50</v>
      </c>
      <c r="C11" s="56">
        <v>385</v>
      </c>
      <c r="D11" s="42" t="s">
        <v>39</v>
      </c>
      <c r="E11" s="58" t="str">
        <f t="shared" si="4"/>
        <v>980  -</v>
      </c>
      <c r="F11" s="58">
        <f t="shared" si="5"/>
        <v>1125</v>
      </c>
      <c r="G11" s="13">
        <f t="shared" si="1"/>
        <v>8</v>
      </c>
      <c r="H11" s="13"/>
      <c r="I11" s="13">
        <v>1</v>
      </c>
      <c r="J11" s="13">
        <v>3</v>
      </c>
      <c r="K11" s="13">
        <v>3</v>
      </c>
      <c r="L11" s="13">
        <v>1</v>
      </c>
      <c r="M11" s="23"/>
      <c r="N11" s="15">
        <f t="shared" si="2"/>
        <v>146</v>
      </c>
      <c r="O11" s="20">
        <v>1168</v>
      </c>
      <c r="T11" s="1" t="s">
        <v>48</v>
      </c>
      <c r="V11" s="21">
        <v>385</v>
      </c>
      <c r="X11" s="20">
        <v>146</v>
      </c>
      <c r="Y11" s="20">
        <v>438</v>
      </c>
      <c r="Z11" s="20">
        <v>438</v>
      </c>
      <c r="AA11" s="20">
        <v>146</v>
      </c>
      <c r="AC11" s="20">
        <f t="shared" si="3"/>
        <v>1168</v>
      </c>
      <c r="AD11" s="47"/>
    </row>
    <row r="12" spans="1:30" s="20" customFormat="1">
      <c r="A12" s="13" t="s">
        <v>48</v>
      </c>
      <c r="B12" s="13" t="s">
        <v>51</v>
      </c>
      <c r="C12" s="56">
        <v>544</v>
      </c>
      <c r="D12" s="42" t="s">
        <v>39</v>
      </c>
      <c r="E12" s="58" t="str">
        <f t="shared" si="4"/>
        <v>1126  -</v>
      </c>
      <c r="F12" s="58">
        <f t="shared" si="5"/>
        <v>1166</v>
      </c>
      <c r="G12" s="13">
        <f t="shared" si="1"/>
        <v>8</v>
      </c>
      <c r="H12" s="13"/>
      <c r="I12" s="13">
        <v>1</v>
      </c>
      <c r="J12" s="13">
        <v>3</v>
      </c>
      <c r="K12" s="13">
        <v>3</v>
      </c>
      <c r="L12" s="13">
        <v>1</v>
      </c>
      <c r="M12" s="23"/>
      <c r="N12" s="15">
        <f t="shared" si="2"/>
        <v>41</v>
      </c>
      <c r="O12" s="20">
        <v>328</v>
      </c>
      <c r="T12" s="1" t="s">
        <v>48</v>
      </c>
      <c r="V12" s="21">
        <v>544</v>
      </c>
      <c r="X12" s="20">
        <v>41</v>
      </c>
      <c r="Y12" s="20">
        <v>123</v>
      </c>
      <c r="Z12" s="20">
        <v>123</v>
      </c>
      <c r="AA12" s="20">
        <v>41</v>
      </c>
      <c r="AC12" s="20">
        <f t="shared" si="3"/>
        <v>328</v>
      </c>
      <c r="AD12" s="47"/>
    </row>
    <row r="13" spans="1:30" s="20" customFormat="1">
      <c r="A13" s="13" t="s">
        <v>49</v>
      </c>
      <c r="B13" s="13" t="s">
        <v>50</v>
      </c>
      <c r="C13" s="56">
        <v>385</v>
      </c>
      <c r="D13" s="42" t="s">
        <v>39</v>
      </c>
      <c r="E13" s="58" t="str">
        <f t="shared" si="4"/>
        <v>1167  -</v>
      </c>
      <c r="F13" s="58">
        <f t="shared" si="5"/>
        <v>1207</v>
      </c>
      <c r="G13" s="13">
        <f t="shared" si="1"/>
        <v>8</v>
      </c>
      <c r="H13" s="13"/>
      <c r="I13" s="13">
        <v>1</v>
      </c>
      <c r="J13" s="13">
        <v>3</v>
      </c>
      <c r="K13" s="13">
        <v>3</v>
      </c>
      <c r="L13" s="13">
        <v>1</v>
      </c>
      <c r="M13" s="23"/>
      <c r="N13" s="15">
        <f t="shared" si="2"/>
        <v>41</v>
      </c>
      <c r="O13" s="20">
        <v>328</v>
      </c>
      <c r="T13" s="1" t="s">
        <v>49</v>
      </c>
      <c r="V13" s="21">
        <v>385</v>
      </c>
      <c r="X13" s="20">
        <v>41</v>
      </c>
      <c r="Y13" s="20">
        <v>123</v>
      </c>
      <c r="Z13" s="20">
        <v>123</v>
      </c>
      <c r="AA13" s="20">
        <v>41</v>
      </c>
      <c r="AC13" s="20">
        <f t="shared" si="3"/>
        <v>328</v>
      </c>
      <c r="AD13" s="47"/>
    </row>
    <row r="14" spans="1:30" ht="15.75" thickBot="1">
      <c r="A14" s="13"/>
      <c r="B14" s="13"/>
      <c r="C14" s="13"/>
      <c r="D14" s="42"/>
      <c r="E14" s="4"/>
      <c r="F14" s="58"/>
      <c r="G14" s="13"/>
      <c r="H14" s="13"/>
      <c r="I14" s="13"/>
      <c r="J14" s="13"/>
      <c r="K14" s="13"/>
      <c r="L14" s="13"/>
      <c r="M14" s="23"/>
      <c r="N14" s="15"/>
      <c r="O14" s="15"/>
      <c r="R14" s="20"/>
      <c r="S14" s="20"/>
    </row>
    <row r="15" spans="1:30">
      <c r="A15" s="16"/>
      <c r="B15" s="16"/>
      <c r="C15" s="16"/>
      <c r="D15" s="43"/>
      <c r="E15" s="17"/>
      <c r="F15" s="16"/>
      <c r="G15" s="16"/>
      <c r="H15" s="17"/>
      <c r="I15" s="17"/>
      <c r="J15" s="17"/>
      <c r="K15" s="17"/>
      <c r="L15" s="17"/>
      <c r="M15" s="17"/>
      <c r="N15" s="10"/>
      <c r="O15" s="10"/>
    </row>
    <row r="16" spans="1:30" ht="15.75">
      <c r="A16" s="18"/>
      <c r="B16" s="18"/>
      <c r="C16" s="18"/>
      <c r="D16" s="39"/>
      <c r="E16" s="4"/>
      <c r="F16" s="18"/>
      <c r="G16" s="18"/>
      <c r="H16" s="4"/>
      <c r="I16" s="4"/>
      <c r="J16" s="4"/>
      <c r="K16" s="4"/>
      <c r="L16" s="4"/>
      <c r="M16" s="4"/>
      <c r="N16" s="19">
        <f>SUBTOTAL(9,N4:N15)</f>
        <v>1207</v>
      </c>
      <c r="O16" s="19">
        <f>SUBTOTAL(9,O4:O15)</f>
        <v>9656</v>
      </c>
      <c r="S16" s="19">
        <f>SUBTOTAL(9,S4:S15)</f>
        <v>0</v>
      </c>
    </row>
    <row r="17" spans="1:30" ht="15.75">
      <c r="A17" s="18"/>
      <c r="B17" s="18"/>
      <c r="C17" s="18"/>
      <c r="D17" s="39"/>
      <c r="E17" s="4"/>
      <c r="F17" s="18"/>
      <c r="G17" s="18"/>
      <c r="H17" s="4"/>
      <c r="I17" s="4"/>
      <c r="J17" s="4"/>
      <c r="K17" s="4"/>
      <c r="L17" s="4"/>
      <c r="M17" s="4"/>
      <c r="N17" s="19"/>
      <c r="O17" s="19"/>
      <c r="S17" s="50">
        <f>N16*4</f>
        <v>4828</v>
      </c>
    </row>
    <row r="18" spans="1:30" ht="15.75">
      <c r="A18" s="18"/>
      <c r="B18" s="18"/>
      <c r="C18" s="18"/>
      <c r="D18" s="39"/>
      <c r="E18" s="4"/>
      <c r="F18" s="18"/>
      <c r="G18" s="18"/>
      <c r="H18" s="4"/>
      <c r="I18" s="4"/>
      <c r="J18" s="4"/>
      <c r="K18" s="4"/>
      <c r="L18" s="4"/>
      <c r="M18" s="4"/>
      <c r="N18" s="19"/>
      <c r="O18" s="19"/>
      <c r="S18" s="19"/>
    </row>
    <row r="19" spans="1:30" ht="15.75">
      <c r="A19" s="18"/>
      <c r="B19" s="18"/>
      <c r="C19" s="18"/>
      <c r="D19" s="39"/>
      <c r="E19" s="4"/>
      <c r="F19" s="18"/>
      <c r="G19" s="18"/>
      <c r="H19" s="4"/>
      <c r="I19" s="4"/>
      <c r="J19" s="4"/>
      <c r="K19" s="4"/>
      <c r="L19" s="4"/>
      <c r="M19" s="4"/>
      <c r="N19" s="19"/>
      <c r="O19" s="19"/>
      <c r="S19" s="19"/>
    </row>
    <row r="20" spans="1:30">
      <c r="S20" s="49"/>
    </row>
    <row r="21" spans="1:30">
      <c r="P21" s="20"/>
      <c r="Q21" s="20"/>
      <c r="R21" s="20"/>
      <c r="S21" s="20"/>
    </row>
    <row r="23" spans="1:30" ht="15.75">
      <c r="C23" s="3"/>
      <c r="G23" s="3" t="s">
        <v>12</v>
      </c>
    </row>
    <row r="24" spans="1:30" ht="15.75">
      <c r="A24" s="22"/>
      <c r="B24" s="3"/>
      <c r="G24" s="3" t="s">
        <v>40</v>
      </c>
      <c r="J24" s="45">
        <v>8</v>
      </c>
      <c r="K24" s="31" t="s">
        <v>14</v>
      </c>
      <c r="L24" s="31"/>
      <c r="M24" s="45"/>
    </row>
    <row r="25" spans="1:30" s="21" customFormat="1" ht="15.75">
      <c r="A25" s="20"/>
      <c r="B25" s="20"/>
      <c r="C25" s="20"/>
      <c r="D25" s="44"/>
      <c r="F25" s="20"/>
      <c r="G25" s="3" t="s">
        <v>9</v>
      </c>
      <c r="H25" s="22"/>
      <c r="I25" s="78">
        <f>O16/J24</f>
        <v>1207</v>
      </c>
      <c r="J25" s="78"/>
      <c r="K25" s="78"/>
      <c r="L25" s="22" t="s">
        <v>10</v>
      </c>
      <c r="N25" s="20"/>
      <c r="O25" s="20"/>
      <c r="P25" s="2"/>
      <c r="Q25" s="1"/>
      <c r="R25" s="1"/>
      <c r="S25" s="1"/>
      <c r="AD25" s="47"/>
    </row>
    <row r="26" spans="1:30" s="21" customFormat="1" ht="15.75">
      <c r="A26" s="31" t="s">
        <v>81</v>
      </c>
      <c r="B26" s="20"/>
      <c r="C26" s="20"/>
      <c r="D26" s="44"/>
      <c r="F26" s="20"/>
      <c r="G26" s="20"/>
      <c r="N26" s="20"/>
      <c r="O26" s="20"/>
      <c r="P26" s="2"/>
      <c r="Q26" s="1"/>
      <c r="R26" s="1"/>
      <c r="S26" s="1"/>
      <c r="AD26" s="47"/>
    </row>
    <row r="27" spans="1:30" s="21" customFormat="1" ht="15.75">
      <c r="A27" s="31" t="s">
        <v>80</v>
      </c>
      <c r="B27" s="20"/>
      <c r="C27" s="20"/>
      <c r="D27" s="44"/>
      <c r="F27" s="20"/>
      <c r="G27" s="20"/>
      <c r="N27" s="20"/>
      <c r="O27" s="20"/>
      <c r="P27" s="2"/>
      <c r="Q27" s="1"/>
      <c r="R27" s="1"/>
      <c r="S27" s="1"/>
      <c r="AD27" s="47"/>
    </row>
    <row r="28" spans="1:30" s="21" customFormat="1" ht="15.75">
      <c r="A28" s="31" t="s">
        <v>42</v>
      </c>
      <c r="B28" s="20"/>
      <c r="C28" s="20"/>
      <c r="D28" s="44"/>
      <c r="F28" s="20"/>
      <c r="G28" s="20"/>
      <c r="N28" s="20"/>
      <c r="O28" s="20"/>
      <c r="P28" s="2"/>
      <c r="Q28" s="1"/>
      <c r="R28" s="1"/>
      <c r="S28" s="1"/>
      <c r="AD28" s="47"/>
    </row>
    <row r="29" spans="1:30" s="21" customFormat="1" ht="15.75">
      <c r="A29" s="31" t="s">
        <v>16</v>
      </c>
      <c r="P29" s="2"/>
      <c r="Q29" s="1"/>
      <c r="R29" s="1"/>
      <c r="S29" s="1"/>
      <c r="AD29" s="47"/>
    </row>
    <row r="30" spans="1:30" s="21" customFormat="1" ht="15.75">
      <c r="A30" s="31" t="s">
        <v>31</v>
      </c>
      <c r="P30" s="2"/>
      <c r="Q30" s="1"/>
      <c r="R30" s="1"/>
      <c r="S30" s="1"/>
      <c r="AD30" s="47"/>
    </row>
    <row r="31" spans="1:30" s="20" customFormat="1" ht="15.75">
      <c r="A31" s="31" t="s">
        <v>32</v>
      </c>
      <c r="D31" s="44"/>
      <c r="E31" s="21"/>
      <c r="H31" s="21"/>
      <c r="I31" s="21"/>
      <c r="J31" s="21"/>
      <c r="K31" s="21"/>
      <c r="L31" s="21"/>
      <c r="M31" s="21"/>
      <c r="P31" s="2"/>
      <c r="Q31" s="1"/>
      <c r="R31" s="1"/>
      <c r="S31" s="1"/>
      <c r="U31" s="21"/>
      <c r="AD31" s="47"/>
    </row>
    <row r="32" spans="1:30" s="20" customFormat="1" ht="15.75">
      <c r="A32" s="31" t="s">
        <v>30</v>
      </c>
      <c r="D32" s="44"/>
      <c r="E32" s="21"/>
      <c r="H32" s="21"/>
      <c r="I32" s="21"/>
      <c r="J32" s="21"/>
      <c r="K32" s="21"/>
      <c r="L32" s="21"/>
      <c r="M32" s="21"/>
      <c r="P32" s="2"/>
      <c r="Q32" s="1"/>
      <c r="R32" s="1"/>
      <c r="S32" s="1"/>
      <c r="U32" s="21"/>
      <c r="AD32" s="47"/>
    </row>
    <row r="33" spans="1:30" s="20" customFormat="1" ht="15.75">
      <c r="A33" s="31"/>
      <c r="D33" s="44"/>
      <c r="E33" s="21"/>
      <c r="H33" s="21"/>
      <c r="I33" s="21"/>
      <c r="J33" s="21"/>
      <c r="K33" s="21"/>
      <c r="L33" s="21"/>
      <c r="M33" s="21"/>
      <c r="P33" s="2"/>
      <c r="Q33" s="1"/>
      <c r="R33" s="1"/>
      <c r="S33" s="1"/>
      <c r="U33" s="21"/>
      <c r="AD33" s="47"/>
    </row>
    <row r="34" spans="1:30" s="20" customFormat="1" ht="15.75">
      <c r="A34" s="37" t="s">
        <v>41</v>
      </c>
      <c r="D34" s="44"/>
      <c r="E34" s="21"/>
      <c r="H34" s="21"/>
      <c r="I34" s="21"/>
      <c r="J34" s="21"/>
      <c r="K34" s="21"/>
      <c r="L34" s="21"/>
      <c r="M34" s="21"/>
      <c r="P34" s="2"/>
      <c r="Q34" s="1"/>
      <c r="R34" s="1"/>
      <c r="S34" s="1"/>
      <c r="U34" s="21"/>
      <c r="AD34" s="47"/>
    </row>
    <row r="35" spans="1:30" ht="15.75">
      <c r="A35" s="37"/>
    </row>
    <row r="36" spans="1:30" ht="15.75">
      <c r="A36" s="52" t="s">
        <v>77</v>
      </c>
    </row>
    <row r="37" spans="1:30" ht="15.75">
      <c r="A37" s="52" t="s">
        <v>79</v>
      </c>
    </row>
  </sheetData>
  <autoFilter ref="A3:AD4">
    <filterColumn colId="0"/>
    <filterColumn colId="2"/>
    <filterColumn colId="3"/>
    <filterColumn colId="4" showButton="0"/>
    <filterColumn colId="15" showButton="0"/>
    <filterColumn colId="16" showButton="0"/>
  </autoFilter>
  <mergeCells count="3">
    <mergeCell ref="E3:F3"/>
    <mergeCell ref="P3:R3"/>
    <mergeCell ref="I25:K25"/>
  </mergeCells>
  <printOptions horizontalCentered="1"/>
  <pageMargins left="0.19685039370078741" right="0.19685039370078741" top="0.15748031496062992" bottom="0" header="0.11811023622047245" footer="0.11811023622047245"/>
  <pageSetup paperSize="9" scale="76" fitToHeight="4" orientation="landscape" r:id="rId1"/>
  <headerFooter alignWithMargins="0">
    <oddFooter>&amp;C&amp;P/&amp;N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8"/>
  <sheetViews>
    <sheetView view="pageBreakPreview" zoomScale="75" zoomScaleNormal="80" zoomScaleSheetLayoutView="75" workbookViewId="0">
      <selection activeCell="A17" sqref="A17:A18"/>
    </sheetView>
  </sheetViews>
  <sheetFormatPr defaultColWidth="9.140625" defaultRowHeight="15"/>
  <cols>
    <col min="1" max="1" width="14.140625" style="20" customWidth="1"/>
    <col min="2" max="2" width="17.42578125" style="20" bestFit="1" customWidth="1"/>
    <col min="3" max="3" width="10.140625" style="20" customWidth="1"/>
    <col min="4" max="4" width="10.28515625" style="44" customWidth="1"/>
    <col min="5" max="5" width="8.42578125" style="21" customWidth="1"/>
    <col min="6" max="6" width="8" style="20" customWidth="1"/>
    <col min="7" max="7" width="9.28515625" style="20" customWidth="1"/>
    <col min="8" max="11" width="5.28515625" style="21" customWidth="1"/>
    <col min="12" max="12" width="5.5703125" style="21" customWidth="1"/>
    <col min="13" max="13" width="5.7109375" style="21" customWidth="1"/>
    <col min="14" max="14" width="9.140625" style="20"/>
    <col min="15" max="15" width="10.7109375" style="20" bestFit="1" customWidth="1"/>
    <col min="16" max="16" width="4" style="2" bestFit="1" customWidth="1"/>
    <col min="17" max="17" width="4" style="1" bestFit="1" customWidth="1"/>
    <col min="18" max="18" width="2.5703125" style="1" bestFit="1" customWidth="1"/>
    <col min="19" max="19" width="14.7109375" style="1" bestFit="1" customWidth="1"/>
    <col min="20" max="20" width="11.5703125" style="1" bestFit="1" customWidth="1"/>
    <col min="21" max="21" width="4.7109375" style="1" bestFit="1" customWidth="1"/>
    <col min="22" max="22" width="5.28515625" style="1" bestFit="1" customWidth="1"/>
    <col min="23" max="25" width="5.85546875" style="1" bestFit="1" customWidth="1"/>
    <col min="26" max="26" width="4.7109375" style="1" bestFit="1" customWidth="1"/>
    <col min="27" max="27" width="5.140625" style="1" bestFit="1" customWidth="1"/>
    <col min="28" max="28" width="5.140625" style="1" customWidth="1"/>
    <col min="29" max="29" width="9.140625" style="1"/>
    <col min="30" max="30" width="9.140625" style="46"/>
    <col min="31" max="16384" width="9.140625" style="1"/>
  </cols>
  <sheetData>
    <row r="1" spans="1:30" ht="19.5" customHeight="1">
      <c r="A1" s="24" t="s">
        <v>57</v>
      </c>
      <c r="B1" s="25"/>
      <c r="C1" s="26" t="s">
        <v>13</v>
      </c>
      <c r="D1" s="38"/>
      <c r="E1" s="28"/>
      <c r="F1" s="29"/>
      <c r="G1" s="30" t="s">
        <v>56</v>
      </c>
      <c r="H1" s="29"/>
      <c r="I1" s="27"/>
      <c r="J1" s="33" t="s">
        <v>18</v>
      </c>
      <c r="K1" s="27"/>
      <c r="L1" s="27"/>
      <c r="M1" s="27"/>
      <c r="N1" s="27"/>
      <c r="O1" s="27"/>
    </row>
    <row r="2" spans="1:30" ht="17.25" thickBot="1">
      <c r="A2" s="3" t="s">
        <v>15</v>
      </c>
      <c r="B2" s="32">
        <f>N7</f>
        <v>165</v>
      </c>
      <c r="C2" s="4"/>
      <c r="D2" s="39"/>
      <c r="E2" s="5"/>
      <c r="F2" s="6"/>
      <c r="G2" s="4"/>
      <c r="H2" s="4"/>
      <c r="I2" s="4"/>
      <c r="J2" s="4"/>
      <c r="K2" s="4"/>
      <c r="L2" s="4"/>
      <c r="M2" s="4"/>
      <c r="N2" s="4"/>
      <c r="O2" s="4"/>
    </row>
    <row r="3" spans="1:30" ht="48" thickBot="1">
      <c r="A3" s="54" t="s">
        <v>0</v>
      </c>
      <c r="B3" s="54" t="s">
        <v>1</v>
      </c>
      <c r="C3" s="54" t="s">
        <v>3</v>
      </c>
      <c r="D3" s="40" t="s">
        <v>4</v>
      </c>
      <c r="E3" s="76" t="s">
        <v>5</v>
      </c>
      <c r="F3" s="76"/>
      <c r="G3" s="54" t="s">
        <v>6</v>
      </c>
      <c r="H3" s="7" t="s">
        <v>27</v>
      </c>
      <c r="I3" s="7" t="s">
        <v>29</v>
      </c>
      <c r="J3" s="7" t="s">
        <v>19</v>
      </c>
      <c r="K3" s="7" t="s">
        <v>20</v>
      </c>
      <c r="L3" s="7" t="s">
        <v>21</v>
      </c>
      <c r="M3" s="7" t="s">
        <v>22</v>
      </c>
      <c r="N3" s="54" t="s">
        <v>7</v>
      </c>
      <c r="O3" s="54" t="s">
        <v>8</v>
      </c>
      <c r="P3" s="77" t="s">
        <v>11</v>
      </c>
      <c r="Q3" s="77"/>
      <c r="R3" s="77"/>
    </row>
    <row r="4" spans="1:30" s="20" customFormat="1">
      <c r="A4" s="8" t="s">
        <v>38</v>
      </c>
      <c r="B4" s="8" t="s">
        <v>35</v>
      </c>
      <c r="C4" s="9" t="s">
        <v>34</v>
      </c>
      <c r="D4" s="41" t="s">
        <v>39</v>
      </c>
      <c r="E4" s="10" t="s">
        <v>2</v>
      </c>
      <c r="F4" s="11">
        <f>1+N4-1</f>
        <v>165</v>
      </c>
      <c r="G4" s="8">
        <f>SUM(H4:M4)</f>
        <v>10</v>
      </c>
      <c r="H4" s="8"/>
      <c r="I4" s="8">
        <v>2</v>
      </c>
      <c r="J4" s="8">
        <v>3</v>
      </c>
      <c r="K4" s="8">
        <v>3</v>
      </c>
      <c r="L4" s="8">
        <v>2</v>
      </c>
      <c r="M4" s="36"/>
      <c r="N4" s="12">
        <f>O4/G4</f>
        <v>165</v>
      </c>
      <c r="O4" s="20">
        <v>1650</v>
      </c>
      <c r="S4" s="20">
        <f t="shared" ref="S4" si="0">P4*Q4*R4*1.05*N4*0.0254*0.0254*0.0254</f>
        <v>0</v>
      </c>
      <c r="AD4" s="47"/>
    </row>
    <row r="5" spans="1:30" ht="15.75" thickBot="1">
      <c r="A5" s="13"/>
      <c r="B5" s="13"/>
      <c r="C5" s="13"/>
      <c r="D5" s="42"/>
      <c r="E5" s="5"/>
      <c r="F5" s="14"/>
      <c r="G5" s="13"/>
      <c r="H5" s="13"/>
      <c r="I5" s="13"/>
      <c r="J5" s="13"/>
      <c r="K5" s="13"/>
      <c r="L5" s="13"/>
      <c r="M5" s="23"/>
      <c r="N5" s="15"/>
      <c r="O5" s="15"/>
      <c r="R5" s="20"/>
      <c r="S5" s="20"/>
    </row>
    <row r="6" spans="1:30">
      <c r="A6" s="16"/>
      <c r="B6" s="16"/>
      <c r="C6" s="16"/>
      <c r="D6" s="43"/>
      <c r="E6" s="17"/>
      <c r="F6" s="16"/>
      <c r="G6" s="16"/>
      <c r="H6" s="17"/>
      <c r="I6" s="17"/>
      <c r="J6" s="17"/>
      <c r="K6" s="17"/>
      <c r="L6" s="17"/>
      <c r="M6" s="17"/>
      <c r="N6" s="10"/>
      <c r="O6" s="10"/>
    </row>
    <row r="7" spans="1:30" ht="15.75">
      <c r="A7" s="18"/>
      <c r="B7" s="18"/>
      <c r="C7" s="18"/>
      <c r="D7" s="39"/>
      <c r="E7" s="4"/>
      <c r="F7" s="18"/>
      <c r="G7" s="18"/>
      <c r="H7" s="4"/>
      <c r="I7" s="4"/>
      <c r="J7" s="4"/>
      <c r="K7" s="4"/>
      <c r="L7" s="4"/>
      <c r="M7" s="4"/>
      <c r="N7" s="19">
        <f>SUBTOTAL(9,N4:N6)</f>
        <v>165</v>
      </c>
      <c r="O7" s="19">
        <f>SUBTOTAL(9,O4:O6)</f>
        <v>1650</v>
      </c>
      <c r="S7" s="19">
        <f>SUBTOTAL(9,S4:S6)</f>
        <v>0</v>
      </c>
    </row>
    <row r="8" spans="1:30" ht="15.75">
      <c r="A8" s="18"/>
      <c r="B8" s="18"/>
      <c r="C8" s="18"/>
      <c r="D8" s="39"/>
      <c r="E8" s="4"/>
      <c r="F8" s="18"/>
      <c r="G8" s="18"/>
      <c r="H8" s="4"/>
      <c r="I8" s="4"/>
      <c r="J8" s="4"/>
      <c r="K8" s="4"/>
      <c r="L8" s="4"/>
      <c r="M8" s="4"/>
      <c r="N8" s="19"/>
      <c r="O8" s="19"/>
      <c r="S8" s="50">
        <f>N7*4</f>
        <v>660</v>
      </c>
    </row>
    <row r="9" spans="1:30" ht="15.75">
      <c r="A9" s="18"/>
      <c r="B9" s="18"/>
      <c r="C9" s="18"/>
      <c r="D9" s="39"/>
      <c r="E9" s="4"/>
      <c r="F9" s="18"/>
      <c r="G9" s="18"/>
      <c r="H9" s="4"/>
      <c r="I9" s="4"/>
      <c r="J9" s="4"/>
      <c r="K9" s="4"/>
      <c r="L9" s="4"/>
      <c r="M9" s="4"/>
      <c r="N9" s="19"/>
      <c r="O9" s="19"/>
      <c r="S9" s="19"/>
    </row>
    <row r="10" spans="1:30" ht="15.75">
      <c r="A10" s="18"/>
      <c r="B10" s="18"/>
      <c r="C10" s="18"/>
      <c r="D10" s="39"/>
      <c r="E10" s="4"/>
      <c r="F10" s="18"/>
      <c r="G10" s="18"/>
      <c r="H10" s="4"/>
      <c r="I10" s="4"/>
      <c r="J10" s="4"/>
      <c r="K10" s="4"/>
      <c r="L10" s="4"/>
      <c r="M10" s="4"/>
      <c r="N10" s="19"/>
      <c r="O10" s="19"/>
      <c r="S10" s="19"/>
    </row>
    <row r="11" spans="1:30">
      <c r="S11" s="49"/>
    </row>
    <row r="12" spans="1:30">
      <c r="P12" s="20"/>
      <c r="Q12" s="20"/>
      <c r="R12" s="20"/>
      <c r="S12" s="20"/>
    </row>
    <row r="14" spans="1:30" ht="15.75">
      <c r="C14" s="3"/>
      <c r="G14" s="3" t="s">
        <v>12</v>
      </c>
    </row>
    <row r="15" spans="1:30" ht="15.75">
      <c r="A15" s="22"/>
      <c r="B15" s="3"/>
      <c r="G15" s="3" t="s">
        <v>40</v>
      </c>
      <c r="J15" s="45">
        <v>10</v>
      </c>
      <c r="K15" s="31" t="s">
        <v>14</v>
      </c>
      <c r="L15" s="31"/>
      <c r="M15" s="45"/>
    </row>
    <row r="16" spans="1:30" s="21" customFormat="1" ht="15.75">
      <c r="A16" s="20"/>
      <c r="B16" s="20"/>
      <c r="C16" s="20"/>
      <c r="D16" s="44"/>
      <c r="F16" s="20"/>
      <c r="G16" s="3" t="s">
        <v>9</v>
      </c>
      <c r="H16" s="22"/>
      <c r="I16" s="78">
        <f>O7/J15</f>
        <v>165</v>
      </c>
      <c r="J16" s="78"/>
      <c r="K16" s="78"/>
      <c r="L16" s="22" t="s">
        <v>10</v>
      </c>
      <c r="N16" s="20"/>
      <c r="O16" s="20"/>
      <c r="P16" s="2"/>
      <c r="Q16" s="1"/>
      <c r="R16" s="1"/>
      <c r="S16" s="1"/>
      <c r="AD16" s="47"/>
    </row>
    <row r="17" spans="1:30" s="21" customFormat="1" ht="15.75">
      <c r="A17" s="31" t="s">
        <v>81</v>
      </c>
      <c r="B17" s="20"/>
      <c r="C17" s="20"/>
      <c r="D17" s="44"/>
      <c r="F17" s="20"/>
      <c r="G17" s="20"/>
      <c r="N17" s="20"/>
      <c r="O17" s="20"/>
      <c r="P17" s="2"/>
      <c r="Q17" s="1"/>
      <c r="R17" s="1"/>
      <c r="S17" s="1"/>
      <c r="AD17" s="47"/>
    </row>
    <row r="18" spans="1:30" s="21" customFormat="1" ht="15.75">
      <c r="A18" s="31" t="s">
        <v>80</v>
      </c>
      <c r="B18" s="20"/>
      <c r="C18" s="20"/>
      <c r="D18" s="44"/>
      <c r="F18" s="20"/>
      <c r="G18" s="20"/>
      <c r="N18" s="20"/>
      <c r="O18" s="20"/>
      <c r="P18" s="2"/>
      <c r="Q18" s="1"/>
      <c r="R18" s="1"/>
      <c r="S18" s="1"/>
      <c r="AD18" s="47"/>
    </row>
    <row r="19" spans="1:30" s="21" customFormat="1" ht="15.75">
      <c r="A19" s="31" t="s">
        <v>42</v>
      </c>
      <c r="B19" s="20"/>
      <c r="C19" s="20"/>
      <c r="D19" s="44"/>
      <c r="F19" s="20"/>
      <c r="G19" s="20"/>
      <c r="N19" s="20"/>
      <c r="O19" s="20"/>
      <c r="P19" s="2"/>
      <c r="Q19" s="1"/>
      <c r="R19" s="1"/>
      <c r="S19" s="1"/>
      <c r="AD19" s="47"/>
    </row>
    <row r="20" spans="1:30" s="21" customFormat="1" ht="15.75">
      <c r="A20" s="31" t="s">
        <v>16</v>
      </c>
      <c r="P20" s="2"/>
      <c r="Q20" s="1"/>
      <c r="R20" s="1"/>
      <c r="S20" s="1"/>
      <c r="AD20" s="47"/>
    </row>
    <row r="21" spans="1:30" s="21" customFormat="1" ht="15.75">
      <c r="A21" s="31" t="s">
        <v>31</v>
      </c>
      <c r="P21" s="2"/>
      <c r="Q21" s="1"/>
      <c r="R21" s="1"/>
      <c r="S21" s="1"/>
      <c r="AD21" s="47"/>
    </row>
    <row r="22" spans="1:30" s="20" customFormat="1" ht="15.75">
      <c r="A22" s="31" t="s">
        <v>32</v>
      </c>
      <c r="D22" s="44"/>
      <c r="E22" s="21"/>
      <c r="H22" s="21"/>
      <c r="I22" s="21"/>
      <c r="J22" s="21"/>
      <c r="K22" s="21"/>
      <c r="L22" s="21"/>
      <c r="M22" s="21"/>
      <c r="P22" s="2"/>
      <c r="Q22" s="1"/>
      <c r="R22" s="1"/>
      <c r="S22" s="1"/>
      <c r="AD22" s="47"/>
    </row>
    <row r="23" spans="1:30" s="20" customFormat="1" ht="15.75">
      <c r="A23" s="31" t="s">
        <v>30</v>
      </c>
      <c r="D23" s="44"/>
      <c r="E23" s="21"/>
      <c r="H23" s="21"/>
      <c r="I23" s="21"/>
      <c r="J23" s="21"/>
      <c r="K23" s="21"/>
      <c r="L23" s="21"/>
      <c r="M23" s="21"/>
      <c r="P23" s="2"/>
      <c r="Q23" s="1"/>
      <c r="R23" s="1"/>
      <c r="S23" s="1"/>
      <c r="AD23" s="47"/>
    </row>
    <row r="24" spans="1:30" s="20" customFormat="1" ht="15.75">
      <c r="A24" s="31"/>
      <c r="D24" s="44"/>
      <c r="E24" s="21"/>
      <c r="H24" s="21"/>
      <c r="I24" s="21"/>
      <c r="J24" s="21"/>
      <c r="K24" s="21"/>
      <c r="L24" s="21"/>
      <c r="M24" s="21"/>
      <c r="P24" s="2"/>
      <c r="Q24" s="1"/>
      <c r="R24" s="1"/>
      <c r="S24" s="1"/>
      <c r="AD24" s="47"/>
    </row>
    <row r="25" spans="1:30" s="20" customFormat="1" ht="15.75">
      <c r="A25" s="37" t="s">
        <v>41</v>
      </c>
      <c r="D25" s="44"/>
      <c r="E25" s="21"/>
      <c r="H25" s="21"/>
      <c r="I25" s="21"/>
      <c r="J25" s="21"/>
      <c r="K25" s="21"/>
      <c r="L25" s="21"/>
      <c r="M25" s="21"/>
      <c r="P25" s="2"/>
      <c r="Q25" s="1"/>
      <c r="R25" s="1"/>
      <c r="S25" s="1"/>
      <c r="AD25" s="47"/>
    </row>
    <row r="26" spans="1:30" ht="15.75">
      <c r="A26" s="37"/>
    </row>
    <row r="27" spans="1:30" ht="15.75">
      <c r="A27" s="52" t="s">
        <v>77</v>
      </c>
    </row>
    <row r="28" spans="1:30" ht="15.75">
      <c r="A28" s="52" t="s">
        <v>78</v>
      </c>
    </row>
  </sheetData>
  <autoFilter ref="A3:AD4">
    <filterColumn colId="0"/>
    <filterColumn colId="2"/>
    <filterColumn colId="3"/>
    <filterColumn colId="4" showButton="0"/>
    <filterColumn colId="15" showButton="0"/>
    <filterColumn colId="16" showButton="0"/>
  </autoFilter>
  <mergeCells count="3">
    <mergeCell ref="E3:F3"/>
    <mergeCell ref="P3:R3"/>
    <mergeCell ref="I16:K16"/>
  </mergeCells>
  <printOptions horizontalCentered="1"/>
  <pageMargins left="0.19685039370078741" right="0.19685039370078741" top="0.15748031496062992" bottom="0" header="0.11811023622047245" footer="0.11811023622047245"/>
  <pageSetup paperSize="9" scale="76" fitToHeight="4" orientation="landscape" r:id="rId1"/>
  <headerFooter alignWithMargins="0">
    <oddFooter>&amp;C&amp;P/&amp;N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28"/>
  <sheetViews>
    <sheetView view="pageBreakPreview" zoomScale="75" zoomScaleNormal="80" zoomScaleSheetLayoutView="75" workbookViewId="0">
      <selection activeCell="A17" sqref="A17:A18"/>
    </sheetView>
  </sheetViews>
  <sheetFormatPr defaultColWidth="9.140625" defaultRowHeight="15"/>
  <cols>
    <col min="1" max="1" width="14.140625" style="20" customWidth="1"/>
    <col min="2" max="2" width="17.42578125" style="20" bestFit="1" customWidth="1"/>
    <col min="3" max="3" width="10.140625" style="20" customWidth="1"/>
    <col min="4" max="4" width="10.28515625" style="44" customWidth="1"/>
    <col min="5" max="5" width="8.42578125" style="21" customWidth="1"/>
    <col min="6" max="6" width="8" style="20" customWidth="1"/>
    <col min="7" max="7" width="9.28515625" style="20" customWidth="1"/>
    <col min="8" max="11" width="5.28515625" style="21" customWidth="1"/>
    <col min="12" max="12" width="5.5703125" style="21" customWidth="1"/>
    <col min="13" max="13" width="5.7109375" style="21" customWidth="1"/>
    <col min="14" max="14" width="9.140625" style="20"/>
    <col min="15" max="15" width="10.7109375" style="20" bestFit="1" customWidth="1"/>
    <col min="16" max="16" width="4" style="2" bestFit="1" customWidth="1"/>
    <col min="17" max="17" width="4" style="1" bestFit="1" customWidth="1"/>
    <col min="18" max="18" width="2.5703125" style="1" bestFit="1" customWidth="1"/>
    <col min="19" max="19" width="14.7109375" style="1" bestFit="1" customWidth="1"/>
    <col min="20" max="20" width="11.5703125" style="1" bestFit="1" customWidth="1"/>
    <col min="21" max="21" width="4.7109375" style="1" bestFit="1" customWidth="1"/>
    <col min="22" max="22" width="5.28515625" style="1" bestFit="1" customWidth="1"/>
    <col min="23" max="25" width="5.85546875" style="1" bestFit="1" customWidth="1"/>
    <col min="26" max="26" width="4.7109375" style="1" bestFit="1" customWidth="1"/>
    <col min="27" max="27" width="5.140625" style="1" bestFit="1" customWidth="1"/>
    <col min="28" max="28" width="5.140625" style="1" customWidth="1"/>
    <col min="29" max="29" width="9.140625" style="1"/>
    <col min="30" max="30" width="9.140625" style="46"/>
    <col min="31" max="16384" width="9.140625" style="1"/>
  </cols>
  <sheetData>
    <row r="1" spans="1:30" ht="19.5" customHeight="1">
      <c r="A1" s="24" t="s">
        <v>58</v>
      </c>
      <c r="B1" s="25"/>
      <c r="C1" s="26" t="s">
        <v>13</v>
      </c>
      <c r="D1" s="38"/>
      <c r="E1" s="28"/>
      <c r="F1" s="29"/>
      <c r="G1" s="30" t="s">
        <v>59</v>
      </c>
      <c r="H1" s="29"/>
      <c r="I1" s="27"/>
      <c r="J1" s="33" t="s">
        <v>18</v>
      </c>
      <c r="K1" s="27"/>
      <c r="L1" s="27"/>
      <c r="M1" s="27"/>
      <c r="N1" s="27"/>
      <c r="O1" s="27"/>
    </row>
    <row r="2" spans="1:30" ht="17.25" thickBot="1">
      <c r="A2" s="3" t="s">
        <v>15</v>
      </c>
      <c r="B2" s="32">
        <f>N7</f>
        <v>1068</v>
      </c>
      <c r="C2" s="4"/>
      <c r="D2" s="39"/>
      <c r="E2" s="5"/>
      <c r="F2" s="6"/>
      <c r="G2" s="4"/>
      <c r="H2" s="4"/>
      <c r="I2" s="4"/>
      <c r="J2" s="4"/>
      <c r="K2" s="4"/>
      <c r="L2" s="4"/>
      <c r="M2" s="4"/>
      <c r="N2" s="4"/>
      <c r="O2" s="4"/>
    </row>
    <row r="3" spans="1:30" ht="48" thickBot="1">
      <c r="A3" s="54" t="s">
        <v>0</v>
      </c>
      <c r="B3" s="54" t="s">
        <v>1</v>
      </c>
      <c r="C3" s="54" t="s">
        <v>3</v>
      </c>
      <c r="D3" s="40" t="s">
        <v>4</v>
      </c>
      <c r="E3" s="76" t="s">
        <v>5</v>
      </c>
      <c r="F3" s="76"/>
      <c r="G3" s="54" t="s">
        <v>6</v>
      </c>
      <c r="H3" s="7" t="s">
        <v>27</v>
      </c>
      <c r="I3" s="7" t="s">
        <v>29</v>
      </c>
      <c r="J3" s="7" t="s">
        <v>19</v>
      </c>
      <c r="K3" s="7" t="s">
        <v>20</v>
      </c>
      <c r="L3" s="7" t="s">
        <v>21</v>
      </c>
      <c r="M3" s="7" t="s">
        <v>22</v>
      </c>
      <c r="N3" s="54" t="s">
        <v>7</v>
      </c>
      <c r="O3" s="54" t="s">
        <v>8</v>
      </c>
      <c r="P3" s="77" t="s">
        <v>11</v>
      </c>
      <c r="Q3" s="77"/>
      <c r="R3" s="77"/>
    </row>
    <row r="4" spans="1:30" s="20" customFormat="1">
      <c r="A4" s="8" t="s">
        <v>38</v>
      </c>
      <c r="B4" s="8" t="s">
        <v>35</v>
      </c>
      <c r="C4" s="9" t="s">
        <v>34</v>
      </c>
      <c r="D4" s="41" t="s">
        <v>39</v>
      </c>
      <c r="E4" s="10" t="s">
        <v>2</v>
      </c>
      <c r="F4" s="11">
        <f>1+N4-1</f>
        <v>1068</v>
      </c>
      <c r="G4" s="8">
        <f>SUM(H4:M4)</f>
        <v>10</v>
      </c>
      <c r="H4" s="8"/>
      <c r="I4" s="8">
        <v>2</v>
      </c>
      <c r="J4" s="8">
        <v>3</v>
      </c>
      <c r="K4" s="8">
        <v>3</v>
      </c>
      <c r="L4" s="8">
        <v>2</v>
      </c>
      <c r="M4" s="36"/>
      <c r="N4" s="12">
        <f>O4/G4</f>
        <v>1068</v>
      </c>
      <c r="O4" s="20">
        <v>10680</v>
      </c>
      <c r="S4" s="20">
        <f t="shared" ref="S4" si="0">P4*Q4*R4*1.05*N4*0.0254*0.0254*0.0254</f>
        <v>0</v>
      </c>
      <c r="AD4" s="47"/>
    </row>
    <row r="5" spans="1:30" ht="15.75" thickBot="1">
      <c r="A5" s="13"/>
      <c r="B5" s="13"/>
      <c r="C5" s="13"/>
      <c r="D5" s="42"/>
      <c r="E5" s="5"/>
      <c r="F5" s="14"/>
      <c r="G5" s="13"/>
      <c r="H5" s="13"/>
      <c r="I5" s="13"/>
      <c r="J5" s="13"/>
      <c r="K5" s="13"/>
      <c r="L5" s="13"/>
      <c r="M5" s="23"/>
      <c r="N5" s="15"/>
      <c r="O5" s="15"/>
      <c r="R5" s="20"/>
      <c r="S5" s="20"/>
    </row>
    <row r="6" spans="1:30">
      <c r="A6" s="16"/>
      <c r="B6" s="16"/>
      <c r="C6" s="16"/>
      <c r="D6" s="43"/>
      <c r="E6" s="17"/>
      <c r="F6" s="16"/>
      <c r="G6" s="16"/>
      <c r="H6" s="17"/>
      <c r="I6" s="17"/>
      <c r="J6" s="17"/>
      <c r="K6" s="17"/>
      <c r="L6" s="17"/>
      <c r="M6" s="17"/>
      <c r="N6" s="10"/>
      <c r="O6" s="10"/>
    </row>
    <row r="7" spans="1:30" ht="15.75">
      <c r="A7" s="18"/>
      <c r="B7" s="18"/>
      <c r="C7" s="18"/>
      <c r="D7" s="39"/>
      <c r="E7" s="4"/>
      <c r="F7" s="18"/>
      <c r="G7" s="18"/>
      <c r="H7" s="4"/>
      <c r="I7" s="4"/>
      <c r="J7" s="4"/>
      <c r="K7" s="4"/>
      <c r="L7" s="4"/>
      <c r="M7" s="4"/>
      <c r="N7" s="19">
        <f>SUBTOTAL(9,N4:N6)</f>
        <v>1068</v>
      </c>
      <c r="O7" s="19">
        <f>SUBTOTAL(9,O4:O6)</f>
        <v>10680</v>
      </c>
      <c r="S7" s="19">
        <f>SUBTOTAL(9,S4:S6)</f>
        <v>0</v>
      </c>
    </row>
    <row r="8" spans="1:30" ht="15.75">
      <c r="A8" s="18"/>
      <c r="B8" s="18"/>
      <c r="C8" s="18"/>
      <c r="D8" s="39"/>
      <c r="E8" s="4"/>
      <c r="F8" s="18"/>
      <c r="G8" s="18"/>
      <c r="H8" s="4"/>
      <c r="I8" s="4"/>
      <c r="J8" s="4"/>
      <c r="K8" s="4"/>
      <c r="L8" s="4"/>
      <c r="M8" s="4"/>
      <c r="N8" s="19"/>
      <c r="O8" s="19"/>
      <c r="S8" s="50">
        <f>N7*4</f>
        <v>4272</v>
      </c>
    </row>
    <row r="9" spans="1:30" ht="15.75">
      <c r="A9" s="18"/>
      <c r="B9" s="18"/>
      <c r="C9" s="18"/>
      <c r="D9" s="39"/>
      <c r="E9" s="4"/>
      <c r="F9" s="18"/>
      <c r="G9" s="18"/>
      <c r="H9" s="4"/>
      <c r="I9" s="4"/>
      <c r="J9" s="4"/>
      <c r="K9" s="4"/>
      <c r="L9" s="4"/>
      <c r="M9" s="4"/>
      <c r="N9" s="19"/>
      <c r="O9" s="19"/>
      <c r="S9" s="19"/>
    </row>
    <row r="10" spans="1:30" ht="15.75">
      <c r="A10" s="18"/>
      <c r="B10" s="18"/>
      <c r="C10" s="18"/>
      <c r="D10" s="39"/>
      <c r="E10" s="4"/>
      <c r="F10" s="18"/>
      <c r="G10" s="18"/>
      <c r="H10" s="4"/>
      <c r="I10" s="4"/>
      <c r="J10" s="4"/>
      <c r="K10" s="4"/>
      <c r="L10" s="4"/>
      <c r="M10" s="4"/>
      <c r="N10" s="19"/>
      <c r="O10" s="19"/>
      <c r="S10" s="19"/>
    </row>
    <row r="11" spans="1:30">
      <c r="S11" s="49"/>
    </row>
    <row r="12" spans="1:30">
      <c r="P12" s="20"/>
      <c r="Q12" s="20"/>
      <c r="R12" s="20"/>
      <c r="S12" s="20"/>
    </row>
    <row r="14" spans="1:30" ht="15.75">
      <c r="C14" s="3"/>
      <c r="G14" s="3" t="s">
        <v>12</v>
      </c>
    </row>
    <row r="15" spans="1:30" ht="15.75">
      <c r="A15" s="22"/>
      <c r="B15" s="3"/>
      <c r="G15" s="3" t="s">
        <v>40</v>
      </c>
      <c r="J15" s="45">
        <v>10</v>
      </c>
      <c r="K15" s="31" t="s">
        <v>14</v>
      </c>
      <c r="L15" s="31"/>
      <c r="M15" s="45"/>
    </row>
    <row r="16" spans="1:30" s="21" customFormat="1" ht="15.75">
      <c r="A16" s="20"/>
      <c r="B16" s="20"/>
      <c r="C16" s="20"/>
      <c r="D16" s="44"/>
      <c r="F16" s="20"/>
      <c r="G16" s="3" t="s">
        <v>9</v>
      </c>
      <c r="H16" s="22"/>
      <c r="I16" s="78">
        <f>O7/J15</f>
        <v>1068</v>
      </c>
      <c r="J16" s="78"/>
      <c r="K16" s="78"/>
      <c r="L16" s="22" t="s">
        <v>10</v>
      </c>
      <c r="N16" s="20"/>
      <c r="O16" s="20"/>
      <c r="P16" s="2"/>
      <c r="Q16" s="1"/>
      <c r="R16" s="1"/>
      <c r="S16" s="1"/>
      <c r="AD16" s="47"/>
    </row>
    <row r="17" spans="1:30" s="21" customFormat="1" ht="15.75">
      <c r="A17" s="31" t="s">
        <v>81</v>
      </c>
      <c r="B17" s="20"/>
      <c r="C17" s="20"/>
      <c r="D17" s="44"/>
      <c r="F17" s="20"/>
      <c r="G17" s="20"/>
      <c r="N17" s="20"/>
      <c r="O17" s="20"/>
      <c r="P17" s="2"/>
      <c r="Q17" s="1"/>
      <c r="R17" s="1"/>
      <c r="S17" s="1"/>
      <c r="AD17" s="47"/>
    </row>
    <row r="18" spans="1:30" s="21" customFormat="1" ht="15.75">
      <c r="A18" s="31" t="s">
        <v>80</v>
      </c>
      <c r="B18" s="20"/>
      <c r="C18" s="20"/>
      <c r="D18" s="44"/>
      <c r="F18" s="20"/>
      <c r="G18" s="20"/>
      <c r="N18" s="20"/>
      <c r="O18" s="20"/>
      <c r="P18" s="2"/>
      <c r="Q18" s="1"/>
      <c r="R18" s="1"/>
      <c r="S18" s="1"/>
      <c r="AD18" s="47"/>
    </row>
    <row r="19" spans="1:30" s="21" customFormat="1" ht="15.75">
      <c r="A19" s="31" t="s">
        <v>42</v>
      </c>
      <c r="B19" s="20"/>
      <c r="C19" s="20"/>
      <c r="D19" s="44"/>
      <c r="F19" s="20"/>
      <c r="G19" s="20"/>
      <c r="N19" s="20"/>
      <c r="O19" s="20"/>
      <c r="P19" s="2"/>
      <c r="Q19" s="1"/>
      <c r="R19" s="1"/>
      <c r="S19" s="1"/>
      <c r="AD19" s="47"/>
    </row>
    <row r="20" spans="1:30" s="21" customFormat="1" ht="15.75">
      <c r="A20" s="31" t="s">
        <v>16</v>
      </c>
      <c r="P20" s="2"/>
      <c r="Q20" s="1"/>
      <c r="R20" s="1"/>
      <c r="S20" s="1"/>
      <c r="AD20" s="47"/>
    </row>
    <row r="21" spans="1:30" s="21" customFormat="1" ht="15.75">
      <c r="A21" s="31" t="s">
        <v>31</v>
      </c>
      <c r="P21" s="2"/>
      <c r="Q21" s="1"/>
      <c r="R21" s="1"/>
      <c r="S21" s="1"/>
      <c r="AD21" s="47"/>
    </row>
    <row r="22" spans="1:30" s="20" customFormat="1" ht="15.75">
      <c r="A22" s="31" t="s">
        <v>32</v>
      </c>
      <c r="D22" s="44"/>
      <c r="E22" s="21"/>
      <c r="H22" s="21"/>
      <c r="I22" s="21"/>
      <c r="J22" s="21"/>
      <c r="K22" s="21"/>
      <c r="L22" s="21"/>
      <c r="M22" s="21"/>
      <c r="P22" s="2"/>
      <c r="Q22" s="1"/>
      <c r="R22" s="1"/>
      <c r="S22" s="1"/>
      <c r="AD22" s="47"/>
    </row>
    <row r="23" spans="1:30" s="20" customFormat="1" ht="15.75">
      <c r="A23" s="31" t="s">
        <v>30</v>
      </c>
      <c r="D23" s="44"/>
      <c r="E23" s="21"/>
      <c r="H23" s="21"/>
      <c r="I23" s="21"/>
      <c r="J23" s="21"/>
      <c r="K23" s="21"/>
      <c r="L23" s="21"/>
      <c r="M23" s="21"/>
      <c r="P23" s="2"/>
      <c r="Q23" s="1"/>
      <c r="R23" s="1"/>
      <c r="S23" s="1"/>
      <c r="AD23" s="47"/>
    </row>
    <row r="24" spans="1:30" s="20" customFormat="1" ht="15.75">
      <c r="A24" s="31"/>
      <c r="D24" s="44"/>
      <c r="E24" s="21"/>
      <c r="H24" s="21"/>
      <c r="I24" s="21"/>
      <c r="J24" s="21"/>
      <c r="K24" s="21"/>
      <c r="L24" s="21"/>
      <c r="M24" s="21"/>
      <c r="P24" s="2"/>
      <c r="Q24" s="1"/>
      <c r="R24" s="1"/>
      <c r="S24" s="1"/>
      <c r="AD24" s="47"/>
    </row>
    <row r="25" spans="1:30" s="20" customFormat="1" ht="15.75">
      <c r="A25" s="37" t="s">
        <v>41</v>
      </c>
      <c r="D25" s="44"/>
      <c r="E25" s="21"/>
      <c r="H25" s="21"/>
      <c r="I25" s="21"/>
      <c r="J25" s="21"/>
      <c r="K25" s="21"/>
      <c r="L25" s="21"/>
      <c r="M25" s="21"/>
      <c r="P25" s="2"/>
      <c r="Q25" s="1"/>
      <c r="R25" s="1"/>
      <c r="S25" s="1"/>
      <c r="AD25" s="47"/>
    </row>
    <row r="26" spans="1:30" ht="15.75">
      <c r="A26" s="37"/>
    </row>
    <row r="27" spans="1:30" ht="15.75">
      <c r="A27" s="52" t="s">
        <v>77</v>
      </c>
    </row>
    <row r="28" spans="1:30" ht="15.75">
      <c r="A28" s="52" t="s">
        <v>78</v>
      </c>
    </row>
  </sheetData>
  <autoFilter ref="A3:AD4">
    <filterColumn colId="0"/>
    <filterColumn colId="2"/>
    <filterColumn colId="3"/>
    <filterColumn colId="4" showButton="0"/>
    <filterColumn colId="15" showButton="0"/>
    <filterColumn colId="16" showButton="0"/>
  </autoFilter>
  <mergeCells count="3">
    <mergeCell ref="E3:F3"/>
    <mergeCell ref="P3:R3"/>
    <mergeCell ref="I16:K16"/>
  </mergeCells>
  <printOptions horizontalCentered="1"/>
  <pageMargins left="0.19685039370078741" right="0.19685039370078741" top="0.15748031496062992" bottom="0" header="0.11811023622047245" footer="0.11811023622047245"/>
  <pageSetup paperSize="9" scale="76" fitToHeight="4" orientation="landscape" r:id="rId1"/>
  <headerFooter alignWithMargins="0">
    <oddFooter>&amp;C&amp;P/&amp;N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37"/>
  <sheetViews>
    <sheetView view="pageBreakPreview" topLeftCell="A10" zoomScale="75" zoomScaleNormal="80" zoomScaleSheetLayoutView="75" workbookViewId="0">
      <selection activeCell="A26" sqref="A26:A27"/>
    </sheetView>
  </sheetViews>
  <sheetFormatPr defaultColWidth="9.140625" defaultRowHeight="15"/>
  <cols>
    <col min="1" max="1" width="14.140625" style="20" customWidth="1"/>
    <col min="2" max="2" width="20.140625" style="20" bestFit="1" customWidth="1"/>
    <col min="3" max="3" width="10.140625" style="20" customWidth="1"/>
    <col min="4" max="4" width="10.28515625" style="44" customWidth="1"/>
    <col min="5" max="5" width="8.42578125" style="21" customWidth="1"/>
    <col min="6" max="6" width="8" style="20" customWidth="1"/>
    <col min="7" max="7" width="9.28515625" style="20" customWidth="1"/>
    <col min="8" max="11" width="5.28515625" style="21" customWidth="1"/>
    <col min="12" max="12" width="5.5703125" style="21" customWidth="1"/>
    <col min="13" max="13" width="5.7109375" style="21" customWidth="1"/>
    <col min="14" max="14" width="9.140625" style="20"/>
    <col min="15" max="15" width="10.7109375" style="20" bestFit="1" customWidth="1"/>
    <col min="16" max="16" width="4" style="2" bestFit="1" customWidth="1"/>
    <col min="17" max="17" width="4" style="1" bestFit="1" customWidth="1"/>
    <col min="18" max="18" width="2.5703125" style="1" bestFit="1" customWidth="1"/>
    <col min="19" max="19" width="14.7109375" style="1" bestFit="1" customWidth="1"/>
    <col min="20" max="20" width="12.85546875" style="1" bestFit="1" customWidth="1"/>
    <col min="21" max="21" width="5.28515625" style="57" bestFit="1" customWidth="1"/>
    <col min="22" max="22" width="5.28515625" style="1" bestFit="1" customWidth="1"/>
    <col min="23" max="23" width="5.85546875" style="1" bestFit="1" customWidth="1"/>
    <col min="24" max="27" width="6.5703125" style="1" bestFit="1" customWidth="1"/>
    <col min="28" max="28" width="5.140625" style="1" customWidth="1"/>
    <col min="29" max="29" width="9.140625" style="1"/>
    <col min="30" max="30" width="9.140625" style="46"/>
    <col min="31" max="16384" width="9.140625" style="1"/>
  </cols>
  <sheetData>
    <row r="1" spans="1:30" ht="19.5" customHeight="1">
      <c r="A1" s="24" t="s">
        <v>60</v>
      </c>
      <c r="B1" s="25"/>
      <c r="C1" s="26" t="s">
        <v>13</v>
      </c>
      <c r="D1" s="38"/>
      <c r="E1" s="28"/>
      <c r="F1" s="29"/>
      <c r="G1" s="30" t="s">
        <v>59</v>
      </c>
      <c r="H1" s="29"/>
      <c r="I1" s="27"/>
      <c r="J1" s="33" t="s">
        <v>18</v>
      </c>
      <c r="K1" s="27"/>
      <c r="L1" s="27"/>
      <c r="M1" s="27"/>
      <c r="N1" s="27"/>
      <c r="O1" s="27"/>
    </row>
    <row r="2" spans="1:30" ht="17.25" thickBot="1">
      <c r="A2" s="3" t="s">
        <v>15</v>
      </c>
      <c r="B2" s="32">
        <f>N16</f>
        <v>8570</v>
      </c>
      <c r="C2" s="4"/>
      <c r="D2" s="39"/>
      <c r="E2" s="5"/>
      <c r="F2" s="6"/>
      <c r="G2" s="4"/>
      <c r="H2" s="4"/>
      <c r="I2" s="4"/>
      <c r="J2" s="4"/>
      <c r="K2" s="4"/>
      <c r="L2" s="4"/>
      <c r="M2" s="4"/>
      <c r="N2" s="4"/>
      <c r="O2" s="4"/>
    </row>
    <row r="3" spans="1:30" ht="48" thickBot="1">
      <c r="A3" s="54" t="s">
        <v>0</v>
      </c>
      <c r="B3" s="54" t="s">
        <v>1</v>
      </c>
      <c r="C3" s="54" t="s">
        <v>3</v>
      </c>
      <c r="D3" s="40" t="s">
        <v>4</v>
      </c>
      <c r="E3" s="76" t="s">
        <v>5</v>
      </c>
      <c r="F3" s="76"/>
      <c r="G3" s="54" t="s">
        <v>6</v>
      </c>
      <c r="H3" s="7" t="s">
        <v>27</v>
      </c>
      <c r="I3" s="7" t="s">
        <v>29</v>
      </c>
      <c r="J3" s="7" t="s">
        <v>19</v>
      </c>
      <c r="K3" s="7" t="s">
        <v>20</v>
      </c>
      <c r="L3" s="7" t="s">
        <v>21</v>
      </c>
      <c r="M3" s="7" t="s">
        <v>22</v>
      </c>
      <c r="N3" s="54" t="s">
        <v>7</v>
      </c>
      <c r="O3" s="54" t="s">
        <v>8</v>
      </c>
      <c r="P3" s="77" t="s">
        <v>11</v>
      </c>
      <c r="Q3" s="77"/>
      <c r="R3" s="77"/>
    </row>
    <row r="4" spans="1:30" s="20" customFormat="1">
      <c r="A4" s="8" t="s">
        <v>43</v>
      </c>
      <c r="B4" s="8" t="s">
        <v>35</v>
      </c>
      <c r="C4" s="9" t="s">
        <v>34</v>
      </c>
      <c r="D4" s="41" t="s">
        <v>39</v>
      </c>
      <c r="E4" s="17" t="s">
        <v>2</v>
      </c>
      <c r="F4" s="59">
        <f>1+N4-1</f>
        <v>168</v>
      </c>
      <c r="G4" s="8">
        <f>SUM(H4:M4)</f>
        <v>8</v>
      </c>
      <c r="H4" s="8"/>
      <c r="I4" s="8">
        <v>1</v>
      </c>
      <c r="J4" s="8">
        <v>4</v>
      </c>
      <c r="K4" s="8">
        <v>2</v>
      </c>
      <c r="L4" s="8">
        <v>1</v>
      </c>
      <c r="M4" s="36"/>
      <c r="N4" s="12">
        <f>O4/G4</f>
        <v>168</v>
      </c>
      <c r="O4" s="20">
        <v>1344</v>
      </c>
      <c r="S4" s="20">
        <f t="shared" ref="S4" si="0">P4*Q4*R4*1.05*N4*0.0254*0.0254*0.0254</f>
        <v>0</v>
      </c>
      <c r="T4" s="20" t="s">
        <v>43</v>
      </c>
      <c r="V4" s="21" t="s">
        <v>34</v>
      </c>
      <c r="X4" s="20">
        <v>168</v>
      </c>
      <c r="Y4" s="20">
        <v>672</v>
      </c>
      <c r="Z4" s="20">
        <v>336</v>
      </c>
      <c r="AA4" s="20">
        <v>168</v>
      </c>
      <c r="AC4" s="20">
        <f>SUM(X4:AB4)</f>
        <v>1344</v>
      </c>
      <c r="AD4" s="47"/>
    </row>
    <row r="5" spans="1:30" s="20" customFormat="1">
      <c r="A5" s="13" t="s">
        <v>44</v>
      </c>
      <c r="B5" s="13" t="s">
        <v>51</v>
      </c>
      <c r="C5" s="56">
        <v>544</v>
      </c>
      <c r="D5" s="42" t="s">
        <v>39</v>
      </c>
      <c r="E5" s="58" t="str">
        <f>F4+1&amp; "  -"</f>
        <v>169  -</v>
      </c>
      <c r="F5" s="58">
        <f>F4+N5</f>
        <v>1068</v>
      </c>
      <c r="G5" s="13">
        <f t="shared" ref="G5:G13" si="1">SUM(H5:M5)</f>
        <v>8</v>
      </c>
      <c r="H5" s="13"/>
      <c r="I5" s="13">
        <v>1</v>
      </c>
      <c r="J5" s="13">
        <v>3</v>
      </c>
      <c r="K5" s="13">
        <v>3</v>
      </c>
      <c r="L5" s="13">
        <v>1</v>
      </c>
      <c r="M5" s="23"/>
      <c r="N5" s="15">
        <f t="shared" ref="N5:N13" si="2">O5/G5</f>
        <v>900</v>
      </c>
      <c r="O5" s="20">
        <v>7200</v>
      </c>
      <c r="T5" s="20" t="s">
        <v>44</v>
      </c>
      <c r="V5" s="21">
        <v>544</v>
      </c>
      <c r="X5" s="20">
        <v>900</v>
      </c>
      <c r="Y5" s="20">
        <v>2700</v>
      </c>
      <c r="Z5" s="20">
        <v>2700</v>
      </c>
      <c r="AA5" s="20">
        <v>900</v>
      </c>
      <c r="AC5" s="20">
        <f t="shared" ref="AC5:AC13" si="3">SUM(X5:AB5)</f>
        <v>7200</v>
      </c>
      <c r="AD5" s="47"/>
    </row>
    <row r="6" spans="1:30" s="20" customFormat="1">
      <c r="A6" s="13" t="s">
        <v>45</v>
      </c>
      <c r="B6" s="13" t="s">
        <v>50</v>
      </c>
      <c r="C6" s="56">
        <v>385</v>
      </c>
      <c r="D6" s="42" t="s">
        <v>39</v>
      </c>
      <c r="E6" s="58" t="str">
        <f t="shared" ref="E6:E13" si="4">F5+1&amp; "  -"</f>
        <v>1069  -</v>
      </c>
      <c r="F6" s="58">
        <f t="shared" ref="F6:F13" si="5">F5+N6</f>
        <v>1968</v>
      </c>
      <c r="G6" s="13">
        <f t="shared" si="1"/>
        <v>8</v>
      </c>
      <c r="H6" s="13"/>
      <c r="I6" s="13">
        <v>1</v>
      </c>
      <c r="J6" s="13">
        <v>3</v>
      </c>
      <c r="K6" s="13">
        <v>3</v>
      </c>
      <c r="L6" s="13">
        <v>1</v>
      </c>
      <c r="M6" s="23"/>
      <c r="N6" s="15">
        <f t="shared" si="2"/>
        <v>900</v>
      </c>
      <c r="O6" s="20">
        <v>7200</v>
      </c>
      <c r="T6" s="20" t="s">
        <v>45</v>
      </c>
      <c r="V6" s="21">
        <v>385</v>
      </c>
      <c r="X6" s="20">
        <v>900</v>
      </c>
      <c r="Y6" s="20">
        <v>2700</v>
      </c>
      <c r="Z6" s="20">
        <v>2700</v>
      </c>
      <c r="AA6" s="20">
        <v>900</v>
      </c>
      <c r="AC6" s="20">
        <f t="shared" si="3"/>
        <v>7200</v>
      </c>
      <c r="AD6" s="47"/>
    </row>
    <row r="7" spans="1:30" s="20" customFormat="1">
      <c r="A7" s="13" t="s">
        <v>45</v>
      </c>
      <c r="B7" s="13" t="s">
        <v>53</v>
      </c>
      <c r="C7" s="56">
        <v>425</v>
      </c>
      <c r="D7" s="42" t="s">
        <v>39</v>
      </c>
      <c r="E7" s="58" t="str">
        <f t="shared" si="4"/>
        <v>1969  -</v>
      </c>
      <c r="F7" s="58">
        <f t="shared" si="5"/>
        <v>2868</v>
      </c>
      <c r="G7" s="13">
        <f t="shared" si="1"/>
        <v>8</v>
      </c>
      <c r="H7" s="13"/>
      <c r="I7" s="13">
        <v>1</v>
      </c>
      <c r="J7" s="13">
        <v>3</v>
      </c>
      <c r="K7" s="13">
        <v>3</v>
      </c>
      <c r="L7" s="13">
        <v>1</v>
      </c>
      <c r="M7" s="23"/>
      <c r="N7" s="15">
        <f t="shared" si="2"/>
        <v>900</v>
      </c>
      <c r="O7" s="20">
        <v>7200</v>
      </c>
      <c r="T7" s="20" t="s">
        <v>45</v>
      </c>
      <c r="V7" s="21">
        <v>425</v>
      </c>
      <c r="X7" s="20">
        <v>900</v>
      </c>
      <c r="Y7" s="20">
        <v>2700</v>
      </c>
      <c r="Z7" s="20">
        <v>2700</v>
      </c>
      <c r="AA7" s="20">
        <v>900</v>
      </c>
      <c r="AC7" s="20">
        <f t="shared" si="3"/>
        <v>7200</v>
      </c>
      <c r="AD7" s="47"/>
    </row>
    <row r="8" spans="1:30" s="20" customFormat="1">
      <c r="A8" s="13" t="s">
        <v>46</v>
      </c>
      <c r="B8" s="13" t="s">
        <v>35</v>
      </c>
      <c r="C8" s="56" t="s">
        <v>34</v>
      </c>
      <c r="D8" s="42" t="s">
        <v>39</v>
      </c>
      <c r="E8" s="58" t="str">
        <f t="shared" si="4"/>
        <v>2869  -</v>
      </c>
      <c r="F8" s="58">
        <f t="shared" si="5"/>
        <v>4825</v>
      </c>
      <c r="G8" s="13">
        <f t="shared" si="1"/>
        <v>8</v>
      </c>
      <c r="H8" s="13"/>
      <c r="I8" s="13">
        <v>1</v>
      </c>
      <c r="J8" s="13">
        <v>3</v>
      </c>
      <c r="K8" s="13">
        <v>3</v>
      </c>
      <c r="L8" s="13">
        <v>1</v>
      </c>
      <c r="M8" s="23"/>
      <c r="N8" s="15">
        <f t="shared" si="2"/>
        <v>1957</v>
      </c>
      <c r="O8" s="20">
        <v>15656</v>
      </c>
      <c r="T8" s="20" t="s">
        <v>46</v>
      </c>
      <c r="V8" s="21" t="s">
        <v>34</v>
      </c>
      <c r="X8" s="20">
        <v>1957</v>
      </c>
      <c r="Y8" s="20">
        <v>5871</v>
      </c>
      <c r="Z8" s="20">
        <v>5871</v>
      </c>
      <c r="AA8" s="20">
        <v>1957</v>
      </c>
      <c r="AC8" s="20">
        <f t="shared" si="3"/>
        <v>15656</v>
      </c>
      <c r="AD8" s="47"/>
    </row>
    <row r="9" spans="1:30" s="20" customFormat="1">
      <c r="A9" s="13" t="s">
        <v>46</v>
      </c>
      <c r="B9" s="13" t="s">
        <v>52</v>
      </c>
      <c r="C9" s="56">
        <v>568</v>
      </c>
      <c r="D9" s="42" t="s">
        <v>39</v>
      </c>
      <c r="E9" s="58" t="str">
        <f t="shared" si="4"/>
        <v>4826  -</v>
      </c>
      <c r="F9" s="58">
        <f t="shared" si="5"/>
        <v>5893</v>
      </c>
      <c r="G9" s="13">
        <f t="shared" si="1"/>
        <v>8</v>
      </c>
      <c r="H9" s="13"/>
      <c r="I9" s="13">
        <v>1</v>
      </c>
      <c r="J9" s="13">
        <v>3</v>
      </c>
      <c r="K9" s="13">
        <v>3</v>
      </c>
      <c r="L9" s="13">
        <v>1</v>
      </c>
      <c r="M9" s="23"/>
      <c r="N9" s="15">
        <f t="shared" si="2"/>
        <v>1068</v>
      </c>
      <c r="O9" s="20">
        <v>8544</v>
      </c>
      <c r="T9" s="20" t="s">
        <v>46</v>
      </c>
      <c r="V9" s="21">
        <v>568</v>
      </c>
      <c r="X9" s="20">
        <v>1068</v>
      </c>
      <c r="Y9" s="20">
        <v>3204</v>
      </c>
      <c r="Z9" s="20">
        <v>3204</v>
      </c>
      <c r="AA9" s="20">
        <v>1068</v>
      </c>
      <c r="AC9" s="20">
        <f t="shared" si="3"/>
        <v>8544</v>
      </c>
      <c r="AD9" s="47"/>
    </row>
    <row r="10" spans="1:30" s="20" customFormat="1">
      <c r="A10" s="13" t="s">
        <v>47</v>
      </c>
      <c r="B10" s="13" t="s">
        <v>35</v>
      </c>
      <c r="C10" s="56" t="s">
        <v>34</v>
      </c>
      <c r="D10" s="42" t="s">
        <v>39</v>
      </c>
      <c r="E10" s="58" t="str">
        <f t="shared" si="4"/>
        <v>5894  -</v>
      </c>
      <c r="F10" s="58">
        <f t="shared" si="5"/>
        <v>6793</v>
      </c>
      <c r="G10" s="13">
        <f t="shared" si="1"/>
        <v>8</v>
      </c>
      <c r="H10" s="13"/>
      <c r="I10" s="13">
        <v>1</v>
      </c>
      <c r="J10" s="13">
        <v>3</v>
      </c>
      <c r="K10" s="13">
        <v>3</v>
      </c>
      <c r="L10" s="13">
        <v>1</v>
      </c>
      <c r="M10" s="23"/>
      <c r="N10" s="15">
        <f t="shared" si="2"/>
        <v>900</v>
      </c>
      <c r="O10" s="20">
        <v>7200</v>
      </c>
      <c r="T10" s="20" t="s">
        <v>47</v>
      </c>
      <c r="V10" s="21" t="s">
        <v>34</v>
      </c>
      <c r="X10" s="20">
        <v>900</v>
      </c>
      <c r="Y10" s="20">
        <v>2700</v>
      </c>
      <c r="Z10" s="20">
        <v>2700</v>
      </c>
      <c r="AA10" s="20">
        <v>900</v>
      </c>
      <c r="AC10" s="20">
        <f t="shared" si="3"/>
        <v>7200</v>
      </c>
      <c r="AD10" s="47"/>
    </row>
    <row r="11" spans="1:30" s="20" customFormat="1">
      <c r="A11" s="13" t="s">
        <v>48</v>
      </c>
      <c r="B11" s="13" t="s">
        <v>50</v>
      </c>
      <c r="C11" s="56">
        <v>385</v>
      </c>
      <c r="D11" s="42" t="s">
        <v>39</v>
      </c>
      <c r="E11" s="58" t="str">
        <f t="shared" si="4"/>
        <v>6794  -</v>
      </c>
      <c r="F11" s="58">
        <f t="shared" si="5"/>
        <v>7693</v>
      </c>
      <c r="G11" s="13">
        <f t="shared" si="1"/>
        <v>8</v>
      </c>
      <c r="H11" s="13"/>
      <c r="I11" s="13">
        <v>1</v>
      </c>
      <c r="J11" s="13">
        <v>3</v>
      </c>
      <c r="K11" s="13">
        <v>3</v>
      </c>
      <c r="L11" s="13">
        <v>1</v>
      </c>
      <c r="M11" s="23"/>
      <c r="N11" s="15">
        <f t="shared" si="2"/>
        <v>900</v>
      </c>
      <c r="O11" s="20">
        <v>7200</v>
      </c>
      <c r="T11" s="1" t="s">
        <v>48</v>
      </c>
      <c r="V11" s="21">
        <v>385</v>
      </c>
      <c r="X11" s="20">
        <v>900</v>
      </c>
      <c r="Y11" s="20">
        <v>2700</v>
      </c>
      <c r="Z11" s="20">
        <v>2700</v>
      </c>
      <c r="AA11" s="20">
        <v>900</v>
      </c>
      <c r="AC11" s="20">
        <f t="shared" si="3"/>
        <v>7200</v>
      </c>
      <c r="AD11" s="47"/>
    </row>
    <row r="12" spans="1:30" s="20" customFormat="1">
      <c r="A12" s="13" t="s">
        <v>48</v>
      </c>
      <c r="B12" s="13" t="s">
        <v>51</v>
      </c>
      <c r="C12" s="56">
        <v>544</v>
      </c>
      <c r="D12" s="42" t="s">
        <v>39</v>
      </c>
      <c r="E12" s="58" t="str">
        <f t="shared" si="4"/>
        <v>7694  -</v>
      </c>
      <c r="F12" s="58">
        <f t="shared" si="5"/>
        <v>7861</v>
      </c>
      <c r="G12" s="13">
        <f t="shared" si="1"/>
        <v>8</v>
      </c>
      <c r="H12" s="13"/>
      <c r="I12" s="13">
        <v>1</v>
      </c>
      <c r="J12" s="13">
        <v>3</v>
      </c>
      <c r="K12" s="13">
        <v>3</v>
      </c>
      <c r="L12" s="13">
        <v>1</v>
      </c>
      <c r="M12" s="23"/>
      <c r="N12" s="15">
        <f t="shared" si="2"/>
        <v>168</v>
      </c>
      <c r="O12" s="20">
        <v>1344</v>
      </c>
      <c r="T12" s="1" t="s">
        <v>48</v>
      </c>
      <c r="V12" s="21">
        <v>544</v>
      </c>
      <c r="X12" s="20">
        <v>168</v>
      </c>
      <c r="Y12" s="20">
        <v>504</v>
      </c>
      <c r="Z12" s="20">
        <v>504</v>
      </c>
      <c r="AA12" s="20">
        <v>168</v>
      </c>
      <c r="AC12" s="20">
        <f t="shared" si="3"/>
        <v>1344</v>
      </c>
      <c r="AD12" s="47"/>
    </row>
    <row r="13" spans="1:30" s="20" customFormat="1">
      <c r="A13" s="13" t="s">
        <v>49</v>
      </c>
      <c r="B13" s="13" t="s">
        <v>50</v>
      </c>
      <c r="C13" s="56">
        <v>385</v>
      </c>
      <c r="D13" s="42" t="s">
        <v>39</v>
      </c>
      <c r="E13" s="58" t="str">
        <f t="shared" si="4"/>
        <v>7862  -</v>
      </c>
      <c r="F13" s="58">
        <f t="shared" si="5"/>
        <v>8570</v>
      </c>
      <c r="G13" s="13">
        <f t="shared" si="1"/>
        <v>8</v>
      </c>
      <c r="H13" s="13"/>
      <c r="I13" s="13">
        <v>1</v>
      </c>
      <c r="J13" s="13">
        <v>3</v>
      </c>
      <c r="K13" s="13">
        <v>3</v>
      </c>
      <c r="L13" s="13">
        <v>1</v>
      </c>
      <c r="M13" s="23"/>
      <c r="N13" s="15">
        <f t="shared" si="2"/>
        <v>709</v>
      </c>
      <c r="O13" s="20">
        <v>5672</v>
      </c>
      <c r="T13" s="1" t="s">
        <v>49</v>
      </c>
      <c r="V13" s="21">
        <v>385</v>
      </c>
      <c r="X13" s="20">
        <v>709</v>
      </c>
      <c r="Y13" s="20">
        <v>2127</v>
      </c>
      <c r="Z13" s="20">
        <v>2127</v>
      </c>
      <c r="AA13" s="20">
        <v>709</v>
      </c>
      <c r="AC13" s="20">
        <f t="shared" si="3"/>
        <v>5672</v>
      </c>
      <c r="AD13" s="47"/>
    </row>
    <row r="14" spans="1:30" ht="15.75" thickBot="1">
      <c r="A14" s="13"/>
      <c r="B14" s="13"/>
      <c r="C14" s="13"/>
      <c r="D14" s="42"/>
      <c r="E14" s="4"/>
      <c r="F14" s="58"/>
      <c r="G14" s="13"/>
      <c r="H14" s="13"/>
      <c r="I14" s="13"/>
      <c r="J14" s="13"/>
      <c r="K14" s="13"/>
      <c r="L14" s="13"/>
      <c r="M14" s="23"/>
      <c r="N14" s="15"/>
      <c r="O14" s="15"/>
      <c r="R14" s="20"/>
      <c r="S14" s="20"/>
    </row>
    <row r="15" spans="1:30">
      <c r="A15" s="16"/>
      <c r="B15" s="16"/>
      <c r="C15" s="16"/>
      <c r="D15" s="43"/>
      <c r="E15" s="17"/>
      <c r="F15" s="16"/>
      <c r="G15" s="16"/>
      <c r="H15" s="17"/>
      <c r="I15" s="17"/>
      <c r="J15" s="17"/>
      <c r="K15" s="17"/>
      <c r="L15" s="17"/>
      <c r="M15" s="17"/>
      <c r="N15" s="10"/>
      <c r="O15" s="10"/>
    </row>
    <row r="16" spans="1:30" ht="15.75">
      <c r="A16" s="18"/>
      <c r="B16" s="18"/>
      <c r="C16" s="18"/>
      <c r="D16" s="39"/>
      <c r="E16" s="4"/>
      <c r="F16" s="18"/>
      <c r="G16" s="18"/>
      <c r="H16" s="4"/>
      <c r="I16" s="4"/>
      <c r="J16" s="4"/>
      <c r="K16" s="4"/>
      <c r="L16" s="4"/>
      <c r="M16" s="4"/>
      <c r="N16" s="19">
        <f>SUBTOTAL(9,N4:N15)</f>
        <v>8570</v>
      </c>
      <c r="O16" s="19">
        <f>SUBTOTAL(9,O4:O15)</f>
        <v>68560</v>
      </c>
      <c r="S16" s="19">
        <f>SUBTOTAL(9,S4:S15)</f>
        <v>0</v>
      </c>
    </row>
    <row r="17" spans="1:30" ht="15.75">
      <c r="A17" s="18"/>
      <c r="B17" s="18"/>
      <c r="C17" s="18"/>
      <c r="D17" s="39"/>
      <c r="E17" s="4"/>
      <c r="F17" s="18"/>
      <c r="G17" s="18"/>
      <c r="H17" s="4"/>
      <c r="I17" s="4"/>
      <c r="J17" s="4"/>
      <c r="K17" s="4"/>
      <c r="L17" s="4"/>
      <c r="M17" s="4"/>
      <c r="N17" s="19"/>
      <c r="O17" s="19"/>
      <c r="S17" s="50">
        <f>N16*4</f>
        <v>34280</v>
      </c>
    </row>
    <row r="18" spans="1:30" ht="15.75">
      <c r="A18" s="18"/>
      <c r="B18" s="18"/>
      <c r="C18" s="18"/>
      <c r="D18" s="39"/>
      <c r="E18" s="4"/>
      <c r="F18" s="18"/>
      <c r="G18" s="18"/>
      <c r="H18" s="4"/>
      <c r="I18" s="4"/>
      <c r="J18" s="4"/>
      <c r="K18" s="4"/>
      <c r="L18" s="4"/>
      <c r="M18" s="4"/>
      <c r="N18" s="19"/>
      <c r="O18" s="19"/>
      <c r="S18" s="19"/>
    </row>
    <row r="19" spans="1:30" ht="15.75">
      <c r="A19" s="18"/>
      <c r="B19" s="18"/>
      <c r="C19" s="18"/>
      <c r="D19" s="39"/>
      <c r="E19" s="4"/>
      <c r="F19" s="18"/>
      <c r="G19" s="18"/>
      <c r="H19" s="4"/>
      <c r="I19" s="4"/>
      <c r="J19" s="4"/>
      <c r="K19" s="4"/>
      <c r="L19" s="4"/>
      <c r="M19" s="4"/>
      <c r="N19" s="19"/>
      <c r="O19" s="19"/>
      <c r="S19" s="19"/>
    </row>
    <row r="20" spans="1:30">
      <c r="S20" s="49"/>
    </row>
    <row r="21" spans="1:30">
      <c r="P21" s="20"/>
      <c r="Q21" s="20"/>
      <c r="R21" s="20"/>
      <c r="S21" s="20"/>
    </row>
    <row r="23" spans="1:30" ht="15.75">
      <c r="C23" s="3"/>
      <c r="G23" s="3" t="s">
        <v>12</v>
      </c>
    </row>
    <row r="24" spans="1:30" ht="15.75">
      <c r="A24" s="22"/>
      <c r="B24" s="3"/>
      <c r="G24" s="3" t="s">
        <v>40</v>
      </c>
      <c r="J24" s="45">
        <v>8</v>
      </c>
      <c r="K24" s="31" t="s">
        <v>14</v>
      </c>
      <c r="L24" s="31"/>
      <c r="M24" s="45"/>
    </row>
    <row r="25" spans="1:30" s="21" customFormat="1" ht="15.75">
      <c r="A25" s="20"/>
      <c r="B25" s="20"/>
      <c r="C25" s="20"/>
      <c r="D25" s="44"/>
      <c r="F25" s="20"/>
      <c r="G25" s="3" t="s">
        <v>9</v>
      </c>
      <c r="H25" s="22"/>
      <c r="I25" s="78">
        <f>O16/J24</f>
        <v>8570</v>
      </c>
      <c r="J25" s="78"/>
      <c r="K25" s="78"/>
      <c r="L25" s="22" t="s">
        <v>10</v>
      </c>
      <c r="N25" s="20"/>
      <c r="O25" s="20"/>
      <c r="P25" s="2"/>
      <c r="Q25" s="1"/>
      <c r="R25" s="1"/>
      <c r="S25" s="1"/>
      <c r="AD25" s="47"/>
    </row>
    <row r="26" spans="1:30" s="21" customFormat="1" ht="15.75">
      <c r="A26" s="31" t="s">
        <v>81</v>
      </c>
      <c r="B26" s="20"/>
      <c r="C26" s="20"/>
      <c r="D26" s="44"/>
      <c r="F26" s="20"/>
      <c r="G26" s="20"/>
      <c r="N26" s="20"/>
      <c r="O26" s="20"/>
      <c r="P26" s="2"/>
      <c r="Q26" s="1"/>
      <c r="R26" s="1"/>
      <c r="S26" s="1"/>
      <c r="AD26" s="47"/>
    </row>
    <row r="27" spans="1:30" s="21" customFormat="1" ht="15.75">
      <c r="A27" s="31" t="s">
        <v>80</v>
      </c>
      <c r="B27" s="20"/>
      <c r="C27" s="20"/>
      <c r="D27" s="44"/>
      <c r="F27" s="20"/>
      <c r="G27" s="20"/>
      <c r="N27" s="20"/>
      <c r="O27" s="20"/>
      <c r="P27" s="2"/>
      <c r="Q27" s="1"/>
      <c r="R27" s="1"/>
      <c r="S27" s="1"/>
      <c r="AD27" s="47"/>
    </row>
    <row r="28" spans="1:30" s="21" customFormat="1" ht="15.75">
      <c r="A28" s="31" t="s">
        <v>42</v>
      </c>
      <c r="B28" s="20"/>
      <c r="C28" s="20"/>
      <c r="D28" s="44"/>
      <c r="F28" s="20"/>
      <c r="G28" s="20"/>
      <c r="N28" s="20"/>
      <c r="O28" s="20"/>
      <c r="P28" s="2"/>
      <c r="Q28" s="1"/>
      <c r="R28" s="1"/>
      <c r="S28" s="1"/>
      <c r="AD28" s="47"/>
    </row>
    <row r="29" spans="1:30" s="21" customFormat="1" ht="15.75">
      <c r="A29" s="31" t="s">
        <v>16</v>
      </c>
      <c r="P29" s="2"/>
      <c r="Q29" s="1"/>
      <c r="R29" s="1"/>
      <c r="S29" s="1"/>
      <c r="AD29" s="47"/>
    </row>
    <row r="30" spans="1:30" s="21" customFormat="1" ht="15.75">
      <c r="A30" s="31" t="s">
        <v>31</v>
      </c>
      <c r="P30" s="2"/>
      <c r="Q30" s="1"/>
      <c r="R30" s="1"/>
      <c r="S30" s="1"/>
      <c r="AD30" s="47"/>
    </row>
    <row r="31" spans="1:30" s="20" customFormat="1" ht="15.75">
      <c r="A31" s="31" t="s">
        <v>32</v>
      </c>
      <c r="D31" s="44"/>
      <c r="E31" s="21"/>
      <c r="H31" s="21"/>
      <c r="I31" s="21"/>
      <c r="J31" s="21"/>
      <c r="K31" s="21"/>
      <c r="L31" s="21"/>
      <c r="M31" s="21"/>
      <c r="P31" s="2"/>
      <c r="Q31" s="1"/>
      <c r="R31" s="1"/>
      <c r="S31" s="1"/>
      <c r="U31" s="21"/>
      <c r="AD31" s="47"/>
    </row>
    <row r="32" spans="1:30" s="20" customFormat="1" ht="15.75">
      <c r="A32" s="31" t="s">
        <v>30</v>
      </c>
      <c r="D32" s="44"/>
      <c r="E32" s="21"/>
      <c r="H32" s="21"/>
      <c r="I32" s="21"/>
      <c r="J32" s="21"/>
      <c r="K32" s="21"/>
      <c r="L32" s="21"/>
      <c r="M32" s="21"/>
      <c r="P32" s="2"/>
      <c r="Q32" s="1"/>
      <c r="R32" s="1"/>
      <c r="S32" s="1"/>
      <c r="U32" s="21"/>
      <c r="AD32" s="47"/>
    </row>
    <row r="33" spans="1:30" s="20" customFormat="1" ht="15.75">
      <c r="A33" s="31"/>
      <c r="D33" s="44"/>
      <c r="E33" s="21"/>
      <c r="H33" s="21"/>
      <c r="I33" s="21"/>
      <c r="J33" s="21"/>
      <c r="K33" s="21"/>
      <c r="L33" s="21"/>
      <c r="M33" s="21"/>
      <c r="P33" s="2"/>
      <c r="Q33" s="1"/>
      <c r="R33" s="1"/>
      <c r="S33" s="1"/>
      <c r="U33" s="21"/>
      <c r="AD33" s="47"/>
    </row>
    <row r="34" spans="1:30" s="20" customFormat="1" ht="15.75">
      <c r="A34" s="37" t="s">
        <v>41</v>
      </c>
      <c r="D34" s="44"/>
      <c r="E34" s="21"/>
      <c r="H34" s="21"/>
      <c r="I34" s="21"/>
      <c r="J34" s="21"/>
      <c r="K34" s="21"/>
      <c r="L34" s="21"/>
      <c r="M34" s="21"/>
      <c r="P34" s="2"/>
      <c r="Q34" s="1"/>
      <c r="R34" s="1"/>
      <c r="S34" s="1"/>
      <c r="U34" s="21"/>
      <c r="AD34" s="47"/>
    </row>
    <row r="35" spans="1:30" ht="15.75">
      <c r="A35" s="37"/>
    </row>
    <row r="36" spans="1:30" ht="15.75">
      <c r="A36" s="52" t="s">
        <v>77</v>
      </c>
    </row>
    <row r="37" spans="1:30" ht="15.75">
      <c r="A37" s="52" t="s">
        <v>79</v>
      </c>
    </row>
  </sheetData>
  <autoFilter ref="A3:AD4">
    <filterColumn colId="0"/>
    <filterColumn colId="2"/>
    <filterColumn colId="3"/>
    <filterColumn colId="4" showButton="0"/>
    <filterColumn colId="15" showButton="0"/>
    <filterColumn colId="16" showButton="0"/>
  </autoFilter>
  <mergeCells count="3">
    <mergeCell ref="E3:F3"/>
    <mergeCell ref="P3:R3"/>
    <mergeCell ref="I25:K25"/>
  </mergeCells>
  <printOptions horizontalCentered="1"/>
  <pageMargins left="0.19685039370078741" right="0.19685039370078741" top="0.15748031496062992" bottom="0" header="0.11811023622047245" footer="0.11811023622047245"/>
  <pageSetup paperSize="9" scale="76" fitToHeight="4" orientation="landscape" r:id="rId1"/>
  <headerFooter alignWithMargins="0">
    <oddFooter>&amp;C&amp;P/&amp;N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36"/>
  <sheetViews>
    <sheetView view="pageBreakPreview" zoomScale="75" zoomScaleNormal="80" zoomScaleSheetLayoutView="75" workbookViewId="0">
      <pane xSplit="1" ySplit="3" topLeftCell="B4" activePane="bottomRight" state="frozen"/>
      <selection activeCell="Y38" sqref="Y38"/>
      <selection pane="topRight" activeCell="Y38" sqref="Y38"/>
      <selection pane="bottomLeft" activeCell="Y38" sqref="Y38"/>
      <selection pane="bottomRight" activeCell="I41" sqref="I41"/>
    </sheetView>
  </sheetViews>
  <sheetFormatPr defaultColWidth="9.140625" defaultRowHeight="15"/>
  <cols>
    <col min="1" max="1" width="14.140625" style="20" customWidth="1"/>
    <col min="2" max="2" width="22" style="20" bestFit="1" customWidth="1"/>
    <col min="3" max="3" width="10.140625" style="20" customWidth="1"/>
    <col min="4" max="4" width="10.28515625" style="44" customWidth="1"/>
    <col min="5" max="5" width="8.42578125" style="21" customWidth="1"/>
    <col min="6" max="6" width="8" style="20" customWidth="1"/>
    <col min="7" max="7" width="9.28515625" style="20" customWidth="1"/>
    <col min="8" max="11" width="5.28515625" style="21" customWidth="1"/>
    <col min="12" max="12" width="5.5703125" style="21" customWidth="1"/>
    <col min="13" max="13" width="5.7109375" style="21" customWidth="1"/>
    <col min="14" max="14" width="9.140625" style="20"/>
    <col min="15" max="15" width="10.7109375" style="20" bestFit="1" customWidth="1"/>
    <col min="16" max="16" width="4" style="2" bestFit="1" customWidth="1"/>
    <col min="17" max="18" width="4" style="1" bestFit="1" customWidth="1"/>
    <col min="19" max="19" width="14.7109375" style="1" bestFit="1" customWidth="1"/>
    <col min="20" max="20" width="11.5703125" style="1" bestFit="1" customWidth="1"/>
    <col min="21" max="21" width="4.7109375" style="1" bestFit="1" customWidth="1"/>
    <col min="22" max="22" width="5.28515625" style="1" bestFit="1" customWidth="1"/>
    <col min="23" max="25" width="5.85546875" style="1" bestFit="1" customWidth="1"/>
    <col min="26" max="26" width="5.28515625" style="1" bestFit="1" customWidth="1"/>
    <col min="27" max="27" width="5.140625" style="1" bestFit="1" customWidth="1"/>
    <col min="28" max="28" width="5.140625" style="1" customWidth="1"/>
    <col min="29" max="29" width="9.140625" style="1"/>
    <col min="30" max="30" width="9.140625" style="46"/>
    <col min="31" max="16384" width="9.140625" style="1"/>
  </cols>
  <sheetData>
    <row r="1" spans="1:30" ht="19.5" customHeight="1">
      <c r="A1" s="24" t="s">
        <v>61</v>
      </c>
      <c r="B1" s="25"/>
      <c r="C1" s="26" t="s">
        <v>13</v>
      </c>
      <c r="D1" s="38"/>
      <c r="E1" s="28"/>
      <c r="F1" s="29"/>
      <c r="G1" s="30" t="s">
        <v>36</v>
      </c>
      <c r="H1" s="29"/>
      <c r="I1" s="27"/>
      <c r="J1" s="33" t="s">
        <v>18</v>
      </c>
      <c r="K1" s="27"/>
      <c r="L1" s="27"/>
      <c r="M1" s="27"/>
      <c r="N1" s="27"/>
      <c r="O1" s="27"/>
    </row>
    <row r="2" spans="1:30" ht="17.25" thickBot="1">
      <c r="A2" s="3" t="s">
        <v>15</v>
      </c>
      <c r="B2" s="32">
        <f>N18</f>
        <v>90</v>
      </c>
      <c r="C2" s="4"/>
      <c r="D2" s="39"/>
      <c r="E2" s="5"/>
      <c r="F2" s="6"/>
      <c r="G2" s="4"/>
      <c r="H2" s="4"/>
      <c r="I2" s="4"/>
      <c r="J2" s="4"/>
      <c r="K2" s="4"/>
      <c r="L2" s="4"/>
      <c r="M2" s="4"/>
      <c r="N2" s="4"/>
      <c r="O2" s="4"/>
    </row>
    <row r="3" spans="1:30" ht="48" thickBot="1">
      <c r="A3" s="51" t="s">
        <v>0</v>
      </c>
      <c r="B3" s="51" t="s">
        <v>1</v>
      </c>
      <c r="C3" s="51" t="s">
        <v>3</v>
      </c>
      <c r="D3" s="40" t="s">
        <v>4</v>
      </c>
      <c r="E3" s="76" t="s">
        <v>5</v>
      </c>
      <c r="F3" s="76"/>
      <c r="G3" s="51" t="s">
        <v>6</v>
      </c>
      <c r="H3" s="7" t="s">
        <v>27</v>
      </c>
      <c r="I3" s="7" t="s">
        <v>29</v>
      </c>
      <c r="J3" s="7" t="s">
        <v>19</v>
      </c>
      <c r="K3" s="7" t="s">
        <v>20</v>
      </c>
      <c r="L3" s="7" t="s">
        <v>21</v>
      </c>
      <c r="M3" s="7" t="s">
        <v>22</v>
      </c>
      <c r="N3" s="51" t="s">
        <v>7</v>
      </c>
      <c r="O3" s="51" t="s">
        <v>8</v>
      </c>
      <c r="P3" s="77" t="s">
        <v>11</v>
      </c>
      <c r="Q3" s="77"/>
      <c r="R3" s="77"/>
    </row>
    <row r="4" spans="1:30" s="2" customFormat="1">
      <c r="A4" s="60" t="s">
        <v>38</v>
      </c>
      <c r="B4" s="60" t="s">
        <v>35</v>
      </c>
      <c r="C4" s="61" t="s">
        <v>34</v>
      </c>
      <c r="D4" s="62" t="s">
        <v>65</v>
      </c>
      <c r="E4" s="63" t="s">
        <v>2</v>
      </c>
      <c r="F4" s="64">
        <f>1+N4-1</f>
        <v>6</v>
      </c>
      <c r="G4" s="60">
        <f>SUM(H4:M4)</f>
        <v>10</v>
      </c>
      <c r="H4" s="60"/>
      <c r="I4" s="60">
        <v>10</v>
      </c>
      <c r="J4" s="60"/>
      <c r="K4" s="60"/>
      <c r="L4" s="60"/>
      <c r="M4" s="65"/>
      <c r="N4" s="66">
        <f>O4/G4</f>
        <v>6</v>
      </c>
      <c r="O4" s="2">
        <v>60</v>
      </c>
      <c r="S4" s="2">
        <f t="shared" ref="S4:S14" si="0">P4*Q4*R4*1.05*N4*0.0254*0.0254*0.0254</f>
        <v>0</v>
      </c>
      <c r="T4" s="2" t="s">
        <v>38</v>
      </c>
      <c r="V4" s="2" t="s">
        <v>34</v>
      </c>
      <c r="X4" s="2">
        <v>60</v>
      </c>
      <c r="Y4" s="2">
        <v>90</v>
      </c>
      <c r="Z4" s="2">
        <v>90</v>
      </c>
      <c r="AA4" s="2">
        <v>60</v>
      </c>
      <c r="AD4" s="67"/>
    </row>
    <row r="5" spans="1:30" s="2" customFormat="1">
      <c r="A5" s="55" t="s">
        <v>38</v>
      </c>
      <c r="B5" s="55" t="s">
        <v>35</v>
      </c>
      <c r="C5" s="68" t="s">
        <v>34</v>
      </c>
      <c r="D5" s="69" t="s">
        <v>66</v>
      </c>
      <c r="E5" s="70" t="str">
        <f>(F4+1)&amp;" - "</f>
        <v xml:space="preserve">7 - </v>
      </c>
      <c r="F5" s="71">
        <f>F4+N5</f>
        <v>15</v>
      </c>
      <c r="G5" s="72">
        <f>SUM(H5:M5)</f>
        <v>10</v>
      </c>
      <c r="H5" s="72"/>
      <c r="I5" s="72"/>
      <c r="J5" s="72">
        <v>10</v>
      </c>
      <c r="K5" s="72"/>
      <c r="L5" s="72"/>
      <c r="M5" s="73"/>
      <c r="N5" s="74">
        <f>O5/G5</f>
        <v>9</v>
      </c>
      <c r="O5" s="2">
        <v>90</v>
      </c>
      <c r="S5" s="2">
        <f t="shared" si="0"/>
        <v>0</v>
      </c>
      <c r="T5" s="2" t="s">
        <v>38</v>
      </c>
      <c r="V5" s="2">
        <v>440</v>
      </c>
      <c r="X5" s="2">
        <v>40</v>
      </c>
      <c r="Y5" s="2">
        <v>60</v>
      </c>
      <c r="Z5" s="2">
        <v>60</v>
      </c>
      <c r="AA5" s="2">
        <v>40</v>
      </c>
      <c r="AD5" s="67"/>
    </row>
    <row r="6" spans="1:30" s="2" customFormat="1">
      <c r="A6" s="55" t="s">
        <v>38</v>
      </c>
      <c r="B6" s="55" t="s">
        <v>35</v>
      </c>
      <c r="C6" s="68" t="s">
        <v>34</v>
      </c>
      <c r="D6" s="69" t="s">
        <v>67</v>
      </c>
      <c r="E6" s="70" t="str">
        <f t="shared" ref="E6:E15" si="1">(F5+1)&amp;" - "</f>
        <v xml:space="preserve">16 - </v>
      </c>
      <c r="F6" s="71">
        <f t="shared" ref="F6:F15" si="2">F5+N6</f>
        <v>24</v>
      </c>
      <c r="G6" s="72">
        <f t="shared" ref="G6:G14" si="3">SUM(H6:M6)</f>
        <v>10</v>
      </c>
      <c r="H6" s="72"/>
      <c r="I6" s="72"/>
      <c r="J6" s="72"/>
      <c r="K6" s="72">
        <v>10</v>
      </c>
      <c r="L6" s="72"/>
      <c r="M6" s="73"/>
      <c r="N6" s="74">
        <f t="shared" ref="N6:N14" si="4">O6/G6</f>
        <v>9</v>
      </c>
      <c r="O6" s="2">
        <v>90</v>
      </c>
      <c r="S6" s="2">
        <f t="shared" si="0"/>
        <v>0</v>
      </c>
      <c r="T6" s="2" t="s">
        <v>63</v>
      </c>
      <c r="V6" s="2">
        <v>385</v>
      </c>
      <c r="X6" s="2">
        <v>80</v>
      </c>
      <c r="Y6" s="2">
        <v>120</v>
      </c>
      <c r="Z6" s="2">
        <v>120</v>
      </c>
      <c r="AA6" s="2">
        <v>80</v>
      </c>
      <c r="AD6" s="67"/>
    </row>
    <row r="7" spans="1:30" s="2" customFormat="1">
      <c r="A7" s="55" t="s">
        <v>38</v>
      </c>
      <c r="B7" s="55" t="s">
        <v>35</v>
      </c>
      <c r="C7" s="68" t="s">
        <v>34</v>
      </c>
      <c r="D7" s="69" t="s">
        <v>68</v>
      </c>
      <c r="E7" s="70" t="str">
        <f t="shared" si="1"/>
        <v xml:space="preserve">25 - </v>
      </c>
      <c r="F7" s="71">
        <f t="shared" si="2"/>
        <v>30</v>
      </c>
      <c r="G7" s="72">
        <f t="shared" ref="G7" si="5">SUM(H7:M7)</f>
        <v>10</v>
      </c>
      <c r="H7" s="72"/>
      <c r="I7" s="72"/>
      <c r="J7" s="72"/>
      <c r="K7" s="72"/>
      <c r="L7" s="72">
        <v>10</v>
      </c>
      <c r="M7" s="73"/>
      <c r="N7" s="74">
        <f t="shared" ref="N7" si="6">O7/G7</f>
        <v>6</v>
      </c>
      <c r="O7" s="2">
        <v>60</v>
      </c>
      <c r="S7" s="2">
        <f t="shared" ref="S7" si="7">P7*Q7*R7*1.05*N7*0.0254*0.0254*0.0254</f>
        <v>0</v>
      </c>
      <c r="AD7" s="67"/>
    </row>
    <row r="8" spans="1:30" s="2" customFormat="1">
      <c r="A8" s="55" t="s">
        <v>38</v>
      </c>
      <c r="B8" s="55" t="s">
        <v>64</v>
      </c>
      <c r="C8" s="68">
        <v>440</v>
      </c>
      <c r="D8" s="69" t="s">
        <v>65</v>
      </c>
      <c r="E8" s="70" t="str">
        <f t="shared" si="1"/>
        <v xml:space="preserve">31 - </v>
      </c>
      <c r="F8" s="71">
        <f t="shared" si="2"/>
        <v>34</v>
      </c>
      <c r="G8" s="72">
        <f t="shared" si="3"/>
        <v>10</v>
      </c>
      <c r="H8" s="72"/>
      <c r="I8" s="72">
        <v>10</v>
      </c>
      <c r="J8" s="72"/>
      <c r="K8" s="72"/>
      <c r="L8" s="72"/>
      <c r="M8" s="73"/>
      <c r="N8" s="74">
        <f t="shared" si="4"/>
        <v>4</v>
      </c>
      <c r="O8" s="2">
        <v>40</v>
      </c>
      <c r="S8" s="2">
        <f t="shared" si="0"/>
        <v>0</v>
      </c>
      <c r="AD8" s="67"/>
    </row>
    <row r="9" spans="1:30" s="2" customFormat="1">
      <c r="A9" s="55" t="s">
        <v>38</v>
      </c>
      <c r="B9" s="55" t="s">
        <v>64</v>
      </c>
      <c r="C9" s="68">
        <v>440</v>
      </c>
      <c r="D9" s="69" t="s">
        <v>66</v>
      </c>
      <c r="E9" s="70" t="str">
        <f t="shared" si="1"/>
        <v xml:space="preserve">35 - </v>
      </c>
      <c r="F9" s="71">
        <f t="shared" si="2"/>
        <v>40</v>
      </c>
      <c r="G9" s="72">
        <f t="shared" ref="G9" si="8">SUM(H9:M9)</f>
        <v>10</v>
      </c>
      <c r="H9" s="72"/>
      <c r="I9" s="72"/>
      <c r="J9" s="72">
        <v>10</v>
      </c>
      <c r="K9" s="72"/>
      <c r="L9" s="72"/>
      <c r="M9" s="73"/>
      <c r="N9" s="74">
        <f t="shared" ref="N9" si="9">O9/G9</f>
        <v>6</v>
      </c>
      <c r="O9" s="2">
        <v>60</v>
      </c>
      <c r="S9" s="2">
        <f t="shared" ref="S9" si="10">P9*Q9*R9*1.05*N9*0.0254*0.0254*0.0254</f>
        <v>0</v>
      </c>
      <c r="AD9" s="67"/>
    </row>
    <row r="10" spans="1:30" s="2" customFormat="1">
      <c r="A10" s="55" t="s">
        <v>38</v>
      </c>
      <c r="B10" s="55" t="s">
        <v>64</v>
      </c>
      <c r="C10" s="68">
        <v>440</v>
      </c>
      <c r="D10" s="69" t="s">
        <v>67</v>
      </c>
      <c r="E10" s="70" t="str">
        <f t="shared" si="1"/>
        <v xml:space="preserve">41 - </v>
      </c>
      <c r="F10" s="71">
        <f t="shared" si="2"/>
        <v>46</v>
      </c>
      <c r="G10" s="72">
        <f t="shared" si="3"/>
        <v>10</v>
      </c>
      <c r="H10" s="72"/>
      <c r="I10" s="72"/>
      <c r="J10" s="72"/>
      <c r="K10" s="72">
        <v>10</v>
      </c>
      <c r="L10" s="72"/>
      <c r="M10" s="73"/>
      <c r="N10" s="74">
        <f t="shared" si="4"/>
        <v>6</v>
      </c>
      <c r="O10" s="2">
        <v>60</v>
      </c>
      <c r="S10" s="2">
        <f t="shared" si="0"/>
        <v>0</v>
      </c>
      <c r="U10" s="75"/>
      <c r="V10" s="75"/>
      <c r="AD10" s="67"/>
    </row>
    <row r="11" spans="1:30" s="2" customFormat="1">
      <c r="A11" s="55" t="s">
        <v>38</v>
      </c>
      <c r="B11" s="55" t="s">
        <v>64</v>
      </c>
      <c r="C11" s="68">
        <v>440</v>
      </c>
      <c r="D11" s="69" t="s">
        <v>68</v>
      </c>
      <c r="E11" s="70" t="str">
        <f t="shared" si="1"/>
        <v xml:space="preserve">47 - </v>
      </c>
      <c r="F11" s="71">
        <f t="shared" si="2"/>
        <v>50</v>
      </c>
      <c r="G11" s="72">
        <f t="shared" si="3"/>
        <v>10</v>
      </c>
      <c r="H11" s="72"/>
      <c r="I11" s="72"/>
      <c r="J11" s="72"/>
      <c r="K11" s="72"/>
      <c r="L11" s="72">
        <v>10</v>
      </c>
      <c r="M11" s="73"/>
      <c r="N11" s="74">
        <f t="shared" si="4"/>
        <v>4</v>
      </c>
      <c r="O11" s="2">
        <v>40</v>
      </c>
      <c r="S11" s="2">
        <f t="shared" si="0"/>
        <v>0</v>
      </c>
      <c r="AD11" s="67"/>
    </row>
    <row r="12" spans="1:30" s="2" customFormat="1">
      <c r="A12" s="55" t="s">
        <v>63</v>
      </c>
      <c r="B12" s="55" t="s">
        <v>50</v>
      </c>
      <c r="C12" s="68">
        <v>385</v>
      </c>
      <c r="D12" s="69" t="s">
        <v>65</v>
      </c>
      <c r="E12" s="70" t="str">
        <f t="shared" si="1"/>
        <v xml:space="preserve">51 - </v>
      </c>
      <c r="F12" s="71">
        <f t="shared" si="2"/>
        <v>58</v>
      </c>
      <c r="G12" s="72">
        <f t="shared" si="3"/>
        <v>10</v>
      </c>
      <c r="H12" s="72"/>
      <c r="I12" s="72">
        <v>10</v>
      </c>
      <c r="J12" s="72"/>
      <c r="K12" s="72"/>
      <c r="L12" s="72"/>
      <c r="M12" s="73"/>
      <c r="N12" s="74">
        <f t="shared" si="4"/>
        <v>8</v>
      </c>
      <c r="O12" s="2">
        <v>80</v>
      </c>
      <c r="S12" s="2">
        <f t="shared" si="0"/>
        <v>0</v>
      </c>
      <c r="AD12" s="67"/>
    </row>
    <row r="13" spans="1:30" s="2" customFormat="1">
      <c r="A13" s="55" t="s">
        <v>63</v>
      </c>
      <c r="B13" s="55" t="s">
        <v>50</v>
      </c>
      <c r="C13" s="68">
        <v>385</v>
      </c>
      <c r="D13" s="69" t="s">
        <v>66</v>
      </c>
      <c r="E13" s="70" t="str">
        <f t="shared" si="1"/>
        <v xml:space="preserve">59 - </v>
      </c>
      <c r="F13" s="71">
        <f t="shared" si="2"/>
        <v>70</v>
      </c>
      <c r="G13" s="72">
        <f t="shared" si="3"/>
        <v>10</v>
      </c>
      <c r="H13" s="72"/>
      <c r="I13" s="72"/>
      <c r="J13" s="72">
        <v>10</v>
      </c>
      <c r="K13" s="72"/>
      <c r="L13" s="72"/>
      <c r="M13" s="73"/>
      <c r="N13" s="74">
        <f t="shared" si="4"/>
        <v>12</v>
      </c>
      <c r="O13" s="2">
        <v>120</v>
      </c>
      <c r="S13" s="2">
        <f t="shared" si="0"/>
        <v>0</v>
      </c>
      <c r="AD13" s="67"/>
    </row>
    <row r="14" spans="1:30" s="2" customFormat="1">
      <c r="A14" s="55" t="s">
        <v>63</v>
      </c>
      <c r="B14" s="55" t="s">
        <v>50</v>
      </c>
      <c r="C14" s="68">
        <v>385</v>
      </c>
      <c r="D14" s="69" t="s">
        <v>67</v>
      </c>
      <c r="E14" s="70" t="str">
        <f t="shared" si="1"/>
        <v xml:space="preserve">71 - </v>
      </c>
      <c r="F14" s="71">
        <f t="shared" si="2"/>
        <v>82</v>
      </c>
      <c r="G14" s="72">
        <f t="shared" si="3"/>
        <v>10</v>
      </c>
      <c r="H14" s="72"/>
      <c r="I14" s="72"/>
      <c r="J14" s="72"/>
      <c r="K14" s="72">
        <v>10</v>
      </c>
      <c r="L14" s="72"/>
      <c r="M14" s="73"/>
      <c r="N14" s="74">
        <f t="shared" si="4"/>
        <v>12</v>
      </c>
      <c r="O14" s="2">
        <v>120</v>
      </c>
      <c r="S14" s="2">
        <f t="shared" si="0"/>
        <v>0</v>
      </c>
      <c r="AD14" s="67"/>
    </row>
    <row r="15" spans="1:30" s="2" customFormat="1">
      <c r="A15" s="55" t="s">
        <v>63</v>
      </c>
      <c r="B15" s="55" t="s">
        <v>50</v>
      </c>
      <c r="C15" s="68">
        <v>385</v>
      </c>
      <c r="D15" s="69" t="s">
        <v>68</v>
      </c>
      <c r="E15" s="70" t="str">
        <f t="shared" si="1"/>
        <v xml:space="preserve">83 - </v>
      </c>
      <c r="F15" s="71">
        <f t="shared" si="2"/>
        <v>90</v>
      </c>
      <c r="G15" s="72">
        <f t="shared" ref="G15" si="11">SUM(H15:M15)</f>
        <v>10</v>
      </c>
      <c r="H15" s="72"/>
      <c r="I15" s="72"/>
      <c r="J15" s="72"/>
      <c r="K15" s="72"/>
      <c r="L15" s="72">
        <v>10</v>
      </c>
      <c r="M15" s="73"/>
      <c r="N15" s="74">
        <f t="shared" ref="N15" si="12">O15/G15</f>
        <v>8</v>
      </c>
      <c r="O15" s="2">
        <v>80</v>
      </c>
      <c r="S15" s="2">
        <f t="shared" ref="S15" si="13">P15*Q15*R15*1.05*N15*0.0254*0.0254*0.0254</f>
        <v>0</v>
      </c>
      <c r="AD15" s="67"/>
    </row>
    <row r="16" spans="1:30" s="2" customFormat="1" ht="15.75" thickBot="1">
      <c r="A16" s="72"/>
      <c r="B16" s="72"/>
      <c r="C16" s="72"/>
      <c r="D16" s="69"/>
      <c r="E16" s="70"/>
      <c r="F16" s="71"/>
      <c r="G16" s="72"/>
      <c r="H16" s="72"/>
      <c r="I16" s="72"/>
      <c r="J16" s="72"/>
      <c r="K16" s="72"/>
      <c r="L16" s="72"/>
      <c r="M16" s="73"/>
      <c r="N16" s="74"/>
      <c r="O16" s="74"/>
      <c r="AD16" s="67"/>
    </row>
    <row r="17" spans="1:30">
      <c r="A17" s="16"/>
      <c r="B17" s="16"/>
      <c r="C17" s="16"/>
      <c r="D17" s="43"/>
      <c r="E17" s="17"/>
      <c r="F17" s="16"/>
      <c r="G17" s="16"/>
      <c r="H17" s="17"/>
      <c r="I17" s="17"/>
      <c r="J17" s="17"/>
      <c r="K17" s="17"/>
      <c r="L17" s="17"/>
      <c r="M17" s="17"/>
      <c r="N17" s="10"/>
      <c r="O17" s="10"/>
    </row>
    <row r="18" spans="1:30" ht="15.75">
      <c r="A18" s="18"/>
      <c r="B18" s="18"/>
      <c r="C18" s="18"/>
      <c r="D18" s="39"/>
      <c r="E18" s="4"/>
      <c r="F18" s="18"/>
      <c r="G18" s="18"/>
      <c r="H18" s="4"/>
      <c r="I18" s="4"/>
      <c r="J18" s="4"/>
      <c r="K18" s="4"/>
      <c r="L18" s="4"/>
      <c r="M18" s="4"/>
      <c r="N18" s="19">
        <f>SUBTOTAL(9,N4:N17)</f>
        <v>90</v>
      </c>
      <c r="O18" s="19">
        <f>SUBTOTAL(9,O4:O17)</f>
        <v>900</v>
      </c>
      <c r="S18" s="19">
        <f>SUBTOTAL(9,S4:S17)</f>
        <v>0</v>
      </c>
    </row>
    <row r="19" spans="1:30" ht="15.75">
      <c r="A19" s="18"/>
      <c r="B19" s="18"/>
      <c r="C19" s="18"/>
      <c r="D19" s="39"/>
      <c r="E19" s="4"/>
      <c r="F19" s="18"/>
      <c r="G19" s="18"/>
      <c r="H19" s="4"/>
      <c r="I19" s="4"/>
      <c r="J19" s="4"/>
      <c r="K19" s="4"/>
      <c r="L19" s="4"/>
      <c r="M19" s="4"/>
      <c r="N19" s="19"/>
      <c r="O19" s="19"/>
      <c r="S19" s="50">
        <f>N18*3</f>
        <v>270</v>
      </c>
    </row>
    <row r="20" spans="1:30" ht="15.75">
      <c r="A20" s="18"/>
      <c r="B20" s="18"/>
      <c r="C20" s="18"/>
      <c r="D20" s="39"/>
      <c r="E20" s="4"/>
      <c r="F20" s="18"/>
      <c r="G20" s="18"/>
      <c r="H20" s="4"/>
      <c r="I20" s="4"/>
      <c r="J20" s="4"/>
      <c r="K20" s="4"/>
      <c r="L20" s="4"/>
      <c r="M20" s="4"/>
      <c r="N20" s="19"/>
      <c r="O20" s="19"/>
      <c r="S20" s="19"/>
    </row>
    <row r="21" spans="1:30" ht="15.75">
      <c r="A21" s="18"/>
      <c r="B21" s="18"/>
      <c r="C21" s="18"/>
      <c r="D21" s="39"/>
      <c r="E21" s="4"/>
      <c r="F21" s="18"/>
      <c r="G21" s="18"/>
      <c r="H21" s="4"/>
      <c r="I21" s="4"/>
      <c r="J21" s="4"/>
      <c r="K21" s="4"/>
      <c r="L21" s="4"/>
      <c r="M21" s="4"/>
      <c r="N21" s="19"/>
      <c r="O21" s="19"/>
      <c r="S21" s="19"/>
    </row>
    <row r="22" spans="1:30">
      <c r="S22" s="49">
        <f>N18*2</f>
        <v>180</v>
      </c>
    </row>
    <row r="25" spans="1:30" ht="15.75">
      <c r="C25" s="3"/>
      <c r="G25" s="3" t="s">
        <v>23</v>
      </c>
    </row>
    <row r="26" spans="1:30" ht="15.75">
      <c r="A26" s="22"/>
      <c r="B26" s="3"/>
      <c r="G26" s="3" t="s">
        <v>24</v>
      </c>
    </row>
    <row r="27" spans="1:30" s="21" customFormat="1" ht="15.75">
      <c r="A27" s="20"/>
      <c r="B27" s="20"/>
      <c r="C27" s="20"/>
      <c r="D27" s="44"/>
      <c r="F27" s="20"/>
      <c r="G27" s="3" t="s">
        <v>9</v>
      </c>
      <c r="H27" s="22"/>
      <c r="I27" s="79">
        <f>O18</f>
        <v>900</v>
      </c>
      <c r="J27" s="79"/>
      <c r="K27" s="79"/>
      <c r="L27" s="22" t="s">
        <v>10</v>
      </c>
      <c r="N27" s="20"/>
      <c r="O27" s="20"/>
      <c r="P27" s="2"/>
      <c r="Q27" s="1"/>
      <c r="R27" s="1"/>
      <c r="S27" s="1"/>
      <c r="AD27" s="47"/>
    </row>
    <row r="28" spans="1:30" s="21" customFormat="1" ht="15.75">
      <c r="A28" s="31" t="s">
        <v>25</v>
      </c>
      <c r="B28" s="20"/>
      <c r="C28" s="20"/>
      <c r="D28" s="44"/>
      <c r="F28" s="20"/>
      <c r="G28" s="20"/>
      <c r="N28" s="20"/>
      <c r="O28" s="20"/>
      <c r="P28" s="2"/>
      <c r="Q28" s="1"/>
      <c r="R28" s="1"/>
      <c r="S28" s="1"/>
      <c r="AD28" s="47"/>
    </row>
    <row r="29" spans="1:30" s="21" customFormat="1" ht="15.75">
      <c r="A29" s="31" t="s">
        <v>31</v>
      </c>
      <c r="P29" s="2"/>
      <c r="Q29" s="1"/>
      <c r="R29" s="1"/>
      <c r="S29" s="1"/>
      <c r="AD29" s="47"/>
    </row>
    <row r="30" spans="1:30" s="21" customFormat="1" ht="15.75">
      <c r="A30" s="31" t="s">
        <v>32</v>
      </c>
      <c r="P30" s="2"/>
      <c r="Q30" s="1"/>
      <c r="R30" s="1"/>
      <c r="S30" s="1"/>
      <c r="AD30" s="47"/>
    </row>
    <row r="31" spans="1:30" s="20" customFormat="1" ht="15.75">
      <c r="A31" s="31" t="s">
        <v>26</v>
      </c>
      <c r="D31" s="44"/>
      <c r="E31" s="21"/>
      <c r="H31" s="21"/>
      <c r="I31" s="21"/>
      <c r="J31" s="21"/>
      <c r="K31" s="21"/>
      <c r="L31" s="21"/>
      <c r="M31" s="21"/>
      <c r="P31" s="2"/>
      <c r="Q31" s="1"/>
      <c r="R31" s="1"/>
      <c r="S31" s="1"/>
      <c r="AD31" s="47"/>
    </row>
    <row r="32" spans="1:30" s="20" customFormat="1" ht="15.75">
      <c r="A32" s="31" t="s">
        <v>28</v>
      </c>
      <c r="D32" s="44"/>
      <c r="E32" s="21"/>
      <c r="H32" s="21"/>
      <c r="I32" s="21"/>
      <c r="J32" s="21"/>
      <c r="K32" s="21"/>
      <c r="L32" s="21"/>
      <c r="M32" s="21"/>
      <c r="P32" s="2"/>
      <c r="Q32" s="1"/>
      <c r="R32" s="1"/>
      <c r="S32" s="1"/>
      <c r="AD32" s="47"/>
    </row>
    <row r="33" spans="1:30" s="20" customFormat="1" ht="15.75">
      <c r="A33" s="37" t="s">
        <v>17</v>
      </c>
      <c r="D33" s="44"/>
      <c r="E33" s="21"/>
      <c r="H33" s="21"/>
      <c r="I33" s="21"/>
      <c r="J33" s="21"/>
      <c r="K33" s="21"/>
      <c r="L33" s="21"/>
      <c r="M33" s="21"/>
      <c r="P33" s="2"/>
      <c r="Q33" s="1"/>
      <c r="R33" s="1"/>
      <c r="S33" s="1"/>
      <c r="AD33" s="47"/>
    </row>
    <row r="34" spans="1:30" s="20" customFormat="1" ht="15.75">
      <c r="A34" s="37" t="s">
        <v>33</v>
      </c>
      <c r="D34" s="44"/>
      <c r="E34" s="21"/>
      <c r="H34" s="21"/>
      <c r="I34" s="21"/>
      <c r="J34" s="21"/>
      <c r="K34" s="21"/>
      <c r="L34" s="21"/>
      <c r="M34" s="21"/>
      <c r="P34" s="2"/>
      <c r="Q34" s="1"/>
      <c r="R34" s="1"/>
      <c r="S34" s="1"/>
      <c r="AD34" s="47"/>
    </row>
    <row r="35" spans="1:30" ht="15.75">
      <c r="A35" s="37"/>
    </row>
    <row r="36" spans="1:30" ht="15.75">
      <c r="A36" s="52" t="s">
        <v>62</v>
      </c>
    </row>
  </sheetData>
  <autoFilter ref="A3:AD15">
    <filterColumn colId="0"/>
    <filterColumn colId="2"/>
    <filterColumn colId="3"/>
    <filterColumn colId="4" showButton="0"/>
    <filterColumn colId="15" showButton="0"/>
    <filterColumn colId="16" showButton="0"/>
  </autoFilter>
  <mergeCells count="2">
    <mergeCell ref="E3:F3"/>
    <mergeCell ref="P3:R3"/>
  </mergeCells>
  <printOptions horizontalCentered="1"/>
  <pageMargins left="0.196850393700787" right="0.196850393700787" top="0.15748031496063" bottom="0" header="0.118110236220472" footer="0.118110236220472"/>
  <pageSetup paperSize="9" scale="80" fitToHeight="4" orientation="landscape" r:id="rId1"/>
  <headerFooter alignWithMargins="0">
    <oddFooter>&amp;C&amp;P/&amp;N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116"/>
  <sheetViews>
    <sheetView tabSelected="1" view="pageBreakPreview" zoomScale="75" zoomScaleNormal="80" zoomScaleSheetLayoutView="75" workbookViewId="0">
      <pane xSplit="1" ySplit="3" topLeftCell="B85" activePane="bottomRight" state="frozen"/>
      <selection activeCell="Y38" sqref="Y38"/>
      <selection pane="topRight" activeCell="Y38" sqref="Y38"/>
      <selection pane="bottomLeft" activeCell="Y38" sqref="Y38"/>
      <selection pane="bottomRight" activeCell="A109" sqref="A109"/>
    </sheetView>
  </sheetViews>
  <sheetFormatPr defaultColWidth="9.140625" defaultRowHeight="15"/>
  <cols>
    <col min="1" max="1" width="14.140625" style="20" customWidth="1"/>
    <col min="2" max="2" width="22" style="20" bestFit="1" customWidth="1"/>
    <col min="3" max="3" width="10.140625" style="20" customWidth="1"/>
    <col min="4" max="4" width="10.28515625" style="44" customWidth="1"/>
    <col min="5" max="5" width="8.42578125" style="21" customWidth="1"/>
    <col min="6" max="6" width="8" style="20" customWidth="1"/>
    <col min="7" max="7" width="9.28515625" style="20" customWidth="1"/>
    <col min="8" max="11" width="5.28515625" style="21" customWidth="1"/>
    <col min="12" max="12" width="5.5703125" style="21" customWidth="1"/>
    <col min="13" max="13" width="5.7109375" style="21" customWidth="1"/>
    <col min="14" max="14" width="9.140625" style="20"/>
    <col min="15" max="15" width="10.7109375" style="20" bestFit="1" customWidth="1"/>
    <col min="16" max="16" width="4" style="2" bestFit="1" customWidth="1"/>
    <col min="17" max="18" width="4" style="1" bestFit="1" customWidth="1"/>
    <col min="19" max="19" width="14.7109375" style="1" bestFit="1" customWidth="1"/>
    <col min="20" max="20" width="11.5703125" style="1" bestFit="1" customWidth="1"/>
    <col min="21" max="21" width="4.7109375" style="1" bestFit="1" customWidth="1"/>
    <col min="22" max="22" width="5.28515625" style="1" bestFit="1" customWidth="1"/>
    <col min="23" max="25" width="5.85546875" style="1" bestFit="1" customWidth="1"/>
    <col min="26" max="26" width="5.28515625" style="1" bestFit="1" customWidth="1"/>
    <col min="27" max="27" width="5.140625" style="1" bestFit="1" customWidth="1"/>
    <col min="28" max="28" width="5.140625" style="1" customWidth="1"/>
    <col min="29" max="29" width="9.140625" style="1"/>
    <col min="30" max="30" width="9.140625" style="46"/>
    <col min="31" max="16384" width="9.140625" style="1"/>
  </cols>
  <sheetData>
    <row r="1" spans="1:30" ht="19.5" customHeight="1">
      <c r="A1" s="24" t="s">
        <v>69</v>
      </c>
      <c r="B1" s="25"/>
      <c r="C1" s="26" t="s">
        <v>13</v>
      </c>
      <c r="D1" s="38"/>
      <c r="E1" s="28"/>
      <c r="F1" s="29"/>
      <c r="G1" s="30" t="s">
        <v>36</v>
      </c>
      <c r="H1" s="29"/>
      <c r="I1" s="27"/>
      <c r="J1" s="33" t="s">
        <v>18</v>
      </c>
      <c r="K1" s="27"/>
      <c r="L1" s="27"/>
      <c r="M1" s="27"/>
      <c r="N1" s="27"/>
      <c r="O1" s="27"/>
    </row>
    <row r="2" spans="1:30" ht="17.25" thickBot="1">
      <c r="A2" s="3" t="s">
        <v>15</v>
      </c>
      <c r="B2" s="32">
        <f>N98</f>
        <v>872</v>
      </c>
      <c r="C2" s="4"/>
      <c r="D2" s="39"/>
      <c r="E2" s="5"/>
      <c r="F2" s="6"/>
      <c r="G2" s="4"/>
      <c r="H2" s="4"/>
      <c r="I2" s="4"/>
      <c r="J2" s="4"/>
      <c r="K2" s="4"/>
      <c r="L2" s="4"/>
      <c r="M2" s="4"/>
      <c r="N2" s="4"/>
      <c r="O2" s="4"/>
    </row>
    <row r="3" spans="1:30" ht="48" thickBot="1">
      <c r="A3" s="54" t="s">
        <v>0</v>
      </c>
      <c r="B3" s="54" t="s">
        <v>1</v>
      </c>
      <c r="C3" s="54" t="s">
        <v>3</v>
      </c>
      <c r="D3" s="40" t="s">
        <v>4</v>
      </c>
      <c r="E3" s="76" t="s">
        <v>5</v>
      </c>
      <c r="F3" s="76"/>
      <c r="G3" s="54" t="s">
        <v>6</v>
      </c>
      <c r="H3" s="7" t="s">
        <v>27</v>
      </c>
      <c r="I3" s="7" t="s">
        <v>29</v>
      </c>
      <c r="J3" s="7" t="s">
        <v>19</v>
      </c>
      <c r="K3" s="7" t="s">
        <v>20</v>
      </c>
      <c r="L3" s="7" t="s">
        <v>21</v>
      </c>
      <c r="M3" s="7" t="s">
        <v>22</v>
      </c>
      <c r="N3" s="54" t="s">
        <v>7</v>
      </c>
      <c r="O3" s="54" t="s">
        <v>8</v>
      </c>
      <c r="P3" s="77" t="s">
        <v>11</v>
      </c>
      <c r="Q3" s="77"/>
      <c r="R3" s="77"/>
    </row>
    <row r="4" spans="1:30" s="2" customFormat="1">
      <c r="A4" s="60" t="s">
        <v>43</v>
      </c>
      <c r="B4" s="60" t="s">
        <v>35</v>
      </c>
      <c r="C4" s="61" t="s">
        <v>34</v>
      </c>
      <c r="D4" s="62" t="s">
        <v>65</v>
      </c>
      <c r="E4" s="63" t="s">
        <v>2</v>
      </c>
      <c r="F4" s="64">
        <f>1+N4-1</f>
        <v>4</v>
      </c>
      <c r="G4" s="60">
        <f>SUM(H4:M4)</f>
        <v>8</v>
      </c>
      <c r="H4" s="60"/>
      <c r="I4" s="60">
        <v>8</v>
      </c>
      <c r="J4" s="60"/>
      <c r="K4" s="60"/>
      <c r="L4" s="60"/>
      <c r="M4" s="65"/>
      <c r="N4" s="66">
        <f>O4/G4</f>
        <v>4</v>
      </c>
      <c r="O4" s="2">
        <v>32</v>
      </c>
      <c r="S4" s="2">
        <f t="shared" ref="S4:S67" si="0">P4*Q4*R4*1.05*N4*0.0254*0.0254*0.0254</f>
        <v>0</v>
      </c>
      <c r="T4" s="2" t="s">
        <v>43</v>
      </c>
      <c r="V4" s="2" t="s">
        <v>34</v>
      </c>
      <c r="X4" s="2">
        <v>32</v>
      </c>
      <c r="Y4" s="2">
        <v>128</v>
      </c>
      <c r="Z4" s="2">
        <v>64</v>
      </c>
      <c r="AA4" s="2">
        <v>32</v>
      </c>
      <c r="AD4" s="67"/>
    </row>
    <row r="5" spans="1:30" s="2" customFormat="1">
      <c r="A5" s="55" t="s">
        <v>43</v>
      </c>
      <c r="B5" s="55" t="s">
        <v>35</v>
      </c>
      <c r="C5" s="68" t="s">
        <v>34</v>
      </c>
      <c r="D5" s="69" t="s">
        <v>66</v>
      </c>
      <c r="E5" s="70" t="str">
        <f>(F4+1)&amp;" - "</f>
        <v xml:space="preserve">5 - </v>
      </c>
      <c r="F5" s="71">
        <f>F4+N5</f>
        <v>20</v>
      </c>
      <c r="G5" s="72">
        <f>SUM(H5:M5)</f>
        <v>8</v>
      </c>
      <c r="H5" s="72"/>
      <c r="I5" s="72"/>
      <c r="J5" s="72">
        <v>8</v>
      </c>
      <c r="K5" s="72"/>
      <c r="L5" s="72"/>
      <c r="M5" s="73"/>
      <c r="N5" s="74">
        <f>O5/G5</f>
        <v>16</v>
      </c>
      <c r="O5" s="2">
        <v>128</v>
      </c>
      <c r="S5" s="2">
        <f t="shared" si="0"/>
        <v>0</v>
      </c>
      <c r="T5" s="2" t="s">
        <v>44</v>
      </c>
      <c r="V5" s="2">
        <v>544</v>
      </c>
      <c r="X5" s="2">
        <v>40</v>
      </c>
      <c r="Y5" s="2">
        <v>120</v>
      </c>
      <c r="Z5" s="2">
        <v>120</v>
      </c>
      <c r="AA5" s="2">
        <v>40</v>
      </c>
      <c r="AD5" s="67"/>
    </row>
    <row r="6" spans="1:30" s="2" customFormat="1">
      <c r="A6" s="55" t="s">
        <v>43</v>
      </c>
      <c r="B6" s="55" t="s">
        <v>35</v>
      </c>
      <c r="C6" s="68" t="s">
        <v>34</v>
      </c>
      <c r="D6" s="69" t="s">
        <v>67</v>
      </c>
      <c r="E6" s="70" t="str">
        <f t="shared" ref="E6:E69" si="1">(F5+1)&amp;" - "</f>
        <v xml:space="preserve">21 - </v>
      </c>
      <c r="F6" s="71">
        <f t="shared" ref="F6:F69" si="2">F5+N6</f>
        <v>28</v>
      </c>
      <c r="G6" s="72">
        <f t="shared" ref="G6:G14" si="3">SUM(H6:M6)</f>
        <v>8</v>
      </c>
      <c r="H6" s="72"/>
      <c r="I6" s="72"/>
      <c r="J6" s="72"/>
      <c r="K6" s="72">
        <v>8</v>
      </c>
      <c r="L6" s="72"/>
      <c r="M6" s="73"/>
      <c r="N6" s="74">
        <f t="shared" ref="N6:N69" si="4">O6/G6</f>
        <v>8</v>
      </c>
      <c r="O6" s="2">
        <v>64</v>
      </c>
      <c r="S6" s="2">
        <f t="shared" si="0"/>
        <v>0</v>
      </c>
      <c r="T6" s="2" t="s">
        <v>45</v>
      </c>
      <c r="V6" s="2">
        <v>385</v>
      </c>
      <c r="X6" s="2">
        <v>32</v>
      </c>
      <c r="Y6" s="2">
        <v>96</v>
      </c>
      <c r="Z6" s="2">
        <v>96</v>
      </c>
      <c r="AA6" s="2">
        <v>32</v>
      </c>
      <c r="AD6" s="67"/>
    </row>
    <row r="7" spans="1:30" s="2" customFormat="1">
      <c r="A7" s="55" t="s">
        <v>43</v>
      </c>
      <c r="B7" s="55" t="s">
        <v>35</v>
      </c>
      <c r="C7" s="68" t="s">
        <v>34</v>
      </c>
      <c r="D7" s="69" t="s">
        <v>68</v>
      </c>
      <c r="E7" s="70" t="str">
        <f t="shared" si="1"/>
        <v xml:space="preserve">29 - </v>
      </c>
      <c r="F7" s="71">
        <f t="shared" si="2"/>
        <v>32</v>
      </c>
      <c r="G7" s="72">
        <f t="shared" ref="G7" si="5">SUM(H7:M7)</f>
        <v>8</v>
      </c>
      <c r="H7" s="72"/>
      <c r="I7" s="72"/>
      <c r="J7" s="72"/>
      <c r="K7" s="72"/>
      <c r="L7" s="72">
        <v>8</v>
      </c>
      <c r="M7" s="73"/>
      <c r="N7" s="74">
        <f t="shared" si="4"/>
        <v>4</v>
      </c>
      <c r="O7" s="2">
        <v>32</v>
      </c>
      <c r="S7" s="2">
        <f t="shared" si="0"/>
        <v>0</v>
      </c>
      <c r="T7" s="2" t="s">
        <v>45</v>
      </c>
      <c r="V7" s="2">
        <v>425</v>
      </c>
      <c r="X7" s="2">
        <v>40</v>
      </c>
      <c r="Y7" s="2">
        <v>120</v>
      </c>
      <c r="Z7" s="2">
        <v>120</v>
      </c>
      <c r="AA7" s="2">
        <v>40</v>
      </c>
      <c r="AD7" s="67"/>
    </row>
    <row r="8" spans="1:30" s="2" customFormat="1">
      <c r="A8" s="55" t="s">
        <v>44</v>
      </c>
      <c r="B8" s="55" t="s">
        <v>74</v>
      </c>
      <c r="C8" s="68">
        <v>544</v>
      </c>
      <c r="D8" s="69" t="s">
        <v>65</v>
      </c>
      <c r="E8" s="70" t="str">
        <f t="shared" si="1"/>
        <v xml:space="preserve">33 - </v>
      </c>
      <c r="F8" s="71">
        <f t="shared" si="2"/>
        <v>37</v>
      </c>
      <c r="G8" s="72">
        <f t="shared" si="3"/>
        <v>8</v>
      </c>
      <c r="H8" s="72"/>
      <c r="I8" s="72">
        <v>8</v>
      </c>
      <c r="J8" s="72"/>
      <c r="K8" s="72"/>
      <c r="L8" s="72"/>
      <c r="M8" s="73"/>
      <c r="N8" s="74">
        <f t="shared" si="4"/>
        <v>5</v>
      </c>
      <c r="O8" s="2">
        <v>40</v>
      </c>
      <c r="S8" s="2">
        <f t="shared" si="0"/>
        <v>0</v>
      </c>
      <c r="T8" s="2" t="s">
        <v>46</v>
      </c>
      <c r="V8" s="2" t="s">
        <v>34</v>
      </c>
      <c r="X8" s="2">
        <v>64</v>
      </c>
      <c r="Y8" s="2">
        <v>192</v>
      </c>
      <c r="Z8" s="2">
        <v>192</v>
      </c>
      <c r="AA8" s="2">
        <v>64</v>
      </c>
      <c r="AD8" s="67"/>
    </row>
    <row r="9" spans="1:30" s="2" customFormat="1">
      <c r="A9" s="55" t="s">
        <v>44</v>
      </c>
      <c r="B9" s="55" t="s">
        <v>74</v>
      </c>
      <c r="C9" s="68">
        <v>544</v>
      </c>
      <c r="D9" s="69" t="s">
        <v>66</v>
      </c>
      <c r="E9" s="70" t="str">
        <f t="shared" si="1"/>
        <v xml:space="preserve">38 - </v>
      </c>
      <c r="F9" s="71">
        <f t="shared" si="2"/>
        <v>52</v>
      </c>
      <c r="G9" s="72">
        <f t="shared" ref="G9" si="6">SUM(H9:M9)</f>
        <v>8</v>
      </c>
      <c r="H9" s="72"/>
      <c r="I9" s="72"/>
      <c r="J9" s="72">
        <v>8</v>
      </c>
      <c r="K9" s="72"/>
      <c r="L9" s="72"/>
      <c r="M9" s="73"/>
      <c r="N9" s="74">
        <f t="shared" si="4"/>
        <v>15</v>
      </c>
      <c r="O9" s="2">
        <v>120</v>
      </c>
      <c r="S9" s="2">
        <f t="shared" si="0"/>
        <v>0</v>
      </c>
      <c r="T9" s="2" t="s">
        <v>46</v>
      </c>
      <c r="V9" s="2">
        <v>425</v>
      </c>
      <c r="X9" s="2">
        <v>24</v>
      </c>
      <c r="Y9" s="2">
        <v>72</v>
      </c>
      <c r="Z9" s="2">
        <v>72</v>
      </c>
      <c r="AA9" s="2">
        <v>24</v>
      </c>
      <c r="AD9" s="67"/>
    </row>
    <row r="10" spans="1:30" s="2" customFormat="1">
      <c r="A10" s="55" t="s">
        <v>44</v>
      </c>
      <c r="B10" s="55" t="s">
        <v>74</v>
      </c>
      <c r="C10" s="68">
        <v>544</v>
      </c>
      <c r="D10" s="69" t="s">
        <v>67</v>
      </c>
      <c r="E10" s="70" t="str">
        <f t="shared" si="1"/>
        <v xml:space="preserve">53 - </v>
      </c>
      <c r="F10" s="71">
        <f t="shared" si="2"/>
        <v>67</v>
      </c>
      <c r="G10" s="72">
        <f t="shared" si="3"/>
        <v>8</v>
      </c>
      <c r="H10" s="72"/>
      <c r="I10" s="72"/>
      <c r="J10" s="72"/>
      <c r="K10" s="72">
        <v>8</v>
      </c>
      <c r="L10" s="72"/>
      <c r="M10" s="73"/>
      <c r="N10" s="74">
        <f t="shared" si="4"/>
        <v>15</v>
      </c>
      <c r="O10" s="2">
        <v>120</v>
      </c>
      <c r="S10" s="2">
        <f t="shared" si="0"/>
        <v>0</v>
      </c>
      <c r="T10" s="2" t="s">
        <v>46</v>
      </c>
      <c r="U10" s="75"/>
      <c r="V10" s="75">
        <v>568</v>
      </c>
      <c r="X10" s="2">
        <v>24</v>
      </c>
      <c r="Y10" s="2">
        <v>72</v>
      </c>
      <c r="Z10" s="2">
        <v>72</v>
      </c>
      <c r="AA10" s="2">
        <v>24</v>
      </c>
      <c r="AD10" s="67"/>
    </row>
    <row r="11" spans="1:30" s="2" customFormat="1">
      <c r="A11" s="55" t="s">
        <v>44</v>
      </c>
      <c r="B11" s="55" t="s">
        <v>74</v>
      </c>
      <c r="C11" s="68">
        <v>544</v>
      </c>
      <c r="D11" s="69" t="s">
        <v>68</v>
      </c>
      <c r="E11" s="70" t="str">
        <f t="shared" si="1"/>
        <v xml:space="preserve">68 - </v>
      </c>
      <c r="F11" s="71">
        <f t="shared" si="2"/>
        <v>72</v>
      </c>
      <c r="G11" s="72">
        <f t="shared" si="3"/>
        <v>8</v>
      </c>
      <c r="H11" s="72"/>
      <c r="I11" s="72"/>
      <c r="J11" s="72"/>
      <c r="K11" s="72"/>
      <c r="L11" s="72">
        <v>8</v>
      </c>
      <c r="M11" s="73"/>
      <c r="N11" s="74">
        <f t="shared" si="4"/>
        <v>5</v>
      </c>
      <c r="O11" s="2">
        <v>40</v>
      </c>
      <c r="S11" s="2">
        <f t="shared" si="0"/>
        <v>0</v>
      </c>
      <c r="T11" s="2" t="s">
        <v>46</v>
      </c>
      <c r="V11" s="2">
        <v>631</v>
      </c>
      <c r="X11" s="2">
        <v>24</v>
      </c>
      <c r="Y11" s="2">
        <v>72</v>
      </c>
      <c r="Z11" s="2">
        <v>72</v>
      </c>
      <c r="AA11" s="2">
        <v>24</v>
      </c>
      <c r="AD11" s="67"/>
    </row>
    <row r="12" spans="1:30" s="2" customFormat="1">
      <c r="A12" s="55" t="s">
        <v>45</v>
      </c>
      <c r="B12" s="55" t="s">
        <v>50</v>
      </c>
      <c r="C12" s="68">
        <v>385</v>
      </c>
      <c r="D12" s="69" t="s">
        <v>65</v>
      </c>
      <c r="E12" s="70" t="str">
        <f t="shared" si="1"/>
        <v xml:space="preserve">73 - </v>
      </c>
      <c r="F12" s="71">
        <f t="shared" si="2"/>
        <v>76</v>
      </c>
      <c r="G12" s="72">
        <f t="shared" si="3"/>
        <v>8</v>
      </c>
      <c r="H12" s="72"/>
      <c r="I12" s="72">
        <v>8</v>
      </c>
      <c r="J12" s="72"/>
      <c r="K12" s="72"/>
      <c r="L12" s="72"/>
      <c r="M12" s="73"/>
      <c r="N12" s="74">
        <f t="shared" si="4"/>
        <v>4</v>
      </c>
      <c r="O12" s="2">
        <v>32</v>
      </c>
      <c r="S12" s="2">
        <f t="shared" si="0"/>
        <v>0</v>
      </c>
      <c r="T12" s="2" t="s">
        <v>70</v>
      </c>
      <c r="V12" s="2" t="s">
        <v>34</v>
      </c>
      <c r="X12" s="2">
        <v>32</v>
      </c>
      <c r="Y12" s="2">
        <v>96</v>
      </c>
      <c r="Z12" s="2">
        <v>96</v>
      </c>
      <c r="AA12" s="2">
        <v>32</v>
      </c>
      <c r="AD12" s="67"/>
    </row>
    <row r="13" spans="1:30" s="2" customFormat="1">
      <c r="A13" s="55" t="s">
        <v>45</v>
      </c>
      <c r="B13" s="55" t="s">
        <v>50</v>
      </c>
      <c r="C13" s="68">
        <v>385</v>
      </c>
      <c r="D13" s="69" t="s">
        <v>66</v>
      </c>
      <c r="E13" s="70" t="str">
        <f t="shared" si="1"/>
        <v xml:space="preserve">77 - </v>
      </c>
      <c r="F13" s="71">
        <f t="shared" si="2"/>
        <v>88</v>
      </c>
      <c r="G13" s="72">
        <f t="shared" si="3"/>
        <v>8</v>
      </c>
      <c r="H13" s="72"/>
      <c r="I13" s="72"/>
      <c r="J13" s="72">
        <v>8</v>
      </c>
      <c r="K13" s="72"/>
      <c r="L13" s="72"/>
      <c r="M13" s="73"/>
      <c r="N13" s="74">
        <f t="shared" si="4"/>
        <v>12</v>
      </c>
      <c r="O13" s="2">
        <v>96</v>
      </c>
      <c r="S13" s="2">
        <f t="shared" si="0"/>
        <v>0</v>
      </c>
      <c r="T13" s="2" t="s">
        <v>70</v>
      </c>
      <c r="V13" s="2">
        <v>568</v>
      </c>
      <c r="X13" s="2">
        <v>24</v>
      </c>
      <c r="Y13" s="2">
        <v>72</v>
      </c>
      <c r="Z13" s="2">
        <v>72</v>
      </c>
      <c r="AA13" s="2">
        <v>24</v>
      </c>
      <c r="AD13" s="67"/>
    </row>
    <row r="14" spans="1:30" s="2" customFormat="1">
      <c r="A14" s="55" t="s">
        <v>45</v>
      </c>
      <c r="B14" s="55" t="s">
        <v>50</v>
      </c>
      <c r="C14" s="68">
        <v>385</v>
      </c>
      <c r="D14" s="69" t="s">
        <v>67</v>
      </c>
      <c r="E14" s="70" t="str">
        <f t="shared" si="1"/>
        <v xml:space="preserve">89 - </v>
      </c>
      <c r="F14" s="71">
        <f t="shared" si="2"/>
        <v>100</v>
      </c>
      <c r="G14" s="72">
        <f t="shared" si="3"/>
        <v>8</v>
      </c>
      <c r="H14" s="72"/>
      <c r="I14" s="72"/>
      <c r="J14" s="72"/>
      <c r="K14" s="72">
        <v>8</v>
      </c>
      <c r="L14" s="72"/>
      <c r="M14" s="73"/>
      <c r="N14" s="74">
        <f>O14/G14</f>
        <v>12</v>
      </c>
      <c r="O14" s="2">
        <v>96</v>
      </c>
      <c r="S14" s="2">
        <f t="shared" si="0"/>
        <v>0</v>
      </c>
      <c r="T14" s="2" t="s">
        <v>70</v>
      </c>
      <c r="V14" s="2">
        <v>631</v>
      </c>
      <c r="X14" s="2">
        <v>24</v>
      </c>
      <c r="Y14" s="2">
        <v>72</v>
      </c>
      <c r="Z14" s="2">
        <v>72</v>
      </c>
      <c r="AA14" s="2">
        <v>24</v>
      </c>
      <c r="AD14" s="67"/>
    </row>
    <row r="15" spans="1:30" s="2" customFormat="1">
      <c r="A15" s="55" t="s">
        <v>45</v>
      </c>
      <c r="B15" s="55" t="s">
        <v>50</v>
      </c>
      <c r="C15" s="68">
        <v>385</v>
      </c>
      <c r="D15" s="69" t="s">
        <v>68</v>
      </c>
      <c r="E15" s="70" t="str">
        <f t="shared" si="1"/>
        <v xml:space="preserve">101 - </v>
      </c>
      <c r="F15" s="71">
        <f t="shared" si="2"/>
        <v>104</v>
      </c>
      <c r="G15" s="72">
        <f t="shared" ref="G15:G78" si="7">SUM(H15:M15)</f>
        <v>8</v>
      </c>
      <c r="H15" s="72"/>
      <c r="I15" s="72"/>
      <c r="J15" s="72"/>
      <c r="K15" s="72"/>
      <c r="L15" s="72">
        <v>8</v>
      </c>
      <c r="M15" s="73"/>
      <c r="N15" s="74">
        <f t="shared" si="4"/>
        <v>4</v>
      </c>
      <c r="O15" s="2">
        <v>32</v>
      </c>
      <c r="S15" s="2">
        <f t="shared" si="0"/>
        <v>0</v>
      </c>
      <c r="T15" s="2" t="s">
        <v>71</v>
      </c>
      <c r="V15" s="2" t="s">
        <v>34</v>
      </c>
      <c r="X15" s="2">
        <v>32</v>
      </c>
      <c r="Y15" s="2">
        <v>96</v>
      </c>
      <c r="Z15" s="2">
        <v>96</v>
      </c>
      <c r="AA15" s="2">
        <v>32</v>
      </c>
      <c r="AD15" s="67"/>
    </row>
    <row r="16" spans="1:30" s="2" customFormat="1">
      <c r="A16" s="55" t="s">
        <v>45</v>
      </c>
      <c r="B16" s="55" t="s">
        <v>73</v>
      </c>
      <c r="C16" s="68">
        <v>425</v>
      </c>
      <c r="D16" s="69" t="s">
        <v>65</v>
      </c>
      <c r="E16" s="70" t="str">
        <f t="shared" si="1"/>
        <v xml:space="preserve">105 - </v>
      </c>
      <c r="F16" s="71">
        <f t="shared" si="2"/>
        <v>109</v>
      </c>
      <c r="G16" s="72">
        <f t="shared" si="7"/>
        <v>8</v>
      </c>
      <c r="H16" s="72"/>
      <c r="I16" s="72">
        <v>8</v>
      </c>
      <c r="J16" s="72"/>
      <c r="K16" s="72"/>
      <c r="L16" s="72"/>
      <c r="M16" s="73"/>
      <c r="N16" s="74">
        <f t="shared" si="4"/>
        <v>5</v>
      </c>
      <c r="O16" s="2">
        <v>40</v>
      </c>
      <c r="S16" s="2">
        <f t="shared" si="0"/>
        <v>0</v>
      </c>
      <c r="T16" s="2" t="s">
        <v>71</v>
      </c>
      <c r="V16" s="2">
        <v>385</v>
      </c>
      <c r="X16" s="2">
        <v>40</v>
      </c>
      <c r="Y16" s="2">
        <v>120</v>
      </c>
      <c r="Z16" s="2">
        <v>120</v>
      </c>
      <c r="AA16" s="2">
        <v>40</v>
      </c>
      <c r="AD16" s="67"/>
    </row>
    <row r="17" spans="1:30" s="2" customFormat="1">
      <c r="A17" s="55" t="s">
        <v>45</v>
      </c>
      <c r="B17" s="55" t="s">
        <v>73</v>
      </c>
      <c r="C17" s="68">
        <v>425</v>
      </c>
      <c r="D17" s="69" t="s">
        <v>66</v>
      </c>
      <c r="E17" s="70" t="str">
        <f t="shared" si="1"/>
        <v xml:space="preserve">110 - </v>
      </c>
      <c r="F17" s="71">
        <f t="shared" si="2"/>
        <v>124</v>
      </c>
      <c r="G17" s="72">
        <f t="shared" si="7"/>
        <v>8</v>
      </c>
      <c r="H17" s="72"/>
      <c r="I17" s="72"/>
      <c r="J17" s="72">
        <v>8</v>
      </c>
      <c r="K17" s="72"/>
      <c r="L17" s="72"/>
      <c r="M17" s="73"/>
      <c r="N17" s="74">
        <f t="shared" si="4"/>
        <v>15</v>
      </c>
      <c r="O17" s="2">
        <v>120</v>
      </c>
      <c r="S17" s="2">
        <f t="shared" si="0"/>
        <v>0</v>
      </c>
      <c r="T17" s="1" t="s">
        <v>71</v>
      </c>
      <c r="U17" s="1"/>
      <c r="V17" s="1">
        <v>544</v>
      </c>
      <c r="W17" s="1"/>
      <c r="X17" s="1">
        <v>32</v>
      </c>
      <c r="Y17" s="1">
        <v>96</v>
      </c>
      <c r="Z17" s="1">
        <v>96</v>
      </c>
      <c r="AA17" s="1">
        <v>32</v>
      </c>
      <c r="AD17" s="67"/>
    </row>
    <row r="18" spans="1:30" s="2" customFormat="1">
      <c r="A18" s="55" t="s">
        <v>45</v>
      </c>
      <c r="B18" s="55" t="s">
        <v>73</v>
      </c>
      <c r="C18" s="68">
        <v>425</v>
      </c>
      <c r="D18" s="69" t="s">
        <v>67</v>
      </c>
      <c r="E18" s="70" t="str">
        <f t="shared" si="1"/>
        <v xml:space="preserve">125 - </v>
      </c>
      <c r="F18" s="71">
        <f t="shared" si="2"/>
        <v>139</v>
      </c>
      <c r="G18" s="72">
        <f t="shared" si="7"/>
        <v>8</v>
      </c>
      <c r="H18" s="72"/>
      <c r="I18" s="72"/>
      <c r="J18" s="72"/>
      <c r="K18" s="72">
        <v>8</v>
      </c>
      <c r="L18" s="72"/>
      <c r="M18" s="73"/>
      <c r="N18" s="74">
        <f t="shared" si="4"/>
        <v>15</v>
      </c>
      <c r="O18" s="2">
        <v>120</v>
      </c>
      <c r="S18" s="2">
        <f t="shared" si="0"/>
        <v>0</v>
      </c>
      <c r="T18" s="1" t="s">
        <v>72</v>
      </c>
      <c r="U18" s="1"/>
      <c r="V18" s="1">
        <v>385</v>
      </c>
      <c r="W18" s="1"/>
      <c r="X18" s="1">
        <v>56</v>
      </c>
      <c r="Y18" s="1">
        <v>168</v>
      </c>
      <c r="Z18" s="1">
        <v>168</v>
      </c>
      <c r="AA18" s="1">
        <v>56</v>
      </c>
      <c r="AD18" s="67"/>
    </row>
    <row r="19" spans="1:30" s="2" customFormat="1">
      <c r="A19" s="55" t="s">
        <v>45</v>
      </c>
      <c r="B19" s="55" t="s">
        <v>73</v>
      </c>
      <c r="C19" s="68">
        <v>425</v>
      </c>
      <c r="D19" s="69" t="s">
        <v>68</v>
      </c>
      <c r="E19" s="70" t="str">
        <f t="shared" si="1"/>
        <v xml:space="preserve">140 - </v>
      </c>
      <c r="F19" s="71">
        <f t="shared" si="2"/>
        <v>144</v>
      </c>
      <c r="G19" s="72">
        <f t="shared" si="7"/>
        <v>8</v>
      </c>
      <c r="H19" s="72"/>
      <c r="I19" s="72"/>
      <c r="J19" s="72"/>
      <c r="K19" s="72"/>
      <c r="L19" s="72">
        <v>8</v>
      </c>
      <c r="M19" s="73"/>
      <c r="N19" s="74">
        <f t="shared" si="4"/>
        <v>5</v>
      </c>
      <c r="O19" s="2">
        <v>40</v>
      </c>
      <c r="S19" s="2">
        <f t="shared" si="0"/>
        <v>0</v>
      </c>
      <c r="T19" s="1" t="s">
        <v>72</v>
      </c>
      <c r="U19" s="1"/>
      <c r="V19" s="1">
        <v>544</v>
      </c>
      <c r="W19" s="1"/>
      <c r="X19" s="1">
        <v>32</v>
      </c>
      <c r="Y19" s="1">
        <v>96</v>
      </c>
      <c r="Z19" s="1">
        <v>96</v>
      </c>
      <c r="AA19" s="1">
        <v>32</v>
      </c>
      <c r="AD19" s="67"/>
    </row>
    <row r="20" spans="1:30" s="2" customFormat="1">
      <c r="A20" s="55" t="s">
        <v>46</v>
      </c>
      <c r="B20" s="55" t="s">
        <v>35</v>
      </c>
      <c r="C20" s="68" t="s">
        <v>34</v>
      </c>
      <c r="D20" s="69" t="s">
        <v>65</v>
      </c>
      <c r="E20" s="70" t="str">
        <f t="shared" si="1"/>
        <v xml:space="preserve">145 - </v>
      </c>
      <c r="F20" s="71">
        <f t="shared" si="2"/>
        <v>152</v>
      </c>
      <c r="G20" s="72">
        <f t="shared" si="7"/>
        <v>8</v>
      </c>
      <c r="H20" s="72"/>
      <c r="I20" s="72">
        <v>8</v>
      </c>
      <c r="J20" s="72"/>
      <c r="K20" s="72"/>
      <c r="L20" s="72"/>
      <c r="M20" s="73"/>
      <c r="N20" s="74">
        <f t="shared" si="4"/>
        <v>8</v>
      </c>
      <c r="O20" s="2">
        <v>64</v>
      </c>
      <c r="S20" s="2">
        <f t="shared" si="0"/>
        <v>0</v>
      </c>
      <c r="T20" s="1" t="s">
        <v>72</v>
      </c>
      <c r="U20" s="1"/>
      <c r="V20" s="1">
        <v>631</v>
      </c>
      <c r="W20" s="1"/>
      <c r="X20" s="1">
        <v>32</v>
      </c>
      <c r="Y20" s="1">
        <v>96</v>
      </c>
      <c r="Z20" s="1">
        <v>96</v>
      </c>
      <c r="AA20" s="1">
        <v>32</v>
      </c>
      <c r="AD20" s="67"/>
    </row>
    <row r="21" spans="1:30" s="2" customFormat="1">
      <c r="A21" s="55" t="s">
        <v>46</v>
      </c>
      <c r="B21" s="55" t="s">
        <v>35</v>
      </c>
      <c r="C21" s="68" t="s">
        <v>34</v>
      </c>
      <c r="D21" s="69" t="s">
        <v>66</v>
      </c>
      <c r="E21" s="70" t="str">
        <f t="shared" si="1"/>
        <v xml:space="preserve">153 - </v>
      </c>
      <c r="F21" s="71">
        <f t="shared" si="2"/>
        <v>176</v>
      </c>
      <c r="G21" s="72">
        <f t="shared" si="7"/>
        <v>8</v>
      </c>
      <c r="H21" s="72"/>
      <c r="I21" s="72"/>
      <c r="J21" s="72">
        <v>8</v>
      </c>
      <c r="K21" s="72"/>
      <c r="L21" s="72"/>
      <c r="M21" s="73"/>
      <c r="N21" s="74">
        <f t="shared" si="4"/>
        <v>24</v>
      </c>
      <c r="O21" s="2">
        <v>192</v>
      </c>
      <c r="S21" s="2">
        <f t="shared" si="0"/>
        <v>0</v>
      </c>
      <c r="T21" s="1" t="s">
        <v>47</v>
      </c>
      <c r="U21" s="1"/>
      <c r="V21" s="1" t="s">
        <v>34</v>
      </c>
      <c r="W21" s="1"/>
      <c r="X21" s="1">
        <v>48</v>
      </c>
      <c r="Y21" s="1">
        <v>144</v>
      </c>
      <c r="Z21" s="1">
        <v>144</v>
      </c>
      <c r="AA21" s="1">
        <v>48</v>
      </c>
      <c r="AD21" s="67"/>
    </row>
    <row r="22" spans="1:30" s="2" customFormat="1">
      <c r="A22" s="55" t="s">
        <v>46</v>
      </c>
      <c r="B22" s="55" t="s">
        <v>35</v>
      </c>
      <c r="C22" s="68" t="s">
        <v>34</v>
      </c>
      <c r="D22" s="69" t="s">
        <v>67</v>
      </c>
      <c r="E22" s="70" t="str">
        <f t="shared" si="1"/>
        <v xml:space="preserve">177 - </v>
      </c>
      <c r="F22" s="71">
        <f t="shared" si="2"/>
        <v>200</v>
      </c>
      <c r="G22" s="72">
        <f t="shared" si="7"/>
        <v>8</v>
      </c>
      <c r="H22" s="72"/>
      <c r="I22" s="72"/>
      <c r="J22" s="72"/>
      <c r="K22" s="72">
        <v>8</v>
      </c>
      <c r="L22" s="72"/>
      <c r="M22" s="73"/>
      <c r="N22" s="74">
        <f t="shared" si="4"/>
        <v>24</v>
      </c>
      <c r="O22" s="2">
        <v>192</v>
      </c>
      <c r="S22" s="2">
        <f t="shared" si="0"/>
        <v>0</v>
      </c>
      <c r="T22" s="1" t="s">
        <v>48</v>
      </c>
      <c r="U22" s="1"/>
      <c r="V22" s="1">
        <v>385</v>
      </c>
      <c r="W22" s="1"/>
      <c r="X22" s="1">
        <v>56</v>
      </c>
      <c r="Y22" s="1">
        <v>168</v>
      </c>
      <c r="Z22" s="1">
        <v>168</v>
      </c>
      <c r="AA22" s="1">
        <v>56</v>
      </c>
      <c r="AD22" s="67"/>
    </row>
    <row r="23" spans="1:30" s="2" customFormat="1">
      <c r="A23" s="55" t="s">
        <v>46</v>
      </c>
      <c r="B23" s="55" t="s">
        <v>35</v>
      </c>
      <c r="C23" s="68" t="s">
        <v>34</v>
      </c>
      <c r="D23" s="69" t="s">
        <v>68</v>
      </c>
      <c r="E23" s="70" t="str">
        <f t="shared" si="1"/>
        <v xml:space="preserve">201 - </v>
      </c>
      <c r="F23" s="71">
        <f t="shared" si="2"/>
        <v>208</v>
      </c>
      <c r="G23" s="72">
        <f t="shared" si="7"/>
        <v>8</v>
      </c>
      <c r="H23" s="72"/>
      <c r="I23" s="72"/>
      <c r="J23" s="72"/>
      <c r="K23" s="72"/>
      <c r="L23" s="72">
        <v>8</v>
      </c>
      <c r="M23" s="73"/>
      <c r="N23" s="74">
        <f t="shared" si="4"/>
        <v>8</v>
      </c>
      <c r="O23" s="2">
        <v>64</v>
      </c>
      <c r="S23" s="2">
        <f t="shared" si="0"/>
        <v>0</v>
      </c>
      <c r="T23" s="1" t="s">
        <v>48</v>
      </c>
      <c r="U23" s="1"/>
      <c r="V23" s="1">
        <v>425</v>
      </c>
      <c r="W23" s="1"/>
      <c r="X23" s="1">
        <v>56</v>
      </c>
      <c r="Y23" s="1">
        <v>168</v>
      </c>
      <c r="Z23" s="1">
        <v>168</v>
      </c>
      <c r="AA23" s="1">
        <v>56</v>
      </c>
      <c r="AD23" s="67"/>
    </row>
    <row r="24" spans="1:30" s="2" customFormat="1">
      <c r="A24" s="55" t="s">
        <v>46</v>
      </c>
      <c r="B24" s="55" t="s">
        <v>73</v>
      </c>
      <c r="C24" s="68">
        <v>425</v>
      </c>
      <c r="D24" s="69" t="s">
        <v>65</v>
      </c>
      <c r="E24" s="70" t="str">
        <f t="shared" si="1"/>
        <v xml:space="preserve">209 - </v>
      </c>
      <c r="F24" s="71">
        <f t="shared" si="2"/>
        <v>211</v>
      </c>
      <c r="G24" s="72">
        <f t="shared" si="7"/>
        <v>8</v>
      </c>
      <c r="H24" s="72"/>
      <c r="I24" s="72">
        <v>8</v>
      </c>
      <c r="J24" s="72"/>
      <c r="K24" s="72"/>
      <c r="L24" s="72"/>
      <c r="M24" s="73"/>
      <c r="N24" s="74">
        <f t="shared" si="4"/>
        <v>3</v>
      </c>
      <c r="O24" s="2">
        <v>24</v>
      </c>
      <c r="S24" s="2">
        <f t="shared" si="0"/>
        <v>0</v>
      </c>
      <c r="T24" s="1" t="s">
        <v>48</v>
      </c>
      <c r="U24" s="1"/>
      <c r="V24" s="1">
        <v>544</v>
      </c>
      <c r="W24" s="1"/>
      <c r="X24" s="1">
        <v>40</v>
      </c>
      <c r="Y24" s="1">
        <v>120</v>
      </c>
      <c r="Z24" s="1">
        <v>120</v>
      </c>
      <c r="AA24" s="1">
        <v>40</v>
      </c>
      <c r="AD24" s="67"/>
    </row>
    <row r="25" spans="1:30" s="2" customFormat="1">
      <c r="A25" s="55" t="s">
        <v>46</v>
      </c>
      <c r="B25" s="55" t="s">
        <v>73</v>
      </c>
      <c r="C25" s="68">
        <v>425</v>
      </c>
      <c r="D25" s="69" t="s">
        <v>66</v>
      </c>
      <c r="E25" s="70" t="str">
        <f t="shared" si="1"/>
        <v xml:space="preserve">212 - </v>
      </c>
      <c r="F25" s="71">
        <f t="shared" si="2"/>
        <v>220</v>
      </c>
      <c r="G25" s="72">
        <f t="shared" si="7"/>
        <v>8</v>
      </c>
      <c r="H25" s="72"/>
      <c r="I25" s="72"/>
      <c r="J25" s="72">
        <v>8</v>
      </c>
      <c r="K25" s="72"/>
      <c r="L25" s="72"/>
      <c r="M25" s="73"/>
      <c r="N25" s="74">
        <f t="shared" si="4"/>
        <v>9</v>
      </c>
      <c r="O25" s="2">
        <v>72</v>
      </c>
      <c r="S25" s="2">
        <f t="shared" si="0"/>
        <v>0</v>
      </c>
      <c r="T25" s="1" t="s">
        <v>48</v>
      </c>
      <c r="U25" s="1"/>
      <c r="V25" s="1">
        <v>631</v>
      </c>
      <c r="W25" s="1"/>
      <c r="X25" s="1">
        <v>40</v>
      </c>
      <c r="Y25" s="1">
        <v>120</v>
      </c>
      <c r="Z25" s="1">
        <v>120</v>
      </c>
      <c r="AA25" s="1">
        <v>40</v>
      </c>
      <c r="AD25" s="67"/>
    </row>
    <row r="26" spans="1:30" s="2" customFormat="1">
      <c r="A26" s="55" t="s">
        <v>46</v>
      </c>
      <c r="B26" s="55" t="s">
        <v>73</v>
      </c>
      <c r="C26" s="68">
        <v>425</v>
      </c>
      <c r="D26" s="69" t="s">
        <v>67</v>
      </c>
      <c r="E26" s="70" t="str">
        <f t="shared" si="1"/>
        <v xml:space="preserve">221 - </v>
      </c>
      <c r="F26" s="71">
        <f t="shared" si="2"/>
        <v>229</v>
      </c>
      <c r="G26" s="72">
        <f t="shared" si="7"/>
        <v>8</v>
      </c>
      <c r="H26" s="72"/>
      <c r="I26" s="72"/>
      <c r="J26" s="72"/>
      <c r="K26" s="72">
        <v>8</v>
      </c>
      <c r="L26" s="72"/>
      <c r="M26" s="73"/>
      <c r="N26" s="74">
        <f t="shared" si="4"/>
        <v>9</v>
      </c>
      <c r="O26" s="2">
        <v>72</v>
      </c>
      <c r="S26" s="2">
        <f t="shared" si="0"/>
        <v>0</v>
      </c>
      <c r="T26" s="1" t="s">
        <v>49</v>
      </c>
      <c r="U26" s="1"/>
      <c r="V26" s="1">
        <v>385</v>
      </c>
      <c r="W26" s="1"/>
      <c r="X26" s="1">
        <v>48</v>
      </c>
      <c r="Y26" s="1">
        <v>144</v>
      </c>
      <c r="Z26" s="1">
        <v>144</v>
      </c>
      <c r="AA26" s="1">
        <v>48</v>
      </c>
      <c r="AD26" s="67"/>
    </row>
    <row r="27" spans="1:30" s="2" customFormat="1">
      <c r="A27" s="55" t="s">
        <v>46</v>
      </c>
      <c r="B27" s="55" t="s">
        <v>73</v>
      </c>
      <c r="C27" s="68">
        <v>425</v>
      </c>
      <c r="D27" s="69" t="s">
        <v>68</v>
      </c>
      <c r="E27" s="70" t="str">
        <f t="shared" si="1"/>
        <v xml:space="preserve">230 - </v>
      </c>
      <c r="F27" s="71">
        <f t="shared" si="2"/>
        <v>232</v>
      </c>
      <c r="G27" s="72">
        <f t="shared" si="7"/>
        <v>8</v>
      </c>
      <c r="H27" s="72"/>
      <c r="I27" s="72"/>
      <c r="J27" s="72"/>
      <c r="K27" s="72"/>
      <c r="L27" s="72">
        <v>8</v>
      </c>
      <c r="M27" s="73"/>
      <c r="N27" s="74">
        <f t="shared" si="4"/>
        <v>3</v>
      </c>
      <c r="O27" s="2">
        <v>24</v>
      </c>
      <c r="S27" s="2">
        <f t="shared" si="0"/>
        <v>0</v>
      </c>
      <c r="AD27" s="67"/>
    </row>
    <row r="28" spans="1:30" s="2" customFormat="1">
      <c r="A28" s="55" t="s">
        <v>46</v>
      </c>
      <c r="B28" s="55" t="s">
        <v>76</v>
      </c>
      <c r="C28" s="68">
        <v>568</v>
      </c>
      <c r="D28" s="69" t="s">
        <v>65</v>
      </c>
      <c r="E28" s="70" t="str">
        <f t="shared" si="1"/>
        <v xml:space="preserve">233 - </v>
      </c>
      <c r="F28" s="71">
        <f t="shared" si="2"/>
        <v>235</v>
      </c>
      <c r="G28" s="72">
        <f t="shared" si="7"/>
        <v>8</v>
      </c>
      <c r="H28" s="72"/>
      <c r="I28" s="72">
        <v>8</v>
      </c>
      <c r="J28" s="72"/>
      <c r="K28" s="72"/>
      <c r="L28" s="72"/>
      <c r="M28" s="73"/>
      <c r="N28" s="74">
        <f t="shared" si="4"/>
        <v>3</v>
      </c>
      <c r="O28" s="2">
        <v>24</v>
      </c>
      <c r="S28" s="2">
        <f t="shared" si="0"/>
        <v>0</v>
      </c>
      <c r="AD28" s="67"/>
    </row>
    <row r="29" spans="1:30" s="2" customFormat="1">
      <c r="A29" s="55" t="s">
        <v>46</v>
      </c>
      <c r="B29" s="55" t="s">
        <v>76</v>
      </c>
      <c r="C29" s="68">
        <v>568</v>
      </c>
      <c r="D29" s="69" t="s">
        <v>66</v>
      </c>
      <c r="E29" s="70" t="str">
        <f t="shared" si="1"/>
        <v xml:space="preserve">236 - </v>
      </c>
      <c r="F29" s="71">
        <f t="shared" si="2"/>
        <v>244</v>
      </c>
      <c r="G29" s="72">
        <f t="shared" si="7"/>
        <v>8</v>
      </c>
      <c r="H29" s="72"/>
      <c r="I29" s="72"/>
      <c r="J29" s="72">
        <v>8</v>
      </c>
      <c r="K29" s="72"/>
      <c r="L29" s="72"/>
      <c r="M29" s="73"/>
      <c r="N29" s="74">
        <f t="shared" si="4"/>
        <v>9</v>
      </c>
      <c r="O29" s="2">
        <v>72</v>
      </c>
      <c r="S29" s="2">
        <f t="shared" si="0"/>
        <v>0</v>
      </c>
      <c r="AD29" s="67"/>
    </row>
    <row r="30" spans="1:30" s="2" customFormat="1">
      <c r="A30" s="55" t="s">
        <v>46</v>
      </c>
      <c r="B30" s="55" t="s">
        <v>76</v>
      </c>
      <c r="C30" s="68">
        <v>568</v>
      </c>
      <c r="D30" s="69" t="s">
        <v>67</v>
      </c>
      <c r="E30" s="70" t="str">
        <f t="shared" si="1"/>
        <v xml:space="preserve">245 - </v>
      </c>
      <c r="F30" s="71">
        <f t="shared" si="2"/>
        <v>253</v>
      </c>
      <c r="G30" s="72">
        <f t="shared" si="7"/>
        <v>8</v>
      </c>
      <c r="H30" s="72"/>
      <c r="I30" s="72"/>
      <c r="J30" s="72"/>
      <c r="K30" s="72">
        <v>8</v>
      </c>
      <c r="L30" s="72"/>
      <c r="M30" s="73"/>
      <c r="N30" s="74">
        <f t="shared" si="4"/>
        <v>9</v>
      </c>
      <c r="O30" s="2">
        <v>72</v>
      </c>
      <c r="S30" s="2">
        <f t="shared" si="0"/>
        <v>0</v>
      </c>
      <c r="AD30" s="67"/>
    </row>
    <row r="31" spans="1:30" s="2" customFormat="1">
      <c r="A31" s="55" t="s">
        <v>46</v>
      </c>
      <c r="B31" s="55" t="s">
        <v>76</v>
      </c>
      <c r="C31" s="68">
        <v>568</v>
      </c>
      <c r="D31" s="69" t="s">
        <v>68</v>
      </c>
      <c r="E31" s="70" t="str">
        <f t="shared" si="1"/>
        <v xml:space="preserve">254 - </v>
      </c>
      <c r="F31" s="71">
        <f t="shared" si="2"/>
        <v>256</v>
      </c>
      <c r="G31" s="72">
        <f t="shared" si="7"/>
        <v>8</v>
      </c>
      <c r="H31" s="72"/>
      <c r="I31" s="72"/>
      <c r="J31" s="72"/>
      <c r="K31" s="72"/>
      <c r="L31" s="72">
        <v>8</v>
      </c>
      <c r="M31" s="73"/>
      <c r="N31" s="74">
        <f t="shared" si="4"/>
        <v>3</v>
      </c>
      <c r="O31" s="2">
        <v>24</v>
      </c>
      <c r="S31" s="2">
        <f t="shared" si="0"/>
        <v>0</v>
      </c>
      <c r="AD31" s="67"/>
    </row>
    <row r="32" spans="1:30" s="2" customFormat="1">
      <c r="A32" s="55" t="s">
        <v>46</v>
      </c>
      <c r="B32" s="55" t="s">
        <v>75</v>
      </c>
      <c r="C32" s="68">
        <v>631</v>
      </c>
      <c r="D32" s="69" t="s">
        <v>65</v>
      </c>
      <c r="E32" s="70" t="str">
        <f t="shared" si="1"/>
        <v xml:space="preserve">257 - </v>
      </c>
      <c r="F32" s="71">
        <f t="shared" si="2"/>
        <v>259</v>
      </c>
      <c r="G32" s="72">
        <f t="shared" si="7"/>
        <v>8</v>
      </c>
      <c r="H32" s="72"/>
      <c r="I32" s="72">
        <v>8</v>
      </c>
      <c r="J32" s="72"/>
      <c r="K32" s="72"/>
      <c r="L32" s="72"/>
      <c r="M32" s="73"/>
      <c r="N32" s="74">
        <f t="shared" si="4"/>
        <v>3</v>
      </c>
      <c r="O32" s="2">
        <v>24</v>
      </c>
      <c r="S32" s="2">
        <f t="shared" si="0"/>
        <v>0</v>
      </c>
      <c r="AD32" s="67"/>
    </row>
    <row r="33" spans="1:30" s="2" customFormat="1">
      <c r="A33" s="55" t="s">
        <v>46</v>
      </c>
      <c r="B33" s="55" t="s">
        <v>75</v>
      </c>
      <c r="C33" s="68">
        <v>631</v>
      </c>
      <c r="D33" s="69" t="s">
        <v>66</v>
      </c>
      <c r="E33" s="70" t="str">
        <f t="shared" si="1"/>
        <v xml:space="preserve">260 - </v>
      </c>
      <c r="F33" s="71">
        <f t="shared" si="2"/>
        <v>268</v>
      </c>
      <c r="G33" s="72">
        <f t="shared" si="7"/>
        <v>8</v>
      </c>
      <c r="H33" s="72"/>
      <c r="I33" s="72"/>
      <c r="J33" s="72">
        <v>8</v>
      </c>
      <c r="K33" s="72"/>
      <c r="L33" s="72"/>
      <c r="M33" s="73"/>
      <c r="N33" s="74">
        <f t="shared" si="4"/>
        <v>9</v>
      </c>
      <c r="O33" s="2">
        <v>72</v>
      </c>
      <c r="S33" s="2">
        <f t="shared" si="0"/>
        <v>0</v>
      </c>
      <c r="AD33" s="67"/>
    </row>
    <row r="34" spans="1:30" s="2" customFormat="1">
      <c r="A34" s="55" t="s">
        <v>46</v>
      </c>
      <c r="B34" s="55" t="s">
        <v>75</v>
      </c>
      <c r="C34" s="68">
        <v>631</v>
      </c>
      <c r="D34" s="69" t="s">
        <v>67</v>
      </c>
      <c r="E34" s="70" t="str">
        <f t="shared" si="1"/>
        <v xml:space="preserve">269 - </v>
      </c>
      <c r="F34" s="71">
        <f t="shared" si="2"/>
        <v>277</v>
      </c>
      <c r="G34" s="72">
        <f t="shared" si="7"/>
        <v>8</v>
      </c>
      <c r="H34" s="72"/>
      <c r="I34" s="72"/>
      <c r="J34" s="72"/>
      <c r="K34" s="72">
        <v>8</v>
      </c>
      <c r="L34" s="72"/>
      <c r="M34" s="73"/>
      <c r="N34" s="74">
        <f t="shared" si="4"/>
        <v>9</v>
      </c>
      <c r="O34" s="2">
        <v>72</v>
      </c>
      <c r="S34" s="2">
        <f t="shared" si="0"/>
        <v>0</v>
      </c>
      <c r="AD34" s="67"/>
    </row>
    <row r="35" spans="1:30" s="2" customFormat="1">
      <c r="A35" s="55" t="s">
        <v>46</v>
      </c>
      <c r="B35" s="55" t="s">
        <v>75</v>
      </c>
      <c r="C35" s="68">
        <v>631</v>
      </c>
      <c r="D35" s="69" t="s">
        <v>68</v>
      </c>
      <c r="E35" s="70" t="str">
        <f t="shared" si="1"/>
        <v xml:space="preserve">278 - </v>
      </c>
      <c r="F35" s="71">
        <f t="shared" si="2"/>
        <v>280</v>
      </c>
      <c r="G35" s="72">
        <f t="shared" si="7"/>
        <v>8</v>
      </c>
      <c r="H35" s="72"/>
      <c r="I35" s="72"/>
      <c r="J35" s="72"/>
      <c r="K35" s="72"/>
      <c r="L35" s="72">
        <v>8</v>
      </c>
      <c r="M35" s="73"/>
      <c r="N35" s="74">
        <f t="shared" si="4"/>
        <v>3</v>
      </c>
      <c r="O35" s="2">
        <v>24</v>
      </c>
      <c r="S35" s="2">
        <f t="shared" si="0"/>
        <v>0</v>
      </c>
      <c r="AD35" s="67"/>
    </row>
    <row r="36" spans="1:30" s="2" customFormat="1">
      <c r="A36" s="55" t="s">
        <v>70</v>
      </c>
      <c r="B36" s="55" t="s">
        <v>35</v>
      </c>
      <c r="C36" s="68" t="s">
        <v>34</v>
      </c>
      <c r="D36" s="69" t="s">
        <v>65</v>
      </c>
      <c r="E36" s="70" t="str">
        <f t="shared" si="1"/>
        <v xml:space="preserve">281 - </v>
      </c>
      <c r="F36" s="71">
        <f t="shared" si="2"/>
        <v>284</v>
      </c>
      <c r="G36" s="72">
        <f t="shared" si="7"/>
        <v>8</v>
      </c>
      <c r="H36" s="72"/>
      <c r="I36" s="72">
        <v>8</v>
      </c>
      <c r="J36" s="72"/>
      <c r="K36" s="72"/>
      <c r="L36" s="72"/>
      <c r="M36" s="73"/>
      <c r="N36" s="74">
        <f t="shared" si="4"/>
        <v>4</v>
      </c>
      <c r="O36" s="2">
        <v>32</v>
      </c>
      <c r="S36" s="2">
        <f t="shared" si="0"/>
        <v>0</v>
      </c>
      <c r="AD36" s="67"/>
    </row>
    <row r="37" spans="1:30" s="2" customFormat="1">
      <c r="A37" s="55" t="s">
        <v>70</v>
      </c>
      <c r="B37" s="55" t="s">
        <v>35</v>
      </c>
      <c r="C37" s="68" t="s">
        <v>34</v>
      </c>
      <c r="D37" s="69" t="s">
        <v>66</v>
      </c>
      <c r="E37" s="70" t="str">
        <f t="shared" si="1"/>
        <v xml:space="preserve">285 - </v>
      </c>
      <c r="F37" s="71">
        <f t="shared" si="2"/>
        <v>296</v>
      </c>
      <c r="G37" s="72">
        <f t="shared" si="7"/>
        <v>8</v>
      </c>
      <c r="H37" s="72"/>
      <c r="I37" s="72"/>
      <c r="J37" s="72">
        <v>8</v>
      </c>
      <c r="K37" s="72"/>
      <c r="L37" s="72"/>
      <c r="M37" s="73"/>
      <c r="N37" s="74">
        <f t="shared" si="4"/>
        <v>12</v>
      </c>
      <c r="O37" s="2">
        <v>96</v>
      </c>
      <c r="S37" s="2">
        <f t="shared" si="0"/>
        <v>0</v>
      </c>
      <c r="AD37" s="67"/>
    </row>
    <row r="38" spans="1:30" s="2" customFormat="1">
      <c r="A38" s="55" t="s">
        <v>70</v>
      </c>
      <c r="B38" s="55" t="s">
        <v>35</v>
      </c>
      <c r="C38" s="68" t="s">
        <v>34</v>
      </c>
      <c r="D38" s="69" t="s">
        <v>67</v>
      </c>
      <c r="E38" s="70" t="str">
        <f t="shared" si="1"/>
        <v xml:space="preserve">297 - </v>
      </c>
      <c r="F38" s="71">
        <f t="shared" si="2"/>
        <v>308</v>
      </c>
      <c r="G38" s="72">
        <f t="shared" si="7"/>
        <v>8</v>
      </c>
      <c r="H38" s="72"/>
      <c r="I38" s="72"/>
      <c r="J38" s="72"/>
      <c r="K38" s="72">
        <v>8</v>
      </c>
      <c r="L38" s="72"/>
      <c r="M38" s="73"/>
      <c r="N38" s="74">
        <f t="shared" si="4"/>
        <v>12</v>
      </c>
      <c r="O38" s="2">
        <v>96</v>
      </c>
      <c r="S38" s="2">
        <f t="shared" si="0"/>
        <v>0</v>
      </c>
      <c r="AD38" s="67"/>
    </row>
    <row r="39" spans="1:30" s="2" customFormat="1">
      <c r="A39" s="55" t="s">
        <v>70</v>
      </c>
      <c r="B39" s="55" t="s">
        <v>35</v>
      </c>
      <c r="C39" s="68" t="s">
        <v>34</v>
      </c>
      <c r="D39" s="69" t="s">
        <v>68</v>
      </c>
      <c r="E39" s="70" t="str">
        <f t="shared" si="1"/>
        <v xml:space="preserve">309 - </v>
      </c>
      <c r="F39" s="71">
        <f t="shared" si="2"/>
        <v>312</v>
      </c>
      <c r="G39" s="72">
        <f t="shared" si="7"/>
        <v>8</v>
      </c>
      <c r="H39" s="72"/>
      <c r="I39" s="72"/>
      <c r="J39" s="72"/>
      <c r="K39" s="72"/>
      <c r="L39" s="72">
        <v>8</v>
      </c>
      <c r="M39" s="73"/>
      <c r="N39" s="74">
        <f t="shared" si="4"/>
        <v>4</v>
      </c>
      <c r="O39" s="2">
        <v>32</v>
      </c>
      <c r="S39" s="2">
        <f t="shared" si="0"/>
        <v>0</v>
      </c>
      <c r="AD39" s="67"/>
    </row>
    <row r="40" spans="1:30" s="2" customFormat="1">
      <c r="A40" s="55" t="s">
        <v>70</v>
      </c>
      <c r="B40" s="55" t="s">
        <v>76</v>
      </c>
      <c r="C40" s="68">
        <v>568</v>
      </c>
      <c r="D40" s="69" t="s">
        <v>65</v>
      </c>
      <c r="E40" s="70" t="str">
        <f t="shared" si="1"/>
        <v xml:space="preserve">313 - </v>
      </c>
      <c r="F40" s="71">
        <f t="shared" si="2"/>
        <v>315</v>
      </c>
      <c r="G40" s="72">
        <f t="shared" si="7"/>
        <v>8</v>
      </c>
      <c r="H40" s="72"/>
      <c r="I40" s="72">
        <v>8</v>
      </c>
      <c r="J40" s="72"/>
      <c r="K40" s="72"/>
      <c r="L40" s="72"/>
      <c r="M40" s="73"/>
      <c r="N40" s="74">
        <f t="shared" si="4"/>
        <v>3</v>
      </c>
      <c r="O40" s="2">
        <v>24</v>
      </c>
      <c r="S40" s="2">
        <f t="shared" si="0"/>
        <v>0</v>
      </c>
      <c r="AD40" s="67"/>
    </row>
    <row r="41" spans="1:30" s="2" customFormat="1">
      <c r="A41" s="55" t="s">
        <v>70</v>
      </c>
      <c r="B41" s="55" t="s">
        <v>76</v>
      </c>
      <c r="C41" s="68">
        <v>568</v>
      </c>
      <c r="D41" s="69" t="s">
        <v>66</v>
      </c>
      <c r="E41" s="70" t="str">
        <f t="shared" si="1"/>
        <v xml:space="preserve">316 - </v>
      </c>
      <c r="F41" s="71">
        <f t="shared" si="2"/>
        <v>324</v>
      </c>
      <c r="G41" s="72">
        <f t="shared" si="7"/>
        <v>8</v>
      </c>
      <c r="H41" s="72"/>
      <c r="I41" s="72"/>
      <c r="J41" s="72">
        <v>8</v>
      </c>
      <c r="K41" s="72"/>
      <c r="L41" s="72"/>
      <c r="M41" s="73"/>
      <c r="N41" s="74">
        <f t="shared" si="4"/>
        <v>9</v>
      </c>
      <c r="O41" s="2">
        <v>72</v>
      </c>
      <c r="S41" s="2">
        <f t="shared" si="0"/>
        <v>0</v>
      </c>
      <c r="AD41" s="67"/>
    </row>
    <row r="42" spans="1:30" s="2" customFormat="1">
      <c r="A42" s="55" t="s">
        <v>70</v>
      </c>
      <c r="B42" s="55" t="s">
        <v>76</v>
      </c>
      <c r="C42" s="68">
        <v>568</v>
      </c>
      <c r="D42" s="69" t="s">
        <v>67</v>
      </c>
      <c r="E42" s="70" t="str">
        <f t="shared" si="1"/>
        <v xml:space="preserve">325 - </v>
      </c>
      <c r="F42" s="71">
        <f t="shared" si="2"/>
        <v>333</v>
      </c>
      <c r="G42" s="72">
        <f t="shared" si="7"/>
        <v>8</v>
      </c>
      <c r="H42" s="72"/>
      <c r="I42" s="72"/>
      <c r="J42" s="72"/>
      <c r="K42" s="72">
        <v>8</v>
      </c>
      <c r="L42" s="72"/>
      <c r="M42" s="73"/>
      <c r="N42" s="74">
        <f t="shared" si="4"/>
        <v>9</v>
      </c>
      <c r="O42" s="2">
        <v>72</v>
      </c>
      <c r="S42" s="2">
        <f t="shared" si="0"/>
        <v>0</v>
      </c>
      <c r="AD42" s="67"/>
    </row>
    <row r="43" spans="1:30" s="2" customFormat="1">
      <c r="A43" s="55" t="s">
        <v>70</v>
      </c>
      <c r="B43" s="55" t="s">
        <v>76</v>
      </c>
      <c r="C43" s="68">
        <v>568</v>
      </c>
      <c r="D43" s="69" t="s">
        <v>68</v>
      </c>
      <c r="E43" s="70" t="str">
        <f t="shared" si="1"/>
        <v xml:space="preserve">334 - </v>
      </c>
      <c r="F43" s="71">
        <f t="shared" si="2"/>
        <v>336</v>
      </c>
      <c r="G43" s="72">
        <f t="shared" si="7"/>
        <v>8</v>
      </c>
      <c r="H43" s="72"/>
      <c r="I43" s="72"/>
      <c r="J43" s="72"/>
      <c r="K43" s="72"/>
      <c r="L43" s="72">
        <v>8</v>
      </c>
      <c r="M43" s="73"/>
      <c r="N43" s="74">
        <f t="shared" si="4"/>
        <v>3</v>
      </c>
      <c r="O43" s="2">
        <v>24</v>
      </c>
      <c r="S43" s="2">
        <f t="shared" si="0"/>
        <v>0</v>
      </c>
      <c r="AD43" s="67"/>
    </row>
    <row r="44" spans="1:30" s="2" customFormat="1">
      <c r="A44" s="55" t="s">
        <v>70</v>
      </c>
      <c r="B44" s="55" t="s">
        <v>75</v>
      </c>
      <c r="C44" s="68">
        <v>631</v>
      </c>
      <c r="D44" s="69" t="s">
        <v>65</v>
      </c>
      <c r="E44" s="70" t="str">
        <f t="shared" si="1"/>
        <v xml:space="preserve">337 - </v>
      </c>
      <c r="F44" s="71">
        <f t="shared" si="2"/>
        <v>339</v>
      </c>
      <c r="G44" s="72">
        <f t="shared" si="7"/>
        <v>8</v>
      </c>
      <c r="H44" s="72"/>
      <c r="I44" s="72">
        <v>8</v>
      </c>
      <c r="J44" s="72"/>
      <c r="K44" s="72"/>
      <c r="L44" s="72"/>
      <c r="M44" s="73"/>
      <c r="N44" s="74">
        <f t="shared" si="4"/>
        <v>3</v>
      </c>
      <c r="O44" s="2">
        <v>24</v>
      </c>
      <c r="S44" s="2">
        <f t="shared" si="0"/>
        <v>0</v>
      </c>
      <c r="AD44" s="67"/>
    </row>
    <row r="45" spans="1:30" s="2" customFormat="1">
      <c r="A45" s="55" t="s">
        <v>70</v>
      </c>
      <c r="B45" s="55" t="s">
        <v>75</v>
      </c>
      <c r="C45" s="68">
        <v>631</v>
      </c>
      <c r="D45" s="69" t="s">
        <v>66</v>
      </c>
      <c r="E45" s="70" t="str">
        <f t="shared" si="1"/>
        <v xml:space="preserve">340 - </v>
      </c>
      <c r="F45" s="71">
        <f t="shared" si="2"/>
        <v>348</v>
      </c>
      <c r="G45" s="72">
        <f t="shared" si="7"/>
        <v>8</v>
      </c>
      <c r="H45" s="72"/>
      <c r="I45" s="72"/>
      <c r="J45" s="72">
        <v>8</v>
      </c>
      <c r="K45" s="72"/>
      <c r="L45" s="72"/>
      <c r="M45" s="73"/>
      <c r="N45" s="74">
        <f t="shared" si="4"/>
        <v>9</v>
      </c>
      <c r="O45" s="2">
        <v>72</v>
      </c>
      <c r="S45" s="2">
        <f t="shared" si="0"/>
        <v>0</v>
      </c>
      <c r="AD45" s="67"/>
    </row>
    <row r="46" spans="1:30" s="2" customFormat="1">
      <c r="A46" s="55" t="s">
        <v>70</v>
      </c>
      <c r="B46" s="55" t="s">
        <v>75</v>
      </c>
      <c r="C46" s="68">
        <v>631</v>
      </c>
      <c r="D46" s="69" t="s">
        <v>67</v>
      </c>
      <c r="E46" s="70" t="str">
        <f t="shared" si="1"/>
        <v xml:space="preserve">349 - </v>
      </c>
      <c r="F46" s="71">
        <f t="shared" si="2"/>
        <v>357</v>
      </c>
      <c r="G46" s="72">
        <f t="shared" si="7"/>
        <v>8</v>
      </c>
      <c r="H46" s="72"/>
      <c r="I46" s="72"/>
      <c r="J46" s="72"/>
      <c r="K46" s="72">
        <v>8</v>
      </c>
      <c r="L46" s="72"/>
      <c r="M46" s="73"/>
      <c r="N46" s="74">
        <f t="shared" si="4"/>
        <v>9</v>
      </c>
      <c r="O46" s="2">
        <v>72</v>
      </c>
      <c r="S46" s="2">
        <f t="shared" si="0"/>
        <v>0</v>
      </c>
      <c r="AD46" s="67"/>
    </row>
    <row r="47" spans="1:30" s="2" customFormat="1">
      <c r="A47" s="55" t="s">
        <v>70</v>
      </c>
      <c r="B47" s="55" t="s">
        <v>75</v>
      </c>
      <c r="C47" s="68">
        <v>631</v>
      </c>
      <c r="D47" s="69" t="s">
        <v>68</v>
      </c>
      <c r="E47" s="70" t="str">
        <f t="shared" si="1"/>
        <v xml:space="preserve">358 - </v>
      </c>
      <c r="F47" s="71">
        <f t="shared" si="2"/>
        <v>360</v>
      </c>
      <c r="G47" s="72">
        <f t="shared" si="7"/>
        <v>8</v>
      </c>
      <c r="H47" s="72"/>
      <c r="I47" s="72"/>
      <c r="J47" s="72"/>
      <c r="K47" s="72"/>
      <c r="L47" s="72">
        <v>8</v>
      </c>
      <c r="M47" s="73"/>
      <c r="N47" s="74">
        <f t="shared" si="4"/>
        <v>3</v>
      </c>
      <c r="O47" s="2">
        <v>24</v>
      </c>
      <c r="S47" s="2">
        <f t="shared" si="0"/>
        <v>0</v>
      </c>
      <c r="AD47" s="67"/>
    </row>
    <row r="48" spans="1:30" s="2" customFormat="1">
      <c r="A48" s="55" t="s">
        <v>71</v>
      </c>
      <c r="B48" s="55" t="s">
        <v>35</v>
      </c>
      <c r="C48" s="68" t="s">
        <v>34</v>
      </c>
      <c r="D48" s="69" t="s">
        <v>65</v>
      </c>
      <c r="E48" s="70" t="str">
        <f t="shared" si="1"/>
        <v xml:space="preserve">361 - </v>
      </c>
      <c r="F48" s="71">
        <f t="shared" si="2"/>
        <v>364</v>
      </c>
      <c r="G48" s="72">
        <f t="shared" si="7"/>
        <v>8</v>
      </c>
      <c r="H48" s="72"/>
      <c r="I48" s="72">
        <v>8</v>
      </c>
      <c r="J48" s="72"/>
      <c r="K48" s="72"/>
      <c r="L48" s="72"/>
      <c r="M48" s="73"/>
      <c r="N48" s="74">
        <f t="shared" si="4"/>
        <v>4</v>
      </c>
      <c r="O48" s="2">
        <v>32</v>
      </c>
      <c r="S48" s="2">
        <f t="shared" si="0"/>
        <v>0</v>
      </c>
      <c r="AD48" s="67"/>
    </row>
    <row r="49" spans="1:30" s="2" customFormat="1">
      <c r="A49" s="55" t="s">
        <v>71</v>
      </c>
      <c r="B49" s="55" t="s">
        <v>35</v>
      </c>
      <c r="C49" s="68" t="s">
        <v>34</v>
      </c>
      <c r="D49" s="69" t="s">
        <v>66</v>
      </c>
      <c r="E49" s="70" t="str">
        <f t="shared" si="1"/>
        <v xml:space="preserve">365 - </v>
      </c>
      <c r="F49" s="71">
        <f t="shared" si="2"/>
        <v>376</v>
      </c>
      <c r="G49" s="72">
        <f t="shared" si="7"/>
        <v>8</v>
      </c>
      <c r="H49" s="72"/>
      <c r="I49" s="72"/>
      <c r="J49" s="72">
        <v>8</v>
      </c>
      <c r="K49" s="72"/>
      <c r="L49" s="72"/>
      <c r="M49" s="73"/>
      <c r="N49" s="74">
        <f t="shared" si="4"/>
        <v>12</v>
      </c>
      <c r="O49" s="2">
        <v>96</v>
      </c>
      <c r="S49" s="2">
        <f t="shared" si="0"/>
        <v>0</v>
      </c>
      <c r="T49" s="1"/>
      <c r="U49" s="1"/>
      <c r="V49" s="1"/>
      <c r="W49" s="1"/>
      <c r="X49" s="1"/>
      <c r="Y49" s="1"/>
      <c r="Z49" s="1"/>
      <c r="AA49" s="1"/>
      <c r="AD49" s="67"/>
    </row>
    <row r="50" spans="1:30" s="2" customFormat="1">
      <c r="A50" s="55" t="s">
        <v>71</v>
      </c>
      <c r="B50" s="55" t="s">
        <v>35</v>
      </c>
      <c r="C50" s="68" t="s">
        <v>34</v>
      </c>
      <c r="D50" s="69" t="s">
        <v>67</v>
      </c>
      <c r="E50" s="70" t="str">
        <f t="shared" si="1"/>
        <v xml:space="preserve">377 - </v>
      </c>
      <c r="F50" s="71">
        <f t="shared" si="2"/>
        <v>388</v>
      </c>
      <c r="G50" s="72">
        <f t="shared" si="7"/>
        <v>8</v>
      </c>
      <c r="H50" s="72"/>
      <c r="I50" s="72"/>
      <c r="J50" s="72"/>
      <c r="K50" s="72">
        <v>8</v>
      </c>
      <c r="L50" s="72"/>
      <c r="M50" s="73"/>
      <c r="N50" s="74">
        <f t="shared" si="4"/>
        <v>12</v>
      </c>
      <c r="O50" s="2">
        <v>96</v>
      </c>
      <c r="S50" s="2">
        <f t="shared" si="0"/>
        <v>0</v>
      </c>
      <c r="T50" s="1"/>
      <c r="U50" s="1"/>
      <c r="V50" s="1"/>
      <c r="W50" s="1"/>
      <c r="X50" s="1"/>
      <c r="Y50" s="1"/>
      <c r="Z50" s="1"/>
      <c r="AA50" s="1"/>
      <c r="AD50" s="67"/>
    </row>
    <row r="51" spans="1:30" s="2" customFormat="1">
      <c r="A51" s="55" t="s">
        <v>71</v>
      </c>
      <c r="B51" s="55" t="s">
        <v>35</v>
      </c>
      <c r="C51" s="68" t="s">
        <v>34</v>
      </c>
      <c r="D51" s="69" t="s">
        <v>68</v>
      </c>
      <c r="E51" s="70" t="str">
        <f t="shared" si="1"/>
        <v xml:space="preserve">389 - </v>
      </c>
      <c r="F51" s="71">
        <f t="shared" si="2"/>
        <v>392</v>
      </c>
      <c r="G51" s="72">
        <f t="shared" si="7"/>
        <v>8</v>
      </c>
      <c r="H51" s="72"/>
      <c r="I51" s="72"/>
      <c r="J51" s="72"/>
      <c r="K51" s="72"/>
      <c r="L51" s="72">
        <v>8</v>
      </c>
      <c r="M51" s="73"/>
      <c r="N51" s="74">
        <f t="shared" si="4"/>
        <v>4</v>
      </c>
      <c r="O51" s="2">
        <v>32</v>
      </c>
      <c r="S51" s="2">
        <f t="shared" si="0"/>
        <v>0</v>
      </c>
      <c r="T51" s="1"/>
      <c r="U51" s="1"/>
      <c r="V51" s="1"/>
      <c r="W51" s="1"/>
      <c r="X51" s="1"/>
      <c r="Y51" s="1"/>
      <c r="Z51" s="1"/>
      <c r="AA51" s="1"/>
      <c r="AD51" s="67"/>
    </row>
    <row r="52" spans="1:30" s="2" customFormat="1">
      <c r="A52" s="55" t="s">
        <v>71</v>
      </c>
      <c r="B52" s="55" t="s">
        <v>50</v>
      </c>
      <c r="C52" s="68">
        <v>385</v>
      </c>
      <c r="D52" s="69" t="s">
        <v>65</v>
      </c>
      <c r="E52" s="70" t="str">
        <f t="shared" si="1"/>
        <v xml:space="preserve">393 - </v>
      </c>
      <c r="F52" s="71">
        <f t="shared" si="2"/>
        <v>397</v>
      </c>
      <c r="G52" s="72">
        <f t="shared" si="7"/>
        <v>8</v>
      </c>
      <c r="H52" s="72"/>
      <c r="I52" s="72">
        <v>8</v>
      </c>
      <c r="J52" s="72"/>
      <c r="K52" s="72"/>
      <c r="L52" s="72"/>
      <c r="M52" s="73"/>
      <c r="N52" s="74">
        <f t="shared" si="4"/>
        <v>5</v>
      </c>
      <c r="O52" s="2">
        <v>40</v>
      </c>
      <c r="S52" s="2">
        <f t="shared" si="0"/>
        <v>0</v>
      </c>
      <c r="T52" s="1"/>
      <c r="U52" s="1"/>
      <c r="V52" s="1"/>
      <c r="W52" s="1"/>
      <c r="X52" s="1"/>
      <c r="Y52" s="1"/>
      <c r="Z52" s="1"/>
      <c r="AA52" s="1"/>
      <c r="AD52" s="67"/>
    </row>
    <row r="53" spans="1:30" s="2" customFormat="1">
      <c r="A53" s="55" t="s">
        <v>71</v>
      </c>
      <c r="B53" s="55" t="s">
        <v>50</v>
      </c>
      <c r="C53" s="68">
        <v>385</v>
      </c>
      <c r="D53" s="69" t="s">
        <v>66</v>
      </c>
      <c r="E53" s="70" t="str">
        <f t="shared" si="1"/>
        <v xml:space="preserve">398 - </v>
      </c>
      <c r="F53" s="71">
        <f t="shared" si="2"/>
        <v>412</v>
      </c>
      <c r="G53" s="72">
        <f t="shared" si="7"/>
        <v>8</v>
      </c>
      <c r="H53" s="72"/>
      <c r="I53" s="72"/>
      <c r="J53" s="72">
        <v>8</v>
      </c>
      <c r="K53" s="72"/>
      <c r="L53" s="72"/>
      <c r="M53" s="73"/>
      <c r="N53" s="74">
        <f t="shared" si="4"/>
        <v>15</v>
      </c>
      <c r="O53" s="2">
        <v>120</v>
      </c>
      <c r="S53" s="2">
        <f t="shared" si="0"/>
        <v>0</v>
      </c>
      <c r="T53" s="1"/>
      <c r="U53" s="1"/>
      <c r="V53" s="1"/>
      <c r="W53" s="1"/>
      <c r="X53" s="1"/>
      <c r="Y53" s="1"/>
      <c r="Z53" s="1"/>
      <c r="AA53" s="1"/>
      <c r="AD53" s="67"/>
    </row>
    <row r="54" spans="1:30" s="2" customFormat="1">
      <c r="A54" s="55" t="s">
        <v>71</v>
      </c>
      <c r="B54" s="55" t="s">
        <v>50</v>
      </c>
      <c r="C54" s="68">
        <v>385</v>
      </c>
      <c r="D54" s="69" t="s">
        <v>67</v>
      </c>
      <c r="E54" s="70" t="str">
        <f t="shared" si="1"/>
        <v xml:space="preserve">413 - </v>
      </c>
      <c r="F54" s="71">
        <f t="shared" si="2"/>
        <v>427</v>
      </c>
      <c r="G54" s="72">
        <f t="shared" si="7"/>
        <v>8</v>
      </c>
      <c r="H54" s="72"/>
      <c r="I54" s="72"/>
      <c r="J54" s="72"/>
      <c r="K54" s="72">
        <v>8</v>
      </c>
      <c r="L54" s="72"/>
      <c r="M54" s="73"/>
      <c r="N54" s="74">
        <f t="shared" si="4"/>
        <v>15</v>
      </c>
      <c r="O54" s="2">
        <v>120</v>
      </c>
      <c r="S54" s="2">
        <f t="shared" si="0"/>
        <v>0</v>
      </c>
      <c r="T54" s="1"/>
      <c r="U54" s="1"/>
      <c r="V54" s="1"/>
      <c r="W54" s="1"/>
      <c r="X54" s="1"/>
      <c r="Y54" s="1"/>
      <c r="Z54" s="1"/>
      <c r="AA54" s="1"/>
      <c r="AD54" s="67"/>
    </row>
    <row r="55" spans="1:30" s="2" customFormat="1">
      <c r="A55" s="55" t="s">
        <v>71</v>
      </c>
      <c r="B55" s="55" t="s">
        <v>50</v>
      </c>
      <c r="C55" s="68">
        <v>385</v>
      </c>
      <c r="D55" s="69" t="s">
        <v>68</v>
      </c>
      <c r="E55" s="70" t="str">
        <f t="shared" si="1"/>
        <v xml:space="preserve">428 - </v>
      </c>
      <c r="F55" s="71">
        <f t="shared" si="2"/>
        <v>432</v>
      </c>
      <c r="G55" s="72">
        <f t="shared" si="7"/>
        <v>8</v>
      </c>
      <c r="H55" s="72"/>
      <c r="I55" s="72"/>
      <c r="J55" s="72"/>
      <c r="K55" s="72"/>
      <c r="L55" s="72">
        <v>8</v>
      </c>
      <c r="M55" s="73"/>
      <c r="N55" s="74">
        <f t="shared" si="4"/>
        <v>5</v>
      </c>
      <c r="O55" s="2">
        <v>40</v>
      </c>
      <c r="S55" s="2">
        <f t="shared" si="0"/>
        <v>0</v>
      </c>
      <c r="T55" s="1"/>
      <c r="U55" s="1"/>
      <c r="V55" s="1"/>
      <c r="W55" s="1"/>
      <c r="X55" s="1"/>
      <c r="Y55" s="1"/>
      <c r="Z55" s="1"/>
      <c r="AA55" s="1"/>
      <c r="AD55" s="67"/>
    </row>
    <row r="56" spans="1:30" s="2" customFormat="1">
      <c r="A56" s="55" t="s">
        <v>71</v>
      </c>
      <c r="B56" s="55" t="s">
        <v>74</v>
      </c>
      <c r="C56" s="68">
        <v>544</v>
      </c>
      <c r="D56" s="69" t="s">
        <v>65</v>
      </c>
      <c r="E56" s="70" t="str">
        <f t="shared" si="1"/>
        <v xml:space="preserve">433 - </v>
      </c>
      <c r="F56" s="71">
        <f t="shared" si="2"/>
        <v>436</v>
      </c>
      <c r="G56" s="72">
        <f t="shared" si="7"/>
        <v>8</v>
      </c>
      <c r="H56" s="72"/>
      <c r="I56" s="72">
        <v>8</v>
      </c>
      <c r="J56" s="72"/>
      <c r="K56" s="72"/>
      <c r="L56" s="72"/>
      <c r="M56" s="73"/>
      <c r="N56" s="74">
        <f t="shared" si="4"/>
        <v>4</v>
      </c>
      <c r="O56" s="2">
        <v>32</v>
      </c>
      <c r="S56" s="2">
        <f t="shared" si="0"/>
        <v>0</v>
      </c>
      <c r="T56" s="1"/>
      <c r="U56" s="1"/>
      <c r="V56" s="1"/>
      <c r="W56" s="1"/>
      <c r="X56" s="1"/>
      <c r="Y56" s="1"/>
      <c r="Z56" s="1"/>
      <c r="AA56" s="1"/>
      <c r="AD56" s="67"/>
    </row>
    <row r="57" spans="1:30" s="2" customFormat="1">
      <c r="A57" s="55" t="s">
        <v>71</v>
      </c>
      <c r="B57" s="55" t="s">
        <v>74</v>
      </c>
      <c r="C57" s="68">
        <v>544</v>
      </c>
      <c r="D57" s="69" t="s">
        <v>66</v>
      </c>
      <c r="E57" s="70" t="str">
        <f t="shared" si="1"/>
        <v xml:space="preserve">437 - </v>
      </c>
      <c r="F57" s="71">
        <f t="shared" si="2"/>
        <v>448</v>
      </c>
      <c r="G57" s="72">
        <f t="shared" si="7"/>
        <v>8</v>
      </c>
      <c r="H57" s="72"/>
      <c r="I57" s="72"/>
      <c r="J57" s="72">
        <v>8</v>
      </c>
      <c r="K57" s="72"/>
      <c r="L57" s="72"/>
      <c r="M57" s="73"/>
      <c r="N57" s="74">
        <f t="shared" si="4"/>
        <v>12</v>
      </c>
      <c r="O57" s="2">
        <v>96</v>
      </c>
      <c r="S57" s="2">
        <f t="shared" si="0"/>
        <v>0</v>
      </c>
      <c r="T57" s="1"/>
      <c r="U57" s="1"/>
      <c r="V57" s="1"/>
      <c r="W57" s="1"/>
      <c r="X57" s="1"/>
      <c r="Y57" s="1"/>
      <c r="Z57" s="1"/>
      <c r="AA57" s="1"/>
      <c r="AD57" s="67"/>
    </row>
    <row r="58" spans="1:30" s="2" customFormat="1">
      <c r="A58" s="55" t="s">
        <v>71</v>
      </c>
      <c r="B58" s="55" t="s">
        <v>74</v>
      </c>
      <c r="C58" s="68">
        <v>544</v>
      </c>
      <c r="D58" s="69" t="s">
        <v>67</v>
      </c>
      <c r="E58" s="70" t="str">
        <f t="shared" si="1"/>
        <v xml:space="preserve">449 - </v>
      </c>
      <c r="F58" s="71">
        <f t="shared" si="2"/>
        <v>460</v>
      </c>
      <c r="G58" s="72">
        <f t="shared" si="7"/>
        <v>8</v>
      </c>
      <c r="H58" s="72"/>
      <c r="I58" s="72"/>
      <c r="J58" s="72"/>
      <c r="K58" s="72">
        <v>8</v>
      </c>
      <c r="L58" s="72"/>
      <c r="M58" s="73"/>
      <c r="N58" s="74">
        <f t="shared" si="4"/>
        <v>12</v>
      </c>
      <c r="O58" s="2">
        <v>96</v>
      </c>
      <c r="S58" s="2">
        <f t="shared" si="0"/>
        <v>0</v>
      </c>
      <c r="T58" s="1"/>
      <c r="U58" s="1"/>
      <c r="V58" s="1"/>
      <c r="W58" s="1"/>
      <c r="X58" s="1"/>
      <c r="Y58" s="1"/>
      <c r="Z58" s="1"/>
      <c r="AA58" s="1"/>
      <c r="AD58" s="67"/>
    </row>
    <row r="59" spans="1:30" s="2" customFormat="1">
      <c r="A59" s="55" t="s">
        <v>71</v>
      </c>
      <c r="B59" s="55" t="s">
        <v>74</v>
      </c>
      <c r="C59" s="68">
        <v>544</v>
      </c>
      <c r="D59" s="69" t="s">
        <v>68</v>
      </c>
      <c r="E59" s="70" t="str">
        <f t="shared" si="1"/>
        <v xml:space="preserve">461 - </v>
      </c>
      <c r="F59" s="71">
        <f t="shared" si="2"/>
        <v>464</v>
      </c>
      <c r="G59" s="72">
        <f t="shared" si="7"/>
        <v>8</v>
      </c>
      <c r="H59" s="72"/>
      <c r="I59" s="72"/>
      <c r="J59" s="72"/>
      <c r="K59" s="72"/>
      <c r="L59" s="72">
        <v>8</v>
      </c>
      <c r="M59" s="73"/>
      <c r="N59" s="74">
        <f t="shared" si="4"/>
        <v>4</v>
      </c>
      <c r="O59" s="2">
        <v>32</v>
      </c>
      <c r="S59" s="2">
        <f t="shared" si="0"/>
        <v>0</v>
      </c>
      <c r="T59" s="1"/>
      <c r="U59" s="1"/>
      <c r="V59" s="1"/>
      <c r="W59" s="1"/>
      <c r="X59" s="1"/>
      <c r="Y59" s="1"/>
      <c r="Z59" s="1"/>
      <c r="AA59" s="1"/>
      <c r="AD59" s="67"/>
    </row>
    <row r="60" spans="1:30" s="2" customFormat="1">
      <c r="A60" s="55" t="s">
        <v>72</v>
      </c>
      <c r="B60" s="55" t="s">
        <v>50</v>
      </c>
      <c r="C60" s="68">
        <v>385</v>
      </c>
      <c r="D60" s="69" t="s">
        <v>65</v>
      </c>
      <c r="E60" s="70" t="str">
        <f t="shared" si="1"/>
        <v xml:space="preserve">465 - </v>
      </c>
      <c r="F60" s="71">
        <f t="shared" si="2"/>
        <v>471</v>
      </c>
      <c r="G60" s="72">
        <f t="shared" si="7"/>
        <v>8</v>
      </c>
      <c r="H60" s="72"/>
      <c r="I60" s="72">
        <v>8</v>
      </c>
      <c r="J60" s="72"/>
      <c r="K60" s="72"/>
      <c r="L60" s="72"/>
      <c r="M60" s="73"/>
      <c r="N60" s="74">
        <f t="shared" si="4"/>
        <v>7</v>
      </c>
      <c r="O60" s="2">
        <v>56</v>
      </c>
      <c r="S60" s="2">
        <f t="shared" si="0"/>
        <v>0</v>
      </c>
      <c r="T60" s="1"/>
      <c r="U60" s="1"/>
      <c r="V60" s="1"/>
      <c r="W60" s="1"/>
      <c r="X60" s="1"/>
      <c r="Y60" s="1"/>
      <c r="Z60" s="1"/>
      <c r="AA60" s="1"/>
      <c r="AD60" s="67"/>
    </row>
    <row r="61" spans="1:30" s="2" customFormat="1">
      <c r="A61" s="55" t="s">
        <v>72</v>
      </c>
      <c r="B61" s="55" t="s">
        <v>50</v>
      </c>
      <c r="C61" s="68">
        <v>385</v>
      </c>
      <c r="D61" s="69" t="s">
        <v>66</v>
      </c>
      <c r="E61" s="70" t="str">
        <f t="shared" si="1"/>
        <v xml:space="preserve">472 - </v>
      </c>
      <c r="F61" s="71">
        <f t="shared" si="2"/>
        <v>492</v>
      </c>
      <c r="G61" s="72">
        <f t="shared" si="7"/>
        <v>8</v>
      </c>
      <c r="H61" s="72"/>
      <c r="I61" s="72"/>
      <c r="J61" s="72">
        <v>8</v>
      </c>
      <c r="K61" s="72"/>
      <c r="L61" s="72"/>
      <c r="M61" s="73"/>
      <c r="N61" s="74">
        <f t="shared" si="4"/>
        <v>21</v>
      </c>
      <c r="O61" s="2">
        <v>168</v>
      </c>
      <c r="S61" s="2">
        <f t="shared" si="0"/>
        <v>0</v>
      </c>
      <c r="T61" s="1"/>
      <c r="U61" s="1"/>
      <c r="V61" s="1"/>
      <c r="W61" s="1"/>
      <c r="X61" s="1"/>
      <c r="Y61" s="1"/>
      <c r="Z61" s="1"/>
      <c r="AA61" s="1"/>
      <c r="AD61" s="67"/>
    </row>
    <row r="62" spans="1:30" s="2" customFormat="1">
      <c r="A62" s="55" t="s">
        <v>72</v>
      </c>
      <c r="B62" s="55" t="s">
        <v>50</v>
      </c>
      <c r="C62" s="68">
        <v>385</v>
      </c>
      <c r="D62" s="69" t="s">
        <v>67</v>
      </c>
      <c r="E62" s="70" t="str">
        <f t="shared" si="1"/>
        <v xml:space="preserve">493 - </v>
      </c>
      <c r="F62" s="71">
        <f t="shared" si="2"/>
        <v>513</v>
      </c>
      <c r="G62" s="72">
        <f t="shared" si="7"/>
        <v>8</v>
      </c>
      <c r="H62" s="72"/>
      <c r="I62" s="72"/>
      <c r="J62" s="72"/>
      <c r="K62" s="72">
        <v>8</v>
      </c>
      <c r="L62" s="72"/>
      <c r="M62" s="73"/>
      <c r="N62" s="74">
        <f t="shared" si="4"/>
        <v>21</v>
      </c>
      <c r="O62" s="2">
        <v>168</v>
      </c>
      <c r="S62" s="2">
        <f t="shared" si="0"/>
        <v>0</v>
      </c>
      <c r="T62" s="1"/>
      <c r="U62" s="1"/>
      <c r="V62" s="1"/>
      <c r="W62" s="1"/>
      <c r="X62" s="1"/>
      <c r="Y62" s="1"/>
      <c r="Z62" s="1"/>
      <c r="AA62" s="1"/>
      <c r="AD62" s="67"/>
    </row>
    <row r="63" spans="1:30" s="2" customFormat="1">
      <c r="A63" s="55" t="s">
        <v>72</v>
      </c>
      <c r="B63" s="55" t="s">
        <v>50</v>
      </c>
      <c r="C63" s="68">
        <v>385</v>
      </c>
      <c r="D63" s="69" t="s">
        <v>68</v>
      </c>
      <c r="E63" s="70" t="str">
        <f t="shared" si="1"/>
        <v xml:space="preserve">514 - </v>
      </c>
      <c r="F63" s="71">
        <f t="shared" si="2"/>
        <v>520</v>
      </c>
      <c r="G63" s="72">
        <f t="shared" si="7"/>
        <v>8</v>
      </c>
      <c r="H63" s="72"/>
      <c r="I63" s="72"/>
      <c r="J63" s="72"/>
      <c r="K63" s="72"/>
      <c r="L63" s="72">
        <v>8</v>
      </c>
      <c r="M63" s="73"/>
      <c r="N63" s="74">
        <f t="shared" si="4"/>
        <v>7</v>
      </c>
      <c r="O63" s="2">
        <v>56</v>
      </c>
      <c r="S63" s="2">
        <f t="shared" si="0"/>
        <v>0</v>
      </c>
      <c r="T63" s="1"/>
      <c r="U63" s="1"/>
      <c r="V63" s="1"/>
      <c r="W63" s="1"/>
      <c r="X63" s="1"/>
      <c r="Y63" s="1"/>
      <c r="Z63" s="1"/>
      <c r="AA63" s="1"/>
      <c r="AD63" s="67"/>
    </row>
    <row r="64" spans="1:30" s="2" customFormat="1">
      <c r="A64" s="55" t="s">
        <v>72</v>
      </c>
      <c r="B64" s="55" t="s">
        <v>74</v>
      </c>
      <c r="C64" s="68">
        <v>544</v>
      </c>
      <c r="D64" s="69" t="s">
        <v>65</v>
      </c>
      <c r="E64" s="70" t="str">
        <f t="shared" si="1"/>
        <v xml:space="preserve">521 - </v>
      </c>
      <c r="F64" s="71">
        <f t="shared" si="2"/>
        <v>524</v>
      </c>
      <c r="G64" s="72">
        <f t="shared" si="7"/>
        <v>8</v>
      </c>
      <c r="H64" s="72"/>
      <c r="I64" s="72">
        <v>8</v>
      </c>
      <c r="J64" s="72"/>
      <c r="K64" s="72"/>
      <c r="L64" s="72"/>
      <c r="M64" s="73"/>
      <c r="N64" s="74">
        <f t="shared" si="4"/>
        <v>4</v>
      </c>
      <c r="O64" s="2">
        <v>32</v>
      </c>
      <c r="S64" s="2">
        <f t="shared" si="0"/>
        <v>0</v>
      </c>
      <c r="T64" s="1"/>
      <c r="U64" s="1"/>
      <c r="V64" s="1"/>
      <c r="W64" s="1"/>
      <c r="X64" s="1"/>
      <c r="Y64" s="1"/>
      <c r="Z64" s="1"/>
      <c r="AA64" s="1"/>
      <c r="AD64" s="67"/>
    </row>
    <row r="65" spans="1:30" s="2" customFormat="1">
      <c r="A65" s="55" t="s">
        <v>72</v>
      </c>
      <c r="B65" s="55" t="s">
        <v>74</v>
      </c>
      <c r="C65" s="68">
        <v>544</v>
      </c>
      <c r="D65" s="69" t="s">
        <v>66</v>
      </c>
      <c r="E65" s="70" t="str">
        <f t="shared" si="1"/>
        <v xml:space="preserve">525 - </v>
      </c>
      <c r="F65" s="71">
        <f t="shared" si="2"/>
        <v>536</v>
      </c>
      <c r="G65" s="72">
        <f t="shared" si="7"/>
        <v>8</v>
      </c>
      <c r="H65" s="72"/>
      <c r="I65" s="72"/>
      <c r="J65" s="72">
        <v>8</v>
      </c>
      <c r="K65" s="72"/>
      <c r="L65" s="72"/>
      <c r="M65" s="73"/>
      <c r="N65" s="74">
        <f t="shared" si="4"/>
        <v>12</v>
      </c>
      <c r="O65" s="2">
        <v>96</v>
      </c>
      <c r="S65" s="2">
        <f t="shared" si="0"/>
        <v>0</v>
      </c>
      <c r="T65" s="1"/>
      <c r="U65" s="1"/>
      <c r="V65" s="1"/>
      <c r="W65" s="1"/>
      <c r="X65" s="1"/>
      <c r="Y65" s="1"/>
      <c r="Z65" s="1"/>
      <c r="AA65" s="1"/>
      <c r="AD65" s="67"/>
    </row>
    <row r="66" spans="1:30" s="2" customFormat="1">
      <c r="A66" s="55" t="s">
        <v>72</v>
      </c>
      <c r="B66" s="55" t="s">
        <v>74</v>
      </c>
      <c r="C66" s="68">
        <v>544</v>
      </c>
      <c r="D66" s="69" t="s">
        <v>67</v>
      </c>
      <c r="E66" s="70" t="str">
        <f t="shared" si="1"/>
        <v xml:space="preserve">537 - </v>
      </c>
      <c r="F66" s="71">
        <f t="shared" si="2"/>
        <v>548</v>
      </c>
      <c r="G66" s="72">
        <f t="shared" si="7"/>
        <v>8</v>
      </c>
      <c r="H66" s="72"/>
      <c r="I66" s="72"/>
      <c r="J66" s="72"/>
      <c r="K66" s="72">
        <v>8</v>
      </c>
      <c r="L66" s="72"/>
      <c r="M66" s="73"/>
      <c r="N66" s="74">
        <f t="shared" si="4"/>
        <v>12</v>
      </c>
      <c r="O66" s="2">
        <v>96</v>
      </c>
      <c r="S66" s="2">
        <f t="shared" si="0"/>
        <v>0</v>
      </c>
      <c r="T66" s="1"/>
      <c r="U66" s="1"/>
      <c r="V66" s="1"/>
      <c r="W66" s="1"/>
      <c r="X66" s="1"/>
      <c r="Y66" s="1"/>
      <c r="Z66" s="1"/>
      <c r="AA66" s="1"/>
      <c r="AD66" s="67"/>
    </row>
    <row r="67" spans="1:30" s="2" customFormat="1">
      <c r="A67" s="55" t="s">
        <v>72</v>
      </c>
      <c r="B67" s="55" t="s">
        <v>74</v>
      </c>
      <c r="C67" s="68">
        <v>544</v>
      </c>
      <c r="D67" s="69" t="s">
        <v>68</v>
      </c>
      <c r="E67" s="70" t="str">
        <f t="shared" si="1"/>
        <v xml:space="preserve">549 - </v>
      </c>
      <c r="F67" s="71">
        <f t="shared" si="2"/>
        <v>552</v>
      </c>
      <c r="G67" s="72">
        <f t="shared" si="7"/>
        <v>8</v>
      </c>
      <c r="H67" s="72"/>
      <c r="I67" s="72"/>
      <c r="J67" s="72"/>
      <c r="K67" s="72"/>
      <c r="L67" s="72">
        <v>8</v>
      </c>
      <c r="M67" s="73"/>
      <c r="N67" s="74">
        <f t="shared" si="4"/>
        <v>4</v>
      </c>
      <c r="O67" s="2">
        <v>32</v>
      </c>
      <c r="S67" s="2">
        <f t="shared" si="0"/>
        <v>0</v>
      </c>
      <c r="T67" s="1"/>
      <c r="U67" s="1"/>
      <c r="V67" s="1"/>
      <c r="W67" s="1"/>
      <c r="X67" s="1"/>
      <c r="Y67" s="1"/>
      <c r="Z67" s="1"/>
      <c r="AA67" s="1"/>
      <c r="AD67" s="67"/>
    </row>
    <row r="68" spans="1:30" s="2" customFormat="1">
      <c r="A68" s="55" t="s">
        <v>72</v>
      </c>
      <c r="B68" s="55" t="s">
        <v>75</v>
      </c>
      <c r="C68" s="68">
        <v>631</v>
      </c>
      <c r="D68" s="69" t="s">
        <v>65</v>
      </c>
      <c r="E68" s="70" t="str">
        <f t="shared" si="1"/>
        <v xml:space="preserve">553 - </v>
      </c>
      <c r="F68" s="71">
        <f t="shared" si="2"/>
        <v>556</v>
      </c>
      <c r="G68" s="72">
        <f t="shared" si="7"/>
        <v>8</v>
      </c>
      <c r="H68" s="72"/>
      <c r="I68" s="72">
        <v>8</v>
      </c>
      <c r="J68" s="72"/>
      <c r="K68" s="72"/>
      <c r="L68" s="72"/>
      <c r="M68" s="73"/>
      <c r="N68" s="74">
        <f t="shared" si="4"/>
        <v>4</v>
      </c>
      <c r="O68" s="2">
        <v>32</v>
      </c>
      <c r="S68" s="2">
        <f t="shared" ref="S68:S95" si="8">P68*Q68*R68*1.05*N68*0.0254*0.0254*0.0254</f>
        <v>0</v>
      </c>
      <c r="T68" s="1"/>
      <c r="U68" s="1"/>
      <c r="V68" s="1"/>
      <c r="W68" s="1"/>
      <c r="X68" s="1"/>
      <c r="Y68" s="1"/>
      <c r="Z68" s="1"/>
      <c r="AA68" s="1"/>
      <c r="AD68" s="67"/>
    </row>
    <row r="69" spans="1:30" s="2" customFormat="1">
      <c r="A69" s="55" t="s">
        <v>72</v>
      </c>
      <c r="B69" s="55" t="s">
        <v>75</v>
      </c>
      <c r="C69" s="68">
        <v>631</v>
      </c>
      <c r="D69" s="69" t="s">
        <v>66</v>
      </c>
      <c r="E69" s="70" t="str">
        <f t="shared" si="1"/>
        <v xml:space="preserve">557 - </v>
      </c>
      <c r="F69" s="71">
        <f t="shared" si="2"/>
        <v>568</v>
      </c>
      <c r="G69" s="72">
        <f t="shared" si="7"/>
        <v>8</v>
      </c>
      <c r="H69" s="72"/>
      <c r="I69" s="72"/>
      <c r="J69" s="72">
        <v>8</v>
      </c>
      <c r="K69" s="72"/>
      <c r="L69" s="72"/>
      <c r="M69" s="73"/>
      <c r="N69" s="74">
        <f t="shared" si="4"/>
        <v>12</v>
      </c>
      <c r="O69" s="2">
        <v>96</v>
      </c>
      <c r="S69" s="2">
        <f t="shared" si="8"/>
        <v>0</v>
      </c>
      <c r="T69" s="1"/>
      <c r="U69" s="1"/>
      <c r="V69" s="1"/>
      <c r="W69" s="1"/>
      <c r="X69" s="1"/>
      <c r="Y69" s="1"/>
      <c r="Z69" s="1"/>
      <c r="AA69" s="1"/>
      <c r="AD69" s="67"/>
    </row>
    <row r="70" spans="1:30" s="2" customFormat="1">
      <c r="A70" s="55" t="s">
        <v>72</v>
      </c>
      <c r="B70" s="55" t="s">
        <v>75</v>
      </c>
      <c r="C70" s="68">
        <v>631</v>
      </c>
      <c r="D70" s="69" t="s">
        <v>67</v>
      </c>
      <c r="E70" s="70" t="str">
        <f t="shared" ref="E70:E95" si="9">(F69+1)&amp;" - "</f>
        <v xml:space="preserve">569 - </v>
      </c>
      <c r="F70" s="71">
        <f t="shared" ref="F70:F95" si="10">F69+N70</f>
        <v>580</v>
      </c>
      <c r="G70" s="72">
        <f t="shared" si="7"/>
        <v>8</v>
      </c>
      <c r="H70" s="72"/>
      <c r="I70" s="72"/>
      <c r="J70" s="72"/>
      <c r="K70" s="72">
        <v>8</v>
      </c>
      <c r="L70" s="72"/>
      <c r="M70" s="73"/>
      <c r="N70" s="74">
        <f t="shared" ref="N70:N95" si="11">O70/G70</f>
        <v>12</v>
      </c>
      <c r="O70" s="2">
        <v>96</v>
      </c>
      <c r="S70" s="2">
        <f t="shared" si="8"/>
        <v>0</v>
      </c>
      <c r="T70" s="1"/>
      <c r="U70" s="1"/>
      <c r="V70" s="1"/>
      <c r="W70" s="1"/>
      <c r="X70" s="1"/>
      <c r="Y70" s="1"/>
      <c r="Z70" s="1"/>
      <c r="AA70" s="1"/>
      <c r="AD70" s="67"/>
    </row>
    <row r="71" spans="1:30" s="2" customFormat="1">
      <c r="A71" s="55" t="s">
        <v>72</v>
      </c>
      <c r="B71" s="55" t="s">
        <v>75</v>
      </c>
      <c r="C71" s="68">
        <v>631</v>
      </c>
      <c r="D71" s="69" t="s">
        <v>68</v>
      </c>
      <c r="E71" s="70" t="str">
        <f t="shared" si="9"/>
        <v xml:space="preserve">581 - </v>
      </c>
      <c r="F71" s="71">
        <f t="shared" si="10"/>
        <v>584</v>
      </c>
      <c r="G71" s="72">
        <f t="shared" si="7"/>
        <v>8</v>
      </c>
      <c r="H71" s="72"/>
      <c r="I71" s="72"/>
      <c r="J71" s="72"/>
      <c r="K71" s="72"/>
      <c r="L71" s="72">
        <v>8</v>
      </c>
      <c r="M71" s="73"/>
      <c r="N71" s="74">
        <f t="shared" si="11"/>
        <v>4</v>
      </c>
      <c r="O71" s="2">
        <v>32</v>
      </c>
      <c r="S71" s="2">
        <f t="shared" si="8"/>
        <v>0</v>
      </c>
      <c r="T71" s="1"/>
      <c r="U71" s="1"/>
      <c r="V71" s="1"/>
      <c r="W71" s="1"/>
      <c r="X71" s="1"/>
      <c r="Y71" s="1"/>
      <c r="Z71" s="1"/>
      <c r="AA71" s="1"/>
      <c r="AD71" s="67"/>
    </row>
    <row r="72" spans="1:30" s="2" customFormat="1">
      <c r="A72" s="55" t="s">
        <v>47</v>
      </c>
      <c r="B72" s="55" t="s">
        <v>35</v>
      </c>
      <c r="C72" s="68" t="s">
        <v>34</v>
      </c>
      <c r="D72" s="69" t="s">
        <v>65</v>
      </c>
      <c r="E72" s="70" t="str">
        <f t="shared" si="9"/>
        <v xml:space="preserve">585 - </v>
      </c>
      <c r="F72" s="71">
        <f t="shared" si="10"/>
        <v>590</v>
      </c>
      <c r="G72" s="72">
        <f t="shared" si="7"/>
        <v>8</v>
      </c>
      <c r="H72" s="72"/>
      <c r="I72" s="72">
        <v>8</v>
      </c>
      <c r="J72" s="72"/>
      <c r="K72" s="72"/>
      <c r="L72" s="72"/>
      <c r="M72" s="73"/>
      <c r="N72" s="74">
        <f t="shared" si="11"/>
        <v>6</v>
      </c>
      <c r="O72" s="2">
        <v>48</v>
      </c>
      <c r="S72" s="2">
        <f t="shared" si="8"/>
        <v>0</v>
      </c>
      <c r="AD72" s="67"/>
    </row>
    <row r="73" spans="1:30" s="2" customFormat="1">
      <c r="A73" s="55" t="s">
        <v>47</v>
      </c>
      <c r="B73" s="55" t="s">
        <v>35</v>
      </c>
      <c r="C73" s="68" t="s">
        <v>34</v>
      </c>
      <c r="D73" s="69" t="s">
        <v>66</v>
      </c>
      <c r="E73" s="70" t="str">
        <f t="shared" si="9"/>
        <v xml:space="preserve">591 - </v>
      </c>
      <c r="F73" s="71">
        <f t="shared" si="10"/>
        <v>608</v>
      </c>
      <c r="G73" s="72">
        <f t="shared" si="7"/>
        <v>8</v>
      </c>
      <c r="H73" s="72"/>
      <c r="I73" s="72"/>
      <c r="J73" s="72">
        <v>8</v>
      </c>
      <c r="K73" s="72"/>
      <c r="L73" s="72"/>
      <c r="M73" s="73"/>
      <c r="N73" s="74">
        <f t="shared" si="11"/>
        <v>18</v>
      </c>
      <c r="O73" s="2">
        <v>144</v>
      </c>
      <c r="S73" s="2">
        <f t="shared" si="8"/>
        <v>0</v>
      </c>
      <c r="AD73" s="67"/>
    </row>
    <row r="74" spans="1:30" s="2" customFormat="1">
      <c r="A74" s="55" t="s">
        <v>47</v>
      </c>
      <c r="B74" s="55" t="s">
        <v>35</v>
      </c>
      <c r="C74" s="68" t="s">
        <v>34</v>
      </c>
      <c r="D74" s="69" t="s">
        <v>67</v>
      </c>
      <c r="E74" s="70" t="str">
        <f t="shared" si="9"/>
        <v xml:space="preserve">609 - </v>
      </c>
      <c r="F74" s="71">
        <f t="shared" si="10"/>
        <v>626</v>
      </c>
      <c r="G74" s="72">
        <f t="shared" si="7"/>
        <v>8</v>
      </c>
      <c r="H74" s="72"/>
      <c r="I74" s="72"/>
      <c r="J74" s="72"/>
      <c r="K74" s="72">
        <v>8</v>
      </c>
      <c r="L74" s="72"/>
      <c r="M74" s="73"/>
      <c r="N74" s="74">
        <f t="shared" si="11"/>
        <v>18</v>
      </c>
      <c r="O74" s="2">
        <v>144</v>
      </c>
      <c r="S74" s="2">
        <f t="shared" si="8"/>
        <v>0</v>
      </c>
      <c r="AD74" s="67"/>
    </row>
    <row r="75" spans="1:30" s="2" customFormat="1">
      <c r="A75" s="55" t="s">
        <v>47</v>
      </c>
      <c r="B75" s="55" t="s">
        <v>35</v>
      </c>
      <c r="C75" s="68" t="s">
        <v>34</v>
      </c>
      <c r="D75" s="69" t="s">
        <v>68</v>
      </c>
      <c r="E75" s="70" t="str">
        <f t="shared" si="9"/>
        <v xml:space="preserve">627 - </v>
      </c>
      <c r="F75" s="71">
        <f t="shared" si="10"/>
        <v>632</v>
      </c>
      <c r="G75" s="72">
        <f t="shared" si="7"/>
        <v>8</v>
      </c>
      <c r="H75" s="72"/>
      <c r="I75" s="72"/>
      <c r="J75" s="72"/>
      <c r="K75" s="72"/>
      <c r="L75" s="72">
        <v>8</v>
      </c>
      <c r="M75" s="73"/>
      <c r="N75" s="74">
        <f t="shared" si="11"/>
        <v>6</v>
      </c>
      <c r="O75" s="2">
        <v>48</v>
      </c>
      <c r="S75" s="2">
        <f t="shared" si="8"/>
        <v>0</v>
      </c>
      <c r="AD75" s="67"/>
    </row>
    <row r="76" spans="1:30" s="2" customFormat="1">
      <c r="A76" s="55" t="s">
        <v>48</v>
      </c>
      <c r="B76" s="55" t="s">
        <v>50</v>
      </c>
      <c r="C76" s="68">
        <v>385</v>
      </c>
      <c r="D76" s="69" t="s">
        <v>65</v>
      </c>
      <c r="E76" s="70" t="str">
        <f t="shared" si="9"/>
        <v xml:space="preserve">633 - </v>
      </c>
      <c r="F76" s="71">
        <f t="shared" si="10"/>
        <v>639</v>
      </c>
      <c r="G76" s="72">
        <f t="shared" si="7"/>
        <v>8</v>
      </c>
      <c r="H76" s="72"/>
      <c r="I76" s="72">
        <v>8</v>
      </c>
      <c r="J76" s="72"/>
      <c r="K76" s="72"/>
      <c r="L76" s="72"/>
      <c r="M76" s="73"/>
      <c r="N76" s="74">
        <f t="shared" si="11"/>
        <v>7</v>
      </c>
      <c r="O76" s="2">
        <v>56</v>
      </c>
      <c r="S76" s="2">
        <f t="shared" si="8"/>
        <v>0</v>
      </c>
      <c r="AD76" s="67"/>
    </row>
    <row r="77" spans="1:30" s="2" customFormat="1">
      <c r="A77" s="55" t="s">
        <v>48</v>
      </c>
      <c r="B77" s="55" t="s">
        <v>50</v>
      </c>
      <c r="C77" s="68">
        <v>385</v>
      </c>
      <c r="D77" s="69" t="s">
        <v>66</v>
      </c>
      <c r="E77" s="70" t="str">
        <f t="shared" si="9"/>
        <v xml:space="preserve">640 - </v>
      </c>
      <c r="F77" s="71">
        <f t="shared" si="10"/>
        <v>660</v>
      </c>
      <c r="G77" s="72">
        <f t="shared" si="7"/>
        <v>8</v>
      </c>
      <c r="H77" s="72"/>
      <c r="I77" s="72"/>
      <c r="J77" s="72">
        <v>8</v>
      </c>
      <c r="K77" s="72"/>
      <c r="L77" s="72"/>
      <c r="M77" s="73"/>
      <c r="N77" s="74">
        <f t="shared" si="11"/>
        <v>21</v>
      </c>
      <c r="O77" s="2">
        <v>168</v>
      </c>
      <c r="S77" s="2">
        <f t="shared" si="8"/>
        <v>0</v>
      </c>
      <c r="AD77" s="67"/>
    </row>
    <row r="78" spans="1:30" s="2" customFormat="1">
      <c r="A78" s="55" t="s">
        <v>48</v>
      </c>
      <c r="B78" s="55" t="s">
        <v>50</v>
      </c>
      <c r="C78" s="68">
        <v>385</v>
      </c>
      <c r="D78" s="69" t="s">
        <v>67</v>
      </c>
      <c r="E78" s="70" t="str">
        <f t="shared" si="9"/>
        <v xml:space="preserve">661 - </v>
      </c>
      <c r="F78" s="71">
        <f t="shared" si="10"/>
        <v>681</v>
      </c>
      <c r="G78" s="72">
        <f t="shared" si="7"/>
        <v>8</v>
      </c>
      <c r="H78" s="72"/>
      <c r="I78" s="72"/>
      <c r="J78" s="72"/>
      <c r="K78" s="72">
        <v>8</v>
      </c>
      <c r="L78" s="72"/>
      <c r="M78" s="73"/>
      <c r="N78" s="74">
        <f t="shared" si="11"/>
        <v>21</v>
      </c>
      <c r="O78" s="2">
        <v>168</v>
      </c>
      <c r="S78" s="2">
        <f t="shared" si="8"/>
        <v>0</v>
      </c>
      <c r="AD78" s="67"/>
    </row>
    <row r="79" spans="1:30" s="2" customFormat="1">
      <c r="A79" s="55" t="s">
        <v>48</v>
      </c>
      <c r="B79" s="55" t="s">
        <v>50</v>
      </c>
      <c r="C79" s="68">
        <v>385</v>
      </c>
      <c r="D79" s="69" t="s">
        <v>68</v>
      </c>
      <c r="E79" s="70" t="str">
        <f t="shared" si="9"/>
        <v xml:space="preserve">682 - </v>
      </c>
      <c r="F79" s="71">
        <f t="shared" si="10"/>
        <v>688</v>
      </c>
      <c r="G79" s="72">
        <f t="shared" ref="G79:G95" si="12">SUM(H79:M79)</f>
        <v>8</v>
      </c>
      <c r="H79" s="72"/>
      <c r="I79" s="72"/>
      <c r="J79" s="72"/>
      <c r="K79" s="72"/>
      <c r="L79" s="72">
        <v>8</v>
      </c>
      <c r="M79" s="73"/>
      <c r="N79" s="74">
        <f t="shared" si="11"/>
        <v>7</v>
      </c>
      <c r="O79" s="2">
        <v>56</v>
      </c>
      <c r="S79" s="2">
        <f t="shared" si="8"/>
        <v>0</v>
      </c>
      <c r="AD79" s="67"/>
    </row>
    <row r="80" spans="1:30" s="2" customFormat="1">
      <c r="A80" s="55" t="s">
        <v>48</v>
      </c>
      <c r="B80" s="55" t="s">
        <v>73</v>
      </c>
      <c r="C80" s="68">
        <v>425</v>
      </c>
      <c r="D80" s="69" t="s">
        <v>65</v>
      </c>
      <c r="E80" s="70" t="str">
        <f t="shared" si="9"/>
        <v xml:space="preserve">689 - </v>
      </c>
      <c r="F80" s="71">
        <f t="shared" si="10"/>
        <v>695</v>
      </c>
      <c r="G80" s="72">
        <f t="shared" si="12"/>
        <v>8</v>
      </c>
      <c r="H80" s="72"/>
      <c r="I80" s="72">
        <v>8</v>
      </c>
      <c r="J80" s="72"/>
      <c r="K80" s="72"/>
      <c r="L80" s="72"/>
      <c r="M80" s="73"/>
      <c r="N80" s="74">
        <f t="shared" si="11"/>
        <v>7</v>
      </c>
      <c r="O80" s="2">
        <v>56</v>
      </c>
      <c r="S80" s="2">
        <f t="shared" si="8"/>
        <v>0</v>
      </c>
      <c r="AD80" s="67"/>
    </row>
    <row r="81" spans="1:30" s="2" customFormat="1">
      <c r="A81" s="55" t="s">
        <v>48</v>
      </c>
      <c r="B81" s="55" t="s">
        <v>73</v>
      </c>
      <c r="C81" s="68">
        <v>425</v>
      </c>
      <c r="D81" s="69" t="s">
        <v>66</v>
      </c>
      <c r="E81" s="70" t="str">
        <f t="shared" si="9"/>
        <v xml:space="preserve">696 - </v>
      </c>
      <c r="F81" s="71">
        <f t="shared" si="10"/>
        <v>716</v>
      </c>
      <c r="G81" s="72">
        <f t="shared" si="12"/>
        <v>8</v>
      </c>
      <c r="H81" s="72"/>
      <c r="I81" s="72"/>
      <c r="J81" s="72">
        <v>8</v>
      </c>
      <c r="K81" s="72"/>
      <c r="L81" s="72"/>
      <c r="M81" s="73"/>
      <c r="N81" s="74">
        <f t="shared" si="11"/>
        <v>21</v>
      </c>
      <c r="O81" s="2">
        <v>168</v>
      </c>
      <c r="S81" s="2">
        <f t="shared" si="8"/>
        <v>0</v>
      </c>
      <c r="AD81" s="67"/>
    </row>
    <row r="82" spans="1:30" s="2" customFormat="1">
      <c r="A82" s="55" t="s">
        <v>48</v>
      </c>
      <c r="B82" s="55" t="s">
        <v>73</v>
      </c>
      <c r="C82" s="68">
        <v>425</v>
      </c>
      <c r="D82" s="69" t="s">
        <v>67</v>
      </c>
      <c r="E82" s="70" t="str">
        <f t="shared" si="9"/>
        <v xml:space="preserve">717 - </v>
      </c>
      <c r="F82" s="71">
        <f t="shared" si="10"/>
        <v>737</v>
      </c>
      <c r="G82" s="72">
        <f t="shared" si="12"/>
        <v>8</v>
      </c>
      <c r="H82" s="72"/>
      <c r="I82" s="72"/>
      <c r="J82" s="72"/>
      <c r="K82" s="72">
        <v>8</v>
      </c>
      <c r="L82" s="72"/>
      <c r="M82" s="73"/>
      <c r="N82" s="74">
        <f t="shared" si="11"/>
        <v>21</v>
      </c>
      <c r="O82" s="2">
        <v>168</v>
      </c>
      <c r="S82" s="2">
        <f t="shared" si="8"/>
        <v>0</v>
      </c>
      <c r="AD82" s="67"/>
    </row>
    <row r="83" spans="1:30" s="2" customFormat="1">
      <c r="A83" s="55" t="s">
        <v>48</v>
      </c>
      <c r="B83" s="55" t="s">
        <v>73</v>
      </c>
      <c r="C83" s="68">
        <v>425</v>
      </c>
      <c r="D83" s="69" t="s">
        <v>68</v>
      </c>
      <c r="E83" s="70" t="str">
        <f t="shared" si="9"/>
        <v xml:space="preserve">738 - </v>
      </c>
      <c r="F83" s="71">
        <f t="shared" si="10"/>
        <v>744</v>
      </c>
      <c r="G83" s="72">
        <f t="shared" si="12"/>
        <v>8</v>
      </c>
      <c r="H83" s="72"/>
      <c r="I83" s="72"/>
      <c r="J83" s="72"/>
      <c r="K83" s="72"/>
      <c r="L83" s="72">
        <v>8</v>
      </c>
      <c r="M83" s="73"/>
      <c r="N83" s="74">
        <f t="shared" si="11"/>
        <v>7</v>
      </c>
      <c r="O83" s="2">
        <v>56</v>
      </c>
      <c r="S83" s="2">
        <f t="shared" si="8"/>
        <v>0</v>
      </c>
      <c r="AD83" s="67"/>
    </row>
    <row r="84" spans="1:30" s="2" customFormat="1">
      <c r="A84" s="55" t="s">
        <v>48</v>
      </c>
      <c r="B84" s="55" t="s">
        <v>74</v>
      </c>
      <c r="C84" s="68">
        <v>544</v>
      </c>
      <c r="D84" s="69" t="s">
        <v>65</v>
      </c>
      <c r="E84" s="70" t="str">
        <f t="shared" si="9"/>
        <v xml:space="preserve">745 - </v>
      </c>
      <c r="F84" s="71">
        <f t="shared" si="10"/>
        <v>749</v>
      </c>
      <c r="G84" s="72">
        <f t="shared" si="12"/>
        <v>8</v>
      </c>
      <c r="H84" s="72"/>
      <c r="I84" s="72">
        <v>8</v>
      </c>
      <c r="J84" s="72"/>
      <c r="K84" s="72"/>
      <c r="L84" s="72"/>
      <c r="M84" s="73"/>
      <c r="N84" s="74">
        <f t="shared" si="11"/>
        <v>5</v>
      </c>
      <c r="O84" s="2">
        <v>40</v>
      </c>
      <c r="S84" s="2">
        <f t="shared" si="8"/>
        <v>0</v>
      </c>
      <c r="AD84" s="67"/>
    </row>
    <row r="85" spans="1:30" s="2" customFormat="1">
      <c r="A85" s="55" t="s">
        <v>48</v>
      </c>
      <c r="B85" s="55" t="s">
        <v>74</v>
      </c>
      <c r="C85" s="68">
        <v>544</v>
      </c>
      <c r="D85" s="69" t="s">
        <v>66</v>
      </c>
      <c r="E85" s="70" t="str">
        <f t="shared" si="9"/>
        <v xml:space="preserve">750 - </v>
      </c>
      <c r="F85" s="71">
        <f t="shared" si="10"/>
        <v>764</v>
      </c>
      <c r="G85" s="72">
        <f t="shared" si="12"/>
        <v>8</v>
      </c>
      <c r="H85" s="72"/>
      <c r="I85" s="72"/>
      <c r="J85" s="72">
        <v>8</v>
      </c>
      <c r="K85" s="72"/>
      <c r="L85" s="72"/>
      <c r="M85" s="73"/>
      <c r="N85" s="74">
        <f t="shared" si="11"/>
        <v>15</v>
      </c>
      <c r="O85" s="2">
        <v>120</v>
      </c>
      <c r="S85" s="2">
        <f t="shared" si="8"/>
        <v>0</v>
      </c>
      <c r="AD85" s="67"/>
    </row>
    <row r="86" spans="1:30" s="2" customFormat="1">
      <c r="A86" s="55" t="s">
        <v>48</v>
      </c>
      <c r="B86" s="55" t="s">
        <v>74</v>
      </c>
      <c r="C86" s="68">
        <v>544</v>
      </c>
      <c r="D86" s="69" t="s">
        <v>67</v>
      </c>
      <c r="E86" s="70" t="str">
        <f t="shared" si="9"/>
        <v xml:space="preserve">765 - </v>
      </c>
      <c r="F86" s="71">
        <f t="shared" si="10"/>
        <v>779</v>
      </c>
      <c r="G86" s="72">
        <f t="shared" si="12"/>
        <v>8</v>
      </c>
      <c r="H86" s="72"/>
      <c r="I86" s="72"/>
      <c r="J86" s="72"/>
      <c r="K86" s="72">
        <v>8</v>
      </c>
      <c r="L86" s="72"/>
      <c r="M86" s="73"/>
      <c r="N86" s="74">
        <f t="shared" si="11"/>
        <v>15</v>
      </c>
      <c r="O86" s="2">
        <v>120</v>
      </c>
      <c r="S86" s="2">
        <f t="shared" si="8"/>
        <v>0</v>
      </c>
      <c r="AD86" s="67"/>
    </row>
    <row r="87" spans="1:30" s="2" customFormat="1">
      <c r="A87" s="55" t="s">
        <v>48</v>
      </c>
      <c r="B87" s="55" t="s">
        <v>74</v>
      </c>
      <c r="C87" s="68">
        <v>544</v>
      </c>
      <c r="D87" s="69" t="s">
        <v>68</v>
      </c>
      <c r="E87" s="70" t="str">
        <f t="shared" si="9"/>
        <v xml:space="preserve">780 - </v>
      </c>
      <c r="F87" s="71">
        <f t="shared" si="10"/>
        <v>784</v>
      </c>
      <c r="G87" s="72">
        <f t="shared" si="12"/>
        <v>8</v>
      </c>
      <c r="H87" s="72"/>
      <c r="I87" s="72"/>
      <c r="J87" s="72"/>
      <c r="K87" s="72"/>
      <c r="L87" s="72">
        <v>8</v>
      </c>
      <c r="M87" s="73"/>
      <c r="N87" s="74">
        <f t="shared" si="11"/>
        <v>5</v>
      </c>
      <c r="O87" s="2">
        <v>40</v>
      </c>
      <c r="S87" s="2">
        <f t="shared" si="8"/>
        <v>0</v>
      </c>
      <c r="AD87" s="67"/>
    </row>
    <row r="88" spans="1:30" s="2" customFormat="1">
      <c r="A88" s="55" t="s">
        <v>48</v>
      </c>
      <c r="B88" s="55" t="s">
        <v>75</v>
      </c>
      <c r="C88" s="68">
        <v>631</v>
      </c>
      <c r="D88" s="69" t="s">
        <v>65</v>
      </c>
      <c r="E88" s="70" t="str">
        <f t="shared" si="9"/>
        <v xml:space="preserve">785 - </v>
      </c>
      <c r="F88" s="71">
        <f t="shared" si="10"/>
        <v>789</v>
      </c>
      <c r="G88" s="72">
        <f t="shared" si="12"/>
        <v>8</v>
      </c>
      <c r="H88" s="72"/>
      <c r="I88" s="72">
        <v>8</v>
      </c>
      <c r="J88" s="72"/>
      <c r="K88" s="72"/>
      <c r="L88" s="72"/>
      <c r="M88" s="73"/>
      <c r="N88" s="74">
        <f t="shared" si="11"/>
        <v>5</v>
      </c>
      <c r="O88" s="2">
        <v>40</v>
      </c>
      <c r="S88" s="2">
        <f t="shared" si="8"/>
        <v>0</v>
      </c>
      <c r="AD88" s="67"/>
    </row>
    <row r="89" spans="1:30" s="2" customFormat="1">
      <c r="A89" s="55" t="s">
        <v>48</v>
      </c>
      <c r="B89" s="55" t="s">
        <v>75</v>
      </c>
      <c r="C89" s="68">
        <v>631</v>
      </c>
      <c r="D89" s="69" t="s">
        <v>66</v>
      </c>
      <c r="E89" s="70" t="str">
        <f t="shared" si="9"/>
        <v xml:space="preserve">790 - </v>
      </c>
      <c r="F89" s="71">
        <f t="shared" si="10"/>
        <v>804</v>
      </c>
      <c r="G89" s="72">
        <f t="shared" si="12"/>
        <v>8</v>
      </c>
      <c r="H89" s="72"/>
      <c r="I89" s="72"/>
      <c r="J89" s="72">
        <v>8</v>
      </c>
      <c r="K89" s="72"/>
      <c r="L89" s="72"/>
      <c r="M89" s="73"/>
      <c r="N89" s="74">
        <f t="shared" si="11"/>
        <v>15</v>
      </c>
      <c r="O89" s="2">
        <v>120</v>
      </c>
      <c r="S89" s="2">
        <f t="shared" si="8"/>
        <v>0</v>
      </c>
      <c r="AD89" s="67"/>
    </row>
    <row r="90" spans="1:30" s="2" customFormat="1">
      <c r="A90" s="55" t="s">
        <v>48</v>
      </c>
      <c r="B90" s="55" t="s">
        <v>75</v>
      </c>
      <c r="C90" s="68">
        <v>631</v>
      </c>
      <c r="D90" s="69" t="s">
        <v>67</v>
      </c>
      <c r="E90" s="70" t="str">
        <f t="shared" si="9"/>
        <v xml:space="preserve">805 - </v>
      </c>
      <c r="F90" s="71">
        <f t="shared" si="10"/>
        <v>819</v>
      </c>
      <c r="G90" s="72">
        <f t="shared" si="12"/>
        <v>8</v>
      </c>
      <c r="H90" s="72"/>
      <c r="I90" s="72"/>
      <c r="J90" s="72"/>
      <c r="K90" s="72">
        <v>8</v>
      </c>
      <c r="L90" s="72"/>
      <c r="M90" s="73"/>
      <c r="N90" s="74">
        <f t="shared" si="11"/>
        <v>15</v>
      </c>
      <c r="O90" s="2">
        <v>120</v>
      </c>
      <c r="S90" s="2">
        <f t="shared" si="8"/>
        <v>0</v>
      </c>
      <c r="AD90" s="67"/>
    </row>
    <row r="91" spans="1:30" s="2" customFormat="1">
      <c r="A91" s="55" t="s">
        <v>48</v>
      </c>
      <c r="B91" s="55" t="s">
        <v>75</v>
      </c>
      <c r="C91" s="68">
        <v>631</v>
      </c>
      <c r="D91" s="69" t="s">
        <v>68</v>
      </c>
      <c r="E91" s="70" t="str">
        <f t="shared" si="9"/>
        <v xml:space="preserve">820 - </v>
      </c>
      <c r="F91" s="71">
        <f t="shared" si="10"/>
        <v>824</v>
      </c>
      <c r="G91" s="72">
        <f t="shared" si="12"/>
        <v>8</v>
      </c>
      <c r="H91" s="72"/>
      <c r="I91" s="72"/>
      <c r="J91" s="72"/>
      <c r="K91" s="72"/>
      <c r="L91" s="72">
        <v>8</v>
      </c>
      <c r="M91" s="73"/>
      <c r="N91" s="74">
        <f t="shared" si="11"/>
        <v>5</v>
      </c>
      <c r="O91" s="2">
        <v>40</v>
      </c>
      <c r="S91" s="2">
        <f t="shared" si="8"/>
        <v>0</v>
      </c>
      <c r="AD91" s="67"/>
    </row>
    <row r="92" spans="1:30" s="2" customFormat="1">
      <c r="A92" s="55" t="s">
        <v>49</v>
      </c>
      <c r="B92" s="55" t="s">
        <v>50</v>
      </c>
      <c r="C92" s="68">
        <v>385</v>
      </c>
      <c r="D92" s="69" t="s">
        <v>65</v>
      </c>
      <c r="E92" s="70" t="str">
        <f t="shared" si="9"/>
        <v xml:space="preserve">825 - </v>
      </c>
      <c r="F92" s="71">
        <f t="shared" si="10"/>
        <v>830</v>
      </c>
      <c r="G92" s="72">
        <f t="shared" si="12"/>
        <v>8</v>
      </c>
      <c r="H92" s="72"/>
      <c r="I92" s="72">
        <v>8</v>
      </c>
      <c r="J92" s="72"/>
      <c r="K92" s="72"/>
      <c r="L92" s="72"/>
      <c r="M92" s="73"/>
      <c r="N92" s="74">
        <f t="shared" si="11"/>
        <v>6</v>
      </c>
      <c r="O92" s="2">
        <v>48</v>
      </c>
      <c r="S92" s="2">
        <f t="shared" si="8"/>
        <v>0</v>
      </c>
      <c r="AD92" s="67"/>
    </row>
    <row r="93" spans="1:30" s="2" customFormat="1">
      <c r="A93" s="55" t="s">
        <v>49</v>
      </c>
      <c r="B93" s="55" t="s">
        <v>50</v>
      </c>
      <c r="C93" s="68">
        <v>385</v>
      </c>
      <c r="D93" s="69" t="s">
        <v>66</v>
      </c>
      <c r="E93" s="70" t="str">
        <f t="shared" si="9"/>
        <v xml:space="preserve">831 - </v>
      </c>
      <c r="F93" s="71">
        <f t="shared" si="10"/>
        <v>848</v>
      </c>
      <c r="G93" s="72">
        <f t="shared" si="12"/>
        <v>8</v>
      </c>
      <c r="H93" s="72"/>
      <c r="I93" s="72"/>
      <c r="J93" s="72">
        <v>8</v>
      </c>
      <c r="K93" s="72"/>
      <c r="L93" s="72"/>
      <c r="M93" s="73"/>
      <c r="N93" s="74">
        <f t="shared" si="11"/>
        <v>18</v>
      </c>
      <c r="O93" s="2">
        <v>144</v>
      </c>
      <c r="S93" s="2">
        <f t="shared" si="8"/>
        <v>0</v>
      </c>
      <c r="AD93" s="67"/>
    </row>
    <row r="94" spans="1:30" s="2" customFormat="1">
      <c r="A94" s="55" t="s">
        <v>49</v>
      </c>
      <c r="B94" s="55" t="s">
        <v>50</v>
      </c>
      <c r="C94" s="68">
        <v>385</v>
      </c>
      <c r="D94" s="69" t="s">
        <v>67</v>
      </c>
      <c r="E94" s="70" t="str">
        <f t="shared" si="9"/>
        <v xml:space="preserve">849 - </v>
      </c>
      <c r="F94" s="71">
        <f t="shared" si="10"/>
        <v>866</v>
      </c>
      <c r="G94" s="72">
        <f t="shared" si="12"/>
        <v>8</v>
      </c>
      <c r="H94" s="72"/>
      <c r="I94" s="72"/>
      <c r="J94" s="72"/>
      <c r="K94" s="72">
        <v>8</v>
      </c>
      <c r="L94" s="72"/>
      <c r="M94" s="73"/>
      <c r="N94" s="74">
        <f t="shared" si="11"/>
        <v>18</v>
      </c>
      <c r="O94" s="2">
        <v>144</v>
      </c>
      <c r="S94" s="2">
        <f t="shared" si="8"/>
        <v>0</v>
      </c>
      <c r="AD94" s="67"/>
    </row>
    <row r="95" spans="1:30" s="2" customFormat="1">
      <c r="A95" s="55" t="s">
        <v>49</v>
      </c>
      <c r="B95" s="55" t="s">
        <v>50</v>
      </c>
      <c r="C95" s="68">
        <v>385</v>
      </c>
      <c r="D95" s="69" t="s">
        <v>68</v>
      </c>
      <c r="E95" s="70" t="str">
        <f t="shared" si="9"/>
        <v xml:space="preserve">867 - </v>
      </c>
      <c r="F95" s="71">
        <f t="shared" si="10"/>
        <v>872</v>
      </c>
      <c r="G95" s="72">
        <f t="shared" si="12"/>
        <v>8</v>
      </c>
      <c r="H95" s="72"/>
      <c r="I95" s="72"/>
      <c r="J95" s="72"/>
      <c r="K95" s="72"/>
      <c r="L95" s="72">
        <v>8</v>
      </c>
      <c r="M95" s="73"/>
      <c r="N95" s="74">
        <f t="shared" si="11"/>
        <v>6</v>
      </c>
      <c r="O95" s="2">
        <v>48</v>
      </c>
      <c r="S95" s="2">
        <f t="shared" si="8"/>
        <v>0</v>
      </c>
      <c r="AD95" s="67"/>
    </row>
    <row r="96" spans="1:30" s="2" customFormat="1" ht="15.75" thickBot="1">
      <c r="A96" s="72"/>
      <c r="B96" s="72"/>
      <c r="C96" s="72"/>
      <c r="D96" s="69"/>
      <c r="E96" s="70"/>
      <c r="F96" s="71"/>
      <c r="G96" s="72"/>
      <c r="H96" s="72"/>
      <c r="I96" s="72"/>
      <c r="J96" s="72"/>
      <c r="K96" s="72"/>
      <c r="L96" s="72"/>
      <c r="M96" s="73"/>
      <c r="N96" s="74"/>
      <c r="O96" s="74"/>
      <c r="AD96" s="67"/>
    </row>
    <row r="97" spans="1:30">
      <c r="A97" s="16"/>
      <c r="B97" s="16"/>
      <c r="C97" s="16"/>
      <c r="D97" s="43"/>
      <c r="E97" s="17"/>
      <c r="F97" s="16"/>
      <c r="G97" s="16"/>
      <c r="H97" s="17"/>
      <c r="I97" s="17"/>
      <c r="J97" s="17"/>
      <c r="K97" s="17"/>
      <c r="L97" s="17"/>
      <c r="M97" s="17"/>
      <c r="N97" s="10"/>
      <c r="O97" s="10"/>
    </row>
    <row r="98" spans="1:30" ht="15.75">
      <c r="A98" s="18"/>
      <c r="B98" s="18"/>
      <c r="C98" s="18"/>
      <c r="D98" s="39"/>
      <c r="E98" s="4"/>
      <c r="F98" s="18"/>
      <c r="G98" s="18"/>
      <c r="H98" s="4"/>
      <c r="I98" s="4"/>
      <c r="J98" s="4"/>
      <c r="K98" s="4"/>
      <c r="L98" s="4"/>
      <c r="M98" s="4"/>
      <c r="N98" s="19">
        <f>SUBTOTAL(9,N4:N97)</f>
        <v>872</v>
      </c>
      <c r="O98" s="19">
        <f>SUBTOTAL(9,O4:O97)</f>
        <v>6976</v>
      </c>
      <c r="S98" s="19">
        <f>SUBTOTAL(9,S4:S97)</f>
        <v>0</v>
      </c>
    </row>
    <row r="99" spans="1:30" ht="15.75">
      <c r="A99" s="18"/>
      <c r="B99" s="18"/>
      <c r="C99" s="18"/>
      <c r="D99" s="39"/>
      <c r="E99" s="4"/>
      <c r="F99" s="18"/>
      <c r="G99" s="18"/>
      <c r="H99" s="4"/>
      <c r="I99" s="4"/>
      <c r="J99" s="4"/>
      <c r="K99" s="4"/>
      <c r="L99" s="4"/>
      <c r="M99" s="4"/>
      <c r="N99" s="19"/>
      <c r="O99" s="19"/>
      <c r="S99" s="50">
        <f>N98*3</f>
        <v>2616</v>
      </c>
    </row>
    <row r="100" spans="1:30" ht="15.75">
      <c r="A100" s="18"/>
      <c r="B100" s="18"/>
      <c r="C100" s="18"/>
      <c r="D100" s="39"/>
      <c r="E100" s="4"/>
      <c r="F100" s="18"/>
      <c r="G100" s="18"/>
      <c r="H100" s="4"/>
      <c r="I100" s="4"/>
      <c r="J100" s="4"/>
      <c r="K100" s="4"/>
      <c r="L100" s="4"/>
      <c r="M100" s="4"/>
      <c r="N100" s="19"/>
      <c r="O100" s="19"/>
      <c r="S100" s="19"/>
    </row>
    <row r="101" spans="1:30" ht="15.75">
      <c r="A101" s="18"/>
      <c r="B101" s="18"/>
      <c r="C101" s="18"/>
      <c r="D101" s="39"/>
      <c r="E101" s="4"/>
      <c r="F101" s="18"/>
      <c r="G101" s="18"/>
      <c r="H101" s="4"/>
      <c r="I101" s="4"/>
      <c r="J101" s="4"/>
      <c r="K101" s="4"/>
      <c r="L101" s="4"/>
      <c r="M101" s="4"/>
      <c r="N101" s="19"/>
      <c r="O101" s="19"/>
      <c r="S101" s="19"/>
    </row>
    <row r="102" spans="1:30">
      <c r="S102" s="49">
        <f>N98*2</f>
        <v>1744</v>
      </c>
    </row>
    <row r="105" spans="1:30" ht="15.75">
      <c r="C105" s="3"/>
      <c r="G105" s="3" t="s">
        <v>23</v>
      </c>
    </row>
    <row r="106" spans="1:30" ht="15.75">
      <c r="A106" s="22"/>
      <c r="B106" s="3"/>
      <c r="G106" s="3" t="s">
        <v>24</v>
      </c>
    </row>
    <row r="107" spans="1:30" s="21" customFormat="1" ht="15.75">
      <c r="A107" s="20"/>
      <c r="B107" s="20"/>
      <c r="C107" s="20"/>
      <c r="D107" s="44"/>
      <c r="F107" s="20"/>
      <c r="G107" s="3" t="s">
        <v>9</v>
      </c>
      <c r="H107" s="22"/>
      <c r="I107" s="78">
        <f>O98</f>
        <v>6976</v>
      </c>
      <c r="J107" s="78"/>
      <c r="K107" s="78"/>
      <c r="L107" s="22" t="s">
        <v>10</v>
      </c>
      <c r="N107" s="20"/>
      <c r="O107" s="20"/>
      <c r="P107" s="2"/>
      <c r="Q107" s="1"/>
      <c r="R107" s="1"/>
      <c r="S107" s="1"/>
      <c r="AD107" s="47"/>
    </row>
    <row r="108" spans="1:30" s="21" customFormat="1" ht="15.75">
      <c r="A108" s="31" t="s">
        <v>25</v>
      </c>
      <c r="B108" s="20"/>
      <c r="C108" s="20"/>
      <c r="D108" s="44"/>
      <c r="F108" s="20"/>
      <c r="G108" s="20"/>
      <c r="N108" s="20"/>
      <c r="O108" s="20"/>
      <c r="P108" s="2"/>
      <c r="Q108" s="1"/>
      <c r="R108" s="1"/>
      <c r="S108" s="1"/>
      <c r="AD108" s="47"/>
    </row>
    <row r="109" spans="1:30" s="21" customFormat="1" ht="15.75">
      <c r="A109" s="31" t="s">
        <v>31</v>
      </c>
      <c r="P109" s="2"/>
      <c r="Q109" s="1"/>
      <c r="R109" s="1"/>
      <c r="S109" s="1"/>
      <c r="AD109" s="47"/>
    </row>
    <row r="110" spans="1:30" s="21" customFormat="1" ht="15.75">
      <c r="A110" s="31" t="s">
        <v>32</v>
      </c>
      <c r="P110" s="2"/>
      <c r="Q110" s="1"/>
      <c r="R110" s="1"/>
      <c r="S110" s="1"/>
      <c r="AD110" s="47"/>
    </row>
    <row r="111" spans="1:30" s="20" customFormat="1" ht="15.75">
      <c r="A111" s="31" t="s">
        <v>26</v>
      </c>
      <c r="D111" s="44"/>
      <c r="E111" s="21"/>
      <c r="H111" s="21"/>
      <c r="I111" s="21"/>
      <c r="J111" s="21"/>
      <c r="K111" s="21"/>
      <c r="L111" s="21"/>
      <c r="M111" s="21"/>
      <c r="P111" s="2"/>
      <c r="Q111" s="1"/>
      <c r="R111" s="1"/>
      <c r="S111" s="1"/>
      <c r="AD111" s="47"/>
    </row>
    <row r="112" spans="1:30" s="20" customFormat="1" ht="15.75">
      <c r="A112" s="31" t="s">
        <v>28</v>
      </c>
      <c r="D112" s="44"/>
      <c r="E112" s="21"/>
      <c r="H112" s="21"/>
      <c r="I112" s="21"/>
      <c r="J112" s="21"/>
      <c r="K112" s="21"/>
      <c r="L112" s="21"/>
      <c r="M112" s="21"/>
      <c r="P112" s="2"/>
      <c r="Q112" s="1"/>
      <c r="R112" s="1"/>
      <c r="S112" s="1"/>
      <c r="AD112" s="47"/>
    </row>
    <row r="113" spans="1:30" s="20" customFormat="1" ht="15.75">
      <c r="A113" s="37" t="s">
        <v>17</v>
      </c>
      <c r="D113" s="44"/>
      <c r="E113" s="21"/>
      <c r="H113" s="21"/>
      <c r="I113" s="21"/>
      <c r="J113" s="21"/>
      <c r="K113" s="21"/>
      <c r="L113" s="21"/>
      <c r="M113" s="21"/>
      <c r="P113" s="2"/>
      <c r="Q113" s="1"/>
      <c r="R113" s="1"/>
      <c r="S113" s="1"/>
      <c r="AD113" s="47"/>
    </row>
    <row r="114" spans="1:30" s="20" customFormat="1" ht="15.75">
      <c r="A114" s="37" t="s">
        <v>33</v>
      </c>
      <c r="D114" s="44"/>
      <c r="E114" s="21"/>
      <c r="H114" s="21"/>
      <c r="I114" s="21"/>
      <c r="J114" s="21"/>
      <c r="K114" s="21"/>
      <c r="L114" s="21"/>
      <c r="M114" s="21"/>
      <c r="P114" s="2"/>
      <c r="Q114" s="1"/>
      <c r="R114" s="1"/>
      <c r="S114" s="1"/>
      <c r="AD114" s="47"/>
    </row>
    <row r="115" spans="1:30" ht="15.75">
      <c r="A115" s="37"/>
    </row>
    <row r="116" spans="1:30" ht="15.75">
      <c r="A116" s="52" t="s">
        <v>62</v>
      </c>
    </row>
  </sheetData>
  <autoFilter ref="A3:AD95">
    <filterColumn colId="0"/>
    <filterColumn colId="2"/>
    <filterColumn colId="3"/>
    <filterColumn colId="4" showButton="0"/>
    <filterColumn colId="15" showButton="0"/>
    <filterColumn colId="16" showButton="0"/>
  </autoFilter>
  <mergeCells count="3">
    <mergeCell ref="E3:F3"/>
    <mergeCell ref="P3:R3"/>
    <mergeCell ref="I107:K107"/>
  </mergeCells>
  <printOptions horizontalCentered="1"/>
  <pageMargins left="0.196850393700787" right="0.196850393700787" top="0.15748031496063" bottom="0" header="0.118110236220472" footer="0.118110236220472"/>
  <pageSetup paperSize="9" scale="80" fitToHeight="4" orientation="landscape" r:id="rId1"/>
  <headerFooter alignWithMargins="0">
    <oddFooter>&amp;C&amp;P/&amp;N</oddFooter>
  </headerFooter>
  <rowBreaks count="1" manualBreakCount="1">
    <brk id="43" max="14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J1"/>
  <sheetViews>
    <sheetView workbookViewId="0">
      <selection activeCell="J33" sqref="J33"/>
    </sheetView>
  </sheetViews>
  <sheetFormatPr defaultColWidth="8.85546875" defaultRowHeight="12"/>
  <cols>
    <col min="1" max="1" width="9.5703125" style="34" customWidth="1"/>
    <col min="2" max="2" width="0" style="34" hidden="1" customWidth="1"/>
    <col min="3" max="3" width="8.85546875" style="35"/>
    <col min="4" max="9" width="13.140625" style="35" bestFit="1" customWidth="1"/>
    <col min="10" max="10" width="24.5703125" style="34" bestFit="1" customWidth="1"/>
    <col min="11" max="16384" width="8.85546875" style="35"/>
  </cols>
  <sheetData/>
  <pageMargins left="0.7" right="0.7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KO14628</vt:lpstr>
      <vt:lpstr>KO14629</vt:lpstr>
      <vt:lpstr>KO14630</vt:lpstr>
      <vt:lpstr>KO14631</vt:lpstr>
      <vt:lpstr>KO14649</vt:lpstr>
      <vt:lpstr>KO14650</vt:lpstr>
      <vt:lpstr>KO14653</vt:lpstr>
      <vt:lpstr>KO14654</vt:lpstr>
      <vt:lpstr>HANG TAG &amp; STICKERS</vt:lpstr>
      <vt:lpstr>'KO14628'!Print_Area</vt:lpstr>
      <vt:lpstr>'KO14629'!Print_Area</vt:lpstr>
      <vt:lpstr>'KO14630'!Print_Area</vt:lpstr>
      <vt:lpstr>'KO14631'!Print_Area</vt:lpstr>
      <vt:lpstr>'KO14649'!Print_Area</vt:lpstr>
      <vt:lpstr>'KO14650'!Print_Area</vt:lpstr>
      <vt:lpstr>'KO14653'!Print_Area</vt:lpstr>
      <vt:lpstr>'KO14654'!Print_Area</vt:lpstr>
    </vt:vector>
  </TitlesOfParts>
  <Company>My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DELL</cp:lastModifiedBy>
  <cp:lastPrinted>2015-06-09T15:52:30Z</cp:lastPrinted>
  <dcterms:created xsi:type="dcterms:W3CDTF">2006-10-04T07:36:38Z</dcterms:created>
  <dcterms:modified xsi:type="dcterms:W3CDTF">2015-08-03T02:44:11Z</dcterms:modified>
</cp:coreProperties>
</file>