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
    </mc:Choice>
  </mc:AlternateContent>
  <xr:revisionPtr revIDLastSave="0" documentId="13_ncr:1_{DE6095AD-46E3-4B46-9106-CE2125FDDE71}" xr6:coauthVersionLast="47" xr6:coauthVersionMax="47" xr10:uidLastSave="{00000000-0000-0000-0000-000000000000}"/>
  <bookViews>
    <workbookView xWindow="-110" yWindow="-110" windowWidth="19420" windowHeight="11500" tabRatio="832" activeTab="1" xr2:uid="{00000000-000D-0000-FFFF-FFFF00000000}"/>
  </bookViews>
  <sheets>
    <sheet name="Dashboard" sheetId="10" r:id="rId1"/>
    <sheet name="PV" sheetId="13" r:id="rId2"/>
    <sheet name="Data PA" sheetId="4" state="hidden" r:id="rId3"/>
    <sheet name="Sheet3" sheetId="9" state="hidden" r:id="rId4"/>
  </sheets>
  <externalReferences>
    <externalReference r:id="rId5"/>
  </externalReferences>
  <definedNames>
    <definedName name="_Fill" localSheetId="2" hidden="1">#REF!</definedName>
    <definedName name="_Fill" hidden="1">#REF!</definedName>
    <definedName name="_xlnm._FilterDatabase" localSheetId="2" hidden="1">'Data PA'!$A$1:$AP$114</definedName>
    <definedName name="_xlnm._FilterDatabase" localSheetId="1" hidden="1">PV!$A$1:$E$52</definedName>
    <definedName name="dt_751" localSheetId="2">#REF!</definedName>
    <definedName name="dt_751">#REF!</definedName>
    <definedName name="dt_752" localSheetId="2">#REF!</definedName>
    <definedName name="dt_752">#REF!</definedName>
    <definedName name="dt_753" localSheetId="2">#REF!</definedName>
    <definedName name="dt_753">#REF!</definedName>
    <definedName name="dt_755" localSheetId="2">#REF!</definedName>
    <definedName name="dt_755">#REF!</definedName>
    <definedName name="kh_hang" localSheetId="2">#REF!</definedName>
    <definedName name="kh_hang">#REF!</definedName>
    <definedName name="loai" localSheetId="2">#REF!</definedName>
    <definedName name="loai">#REF!</definedName>
    <definedName name="loaihang" localSheetId="2">#REF!</definedName>
    <definedName name="loaihang">#REF!</definedName>
    <definedName name="Milestone_Marker" localSheetId="2">'[1]2403'!#REF!</definedName>
    <definedName name="Milestone_Marker">'[1]2403'!#REF!</definedName>
    <definedName name="Ngaøy" localSheetId="2">#REF!</definedName>
    <definedName name="Ngaøy">#REF!</definedName>
    <definedName name="Ngaøynhap" localSheetId="2">#REF!</definedName>
    <definedName name="Ngaøynhap">#REF!</definedName>
    <definedName name="Ngay" localSheetId="2">#REF!</definedName>
    <definedName name="Ngay">#REF!</definedName>
    <definedName name="Project_Start">'[1]2403'!$E$2</definedName>
    <definedName name="PuA" localSheetId="2">#REF!</definedName>
    <definedName name="PuA">#REF!</definedName>
    <definedName name="SL" localSheetId="2">#REF!</definedName>
    <definedName name="SL">#REF!</definedName>
    <definedName name="Slicer_CMMP_Group">#N/A</definedName>
    <definedName name="Slicer_CMMP_Group1">#N/A</definedName>
    <definedName name="Slicer_Drawing_code">#N/A</definedName>
    <definedName name="Slicer_Weekly">#N/A</definedName>
    <definedName name="Slicer_Weekly1">#N/A</definedName>
    <definedName name="tien" localSheetId="2">#REF!</definedName>
    <definedName name="tien">#REF!</definedName>
  </definedNames>
  <calcPr calcId="191029"/>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1" i="13" l="1" a="1"/>
  <c r="X36" i="10" s="1"/>
  <c r="AL2" i="13" a="1"/>
  <c r="AL2" i="13" s="1"/>
  <c r="AW2" i="13"/>
  <c r="AV2" i="13"/>
  <c r="AU2" i="13"/>
  <c r="AB11" i="4"/>
  <c r="BE1" i="13" l="1"/>
  <c r="Z29" i="10"/>
  <c r="X34" i="10"/>
  <c r="Q34" i="10" s="1"/>
  <c r="Z30" i="10"/>
  <c r="Z31" i="10"/>
  <c r="Q36" i="10"/>
  <c r="Z32" i="10"/>
  <c r="X37" i="10"/>
  <c r="Q37" i="10" s="1"/>
  <c r="Z33" i="10"/>
  <c r="X28" i="10"/>
  <c r="Q28" i="10" s="1"/>
  <c r="Z34" i="10"/>
  <c r="X33" i="10"/>
  <c r="Q33" i="10" s="1"/>
  <c r="X32" i="10"/>
  <c r="Q32" i="10" s="1"/>
  <c r="X31" i="10"/>
  <c r="Q31" i="10" s="1"/>
  <c r="Z28" i="10"/>
  <c r="X30" i="10"/>
  <c r="Q30" i="10" s="1"/>
  <c r="Z37" i="10"/>
  <c r="X29" i="10"/>
  <c r="Q29" i="10" s="1"/>
  <c r="Z36" i="10"/>
  <c r="Z35" i="10"/>
  <c r="X35" i="10"/>
  <c r="Q35" i="10" s="1"/>
  <c r="AU3" i="13"/>
  <c r="AV3" i="13"/>
  <c r="AW3" i="13"/>
  <c r="O2" i="4"/>
  <c r="AA87" i="4"/>
  <c r="W114" i="4" l="1"/>
  <c r="S114" i="4"/>
  <c r="O114" i="4"/>
  <c r="W113" i="4"/>
  <c r="S113" i="4"/>
  <c r="O113" i="4"/>
  <c r="W112" i="4"/>
  <c r="S112" i="4"/>
  <c r="O112" i="4"/>
  <c r="W111" i="4"/>
  <c r="S111" i="4"/>
  <c r="O111" i="4"/>
  <c r="W110" i="4"/>
  <c r="S110" i="4"/>
  <c r="O110" i="4"/>
  <c r="W109" i="4"/>
  <c r="S109" i="4"/>
  <c r="O109" i="4"/>
  <c r="W108" i="4"/>
  <c r="S108" i="4"/>
  <c r="O108" i="4"/>
  <c r="W107" i="4"/>
  <c r="S107" i="4"/>
  <c r="O107" i="4"/>
  <c r="W106" i="4"/>
  <c r="S106" i="4"/>
  <c r="O106" i="4"/>
  <c r="W105" i="4"/>
  <c r="S105" i="4"/>
  <c r="O105" i="4"/>
  <c r="W104" i="4"/>
  <c r="S104" i="4"/>
  <c r="O104" i="4"/>
  <c r="W103" i="4"/>
  <c r="S103" i="4"/>
  <c r="O103" i="4"/>
  <c r="AA114" i="4" l="1"/>
  <c r="AA113" i="4"/>
  <c r="AA112" i="4"/>
  <c r="AA111" i="4"/>
  <c r="AA110" i="4"/>
  <c r="AA109" i="4"/>
  <c r="AA108" i="4"/>
  <c r="AA107" i="4"/>
  <c r="AA106" i="4"/>
  <c r="AA105" i="4"/>
  <c r="AA104" i="4"/>
  <c r="AA103" i="4"/>
  <c r="AA102" i="4"/>
  <c r="W102" i="4"/>
  <c r="S102" i="4"/>
  <c r="O102" i="4"/>
  <c r="AA101" i="4"/>
  <c r="W101" i="4"/>
  <c r="S101" i="4"/>
  <c r="O101" i="4"/>
  <c r="AA100" i="4"/>
  <c r="W100" i="4"/>
  <c r="S100" i="4"/>
  <c r="O100" i="4"/>
  <c r="AA99" i="4"/>
  <c r="W99" i="4"/>
  <c r="S99" i="4"/>
  <c r="O99" i="4"/>
  <c r="AA98" i="4"/>
  <c r="W98" i="4"/>
  <c r="S98" i="4"/>
  <c r="O98" i="4"/>
  <c r="AA97" i="4"/>
  <c r="W97" i="4"/>
  <c r="S97" i="4"/>
  <c r="O97" i="4"/>
  <c r="AA96" i="4"/>
  <c r="W96" i="4"/>
  <c r="S96" i="4"/>
  <c r="O96" i="4"/>
  <c r="AA95" i="4"/>
  <c r="W95" i="4"/>
  <c r="S95" i="4"/>
  <c r="O95" i="4"/>
  <c r="AA94" i="4"/>
  <c r="W94" i="4"/>
  <c r="S94" i="4"/>
  <c r="O94" i="4"/>
  <c r="AC95" i="4" l="1"/>
  <c r="AD95" i="4"/>
  <c r="AB95" i="4"/>
  <c r="AD98" i="4"/>
  <c r="AC98" i="4"/>
  <c r="AB98" i="4"/>
  <c r="AC101" i="4"/>
  <c r="AD101" i="4"/>
  <c r="AB101" i="4"/>
  <c r="AB94" i="4"/>
  <c r="AD94" i="4"/>
  <c r="AC94" i="4"/>
  <c r="AC97" i="4"/>
  <c r="AD97" i="4"/>
  <c r="AB97" i="4"/>
  <c r="AB100" i="4"/>
  <c r="AC100" i="4"/>
  <c r="AD100" i="4"/>
  <c r="AC96" i="4"/>
  <c r="AD96" i="4"/>
  <c r="AB96" i="4"/>
  <c r="AD99" i="4"/>
  <c r="AB99" i="4"/>
  <c r="AC99" i="4"/>
  <c r="AC102" i="4"/>
  <c r="AD102" i="4"/>
  <c r="AB102" i="4"/>
  <c r="AD104" i="4"/>
  <c r="AB104" i="4"/>
  <c r="AC104" i="4"/>
  <c r="AB103" i="4"/>
  <c r="AC103" i="4"/>
  <c r="AD103" i="4"/>
  <c r="AC109" i="4"/>
  <c r="AD109" i="4"/>
  <c r="AB109" i="4"/>
  <c r="AD110" i="4"/>
  <c r="AC110" i="4"/>
  <c r="AB110" i="4"/>
  <c r="AD105" i="4"/>
  <c r="AC105" i="4"/>
  <c r="AB105" i="4"/>
  <c r="AD111" i="4"/>
  <c r="AC111" i="4"/>
  <c r="AB111" i="4"/>
  <c r="AB106" i="4"/>
  <c r="AD106" i="4"/>
  <c r="AC106" i="4"/>
  <c r="AB112" i="4"/>
  <c r="AD112" i="4"/>
  <c r="AC112" i="4"/>
  <c r="AC107" i="4"/>
  <c r="AB107" i="4"/>
  <c r="AD107" i="4"/>
  <c r="AC113" i="4"/>
  <c r="AB113" i="4"/>
  <c r="AD113" i="4"/>
  <c r="AC108" i="4"/>
  <c r="AD108" i="4"/>
  <c r="AB108" i="4"/>
  <c r="AD114" i="4"/>
  <c r="AC114" i="4"/>
  <c r="AB114" i="4"/>
  <c r="AA78" i="4" l="1"/>
  <c r="AA79" i="4"/>
  <c r="AA80" i="4"/>
  <c r="AA81" i="4"/>
  <c r="AA82" i="4"/>
  <c r="AA83" i="4"/>
  <c r="AA84" i="4"/>
  <c r="AA85" i="4"/>
  <c r="AA86" i="4"/>
  <c r="AA88" i="4"/>
  <c r="AA89" i="4"/>
  <c r="AA90" i="4"/>
  <c r="AA91" i="4"/>
  <c r="AA92" i="4"/>
  <c r="AA93" i="4"/>
  <c r="AA33" i="4"/>
  <c r="AA34" i="4"/>
  <c r="AA35" i="4"/>
  <c r="AA36" i="4"/>
  <c r="AA37" i="4"/>
  <c r="AA38" i="4"/>
  <c r="AA39" i="4"/>
  <c r="AA40" i="4"/>
  <c r="AA41" i="4"/>
  <c r="AA42" i="4"/>
  <c r="AA43" i="4"/>
  <c r="AA44" i="4"/>
  <c r="AA45" i="4"/>
  <c r="AA46" i="4"/>
  <c r="AA47" i="4"/>
  <c r="AA48" i="4"/>
  <c r="AA49" i="4"/>
  <c r="AA50" i="4"/>
  <c r="AA51" i="4"/>
  <c r="AA52" i="4"/>
  <c r="AA53" i="4"/>
  <c r="AA54" i="4"/>
  <c r="AA55" i="4"/>
  <c r="AA56" i="4"/>
  <c r="AA57" i="4"/>
  <c r="AA58" i="4"/>
  <c r="AA59" i="4"/>
  <c r="AA60" i="4"/>
  <c r="AA61" i="4"/>
  <c r="AA62" i="4"/>
  <c r="AA63" i="4"/>
  <c r="AA64" i="4"/>
  <c r="AA65" i="4"/>
  <c r="AA66" i="4"/>
  <c r="AA67" i="4"/>
  <c r="AA68" i="4"/>
  <c r="AA69" i="4"/>
  <c r="AA70" i="4"/>
  <c r="AA71" i="4"/>
  <c r="AA72" i="4"/>
  <c r="AA73" i="4"/>
  <c r="AA74" i="4"/>
  <c r="AA75" i="4"/>
  <c r="AA76" i="4"/>
  <c r="AA77" i="4"/>
  <c r="W33" i="4"/>
  <c r="W34" i="4"/>
  <c r="W35" i="4"/>
  <c r="W36" i="4"/>
  <c r="W37" i="4"/>
  <c r="W38" i="4"/>
  <c r="W39" i="4"/>
  <c r="W40" i="4"/>
  <c r="W41" i="4"/>
  <c r="W42" i="4"/>
  <c r="W43" i="4"/>
  <c r="W44" i="4"/>
  <c r="W45" i="4"/>
  <c r="W46" i="4"/>
  <c r="W47" i="4"/>
  <c r="W48" i="4"/>
  <c r="W49" i="4"/>
  <c r="W50" i="4"/>
  <c r="W51" i="4"/>
  <c r="W52" i="4"/>
  <c r="W53" i="4"/>
  <c r="W54" i="4"/>
  <c r="W55" i="4"/>
  <c r="W56" i="4"/>
  <c r="W57" i="4"/>
  <c r="W58" i="4"/>
  <c r="W59" i="4"/>
  <c r="W60" i="4"/>
  <c r="W61" i="4"/>
  <c r="W62" i="4"/>
  <c r="W63" i="4"/>
  <c r="W64" i="4"/>
  <c r="W65" i="4"/>
  <c r="W66" i="4"/>
  <c r="W67" i="4"/>
  <c r="W68" i="4"/>
  <c r="W69" i="4"/>
  <c r="W70" i="4"/>
  <c r="W71" i="4"/>
  <c r="W72" i="4"/>
  <c r="W73" i="4"/>
  <c r="W74" i="4"/>
  <c r="W75" i="4"/>
  <c r="W76" i="4"/>
  <c r="W77" i="4"/>
  <c r="W78" i="4"/>
  <c r="W79" i="4"/>
  <c r="W80" i="4"/>
  <c r="W81" i="4"/>
  <c r="W82" i="4"/>
  <c r="W83" i="4"/>
  <c r="W84" i="4"/>
  <c r="W85" i="4"/>
  <c r="W86" i="4"/>
  <c r="W87" i="4"/>
  <c r="W88" i="4"/>
  <c r="W89" i="4"/>
  <c r="W90" i="4"/>
  <c r="W91" i="4"/>
  <c r="W92" i="4"/>
  <c r="W93" i="4"/>
  <c r="S29" i="4"/>
  <c r="S30" i="4"/>
  <c r="S31" i="4"/>
  <c r="S32" i="4"/>
  <c r="S33" i="4"/>
  <c r="S34" i="4"/>
  <c r="S35" i="4"/>
  <c r="S36" i="4"/>
  <c r="S37" i="4"/>
  <c r="S38" i="4"/>
  <c r="S39" i="4"/>
  <c r="S40" i="4"/>
  <c r="S41" i="4"/>
  <c r="S42" i="4"/>
  <c r="S43" i="4"/>
  <c r="S44" i="4"/>
  <c r="S45" i="4"/>
  <c r="S46" i="4"/>
  <c r="S47" i="4"/>
  <c r="S48" i="4"/>
  <c r="S49" i="4"/>
  <c r="S50" i="4"/>
  <c r="S51" i="4"/>
  <c r="S52" i="4"/>
  <c r="S53" i="4"/>
  <c r="S54" i="4"/>
  <c r="S55" i="4"/>
  <c r="S56" i="4"/>
  <c r="S57" i="4"/>
  <c r="S58" i="4"/>
  <c r="S59" i="4"/>
  <c r="S60" i="4"/>
  <c r="S61" i="4"/>
  <c r="S62" i="4"/>
  <c r="S63" i="4"/>
  <c r="S64" i="4"/>
  <c r="S65" i="4"/>
  <c r="S66" i="4"/>
  <c r="S67" i="4"/>
  <c r="S68" i="4"/>
  <c r="S69" i="4"/>
  <c r="S70" i="4"/>
  <c r="S71" i="4"/>
  <c r="S72" i="4"/>
  <c r="S73" i="4"/>
  <c r="S74" i="4"/>
  <c r="S75" i="4"/>
  <c r="S76" i="4"/>
  <c r="S77" i="4"/>
  <c r="S78" i="4"/>
  <c r="S79" i="4"/>
  <c r="S80" i="4"/>
  <c r="S81" i="4"/>
  <c r="S82" i="4"/>
  <c r="S83" i="4"/>
  <c r="S84" i="4"/>
  <c r="S85" i="4"/>
  <c r="S86" i="4"/>
  <c r="S87" i="4"/>
  <c r="S88" i="4"/>
  <c r="S89" i="4"/>
  <c r="S90" i="4"/>
  <c r="S91" i="4"/>
  <c r="S92" i="4"/>
  <c r="S93"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AC77" i="4" l="1"/>
  <c r="AD77" i="4"/>
  <c r="AB77" i="4"/>
  <c r="AC35" i="4"/>
  <c r="AD35" i="4"/>
  <c r="AC72" i="4"/>
  <c r="AD72" i="4"/>
  <c r="AB72" i="4"/>
  <c r="AC66" i="4"/>
  <c r="AD66" i="4"/>
  <c r="AB66" i="4"/>
  <c r="AC60" i="4"/>
  <c r="AD60" i="4"/>
  <c r="AB60" i="4"/>
  <c r="AC54" i="4"/>
  <c r="AD54" i="4"/>
  <c r="AB54" i="4"/>
  <c r="AC48" i="4"/>
  <c r="AD48" i="4"/>
  <c r="AB48" i="4"/>
  <c r="AC42" i="4"/>
  <c r="AD42" i="4"/>
  <c r="AC36" i="4"/>
  <c r="AD36" i="4"/>
  <c r="AD91" i="4"/>
  <c r="AB91" i="4"/>
  <c r="AC91" i="4"/>
  <c r="AB85" i="4"/>
  <c r="AD85" i="4"/>
  <c r="AC85" i="4"/>
  <c r="AC79" i="4"/>
  <c r="AD79" i="4"/>
  <c r="AB79" i="4"/>
  <c r="AC71" i="4"/>
  <c r="AB71" i="4"/>
  <c r="AD71" i="4"/>
  <c r="AC65" i="4"/>
  <c r="AD65" i="4"/>
  <c r="AB65" i="4"/>
  <c r="AC59" i="4"/>
  <c r="AD59" i="4"/>
  <c r="AB59" i="4"/>
  <c r="AC53" i="4"/>
  <c r="AB53" i="4"/>
  <c r="AD53" i="4"/>
  <c r="AC47" i="4"/>
  <c r="AD47" i="4"/>
  <c r="AB47" i="4"/>
  <c r="AC41" i="4"/>
  <c r="AD41" i="4"/>
  <c r="AC78" i="4"/>
  <c r="AB78" i="4"/>
  <c r="AD78" i="4"/>
  <c r="AB76" i="4"/>
  <c r="AD76" i="4"/>
  <c r="AC76" i="4"/>
  <c r="AB70" i="4"/>
  <c r="AD70" i="4"/>
  <c r="AC70" i="4"/>
  <c r="AB64" i="4"/>
  <c r="AC64" i="4"/>
  <c r="AD64" i="4"/>
  <c r="AB58" i="4"/>
  <c r="AD58" i="4"/>
  <c r="AC58" i="4"/>
  <c r="AB52" i="4"/>
  <c r="AD52" i="4"/>
  <c r="AC52" i="4"/>
  <c r="AB46" i="4"/>
  <c r="AC46" i="4"/>
  <c r="AD46" i="4"/>
  <c r="AD40" i="4"/>
  <c r="AC40" i="4"/>
  <c r="AD34" i="4"/>
  <c r="AC34" i="4"/>
  <c r="AC89" i="4"/>
  <c r="AB89" i="4"/>
  <c r="AD89" i="4"/>
  <c r="AC83" i="4"/>
  <c r="AD83" i="4"/>
  <c r="AB83" i="4"/>
  <c r="AC84" i="4"/>
  <c r="AD84" i="4"/>
  <c r="AB84" i="4"/>
  <c r="AD69" i="4"/>
  <c r="AC69" i="4"/>
  <c r="AB69" i="4"/>
  <c r="AD57" i="4"/>
  <c r="AB57" i="4"/>
  <c r="AC57" i="4"/>
  <c r="AD51" i="4"/>
  <c r="AB51" i="4"/>
  <c r="AC51" i="4"/>
  <c r="AD39" i="4"/>
  <c r="AC39" i="4"/>
  <c r="AD33" i="4"/>
  <c r="AC33" i="4"/>
  <c r="AB82" i="4"/>
  <c r="AC82" i="4"/>
  <c r="AD82" i="4"/>
  <c r="AD74" i="4"/>
  <c r="AC74" i="4"/>
  <c r="AB74" i="4"/>
  <c r="AD68" i="4"/>
  <c r="AC68" i="4"/>
  <c r="AB68" i="4"/>
  <c r="AD62" i="4"/>
  <c r="AC62" i="4"/>
  <c r="AB62" i="4"/>
  <c r="AD56" i="4"/>
  <c r="AC56" i="4"/>
  <c r="AB56" i="4"/>
  <c r="AD50" i="4"/>
  <c r="AC50" i="4"/>
  <c r="AB50" i="4"/>
  <c r="AD44" i="4"/>
  <c r="AB44" i="4"/>
  <c r="AC44" i="4"/>
  <c r="AD38" i="4"/>
  <c r="AC38" i="4"/>
  <c r="AD93" i="4"/>
  <c r="AB93" i="4"/>
  <c r="AC93" i="4"/>
  <c r="AD87" i="4"/>
  <c r="AB87" i="4"/>
  <c r="AC87" i="4"/>
  <c r="AD81" i="4"/>
  <c r="AB81" i="4"/>
  <c r="AC81" i="4"/>
  <c r="AC90" i="4"/>
  <c r="AD90" i="4"/>
  <c r="AB90" i="4"/>
  <c r="AD75" i="4"/>
  <c r="AC75" i="4"/>
  <c r="AB75" i="4"/>
  <c r="AD63" i="4"/>
  <c r="AB63" i="4"/>
  <c r="AC63" i="4"/>
  <c r="AD45" i="4"/>
  <c r="AB45" i="4"/>
  <c r="AC45" i="4"/>
  <c r="AB88" i="4"/>
  <c r="AD88" i="4"/>
  <c r="AC88" i="4"/>
  <c r="AD73" i="4"/>
  <c r="AB73" i="4"/>
  <c r="AC73" i="4"/>
  <c r="AD67" i="4"/>
  <c r="AB67" i="4"/>
  <c r="AC67" i="4"/>
  <c r="AC61" i="4"/>
  <c r="AD61" i="4"/>
  <c r="AB61" i="4"/>
  <c r="AD55" i="4"/>
  <c r="AB55" i="4"/>
  <c r="AC55" i="4"/>
  <c r="AB49" i="4"/>
  <c r="AD49" i="4"/>
  <c r="AC49" i="4"/>
  <c r="AC43" i="4"/>
  <c r="AD43" i="4"/>
  <c r="AB43" i="4"/>
  <c r="AD37" i="4"/>
  <c r="AC37" i="4"/>
  <c r="AD92" i="4"/>
  <c r="AC92" i="4"/>
  <c r="AB92" i="4"/>
  <c r="AD86" i="4"/>
  <c r="AC86" i="4"/>
  <c r="AB86" i="4"/>
  <c r="AD80" i="4"/>
  <c r="AB80" i="4"/>
  <c r="AC80" i="4"/>
  <c r="O42" i="4" l="1"/>
  <c r="AB42" i="4" s="1"/>
  <c r="O41" i="4"/>
  <c r="AB41" i="4" s="1"/>
  <c r="O40" i="4"/>
  <c r="AB40" i="4" s="1"/>
  <c r="O39" i="4"/>
  <c r="AB39" i="4" s="1"/>
  <c r="O38" i="4"/>
  <c r="AB38" i="4" s="1"/>
  <c r="O37" i="4"/>
  <c r="AB37" i="4" s="1"/>
  <c r="O36" i="4"/>
  <c r="AB36" i="4" s="1"/>
  <c r="O35" i="4"/>
  <c r="AB35" i="4" s="1"/>
  <c r="O34" i="4"/>
  <c r="AB34" i="4" s="1"/>
  <c r="O33" i="4"/>
  <c r="AB33" i="4" s="1"/>
  <c r="AA32" i="4"/>
  <c r="W32" i="4"/>
  <c r="O32" i="4"/>
  <c r="AA31" i="4"/>
  <c r="W31" i="4"/>
  <c r="O31" i="4"/>
  <c r="AA30" i="4"/>
  <c r="W30" i="4"/>
  <c r="O30" i="4"/>
  <c r="AA29" i="4"/>
  <c r="W29" i="4"/>
  <c r="O29" i="4"/>
  <c r="AA28" i="4"/>
  <c r="W28" i="4"/>
  <c r="S28" i="4"/>
  <c r="O28" i="4"/>
  <c r="AA27" i="4"/>
  <c r="W27" i="4"/>
  <c r="S27" i="4"/>
  <c r="O27" i="4"/>
  <c r="AA26" i="4"/>
  <c r="W26" i="4"/>
  <c r="S26" i="4"/>
  <c r="O26" i="4"/>
  <c r="AA25" i="4"/>
  <c r="W25" i="4"/>
  <c r="S25" i="4"/>
  <c r="O25" i="4"/>
  <c r="AA24" i="4"/>
  <c r="W24" i="4"/>
  <c r="S24" i="4"/>
  <c r="O24" i="4"/>
  <c r="AA23" i="4"/>
  <c r="W23" i="4"/>
  <c r="S23" i="4"/>
  <c r="O23" i="4"/>
  <c r="AA22" i="4"/>
  <c r="W22" i="4"/>
  <c r="S22" i="4"/>
  <c r="O22" i="4"/>
  <c r="AA21" i="4"/>
  <c r="W21" i="4"/>
  <c r="S21" i="4"/>
  <c r="O21" i="4"/>
  <c r="AA20" i="4"/>
  <c r="W20" i="4"/>
  <c r="S20" i="4"/>
  <c r="O20" i="4"/>
  <c r="AA19" i="4"/>
  <c r="W19" i="4"/>
  <c r="S19" i="4"/>
  <c r="O19" i="4"/>
  <c r="AA18" i="4"/>
  <c r="W18" i="4"/>
  <c r="S18" i="4"/>
  <c r="O18" i="4"/>
  <c r="AA17" i="4"/>
  <c r="W17" i="4"/>
  <c r="S17" i="4"/>
  <c r="O17" i="4"/>
  <c r="AA16" i="4"/>
  <c r="W16" i="4"/>
  <c r="S16" i="4"/>
  <c r="O16" i="4"/>
  <c r="AA15" i="4"/>
  <c r="W15" i="4"/>
  <c r="S15" i="4"/>
  <c r="O15" i="4"/>
  <c r="AA14" i="4"/>
  <c r="W14" i="4"/>
  <c r="S14" i="4"/>
  <c r="O14" i="4"/>
  <c r="AA13" i="4"/>
  <c r="W13" i="4"/>
  <c r="S13" i="4"/>
  <c r="O13" i="4"/>
  <c r="AA12" i="4"/>
  <c r="W12" i="4"/>
  <c r="S12" i="4"/>
  <c r="O12" i="4"/>
  <c r="AA11" i="4"/>
  <c r="W11" i="4"/>
  <c r="S11" i="4"/>
  <c r="O11" i="4"/>
  <c r="AA10" i="4"/>
  <c r="W10" i="4"/>
  <c r="S10" i="4"/>
  <c r="O10" i="4"/>
  <c r="AA9" i="4"/>
  <c r="W9" i="4"/>
  <c r="S9" i="4"/>
  <c r="O9" i="4"/>
  <c r="AA8" i="4"/>
  <c r="W8" i="4"/>
  <c r="S8" i="4"/>
  <c r="O8" i="4"/>
  <c r="AA7" i="4"/>
  <c r="W7" i="4"/>
  <c r="S7" i="4"/>
  <c r="O7" i="4"/>
  <c r="AA6" i="4"/>
  <c r="W6" i="4"/>
  <c r="S6" i="4"/>
  <c r="O6" i="4"/>
  <c r="AA5" i="4"/>
  <c r="W5" i="4"/>
  <c r="S5" i="4"/>
  <c r="O5" i="4"/>
  <c r="AA4" i="4"/>
  <c r="W4" i="4"/>
  <c r="S4" i="4"/>
  <c r="O4" i="4"/>
  <c r="AA3" i="4"/>
  <c r="W3" i="4"/>
  <c r="S3" i="4"/>
  <c r="O3" i="4"/>
  <c r="AA2" i="4"/>
  <c r="W2" i="4"/>
  <c r="S2" i="4"/>
  <c r="AB4" i="4" l="1"/>
  <c r="AD4" i="4"/>
  <c r="AC4" i="4"/>
  <c r="AB13" i="4"/>
  <c r="AC13" i="4"/>
  <c r="AD13" i="4"/>
  <c r="AC30" i="4"/>
  <c r="AD30" i="4"/>
  <c r="AB30" i="4"/>
  <c r="AB10" i="4"/>
  <c r="AC10" i="4"/>
  <c r="AD10" i="4"/>
  <c r="AB16" i="4"/>
  <c r="AD16" i="4"/>
  <c r="AC16" i="4"/>
  <c r="AC25" i="4"/>
  <c r="AB25" i="4"/>
  <c r="AD25" i="4"/>
  <c r="AB28" i="4"/>
  <c r="AD28" i="4"/>
  <c r="AC28" i="4"/>
  <c r="AD9" i="4"/>
  <c r="AB9" i="4"/>
  <c r="AC9" i="4"/>
  <c r="AC12" i="4"/>
  <c r="AD12" i="4"/>
  <c r="AB12" i="4"/>
  <c r="AD15" i="4"/>
  <c r="AB15" i="4"/>
  <c r="AC15" i="4"/>
  <c r="AC18" i="4"/>
  <c r="AD18" i="4"/>
  <c r="AB18" i="4"/>
  <c r="AD21" i="4"/>
  <c r="AB21" i="4"/>
  <c r="AC21" i="4"/>
  <c r="AC24" i="4"/>
  <c r="AB24" i="4"/>
  <c r="AD24" i="4"/>
  <c r="AD27" i="4"/>
  <c r="AB27" i="4"/>
  <c r="AC27" i="4"/>
  <c r="AD19" i="4"/>
  <c r="AB19" i="4"/>
  <c r="AC19" i="4"/>
  <c r="AC6" i="4"/>
  <c r="AB6" i="4"/>
  <c r="AD6" i="4"/>
  <c r="AC29" i="4"/>
  <c r="AD29" i="4"/>
  <c r="AB29" i="4"/>
  <c r="AD31" i="4"/>
  <c r="AB31" i="4"/>
  <c r="AC31" i="4"/>
  <c r="AD7" i="4"/>
  <c r="AC7" i="4"/>
  <c r="AB7" i="4"/>
  <c r="AB22" i="4"/>
  <c r="AC22" i="4"/>
  <c r="AD22" i="4"/>
  <c r="AD32" i="4"/>
  <c r="AC32" i="4"/>
  <c r="AB32" i="4"/>
  <c r="AD3" i="4"/>
  <c r="AC3" i="4"/>
  <c r="AB3" i="4"/>
  <c r="AD2" i="4"/>
  <c r="AB2" i="4"/>
  <c r="AC2" i="4"/>
  <c r="AC5" i="4"/>
  <c r="AD5" i="4"/>
  <c r="AB5" i="4"/>
  <c r="AD8" i="4"/>
  <c r="AB8" i="4"/>
  <c r="AC8" i="4"/>
  <c r="AC11" i="4"/>
  <c r="AD11" i="4"/>
  <c r="AD14" i="4"/>
  <c r="AC14" i="4"/>
  <c r="AB14" i="4"/>
  <c r="AC17" i="4"/>
  <c r="AD17" i="4"/>
  <c r="AB17" i="4"/>
  <c r="AD20" i="4"/>
  <c r="AC20" i="4"/>
  <c r="AB20" i="4"/>
  <c r="AC23" i="4"/>
  <c r="AD23" i="4"/>
  <c r="AB23" i="4"/>
  <c r="AD26" i="4"/>
  <c r="AC26" i="4"/>
  <c r="AB2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247DA2-D5E1-4186-BECA-203C3F70D926}" keepAlive="1" name="PBICostImprovement" type="5" refreshedVersion="8" background="1">
    <dbPr connection="Provider=MSOLAP.8;Integrated Security=ClaimsToken;Persist Security Info=True;Initial Catalog=sobe_wowvirtualserver-407ff99c-e8ca-4a63-a66e-7e3323b7d181;Data Source=pbiazure://api.powerbi.com;MDX Compatibility=1;Safety Options=2;MDX Missing Member Mode=Error;Identity Provider=https://login.microsoftonline.com/common, https://analysis.windows.net/powerbi/api, 929d0ec0-7a41-4b1e-bc7c-b754a28bddcc;Update Isolation Level=2" command="Model" commandType="1"/>
    <olapPr rowDrillCount="1000"/>
  </connection>
  <connection id="2" xr16:uid="{1E3D1B56-CC0B-4185-802F-62E11DA7F2F5}" keepAlive="1" name="PBICostImprovement1" type="5" refreshedVersion="8" background="1">
    <dbPr connection="Provider=MSOLAP.8;Integrated Security=ClaimsToken;Persist Security Info=True;Initial Catalog=sobe_wowvirtualserver-407ff99c-e8ca-4a63-a66e-7e3323b7d181;Data Source=pbiazure://api.powerbi.com;MDX Compatibility=1;Safety Options=2;MDX Missing Member Mode=Error;Identity Provider=https://login.microsoftonline.com/common, https://analysis.windows.net/powerbi/api, 929d0ec0-7a41-4b1e-bc7c-b754a28bddcc;Update Isolation Level=2" command="Model" commandType="1"/>
    <olapPr rowDrillCount="1000"/>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<sst xmlns="http://schemas.openxmlformats.org/spreadsheetml/2006/main" count="1274" uniqueCount="238">
  <si>
    <t>CMMP Group</t>
  </si>
  <si>
    <t>Item name</t>
  </si>
  <si>
    <t>Drawing code</t>
  </si>
  <si>
    <t>Drawing Eff. Date</t>
  </si>
  <si>
    <t>Drawing ver.</t>
  </si>
  <si>
    <t>PPD note</t>
  </si>
  <si>
    <t>Item number</t>
  </si>
  <si>
    <t>Customer name</t>
  </si>
  <si>
    <t>Start PA</t>
  </si>
  <si>
    <t>W22</t>
  </si>
  <si>
    <t>Alu Carver-Stacking</t>
  </si>
  <si>
    <t>Italica carver easy chair, ALU GPH, WNT EBR 4/4, PAR FSCP DWA</t>
  </si>
  <si>
    <t>PN4084C</t>
  </si>
  <si>
    <t>Đã improve</t>
  </si>
  <si>
    <t>JYSK A/S</t>
  </si>
  <si>
    <t>Italica stacking armchair, ALU SBLK, WNT MIS 4/4, ALU GMR</t>
  </si>
  <si>
    <t>PN71165D</t>
  </si>
  <si>
    <t>Tagula stacking armchair, ALU GPHM, WNT GPH 2/2, PAR FSC MUB</t>
  </si>
  <si>
    <t>PN68811C</t>
  </si>
  <si>
    <t>ADEO</t>
  </si>
  <si>
    <t>Dura Table Rect</t>
  </si>
  <si>
    <t>Carabana rect. table 214x100cm, 74h, w/o ph, ALU SBLK, WDRS GMR</t>
  </si>
  <si>
    <t>PN66735C</t>
  </si>
  <si>
    <t>Lynx carver easy chair, ALU COC, PAR FSCP MUB</t>
  </si>
  <si>
    <t>PN1281C</t>
  </si>
  <si>
    <t>Landi Schweiz AG</t>
  </si>
  <si>
    <t>Aneto rect. table 215x100cm, 75h, w/o ph, ALU SBLK, WDRS SLP</t>
  </si>
  <si>
    <t>PN65953C</t>
  </si>
  <si>
    <t>W23</t>
  </si>
  <si>
    <t>Tagula stacking armchair, ALU BMB, WNT BLK 2/2, PAR FSCP MUB</t>
  </si>
  <si>
    <t>BBQ Galore</t>
  </si>
  <si>
    <t>Alu Table Rect</t>
  </si>
  <si>
    <t>Lynx rect. table 150x90cm, 74h, w/o ph, ALU BMB, PAR FSCP MUB</t>
  </si>
  <si>
    <t>PN1289C</t>
  </si>
  <si>
    <t>New item</t>
  </si>
  <si>
    <t>Lynx square table 90x90cm, 74h, w/o ph, ALU BMB, PAR FSCP MUB</t>
  </si>
  <si>
    <t>PN1388C</t>
  </si>
  <si>
    <t>Aneto bench, ALU DGRY, WDRS SLP</t>
  </si>
  <si>
    <t>PN69182C</t>
  </si>
  <si>
    <t>Bunnings Group Limited</t>
  </si>
  <si>
    <t>Lynx bar table 147x61cm, 100h, w/o ph, ALU BMB, PAR FSCP MUB</t>
  </si>
  <si>
    <t>PN70358C</t>
  </si>
  <si>
    <t xml:space="preserve">Alu Other </t>
  </si>
  <si>
    <t>Ibis bar chair, ALU BMB, PAR FSCP MUB</t>
  </si>
  <si>
    <t>PN70467C</t>
  </si>
  <si>
    <t>Follow</t>
  </si>
  <si>
    <t>BOM</t>
  </si>
  <si>
    <t>Đã improve V1</t>
  </si>
  <si>
    <t>CAPA</t>
  </si>
  <si>
    <t>Note:</t>
  </si>
  <si>
    <t>W24</t>
  </si>
  <si>
    <t>Lynx rect. table 206x90cm, 74h, w/o ph, ALU BMB, PAR FSCP MUB</t>
  </si>
  <si>
    <t>PN1339C</t>
  </si>
  <si>
    <t>Cormorant bench 187x40cm, 45h, ALU DGRY, PAR FSCP LOT</t>
  </si>
  <si>
    <t>PN70676C</t>
  </si>
  <si>
    <t>Cormorant balcony rect. table 136x44cm, 75h, w/o ph, ALU DGRY, PAR FSCP LOT</t>
  </si>
  <si>
    <t>PN71041C</t>
  </si>
  <si>
    <t>Cormorant rect. table 207x90cm, 75h, w/o ph, ALU DGRY, PAR FSCP LOT</t>
  </si>
  <si>
    <t>PN70184C</t>
  </si>
  <si>
    <t>Italica low bar chair, ALU DGRY, WNT GRB 2/1, PAR FSCP LOT</t>
  </si>
  <si>
    <t>PN69261C</t>
  </si>
  <si>
    <t>Aneto rect. table 215x100cm, 75h, w/o ph, ALU DGRY, WDRS SLP</t>
  </si>
  <si>
    <t>ALUP Table Rect</t>
  </si>
  <si>
    <t>Panama rect. table 200x90cm, 75h, w/o ph w/ cross leg, ALU BMB, ALUP YET</t>
  </si>
  <si>
    <t>PN69789D</t>
  </si>
  <si>
    <t>Alu Pos chair</t>
  </si>
  <si>
    <t>Panama position chair, with 3D mesh, ALU BMB, ALU YET, WNT MEG 2/2</t>
  </si>
  <si>
    <t>PN69803D</t>
  </si>
  <si>
    <t>Panama rect. table 156x88cm, 75h, w/ph, ALU BMB, ALUP YET</t>
  </si>
  <si>
    <t>PN69790D</t>
  </si>
  <si>
    <t>Solana carver easy chair, ALU COSM, WNT GRB 2/1</t>
  </si>
  <si>
    <t>PN4383D</t>
  </si>
  <si>
    <t>Lynx square table 90x90cm, 74h, w/o ph, ALU GPHM, PAR FSC MUB</t>
  </si>
  <si>
    <t>LifestyleGarden</t>
  </si>
  <si>
    <t>ScanCom UK Ltd</t>
  </si>
  <si>
    <t>PROMART PERU (ADEO)</t>
  </si>
  <si>
    <t>W25</t>
  </si>
  <si>
    <t>Lynx rect. table 150x90cm, 74h, w/o ph, ALU GPHM, PAR FSC MUB</t>
  </si>
  <si>
    <t>Solana position chair, ALU COSM, WNT GRB 2/1</t>
  </si>
  <si>
    <t>PN4679D-OW</t>
  </si>
  <si>
    <t>Alu Carver Round</t>
  </si>
  <si>
    <t>Turi stacking chair, ALU DGRY, PSP GRS BLK, PAR FSCP LOT</t>
  </si>
  <si>
    <t>PN70074C</t>
  </si>
  <si>
    <t>Kingsbury-Lama carver easy chair, ALU COC, PAR FSCP MUB</t>
  </si>
  <si>
    <t>PN5376C</t>
  </si>
  <si>
    <t>Carabana rect. table 160x92cm, 74h, w/o ph, ALU SBLK, WDRS GMR</t>
  </si>
  <si>
    <t>PN67224C</t>
  </si>
  <si>
    <t>Alu Table Ext</t>
  </si>
  <si>
    <t>Lynx ext. rect. table 180-240x100cm, 74h, w/ph, ALU GPHM, PAR FSC MUB</t>
  </si>
  <si>
    <t>PN1698C</t>
  </si>
  <si>
    <t>Kingsbury-Lynx rect. table 140x80cm, 74h, w/ph, ALU COC, PAR FSCP MUB</t>
  </si>
  <si>
    <t>PN5147C</t>
  </si>
  <si>
    <t>Vera stacking armchair, ALU DLG, WNT STW 2/2, PAR FSCP LOT</t>
  </si>
  <si>
    <t>PN67621C</t>
  </si>
  <si>
    <t>Amber stacking armchair, ALU MGR, WNT MEG 2/2, TEA FSC</t>
  </si>
  <si>
    <t>PN70644C</t>
  </si>
  <si>
    <t>COMPACT OUTDOOR LIVING</t>
  </si>
  <si>
    <t>Temple and Webster</t>
  </si>
  <si>
    <t>PA note</t>
  </si>
  <si>
    <t>Đã Improve V2</t>
  </si>
  <si>
    <t>Đã Improve</t>
  </si>
  <si>
    <t>W26</t>
  </si>
  <si>
    <t>Panama stacking armchair, with 3D mesh, ALU BMB, ALU YET, WNT MEG 2/2</t>
  </si>
  <si>
    <t>PN69804D</t>
  </si>
  <si>
    <t>Bendigo low barstool, ALU BMB, PAR FSC LOT</t>
  </si>
  <si>
    <t>PN70224C</t>
  </si>
  <si>
    <t>Sitro Group Australia</t>
  </si>
  <si>
    <t>Pending</t>
  </si>
  <si>
    <t>Solana square table 88x88cm, 75h, w/ph, ALU COSM, DRB TSG</t>
  </si>
  <si>
    <t>PN5146C</t>
  </si>
  <si>
    <t>Solana dining rect. table 163x88cm, 75h, w/ph, ALU COSM, DRB TSG</t>
  </si>
  <si>
    <t>PN4541C</t>
  </si>
  <si>
    <t>Solana rect. table 201x88cm, 75h, w/ph, ALU COSM, DRB TSG</t>
  </si>
  <si>
    <t>PN4617C</t>
  </si>
  <si>
    <t>W27</t>
  </si>
  <si>
    <t>Tokyo dining round table 75cm, 72h, w/o ph, DRA CSNM, WDRB WHT</t>
  </si>
  <si>
    <t>PN71221C</t>
  </si>
  <si>
    <t>Tokyo dining round table 90cm, 72h, w/o ph, DRA CSNM, WDRB WHT</t>
  </si>
  <si>
    <t>PN71222C</t>
  </si>
  <si>
    <t>Tokyo side chair, DRA CSNM, ALU CSNM</t>
  </si>
  <si>
    <t>PN71219D</t>
  </si>
  <si>
    <t>Tokyo stool, DRA MGR, ALU MGR</t>
  </si>
  <si>
    <t>PN71220D</t>
  </si>
  <si>
    <t>Muji</t>
  </si>
  <si>
    <t>Jean Rect. Ext. Butterfly Table 153-200x90cm, 75h, w/o ph, ALU DLG, PAR FSCP LOT</t>
  </si>
  <si>
    <t>PN71365C</t>
  </si>
  <si>
    <t>Jean Rect. Table 139x80cm, 75h, w/o ph, ALU DLG, PAR FSCP LOT</t>
  </si>
  <si>
    <t>PN71366C</t>
  </si>
  <si>
    <t>W28</t>
  </si>
  <si>
    <t>Tokyo dining round table 75cm, 72h, w/o ph, DRA MGR, WDRB UGY</t>
  </si>
  <si>
    <t>MUJI</t>
  </si>
  <si>
    <t>Italica carver easy chair, ALU DGRY, WNT GRB 2/1, PAR FSCP LOT</t>
  </si>
  <si>
    <t>JYSK A/S, Bunnings Group Limited</t>
  </si>
  <si>
    <t>DuraPremium Table Rect</t>
  </si>
  <si>
    <t>Urbanite rect. table 207x90cm, 75h, w/o ph, ALU MGR, WDRSP SOK</t>
  </si>
  <si>
    <t>PN70818C</t>
  </si>
  <si>
    <t>Improve V2</t>
  </si>
  <si>
    <t xml:space="preserve">Follow </t>
  </si>
  <si>
    <t>Ragusa carver easy chair, ALU BMB, WNT BLK 2/1, PAR FSCP MUB</t>
  </si>
  <si>
    <t>PN68289C</t>
  </si>
  <si>
    <t>Carrefour Import SAS</t>
  </si>
  <si>
    <t>W29</t>
  </si>
  <si>
    <t>Bilbies ext. square table 75-126x70cm, 75h, w/o ph, ALU GPH, PAR FSCP DWA</t>
  </si>
  <si>
    <t>PN68852C</t>
  </si>
  <si>
    <t>Improve V1</t>
  </si>
  <si>
    <t>W30</t>
  </si>
  <si>
    <t>W31</t>
  </si>
  <si>
    <t>Ibis rect. table 150x90cm, 74h, w/o ph, ALU GPH, PAR FSCP DWA</t>
  </si>
  <si>
    <t>Oje stacking armchair, ALU CSNM, WNT SWS 2/1</t>
  </si>
  <si>
    <t>Morella stacking armchair, ALU CLT, WNT TAPM 3/3</t>
  </si>
  <si>
    <t>Amber rect. table 221x95cm, 75h, w/o ph, ALU MGR, TEA FSC</t>
  </si>
  <si>
    <t>Bendigo bar table 150x80cm, 95h, w/o ph, ALU MKWS, PAR FSC LOT</t>
  </si>
  <si>
    <t>PN1677C</t>
  </si>
  <si>
    <t>PN70395D</t>
  </si>
  <si>
    <t>PN4971D</t>
  </si>
  <si>
    <t>PN70655C</t>
  </si>
  <si>
    <t>PN70223C</t>
  </si>
  <si>
    <t>Port Adriano ext. table 214-297x100cm, 75h, w/o ph, ALU GPH, PAR FSCP DWA</t>
  </si>
  <si>
    <t>PN68432C</t>
  </si>
  <si>
    <t>Parilla ext. rect. table 155-263x100cm, 75h, w/o ph wide Alu slat 150mm, ALU CSN, ALUP YET, STL</t>
  </si>
  <si>
    <t>PN70688D</t>
  </si>
  <si>
    <t>Galec</t>
  </si>
  <si>
    <t>PN70004D</t>
  </si>
  <si>
    <t>Ragusa stacking armchair, ALU ELG, WNT CGR 2/2, ALU YET</t>
  </si>
  <si>
    <t>Ragusa carver easy chair, ALU COC, WNT GRB 2/1, PAR FSCP MUB</t>
  </si>
  <si>
    <t>Ragusa carver easy chair, ALU SGYM, WNT PLT 2/1, PAR FSCP MUB</t>
  </si>
  <si>
    <t>Tagula stacking armchair, ALU GPHM, WNT GPH 2/2, PAR FSCP MUB</t>
  </si>
  <si>
    <t>Done</t>
  </si>
  <si>
    <t>Open</t>
  </si>
  <si>
    <t>In progress</t>
  </si>
  <si>
    <t>Cancelled</t>
  </si>
  <si>
    <t>Overdue</t>
  </si>
  <si>
    <t>Chưa bắt đầu</t>
  </si>
  <si>
    <t>Đang thực hiện</t>
  </si>
  <si>
    <t>Đã hoàn thành</t>
  </si>
  <si>
    <t>Trễ hạn</t>
  </si>
  <si>
    <t>Done with delay</t>
  </si>
  <si>
    <t>Hoàn thành trễ hạn</t>
  </si>
  <si>
    <t>Hủy</t>
  </si>
  <si>
    <t>W32</t>
  </si>
  <si>
    <t>Buffer</t>
  </si>
  <si>
    <t>chưa PA</t>
  </si>
  <si>
    <t>Galaxus</t>
  </si>
  <si>
    <t>4pcs/box</t>
  </si>
  <si>
    <t>Đóng Pre</t>
  </si>
  <si>
    <t/>
  </si>
  <si>
    <t>W33</t>
  </si>
  <si>
    <t>BOM HC</t>
  </si>
  <si>
    <t>BOM CAPA</t>
  </si>
  <si>
    <t>BOM Hour shift</t>
  </si>
  <si>
    <t>BOM KPI</t>
  </si>
  <si>
    <t>LM HC</t>
  </si>
  <si>
    <t>LM CAPA</t>
  </si>
  <si>
    <t>LM Hour shift</t>
  </si>
  <si>
    <t>LM KPI</t>
  </si>
  <si>
    <t>GOAL HC</t>
  </si>
  <si>
    <t>GOAL CAPA</t>
  </si>
  <si>
    <t>GOAL hour shift</t>
  </si>
  <si>
    <t>GOAL KPI</t>
  </si>
  <si>
    <t>RESULT HC</t>
  </si>
  <si>
    <t>RESULT CAPA</t>
  </si>
  <si>
    <t>RESULT Hour shift</t>
  </si>
  <si>
    <t>RESULT KPI</t>
  </si>
  <si>
    <t>RESULT vs BOM</t>
  </si>
  <si>
    <t>RESULT vs LM</t>
  </si>
  <si>
    <t>RESULT vs GOAL</t>
  </si>
  <si>
    <t>Weekly</t>
  </si>
  <si>
    <t>Row Labels</t>
  </si>
  <si>
    <t>Sum of BOM KPI</t>
  </si>
  <si>
    <t>Sum of LM KPI</t>
  </si>
  <si>
    <t>Sum of GOAL KPI</t>
  </si>
  <si>
    <t>Sum of RESULT KPI</t>
  </si>
  <si>
    <t>Sum of BOM CAPA</t>
  </si>
  <si>
    <t>Sum of BOM HC</t>
  </si>
  <si>
    <t>Sum of LM HC</t>
  </si>
  <si>
    <t>Sum of GOAL HC</t>
  </si>
  <si>
    <t>Sum of RESULT HC</t>
  </si>
  <si>
    <t>Sum of LM CAPA</t>
  </si>
  <si>
    <t>Sum of GOAL CAPA</t>
  </si>
  <si>
    <t>Sum of RESULT CAPA</t>
  </si>
  <si>
    <t>Sum of LM Hour shift</t>
  </si>
  <si>
    <t>Sum of RESULT Hour shift</t>
  </si>
  <si>
    <t>Sum of RESULT vs BOM</t>
  </si>
  <si>
    <t>Sum of RESULT vs LM</t>
  </si>
  <si>
    <t>Sum of RESULT vs GOAL</t>
  </si>
  <si>
    <t>HOUR SHIFT</t>
  </si>
  <si>
    <t>SS KQ 3 CAIS</t>
  </si>
  <si>
    <t>KPI QU TRONG NHAT</t>
  </si>
  <si>
    <t>Grand Total</t>
  </si>
  <si>
    <t>Max of BOM Hour shift</t>
  </si>
  <si>
    <t>Sum of GOAL hour shift</t>
  </si>
  <si>
    <t>Count of Start PA</t>
  </si>
  <si>
    <t>Item names</t>
  </si>
  <si>
    <t>RESULT</t>
  </si>
  <si>
    <t xml:space="preserve"> </t>
  </si>
  <si>
    <t>LOC</t>
  </si>
  <si>
    <t xml:space="preserve">No. </t>
  </si>
  <si>
    <t xml:space="preserve">DETAIL INFORMATION OF 10 ITEMS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</si>
</sst>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409]d\-mmm\-yy;@"/>
    <numFmt numFmtId="165" formatCode="_-* #,##0\ _B_F_-;\-* #,##0\ _B_F_-;_-* &quot;-&quot;\ _B_F_-;_-@_-"/>
    <numFmt numFmtId="166" formatCode="0.0%"/>
    <numFmt numFmtId="167" formatCode="[Color10]0.0%;[Red]\(0.0\)%"/>
  </numFmts>
  <fonts count="14" x14ac:knownFonts="1">
    <font>
      <sz val="11"/>
      <color theme="1"/>
      <name val="Calibri"/>
      <family val="2"/>
      <scheme val="minor"/>
    </font>
    <font>
      <b/>
      <sz val="11"/>
      <color theme="1"/>
      <name val="Calibri"/>
      <family val="2"/>
      <scheme val="minor"/>
    </font>
    <font>
      <sz val="11"/>
      <color theme="8" tint="-0.499984740745262"/>
      <name val="Calibri"/>
      <family val="2"/>
      <scheme val="minor"/>
    </font>
    <font>
      <b/>
      <sz val="11"/>
      <name val="Calibri"/>
      <family val="2"/>
      <scheme val="minor"/>
    </font>
    <font>
      <sz val="11"/>
      <color theme="1"/>
      <name val="Calibri"/>
      <family val="2"/>
      <scheme val="minor"/>
    </font>
    <font>
      <sz val="11"/>
      <name val="Calibri"/>
      <family val="2"/>
      <scheme val="minor"/>
    </font>
    <font>
      <sz val="10"/>
      <name val="Arial"/>
      <family val="2"/>
    </font>
    <font>
      <sz val="10"/>
      <name val="Verdana"/>
      <family val="2"/>
    </font>
    <font>
      <b/>
      <sz val="18"/>
      <color theme="1"/>
      <name val="Calibri"/>
      <family val="2"/>
      <scheme val="minor"/>
    </font>
    <font>
      <sz val="11"/>
      <color rgb="FF002060"/>
      <name val="Calibri"/>
      <family val="2"/>
      <scheme val="minor"/>
    </font>
    <font>
      <b/>
      <sz val="18"/>
      <color theme="0"/>
      <name val="Calibri"/>
      <family val="2"/>
      <scheme val="minor"/>
    </font>
    <font>
      <sz val="18"/>
      <color theme="1"/>
      <name val="Calibri"/>
      <family val="2"/>
      <scheme val="minor"/>
    </font>
    <font>
      <sz val="12"/>
      <color theme="1"/>
      <name val="Calibri"/>
      <family val="2"/>
      <scheme val="minor"/>
    </font>
    <font>
      <sz val="8"/>
      <color rgb="FF000000"/>
      <name val="Segoe UI"/>
      <family val="2"/>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002060"/>
        <bgColor indexed="64"/>
      </patternFill>
    </fill>
    <fill>
      <patternFill patternType="solid">
        <fgColor theme="4" tint="0.79998168889431442"/>
        <bgColor theme="4" tint="0.79998168889431442"/>
      </patternFill>
    </fill>
    <fill>
      <patternFill patternType="solid">
        <fgColor theme="6" tint="0.79998168889431442"/>
        <bgColor theme="4" tint="0.79998168889431442"/>
      </patternFill>
    </fill>
    <fill>
      <patternFill patternType="solid">
        <fgColor theme="5" tint="0.79998168889431442"/>
        <bgColor theme="4" tint="0.79998168889431442"/>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2" fillId="0" borderId="0"/>
    <xf numFmtId="43" fontId="4" fillId="0" borderId="0" applyFont="0" applyFill="0" applyBorder="0" applyAlignment="0" applyProtection="0"/>
    <xf numFmtId="9" fontId="4" fillId="0" borderId="0" applyFont="0" applyFill="0" applyBorder="0" applyAlignment="0" applyProtection="0"/>
    <xf numFmtId="165" fontId="6" fillId="0" borderId="0" applyFont="0" applyFill="0" applyBorder="0" applyAlignment="0" applyProtection="0"/>
  </cellStyleXfs>
  <cellXfs count="77">
    <xf numFmtId="0" fontId="0" fillId="0" borderId="0" xfId="0"/>
    <xf numFmtId="0" fontId="0" fillId="0" borderId="1" xfId="0" applyBorder="1"/>
    <xf numFmtId="164" fontId="0" fillId="0" borderId="1" xfId="0" applyNumberFormat="1" applyBorder="1"/>
    <xf numFmtId="164" fontId="0" fillId="0" borderId="0" xfId="0" applyNumberFormat="1"/>
    <xf numFmtId="0" fontId="0" fillId="0" borderId="2" xfId="0" applyBorder="1"/>
    <xf numFmtId="0" fontId="0" fillId="0" borderId="1" xfId="0" applyBorder="1" applyAlignment="1">
      <alignment vertical="center"/>
    </xf>
    <xf numFmtId="1" fontId="0" fillId="0" borderId="1" xfId="0" applyNumberFormat="1" applyBorder="1"/>
    <xf numFmtId="43" fontId="0" fillId="0" borderId="1" xfId="2" applyFont="1" applyBorder="1"/>
    <xf numFmtId="0" fontId="0" fillId="2" borderId="1" xfId="0" applyFill="1" applyBorder="1"/>
    <xf numFmtId="43" fontId="0" fillId="2" borderId="1" xfId="2" applyFont="1" applyFill="1" applyBorder="1"/>
    <xf numFmtId="9" fontId="0" fillId="2" borderId="1" xfId="3" applyFont="1" applyFill="1" applyBorder="1"/>
    <xf numFmtId="164" fontId="0" fillId="2" borderId="1" xfId="0" applyNumberFormat="1" applyFill="1" applyBorder="1"/>
    <xf numFmtId="1" fontId="0" fillId="2" borderId="1" xfId="0" applyNumberFormat="1" applyFill="1" applyBorder="1"/>
    <xf numFmtId="0" fontId="0" fillId="0" borderId="3" xfId="0" applyBorder="1"/>
    <xf numFmtId="0" fontId="0" fillId="3" borderId="1" xfId="0" applyFill="1" applyBorder="1"/>
    <xf numFmtId="0" fontId="0" fillId="3" borderId="3" xfId="0" applyFill="1" applyBorder="1"/>
    <xf numFmtId="0" fontId="0" fillId="0" borderId="1" xfId="0" applyBorder="1" applyAlignment="1">
      <alignment horizontal="left"/>
    </xf>
    <xf numFmtId="0" fontId="0" fillId="2" borderId="1" xfId="0" applyFill="1" applyBorder="1" applyAlignment="1">
      <alignment horizontal="left"/>
    </xf>
    <xf numFmtId="0" fontId="0" fillId="0" borderId="0" xfId="0" applyAlignment="1">
      <alignment horizontal="left"/>
    </xf>
    <xf numFmtId="0" fontId="5" fillId="2" borderId="1" xfId="0" applyFont="1" applyFill="1" applyBorder="1"/>
    <xf numFmtId="1" fontId="6" fillId="0" borderId="1" xfId="0" applyNumberFormat="1" applyFont="1" applyBorder="1" applyAlignment="1">
      <alignment horizontal="left" vertical="center" wrapText="1"/>
    </xf>
    <xf numFmtId="0" fontId="0" fillId="2" borderId="0" xfId="0" applyFill="1"/>
    <xf numFmtId="0" fontId="1" fillId="4" borderId="1" xfId="0" applyFont="1" applyFill="1" applyBorder="1" applyAlignment="1">
      <alignment horizontal="center" vertical="center"/>
    </xf>
    <xf numFmtId="164" fontId="0" fillId="0" borderId="1" xfId="0" applyNumberFormat="1" applyBorder="1" applyAlignment="1">
      <alignment horizontal="center" vertical="center"/>
    </xf>
    <xf numFmtId="164" fontId="0" fillId="2" borderId="1" xfId="0" applyNumberFormat="1" applyFill="1" applyBorder="1" applyAlignment="1">
      <alignment horizontal="center" vertical="center"/>
    </xf>
    <xf numFmtId="164" fontId="0" fillId="0" borderId="0" xfId="0" applyNumberFormat="1" applyAlignment="1">
      <alignment horizontal="center" vertical="center"/>
    </xf>
    <xf numFmtId="164" fontId="0" fillId="2" borderId="1" xfId="0" applyNumberFormat="1" applyFill="1" applyBorder="1" applyAlignment="1">
      <alignment horizontal="left"/>
    </xf>
    <xf numFmtId="0" fontId="7" fillId="0" borderId="1" xfId="4" applyNumberFormat="1" applyFont="1" applyFill="1" applyBorder="1" applyAlignment="1"/>
    <xf numFmtId="164" fontId="0" fillId="0" borderId="1" xfId="0" applyNumberFormat="1" applyBorder="1" applyAlignment="1">
      <alignment horizontal="left"/>
    </xf>
    <xf numFmtId="0" fontId="0" fillId="0" borderId="1" xfId="0" applyBorder="1" applyAlignment="1">
      <alignment horizontal="right"/>
    </xf>
    <xf numFmtId="0" fontId="0" fillId="2" borderId="3" xfId="0" applyFill="1" applyBorder="1"/>
    <xf numFmtId="0" fontId="1" fillId="4" borderId="2" xfId="0" applyFont="1" applyFill="1" applyBorder="1" applyAlignment="1">
      <alignment horizontal="center" vertical="center" wrapText="1"/>
    </xf>
    <xf numFmtId="0" fontId="9" fillId="5" borderId="0" xfId="0" applyFont="1" applyFill="1"/>
    <xf numFmtId="0" fontId="1" fillId="4" borderId="2" xfId="0" applyFont="1" applyFill="1" applyBorder="1" applyAlignment="1">
      <alignment horizontal="center" vertical="center"/>
    </xf>
    <xf numFmtId="164" fontId="1" fillId="4" borderId="1" xfId="0" applyNumberFormat="1" applyFont="1" applyFill="1" applyBorder="1" applyAlignment="1">
      <alignment horizontal="center" vertical="center"/>
    </xf>
    <xf numFmtId="1" fontId="1" fillId="4" borderId="1" xfId="0" applyNumberFormat="1" applyFont="1" applyFill="1" applyBorder="1" applyAlignment="1">
      <alignment horizontal="center" vertical="center"/>
    </xf>
    <xf numFmtId="0" fontId="1" fillId="4" borderId="1" xfId="1" applyFont="1" applyFill="1" applyBorder="1" applyAlignment="1">
      <alignment horizontal="center" vertical="center"/>
    </xf>
    <xf numFmtId="0" fontId="3" fillId="4" borderId="1" xfId="1" applyFont="1" applyFill="1" applyBorder="1" applyAlignment="1">
      <alignment horizontal="center" vertical="center"/>
    </xf>
    <xf numFmtId="0" fontId="1" fillId="4" borderId="5" xfId="0" applyFont="1" applyFill="1" applyBorder="1" applyAlignment="1">
      <alignment horizontal="center" vertical="center"/>
    </xf>
    <xf numFmtId="0" fontId="0" fillId="2" borderId="4" xfId="0" applyFill="1" applyBorder="1"/>
    <xf numFmtId="0" fontId="0" fillId="0" borderId="4" xfId="0" applyBorder="1"/>
    <xf numFmtId="0" fontId="0" fillId="0" borderId="0" xfId="0" pivotButton="1"/>
    <xf numFmtId="14" fontId="0" fillId="0" borderId="0" xfId="0" applyNumberFormat="1"/>
    <xf numFmtId="14" fontId="1" fillId="4" borderId="2" xfId="0" applyNumberFormat="1" applyFont="1" applyFill="1" applyBorder="1" applyAlignment="1">
      <alignment horizontal="center" vertical="center" wrapText="1"/>
    </xf>
    <xf numFmtId="14" fontId="0" fillId="0" borderId="1" xfId="0" applyNumberFormat="1" applyBorder="1"/>
    <xf numFmtId="14" fontId="0" fillId="2" borderId="1" xfId="0" applyNumberFormat="1" applyFill="1" applyBorder="1"/>
    <xf numFmtId="9" fontId="0" fillId="0" borderId="0" xfId="3" applyFont="1"/>
    <xf numFmtId="0" fontId="1" fillId="2" borderId="0" xfId="0" applyFont="1" applyFill="1"/>
    <xf numFmtId="166" fontId="0" fillId="0" borderId="0" xfId="0" applyNumberFormat="1"/>
    <xf numFmtId="2" fontId="0" fillId="0" borderId="0" xfId="0" applyNumberFormat="1"/>
    <xf numFmtId="166" fontId="0" fillId="0" borderId="0" xfId="3" applyNumberFormat="1" applyFont="1"/>
    <xf numFmtId="0" fontId="1" fillId="6" borderId="6" xfId="0" applyFont="1" applyFill="1" applyBorder="1"/>
    <xf numFmtId="10" fontId="0" fillId="0" borderId="0" xfId="0" applyNumberFormat="1"/>
    <xf numFmtId="0" fontId="9" fillId="2" borderId="0" xfId="0" applyFont="1" applyFill="1"/>
    <xf numFmtId="0" fontId="0" fillId="2" borderId="0" xfId="0" applyFill="1" applyAlignment="1">
      <alignment horizontal="left"/>
    </xf>
    <xf numFmtId="14" fontId="0" fillId="2" borderId="0" xfId="0" applyNumberFormat="1" applyFill="1"/>
    <xf numFmtId="0" fontId="1" fillId="7" borderId="6" xfId="0" applyFont="1" applyFill="1" applyBorder="1"/>
    <xf numFmtId="0" fontId="1" fillId="8" borderId="6" xfId="0" applyFont="1" applyFill="1" applyBorder="1"/>
    <xf numFmtId="0" fontId="8" fillId="2" borderId="0" xfId="0" applyFont="1" applyFill="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center"/>
    </xf>
    <xf numFmtId="167" fontId="11" fillId="2" borderId="0" xfId="0" applyNumberFormat="1" applyFont="1" applyFill="1" applyAlignment="1">
      <alignment horizontal="center"/>
    </xf>
    <xf numFmtId="10" fontId="0" fillId="0" borderId="0" xfId="3" applyNumberFormat="1" applyFont="1"/>
    <xf numFmtId="0" fontId="12" fillId="2" borderId="7" xfId="0" applyFont="1" applyFill="1" applyBorder="1"/>
    <xf numFmtId="0" fontId="12" fillId="2" borderId="8" xfId="0" applyFont="1" applyFill="1" applyBorder="1"/>
    <xf numFmtId="0" fontId="12" fillId="2" borderId="9" xfId="0" applyFont="1" applyFill="1" applyBorder="1"/>
    <xf numFmtId="0" fontId="12" fillId="2" borderId="10" xfId="0" applyFont="1" applyFill="1" applyBorder="1"/>
    <xf numFmtId="0" fontId="12" fillId="2" borderId="0" xfId="0" applyFont="1" applyFill="1"/>
    <xf numFmtId="0" fontId="12" fillId="2" borderId="11" xfId="0" applyFont="1" applyFill="1" applyBorder="1"/>
    <xf numFmtId="0" fontId="12" fillId="2" borderId="12" xfId="0" applyFont="1" applyFill="1" applyBorder="1"/>
    <xf numFmtId="0" fontId="12" fillId="2" borderId="13" xfId="0" applyFont="1" applyFill="1" applyBorder="1"/>
    <xf numFmtId="0" fontId="12" fillId="2" borderId="14" xfId="0" applyFont="1" applyFill="1" applyBorder="1"/>
    <xf numFmtId="0" fontId="11" fillId="0" borderId="0" xfId="0" applyFont="1" applyAlignment="1">
      <alignment horizontal="center"/>
    </xf>
    <xf numFmtId="0" fontId="10" fillId="5" borderId="0" xfId="0" applyFont="1" applyFill="1" applyAlignment="1">
      <alignment horizontal="center"/>
    </xf>
    <xf numFmtId="0" fontId="8" fillId="2" borderId="0" xfId="0" applyFont="1" applyFill="1" applyAlignment="1">
      <alignment horizontal="center" vertical="center"/>
    </xf>
    <xf numFmtId="0" fontId="8" fillId="2" borderId="0" xfId="0" applyFont="1" applyFill="1" applyAlignment="1">
      <alignment horizontal="center"/>
    </xf>
  </cellXfs>
  <cellStyles count="5">
    <cellStyle name="Comma" xfId="2" builtinId="3"/>
    <cellStyle name="Normal" xfId="0" builtinId="0"/>
    <cellStyle name="Normal 2" xfId="1" xr:uid="{00000000-0005-0000-0000-000003000000}"/>
    <cellStyle name="Normal_Alu Master Production Plan for Season 2006-2007 2" xfId="4" xr:uid="{00000000-0005-0000-0000-000004000000}"/>
    <cellStyle name="Percent" xfId="3" builtinId="5"/>
  </cellStyles>
  <dxfs count="58">
    <dxf>
      <font>
        <color rgb="FFFF0000"/>
      </font>
    </dxf>
    <dxf>
      <font>
        <color rgb="FFFF0000"/>
      </font>
    </dxf>
    <dxf>
      <font>
        <color rgb="FF00CC00"/>
      </font>
    </dxf>
    <dxf>
      <font>
        <color rgb="FFFF0000"/>
      </font>
    </dxf>
    <dxf>
      <font>
        <color rgb="FF9C0006"/>
      </font>
      <fill>
        <patternFill>
          <bgColor rgb="FFFFC7CE"/>
        </patternFill>
      </fill>
    </dxf>
    <dxf>
      <font>
        <color rgb="FFFF0000"/>
      </font>
    </dxf>
    <dxf>
      <font>
        <color rgb="FF00CC00"/>
      </font>
    </dxf>
    <dxf>
      <font>
        <color rgb="FFFF000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79998168889431442"/>
        </patternFill>
      </fill>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border diagonalUp="0" diagonalDown="0">
        <left style="thin">
          <color indexed="64"/>
        </left>
        <right style="thin">
          <color indexed="64"/>
        </right>
        <top style="thin">
          <color indexed="64"/>
        </top>
        <bottom style="thin">
          <color indexed="64"/>
        </bottom>
        <vertical/>
        <horizontal/>
      </border>
    </dxf>
    <dxf>
      <numFmt numFmtId="164" formatCode="[$-409]d\-mmm\-yy;@"/>
      <border diagonalUp="0" diagonalDown="0">
        <left style="thin">
          <color indexed="64"/>
        </left>
        <right style="thin">
          <color indexed="64"/>
        </right>
        <top style="thin">
          <color indexed="64"/>
        </top>
        <bottom style="thin">
          <color indexed="64"/>
        </bottom>
        <vertical/>
        <horizontal/>
      </border>
    </dxf>
    <dxf>
      <numFmt numFmtId="164" formatCode="[$-409]d\-mmm\-yy;@"/>
      <border diagonalUp="0" diagonalDown="0">
        <left style="thin">
          <color indexed="64"/>
        </left>
        <right style="thin">
          <color indexed="64"/>
        </right>
        <top style="thin">
          <color indexed="64"/>
        </top>
        <bottom style="thin">
          <color indexed="64"/>
        </bottom>
        <vertical/>
        <horizontal/>
      </border>
    </dxf>
    <dxf>
      <numFmt numFmtId="164" formatCode="[$-409]d\-mmm\-yy;@"/>
      <border diagonalUp="0" diagonalDown="0">
        <left style="thin">
          <color indexed="64"/>
        </left>
        <right style="thin">
          <color indexed="64"/>
        </right>
        <top style="thin">
          <color indexed="64"/>
        </top>
        <bottom style="thin">
          <color indexed="64"/>
        </bottom>
        <vertical/>
        <horizontal/>
      </border>
    </dxf>
    <dxf>
      <numFmt numFmtId="164" formatCode="[$-409]d\-mmm\-yy;@"/>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right style="thin">
          <color indexed="64"/>
        </right>
        <top style="thin">
          <color indexed="64"/>
        </top>
        <bottom style="thin">
          <color indexed="64"/>
        </bottom>
        <vertical/>
        <horizontal/>
      </border>
    </dxf>
    <dxf>
      <border outline="0">
        <left style="thin">
          <color indexed="64"/>
        </left>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dxf>
    <dxf>
      <font>
        <b/>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166" formatCode="0.0%"/>
    </dxf>
    <dxf>
      <numFmt numFmtId="166" formatCode="0.0%"/>
    </dxf>
    <dxf>
      <numFmt numFmtId="166" formatCode="0.0%"/>
    </dxf>
    <dxf>
      <numFmt numFmtId="14" formatCode="0.00%"/>
    </dxf>
    <dxf>
      <numFmt numFmtId="166" formatCode="0.0%"/>
    </dxf>
    <dxf>
      <numFmt numFmtId="19" formatCode="m/d/yyyy"/>
    </dxf>
    <dxf>
      <numFmt numFmtId="166" formatCode="0.0%"/>
    </dxf>
    <dxf>
      <font>
        <b/>
        <color theme="1"/>
      </font>
      <border>
        <bottom style="thin">
          <color theme="4"/>
        </bottom>
        <vertical/>
        <horizontal/>
      </border>
    </dxf>
    <dxf>
      <font>
        <color theme="1"/>
      </font>
      <border diagonalUp="0" diagonalDown="0">
        <left/>
        <right/>
        <top/>
        <bottom/>
        <vertical/>
        <horizontal/>
      </border>
    </dxf>
    <dxf>
      <fill>
        <patternFill>
          <bgColor theme="4" tint="0.59996337778862885"/>
        </patternFill>
      </fill>
      <border diagonalUp="0" diagonalDown="0">
        <left/>
        <right/>
        <top/>
        <bottom/>
        <vertical/>
        <horizontal/>
      </border>
    </dxf>
    <dxf>
      <border diagonalUp="0" diagonalDown="0">
        <left/>
        <right/>
        <top/>
        <bottom/>
        <vertical/>
        <horizontal/>
      </border>
    </dxf>
  </dxfs>
  <tableStyles count="3" defaultTableStyle="TableStyleMedium2" defaultPivotStyle="PivotStyleLight16">
    <tableStyle name="noborder" pivot="0" table="0" count="1" xr9:uid="{49363284-8556-4484-96CD-0E9FC9BA6357}">
      <tableStyleElement type="wholeTable" dxfId="57"/>
    </tableStyle>
    <tableStyle name="Slicer Style 1" pivot="0" table="0" count="1" xr9:uid="{E4F2AE1C-29E5-4387-99D7-EAA782FB357D}">
      <tableStyleElement type="wholeTable" dxfId="56"/>
    </tableStyle>
    <tableStyle name="Slicer_noborder" pivot="0" table="0" count="10" xr9:uid="{365D19C5-FFDD-4380-AB2D-63D20AA9D677}">
      <tableStyleElement type="wholeTable" dxfId="55"/>
      <tableStyleElement type="headerRow" dxfId="54"/>
    </tableStyle>
  </tableStyles>
  <colors>
    <mruColors>
      <color rgb="FF247794"/>
      <color rgb="FFFF9966"/>
      <color rgb="FF00CC00"/>
      <color rgb="FFFFCC00"/>
      <color rgb="FFFF66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noborder"/>
        <x14:slicerStyle name="Slicer Style 1"/>
        <x14:slicerStyle name="Slicer_no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externalLink" Target="externalLinks/externalLink1.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[IMPROVEMENT- PA-db.xlsx]PV!PivotTable20</c:name>
    <c:fmtId val="5"/>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solidFill>
            <a:schemeClr val="bg1"/>
          </a:solidFill>
        </a:ln>
        <a:effectLst/>
        <a:sp3d>
          <a:contourClr>
            <a:schemeClr val="bg1"/>
          </a:contourClr>
        </a:sp3d>
      </c:spPr>
    </c:sideWall>
    <c:backWall>
      <c:thickness val="0"/>
      <c:spPr>
        <a:noFill/>
        <a:ln>
          <a:solidFill>
            <a:schemeClr val="bg1"/>
          </a:solidFill>
        </a:ln>
        <a:effectLst/>
        <a:sp3d>
          <a:contourClr>
            <a:schemeClr val="bg1"/>
          </a:contourClr>
        </a:sp3d>
      </c:spPr>
    </c:backWall>
    <c:plotArea>
      <c:layout/>
      <c:bar3DChart>
        <c:barDir val="col"/>
        <c:grouping val="clustered"/>
        <c:varyColors val="0"/>
        <c:ser>
          <c:idx val="0"/>
          <c:order val="0"/>
          <c:tx>
            <c:strRef>
              <c:f>PV!$AK$1</c:f>
              <c:strCache>
                <c:ptCount val="1"/>
                <c:pt idx="0">
                  <c:v>Total</c:v>
                </c:pt>
              </c:strCache>
            </c:strRef>
          </c:tx>
          <c:spPr>
            <a:solidFill>
              <a:schemeClr val="accent5"/>
            </a:solidFill>
            <a:ln>
              <a:noFill/>
            </a:ln>
            <a:effectLst/>
            <a:sp3d/>
          </c:spPr>
          <c:invertIfNegative val="0"/>
          <c:cat>
            <c:strRef>
              <c:f>PV!$AJ$2:$AJ$12</c:f>
              <c:strCache>
                <c:ptCount val="10"/>
                <c:pt idx="0">
                  <c:v>PN1289C</c:v>
                </c:pt>
                <c:pt idx="1">
                  <c:v>PN1698C</c:v>
                </c:pt>
                <c:pt idx="2">
                  <c:v>PN5146C</c:v>
                </c:pt>
                <c:pt idx="3">
                  <c:v>PN5147C</c:v>
                </c:pt>
                <c:pt idx="4">
                  <c:v>PN68432C</c:v>
                </c:pt>
                <c:pt idx="5">
                  <c:v>PN70184C</c:v>
                </c:pt>
                <c:pt idx="6">
                  <c:v>PN71041C</c:v>
                </c:pt>
                <c:pt idx="7">
                  <c:v>PN71221C</c:v>
                </c:pt>
                <c:pt idx="8">
                  <c:v>PN71222C</c:v>
                </c:pt>
                <c:pt idx="9">
                  <c:v>PN71365C</c:v>
                </c:pt>
              </c:strCache>
            </c:strRef>
          </c:cat>
          <c:val>
            <c:numRef>
              <c:f>PV!$AK$2:$AK$12</c:f>
              <c:numCache>
                <c:formatCode>0.0%</c:formatCode>
                <c:ptCount val="10"/>
                <c:pt idx="0">
                  <c:v>-0.18163250148544263</c:v>
                </c:pt>
                <c:pt idx="1">
                  <c:v>-1.0809992306055298</c:v>
                </c:pt>
                <c:pt idx="2">
                  <c:v>-0.19172932330827064</c:v>
                </c:pt>
                <c:pt idx="3">
                  <c:v>-0.11143695014662758</c:v>
                </c:pt>
                <c:pt idx="4">
                  <c:v>-0.13673469387755111</c:v>
                </c:pt>
                <c:pt idx="5">
                  <c:v>-0.76892225421637184</c:v>
                </c:pt>
                <c:pt idx="6">
                  <c:v>-8.3278472679394366E-2</c:v>
                </c:pt>
                <c:pt idx="7">
                  <c:v>-0.51345324810465276</c:v>
                </c:pt>
                <c:pt idx="8">
                  <c:v>-0.34167215273206053</c:v>
                </c:pt>
                <c:pt idx="9">
                  <c:v>-0.18918918918918914</c:v>
                </c:pt>
              </c:numCache>
            </c:numRef>
          </c:val>
          <c:extLst>
            <c:ext xmlns:c16="http://schemas.microsoft.com/office/drawing/2014/chart" uri="{C3380CC4-5D6E-409C-BE32-E72D297353CC}">
              <c16:uniqueId val="{00000000-4626-4795-B433-D054E803384A}"/>
            </c:ext>
          </c:extLst>
        </c:ser>
        <c:dLbls>
          <c:showLegendKey val="0"/>
          <c:showVal val="0"/>
          <c:showCatName val="0"/>
          <c:showSerName val="0"/>
          <c:showPercent val="0"/>
          <c:showBubbleSize val="0"/>
        </c:dLbls>
        <c:gapWidth val="150"/>
        <c:shape val="box"/>
        <c:axId val="609106400"/>
        <c:axId val="609104000"/>
        <c:axId val="0"/>
      </c:bar3DChart>
      <c:catAx>
        <c:axId val="609106400"/>
        <c:scaling>
          <c:orientation val="minMax"/>
        </c:scaling>
        <c:delete val="0"/>
        <c:axPos val="b"/>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104000"/>
        <c:crosses val="autoZero"/>
        <c:auto val="1"/>
        <c:lblAlgn val="ctr"/>
        <c:lblOffset val="100"/>
        <c:noMultiLvlLbl val="0"/>
      </c:catAx>
      <c:valAx>
        <c:axId val="609104000"/>
        <c:scaling>
          <c:orientation val="minMax"/>
        </c:scaling>
        <c:delete val="0"/>
        <c:axPos val="l"/>
        <c:majorGridlines>
          <c:spPr>
            <a:ln w="9525" cap="flat" cmpd="sng" algn="ctr">
              <a:solidFill>
                <a:schemeClr val="bg1"/>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10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[IMPROVEMENT- PA-db.xlsx]PV!PivotTable19</c:name>
    <c:fmtId val="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PV!$AN$1</c:f>
              <c:strCache>
                <c:ptCount val="1"/>
                <c:pt idx="0">
                  <c:v>Total</c:v>
                </c:pt>
              </c:strCache>
            </c:strRef>
          </c:tx>
          <c:spPr>
            <a:solidFill>
              <a:schemeClr val="accent5"/>
            </a:solidFill>
            <a:ln>
              <a:noFill/>
            </a:ln>
            <a:effectLst/>
            <a:sp3d/>
          </c:spPr>
          <c:invertIfNegative val="0"/>
          <c:cat>
            <c:strRef>
              <c:f>PV!$AM$2:$AM$14</c:f>
              <c:strCache>
                <c:ptCount val="12"/>
                <c:pt idx="0">
                  <c:v>PN1281C</c:v>
                </c:pt>
                <c:pt idx="1">
                  <c:v>PN1698C</c:v>
                </c:pt>
                <c:pt idx="2">
                  <c:v>PN4383D</c:v>
                </c:pt>
                <c:pt idx="3">
                  <c:v>PN5147C</c:v>
                </c:pt>
                <c:pt idx="4">
                  <c:v>PN67621C</c:v>
                </c:pt>
                <c:pt idx="5">
                  <c:v>PN68432C</c:v>
                </c:pt>
                <c:pt idx="6">
                  <c:v>PN69261C</c:v>
                </c:pt>
                <c:pt idx="7">
                  <c:v>PN69803D</c:v>
                </c:pt>
                <c:pt idx="8">
                  <c:v>PN70676C</c:v>
                </c:pt>
                <c:pt idx="9">
                  <c:v>PN71041C</c:v>
                </c:pt>
                <c:pt idx="10">
                  <c:v>PN71221C</c:v>
                </c:pt>
                <c:pt idx="11">
                  <c:v>PN71222C</c:v>
                </c:pt>
              </c:strCache>
            </c:strRef>
          </c:cat>
          <c:val>
            <c:numRef>
              <c:f>PV!$AN$2:$AN$14</c:f>
              <c:numCache>
                <c:formatCode>0.0%</c:formatCode>
                <c:ptCount val="12"/>
                <c:pt idx="0">
                  <c:v>0</c:v>
                </c:pt>
                <c:pt idx="1">
                  <c:v>0</c:v>
                </c:pt>
                <c:pt idx="2">
                  <c:v>0</c:v>
                </c:pt>
                <c:pt idx="3">
                  <c:v>0</c:v>
                </c:pt>
                <c:pt idx="4">
                  <c:v>0</c:v>
                </c:pt>
                <c:pt idx="5">
                  <c:v>0</c:v>
                </c:pt>
                <c:pt idx="6">
                  <c:v>0</c:v>
                </c:pt>
                <c:pt idx="7">
                  <c:v>-2.3255813953488413E-2</c:v>
                </c:pt>
                <c:pt idx="8">
                  <c:v>0</c:v>
                </c:pt>
                <c:pt idx="9">
                  <c:v>0</c:v>
                </c:pt>
                <c:pt idx="10">
                  <c:v>-0.23430321592649317</c:v>
                </c:pt>
                <c:pt idx="11">
                  <c:v>-0.32181141982060824</c:v>
                </c:pt>
              </c:numCache>
            </c:numRef>
          </c:val>
          <c:extLst>
            <c:ext xmlns:c16="http://schemas.microsoft.com/office/drawing/2014/chart" uri="{C3380CC4-5D6E-409C-BE32-E72D297353CC}">
              <c16:uniqueId val="{00000000-F69E-4D9B-81F5-A9E04979A1DD}"/>
            </c:ext>
          </c:extLst>
        </c:ser>
        <c:dLbls>
          <c:showLegendKey val="0"/>
          <c:showVal val="0"/>
          <c:showCatName val="0"/>
          <c:showSerName val="0"/>
          <c:showPercent val="0"/>
          <c:showBubbleSize val="0"/>
        </c:dLbls>
        <c:gapWidth val="150"/>
        <c:shape val="box"/>
        <c:axId val="542387744"/>
        <c:axId val="542406464"/>
        <c:axId val="0"/>
      </c:bar3DChart>
      <c:catAx>
        <c:axId val="5423877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406464"/>
        <c:crosses val="autoZero"/>
        <c:auto val="1"/>
        <c:lblAlgn val="ctr"/>
        <c:lblOffset val="100"/>
        <c:noMultiLvlLbl val="0"/>
      </c:catAx>
      <c:valAx>
        <c:axId val="542406464"/>
        <c:scaling>
          <c:orientation val="minMax"/>
        </c:scaling>
        <c:delete val="0"/>
        <c:axPos val="l"/>
        <c:majorGridlines>
          <c:spPr>
            <a:ln w="9525" cap="flat" cmpd="sng" algn="ctr">
              <a:solidFill>
                <a:schemeClr val="bg1"/>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387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[IMPROVEMENT- PA-db.xlsx]PV!PivotTable21</c:name>
    <c:fmtId val="3"/>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2102691741160824E-2"/>
          <c:y val="4.0640851241102359E-2"/>
          <c:w val="0.91244276206678254"/>
          <c:h val="0.91871829751779532"/>
        </c:manualLayout>
      </c:layout>
      <c:bar3DChart>
        <c:barDir val="col"/>
        <c:grouping val="clustered"/>
        <c:varyColors val="0"/>
        <c:ser>
          <c:idx val="0"/>
          <c:order val="0"/>
          <c:tx>
            <c:strRef>
              <c:f>PV!$AQ$1</c:f>
              <c:strCache>
                <c:ptCount val="1"/>
                <c:pt idx="0">
                  <c:v>Total</c:v>
                </c:pt>
              </c:strCache>
            </c:strRef>
          </c:tx>
          <c:spPr>
            <a:solidFill>
              <a:schemeClr val="accent5"/>
            </a:solidFill>
            <a:ln>
              <a:noFill/>
            </a:ln>
            <a:effectLst/>
            <a:sp3d/>
          </c:spPr>
          <c:invertIfNegative val="0"/>
          <c:cat>
            <c:strRef>
              <c:f>PV!$AP$2:$AP$12</c:f>
              <c:strCache>
                <c:ptCount val="10"/>
                <c:pt idx="0">
                  <c:v>PN1698C</c:v>
                </c:pt>
                <c:pt idx="1">
                  <c:v>PN5376C</c:v>
                </c:pt>
                <c:pt idx="2">
                  <c:v>PN66735C</c:v>
                </c:pt>
                <c:pt idx="3">
                  <c:v>PN67621C</c:v>
                </c:pt>
                <c:pt idx="4">
                  <c:v>PN70184C</c:v>
                </c:pt>
                <c:pt idx="5">
                  <c:v>PN70395D</c:v>
                </c:pt>
                <c:pt idx="6">
                  <c:v>PN70644C</c:v>
                </c:pt>
                <c:pt idx="7">
                  <c:v>PN71041C</c:v>
                </c:pt>
                <c:pt idx="8">
                  <c:v>PN71221C</c:v>
                </c:pt>
                <c:pt idx="9">
                  <c:v>PN71222C</c:v>
                </c:pt>
              </c:strCache>
            </c:strRef>
          </c:cat>
          <c:val>
            <c:numRef>
              <c:f>PV!$AQ$2:$AQ$12</c:f>
              <c:numCache>
                <c:formatCode>0.0%</c:formatCode>
                <c:ptCount val="10"/>
                <c:pt idx="0">
                  <c:v>-0.21142217032627997</c:v>
                </c:pt>
                <c:pt idx="1">
                  <c:v>-0.13059648150309255</c:v>
                </c:pt>
                <c:pt idx="2">
                  <c:v>-0.17788863253725784</c:v>
                </c:pt>
                <c:pt idx="3">
                  <c:v>-0.14546341463414625</c:v>
                </c:pt>
                <c:pt idx="4">
                  <c:v>-0.57864801864801862</c:v>
                </c:pt>
                <c:pt idx="5">
                  <c:v>-0.32795566502463047</c:v>
                </c:pt>
                <c:pt idx="6">
                  <c:v>-0.13005263157894742</c:v>
                </c:pt>
                <c:pt idx="7">
                  <c:v>-0.20428571428571429</c:v>
                </c:pt>
                <c:pt idx="8">
                  <c:v>-0.52512406947890833</c:v>
                </c:pt>
                <c:pt idx="9">
                  <c:v>-0.31868131868131866</c:v>
                </c:pt>
              </c:numCache>
            </c:numRef>
          </c:val>
          <c:extLst>
            <c:ext xmlns:c16="http://schemas.microsoft.com/office/drawing/2014/chart" uri="{C3380CC4-5D6E-409C-BE32-E72D297353CC}">
              <c16:uniqueId val="{00000000-41A7-46DB-A931-CA6A9EBC193E}"/>
            </c:ext>
          </c:extLst>
        </c:ser>
        <c:dLbls>
          <c:showLegendKey val="0"/>
          <c:showVal val="0"/>
          <c:showCatName val="0"/>
          <c:showSerName val="0"/>
          <c:showPercent val="0"/>
          <c:showBubbleSize val="0"/>
        </c:dLbls>
        <c:gapWidth val="150"/>
        <c:shape val="box"/>
        <c:axId val="609118400"/>
        <c:axId val="609124640"/>
        <c:axId val="0"/>
      </c:bar3DChart>
      <c:catAx>
        <c:axId val="609118400"/>
        <c:scaling>
          <c:orientation val="minMax"/>
        </c:scaling>
        <c:delete val="0"/>
        <c:axPos val="b"/>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124640"/>
        <c:crosses val="autoZero"/>
        <c:auto val="1"/>
        <c:lblAlgn val="ctr"/>
        <c:lblOffset val="100"/>
        <c:noMultiLvlLbl val="0"/>
      </c:catAx>
      <c:valAx>
        <c:axId val="609124640"/>
        <c:scaling>
          <c:orientation val="minMax"/>
        </c:scaling>
        <c:delete val="0"/>
        <c:axPos val="l"/>
        <c:majorGridlines>
          <c:spPr>
            <a:ln w="9525" cap="flat" cmpd="sng" algn="ctr">
              <a:solidFill>
                <a:schemeClr val="bg1"/>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118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12700">
              <a:solidFill>
                <a:schemeClr val="lt1">
                  <a:alpha val="99000"/>
                </a:schemeClr>
              </a:solidFill>
            </a:ln>
          </c:spPr>
          <c:dPt>
            <c:idx val="0"/>
            <c:bubble3D val="0"/>
            <c:spPr>
              <a:solidFill>
                <a:schemeClr val="accent1"/>
              </a:solidFill>
              <a:ln w="12700">
                <a:solidFill>
                  <a:schemeClr val="lt1">
                    <a:alpha val="99000"/>
                  </a:schemeClr>
                </a:solidFill>
              </a:ln>
              <a:effectLst/>
            </c:spPr>
            <c:extLst>
              <c:ext xmlns:c16="http://schemas.microsoft.com/office/drawing/2014/chart" uri="{C3380CC4-5D6E-409C-BE32-E72D297353CC}">
                <c16:uniqueId val="{00000001-DE7E-419A-A6A7-4FEA2D8EB679}"/>
              </c:ext>
            </c:extLst>
          </c:dPt>
          <c:dPt>
            <c:idx val="1"/>
            <c:bubble3D val="0"/>
            <c:spPr>
              <a:solidFill>
                <a:srgbClr val="002060"/>
              </a:solidFill>
              <a:ln w="12700">
                <a:solidFill>
                  <a:schemeClr val="lt1">
                    <a:alpha val="99000"/>
                  </a:schemeClr>
                </a:solidFill>
              </a:ln>
              <a:effectLst/>
            </c:spPr>
            <c:extLst>
              <c:ext xmlns:c16="http://schemas.microsoft.com/office/drawing/2014/chart" uri="{C3380CC4-5D6E-409C-BE32-E72D297353CC}">
                <c16:uniqueId val="{00000003-DE7E-419A-A6A7-4FEA2D8EB679}"/>
              </c:ext>
            </c:extLst>
          </c:dPt>
          <c:val>
            <c:numRef>
              <c:f>PV!$AU$2:$AU$3</c:f>
              <c:numCache>
                <c:formatCode>0.00%</c:formatCode>
                <c:ptCount val="2"/>
                <c:pt idx="0">
                  <c:v>0.13157894736842102</c:v>
                </c:pt>
                <c:pt idx="1">
                  <c:v>0.86842105263157898</c:v>
                </c:pt>
              </c:numCache>
            </c:numRef>
          </c:val>
          <c:extLst>
            <c:ext xmlns:c16="http://schemas.microsoft.com/office/drawing/2014/chart" uri="{C3380CC4-5D6E-409C-BE32-E72D297353CC}">
              <c16:uniqueId val="{00000004-DE7E-419A-A6A7-4FEA2D8EB679}"/>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34-48E2-A51A-FAD850196719}"/>
              </c:ext>
            </c:extLst>
          </c:dPt>
          <c:dPt>
            <c:idx val="1"/>
            <c:bubble3D val="0"/>
            <c:spPr>
              <a:solidFill>
                <a:srgbClr val="002060"/>
              </a:solidFill>
              <a:ln w="19050">
                <a:solidFill>
                  <a:schemeClr val="lt1"/>
                </a:solidFill>
              </a:ln>
              <a:effectLst/>
            </c:spPr>
            <c:extLst>
              <c:ext xmlns:c16="http://schemas.microsoft.com/office/drawing/2014/chart" uri="{C3380CC4-5D6E-409C-BE32-E72D297353CC}">
                <c16:uniqueId val="{00000003-EC34-48E2-A51A-FAD850196719}"/>
              </c:ext>
            </c:extLst>
          </c:dPt>
          <c:val>
            <c:numRef>
              <c:f>PV!$AV$2:$AV$3</c:f>
              <c:numCache>
                <c:formatCode>0.00%</c:formatCode>
                <c:ptCount val="2"/>
                <c:pt idx="0">
                  <c:v>0</c:v>
                </c:pt>
                <c:pt idx="1">
                  <c:v>1</c:v>
                </c:pt>
              </c:numCache>
            </c:numRef>
          </c:val>
          <c:extLst>
            <c:ext xmlns:c16="http://schemas.microsoft.com/office/drawing/2014/chart" uri="{C3380CC4-5D6E-409C-BE32-E72D297353CC}">
              <c16:uniqueId val="{00000004-EC34-48E2-A51A-FAD850196719}"/>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solidFill>
          </c:spPr>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3F7-4865-A3B5-1AE4DCF3EF44}"/>
              </c:ext>
            </c:extLst>
          </c:dPt>
          <c:dPt>
            <c:idx val="1"/>
            <c:bubble3D val="0"/>
            <c:spPr>
              <a:solidFill>
                <a:srgbClr val="002060"/>
              </a:solidFill>
              <a:ln w="19050">
                <a:solidFill>
                  <a:schemeClr val="lt1"/>
                </a:solidFill>
              </a:ln>
              <a:effectLst/>
            </c:spPr>
            <c:extLst>
              <c:ext xmlns:c16="http://schemas.microsoft.com/office/drawing/2014/chart" uri="{C3380CC4-5D6E-409C-BE32-E72D297353CC}">
                <c16:uniqueId val="{00000003-03F7-4865-A3B5-1AE4DCF3EF44}"/>
              </c:ext>
            </c:extLst>
          </c:dPt>
          <c:val>
            <c:numRef>
              <c:f>PV!$AW$2:$AW$3</c:f>
              <c:numCache>
                <c:formatCode>0.00%</c:formatCode>
                <c:ptCount val="2"/>
                <c:pt idx="0">
                  <c:v>-8.0769230769230815E-2</c:v>
                </c:pt>
                <c:pt idx="1">
                  <c:v>1.0807692307692309</c:v>
                </c:pt>
              </c:numCache>
            </c:numRef>
          </c:val>
          <c:extLst>
            <c:ext xmlns:c16="http://schemas.microsoft.com/office/drawing/2014/chart" uri="{C3380CC4-5D6E-409C-BE32-E72D297353CC}">
              <c16:uniqueId val="{00000004-03F7-4865-A3B5-1AE4DCF3EF44}"/>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[IMPROVEMENT- PA-db.xlsx]PV!PivotTable19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PV!$AN$1</c:f>
              <c:strCache>
                <c:ptCount val="1"/>
                <c:pt idx="0">
                  <c:v>Total</c:v>
                </c:pt>
              </c:strCache>
            </c:strRef>
          </c:tx>
          <c:spPr>
            <a:solidFill>
              <a:schemeClr val="accent1"/>
            </a:solidFill>
            <a:ln>
              <a:noFill/>
            </a:ln>
            <a:effectLst/>
            <a:sp3d/>
          </c:spPr>
          <c:invertIfNegative val="0"/>
          <c:cat>
            <c:strRef>
              <c:f>PV!$AM$2:$AM$14</c:f>
              <c:strCache>
                <c:ptCount val="12"/>
                <c:pt idx="0">
                  <c:v>PN1281C</c:v>
                </c:pt>
                <c:pt idx="1">
                  <c:v>PN1698C</c:v>
                </c:pt>
                <c:pt idx="2">
                  <c:v>PN4383D</c:v>
                </c:pt>
                <c:pt idx="3">
                  <c:v>PN5147C</c:v>
                </c:pt>
                <c:pt idx="4">
                  <c:v>PN67621C</c:v>
                </c:pt>
                <c:pt idx="5">
                  <c:v>PN68432C</c:v>
                </c:pt>
                <c:pt idx="6">
                  <c:v>PN69261C</c:v>
                </c:pt>
                <c:pt idx="7">
                  <c:v>PN69803D</c:v>
                </c:pt>
                <c:pt idx="8">
                  <c:v>PN70676C</c:v>
                </c:pt>
                <c:pt idx="9">
                  <c:v>PN71041C</c:v>
                </c:pt>
                <c:pt idx="10">
                  <c:v>PN71221C</c:v>
                </c:pt>
                <c:pt idx="11">
                  <c:v>PN71222C</c:v>
                </c:pt>
              </c:strCache>
            </c:strRef>
          </c:cat>
          <c:val>
            <c:numRef>
              <c:f>PV!$AN$2:$AN$14</c:f>
              <c:numCache>
                <c:formatCode>0.0%</c:formatCode>
                <c:ptCount val="12"/>
                <c:pt idx="0">
                  <c:v>0</c:v>
                </c:pt>
                <c:pt idx="1">
                  <c:v>0</c:v>
                </c:pt>
                <c:pt idx="2">
                  <c:v>0</c:v>
                </c:pt>
                <c:pt idx="3">
                  <c:v>0</c:v>
                </c:pt>
                <c:pt idx="4">
                  <c:v>0</c:v>
                </c:pt>
                <c:pt idx="5">
                  <c:v>0</c:v>
                </c:pt>
                <c:pt idx="6">
                  <c:v>0</c:v>
                </c:pt>
                <c:pt idx="7">
                  <c:v>-2.3255813953488413E-2</c:v>
                </c:pt>
                <c:pt idx="8">
                  <c:v>0</c:v>
                </c:pt>
                <c:pt idx="9">
                  <c:v>0</c:v>
                </c:pt>
                <c:pt idx="10">
                  <c:v>-0.23430321592649317</c:v>
                </c:pt>
                <c:pt idx="11">
                  <c:v>-0.32181141982060824</c:v>
                </c:pt>
              </c:numCache>
            </c:numRef>
          </c:val>
          <c:extLst>
            <c:ext xmlns:c16="http://schemas.microsoft.com/office/drawing/2014/chart" uri="{C3380CC4-5D6E-409C-BE32-E72D297353CC}">
              <c16:uniqueId val="{00000000-2505-463C-8F64-635C05D3080F}"/>
            </c:ext>
          </c:extLst>
        </c:ser>
        <c:dLbls>
          <c:showLegendKey val="0"/>
          <c:showVal val="0"/>
          <c:showCatName val="0"/>
          <c:showSerName val="0"/>
          <c:showPercent val="0"/>
          <c:showBubbleSize val="0"/>
        </c:dLbls>
        <c:gapWidth val="150"/>
        <c:shape val="box"/>
        <c:axId val="542387744"/>
        <c:axId val="542406464"/>
        <c:axId val="0"/>
      </c:bar3DChart>
      <c:catAx>
        <c:axId val="5423877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406464"/>
        <c:crosses val="autoZero"/>
        <c:auto val="1"/>
        <c:lblAlgn val="ctr"/>
        <c:lblOffset val="100"/>
        <c:noMultiLvlLbl val="0"/>
      </c:catAx>
      <c:valAx>
        <c:axId val="54240646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387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[IMPROVEMENT- PA-db.xlsx]PV!PivotTable21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PV!$AQ$1</c:f>
              <c:strCache>
                <c:ptCount val="1"/>
                <c:pt idx="0">
                  <c:v>Total</c:v>
                </c:pt>
              </c:strCache>
            </c:strRef>
          </c:tx>
          <c:spPr>
            <a:solidFill>
              <a:schemeClr val="accent1"/>
            </a:solidFill>
            <a:ln>
              <a:noFill/>
            </a:ln>
            <a:effectLst/>
            <a:sp3d/>
          </c:spPr>
          <c:invertIfNegative val="0"/>
          <c:cat>
            <c:strRef>
              <c:f>PV!$AP$2:$AP$12</c:f>
              <c:strCache>
                <c:ptCount val="10"/>
                <c:pt idx="0">
                  <c:v>PN1698C</c:v>
                </c:pt>
                <c:pt idx="1">
                  <c:v>PN5376C</c:v>
                </c:pt>
                <c:pt idx="2">
                  <c:v>PN66735C</c:v>
                </c:pt>
                <c:pt idx="3">
                  <c:v>PN67621C</c:v>
                </c:pt>
                <c:pt idx="4">
                  <c:v>PN70184C</c:v>
                </c:pt>
                <c:pt idx="5">
                  <c:v>PN70395D</c:v>
                </c:pt>
                <c:pt idx="6">
                  <c:v>PN70644C</c:v>
                </c:pt>
                <c:pt idx="7">
                  <c:v>PN71041C</c:v>
                </c:pt>
                <c:pt idx="8">
                  <c:v>PN71221C</c:v>
                </c:pt>
                <c:pt idx="9">
                  <c:v>PN71222C</c:v>
                </c:pt>
              </c:strCache>
            </c:strRef>
          </c:cat>
          <c:val>
            <c:numRef>
              <c:f>PV!$AQ$2:$AQ$12</c:f>
              <c:numCache>
                <c:formatCode>0.0%</c:formatCode>
                <c:ptCount val="10"/>
                <c:pt idx="0">
                  <c:v>-0.21142217032627997</c:v>
                </c:pt>
                <c:pt idx="1">
                  <c:v>-0.13059648150309255</c:v>
                </c:pt>
                <c:pt idx="2">
                  <c:v>-0.17788863253725784</c:v>
                </c:pt>
                <c:pt idx="3">
                  <c:v>-0.14546341463414625</c:v>
                </c:pt>
                <c:pt idx="4">
                  <c:v>-0.57864801864801862</c:v>
                </c:pt>
                <c:pt idx="5">
                  <c:v>-0.32795566502463047</c:v>
                </c:pt>
                <c:pt idx="6">
                  <c:v>-0.13005263157894742</c:v>
                </c:pt>
                <c:pt idx="7">
                  <c:v>-0.20428571428571429</c:v>
                </c:pt>
                <c:pt idx="8">
                  <c:v>-0.52512406947890833</c:v>
                </c:pt>
                <c:pt idx="9">
                  <c:v>-0.31868131868131866</c:v>
                </c:pt>
              </c:numCache>
            </c:numRef>
          </c:val>
          <c:extLst>
            <c:ext xmlns:c16="http://schemas.microsoft.com/office/drawing/2014/chart" uri="{C3380CC4-5D6E-409C-BE32-E72D297353CC}">
              <c16:uniqueId val="{00000000-DFEA-48A6-A110-382F2DEC44BD}"/>
            </c:ext>
          </c:extLst>
        </c:ser>
        <c:dLbls>
          <c:showLegendKey val="0"/>
          <c:showVal val="0"/>
          <c:showCatName val="0"/>
          <c:showSerName val="0"/>
          <c:showPercent val="0"/>
          <c:showBubbleSize val="0"/>
        </c:dLbls>
        <c:gapWidth val="150"/>
        <c:shape val="box"/>
        <c:axId val="609118400"/>
        <c:axId val="609124640"/>
        <c:axId val="0"/>
      </c:bar3DChart>
      <c:catAx>
        <c:axId val="6091184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124640"/>
        <c:crosses val="autoZero"/>
        <c:auto val="1"/>
        <c:lblAlgn val="ctr"/>
        <c:lblOffset val="100"/>
        <c:noMultiLvlLbl val="0"/>
      </c:catAx>
      <c:valAx>
        <c:axId val="60912464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118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[IMPROVEMENT- PA-db.xlsx]PV!PivotTable20</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PV!$AK$1</c:f>
              <c:strCache>
                <c:ptCount val="1"/>
                <c:pt idx="0">
                  <c:v>Total</c:v>
                </c:pt>
              </c:strCache>
            </c:strRef>
          </c:tx>
          <c:spPr>
            <a:solidFill>
              <a:schemeClr val="accent1"/>
            </a:solidFill>
            <a:ln>
              <a:noFill/>
            </a:ln>
            <a:effectLst/>
            <a:sp3d/>
          </c:spPr>
          <c:invertIfNegative val="0"/>
          <c:cat>
            <c:strRef>
              <c:f>PV!$AJ$2:$AJ$12</c:f>
              <c:strCache>
                <c:ptCount val="10"/>
                <c:pt idx="0">
                  <c:v>PN1289C</c:v>
                </c:pt>
                <c:pt idx="1">
                  <c:v>PN1698C</c:v>
                </c:pt>
                <c:pt idx="2">
                  <c:v>PN5146C</c:v>
                </c:pt>
                <c:pt idx="3">
                  <c:v>PN5147C</c:v>
                </c:pt>
                <c:pt idx="4">
                  <c:v>PN68432C</c:v>
                </c:pt>
                <c:pt idx="5">
                  <c:v>PN70184C</c:v>
                </c:pt>
                <c:pt idx="6">
                  <c:v>PN71041C</c:v>
                </c:pt>
                <c:pt idx="7">
                  <c:v>PN71221C</c:v>
                </c:pt>
                <c:pt idx="8">
                  <c:v>PN71222C</c:v>
                </c:pt>
                <c:pt idx="9">
                  <c:v>PN71365C</c:v>
                </c:pt>
              </c:strCache>
            </c:strRef>
          </c:cat>
          <c:val>
            <c:numRef>
              <c:f>PV!$AK$2:$AK$12</c:f>
              <c:numCache>
                <c:formatCode>0.0%</c:formatCode>
                <c:ptCount val="10"/>
                <c:pt idx="0">
                  <c:v>-0.18163250148544263</c:v>
                </c:pt>
                <c:pt idx="1">
                  <c:v>-1.0809992306055298</c:v>
                </c:pt>
                <c:pt idx="2">
                  <c:v>-0.19172932330827064</c:v>
                </c:pt>
                <c:pt idx="3">
                  <c:v>-0.11143695014662758</c:v>
                </c:pt>
                <c:pt idx="4">
                  <c:v>-0.13673469387755111</c:v>
                </c:pt>
                <c:pt idx="5">
                  <c:v>-0.76892225421637184</c:v>
                </c:pt>
                <c:pt idx="6">
                  <c:v>-8.3278472679394366E-2</c:v>
                </c:pt>
                <c:pt idx="7">
                  <c:v>-0.51345324810465276</c:v>
                </c:pt>
                <c:pt idx="8">
                  <c:v>-0.34167215273206053</c:v>
                </c:pt>
                <c:pt idx="9">
                  <c:v>-0.18918918918918914</c:v>
                </c:pt>
              </c:numCache>
            </c:numRef>
          </c:val>
          <c:extLst>
            <c:ext xmlns:c16="http://schemas.microsoft.com/office/drawing/2014/chart" uri="{C3380CC4-5D6E-409C-BE32-E72D297353CC}">
              <c16:uniqueId val="{00000000-807A-40B9-8161-86A110D2C14C}"/>
            </c:ext>
          </c:extLst>
        </c:ser>
        <c:dLbls>
          <c:showLegendKey val="0"/>
          <c:showVal val="0"/>
          <c:showCatName val="0"/>
          <c:showSerName val="0"/>
          <c:showPercent val="0"/>
          <c:showBubbleSize val="0"/>
        </c:dLbls>
        <c:gapWidth val="150"/>
        <c:shape val="box"/>
        <c:axId val="609106400"/>
        <c:axId val="609104000"/>
        <c:axId val="0"/>
      </c:bar3DChart>
      <c:catAx>
        <c:axId val="6091064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104000"/>
        <c:crosses val="autoZero"/>
        <c:auto val="1"/>
        <c:lblAlgn val="ctr"/>
        <c:lblOffset val="100"/>
        <c:noMultiLvlLbl val="0"/>
      </c:catAx>
      <c:valAx>
        <c:axId val="60910400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10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firstButton="1" fmlaLink="PV!$AL$1" lockText="1" noThreeD="1"/>
</file>

<file path=xl/ctrlProps/ctrlProp2.xml><?xml version="1.0" encoding="utf-8"?>
<formControlPr xmlns="http://schemas.microsoft.com/office/spreadsheetml/2009/9/main" objectType="Radio" checked="Checked" lockText="1" noThreeD="1"/>
</file>

<file path=xl/ctrlProps/ctrlProp3.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8" Type="http://schemas.openxmlformats.org/officeDocument/2006/relationships/hyperlink" Target="#Dashboard!A1"/><Relationship Id="rId13" Type="http://schemas.openxmlformats.org/officeDocument/2006/relationships/image" Target="../media/image7.svg"/><Relationship Id="rId3" Type="http://schemas.openxmlformats.org/officeDocument/2006/relationships/chart" Target="../charts/chart2.xml"/><Relationship Id="rId7" Type="http://schemas.openxmlformats.org/officeDocument/2006/relationships/image" Target="../media/image3.svg"/><Relationship Id="rId12" Type="http://schemas.openxmlformats.org/officeDocument/2006/relationships/image" Target="../media/image6.png"/><Relationship Id="rId2" Type="http://schemas.openxmlformats.org/officeDocument/2006/relationships/chart" Target="../charts/chart1.xml"/><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2.png"/><Relationship Id="rId11" Type="http://schemas.openxmlformats.org/officeDocument/2006/relationships/hyperlink" Target="#PV!A1"/><Relationship Id="rId5" Type="http://schemas.openxmlformats.org/officeDocument/2006/relationships/hyperlink" Target="#'Data PA'!A1"/><Relationship Id="rId15" Type="http://schemas.openxmlformats.org/officeDocument/2006/relationships/chart" Target="../charts/chart5.xml"/><Relationship Id="rId10" Type="http://schemas.openxmlformats.org/officeDocument/2006/relationships/image" Target="../media/image5.sv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273744</xdr:colOff>
      <xdr:row>0</xdr:row>
      <xdr:rowOff>178365</xdr:rowOff>
    </xdr:from>
    <xdr:to>
      <xdr:col>36</xdr:col>
      <xdr:colOff>249465</xdr:colOff>
      <xdr:row>7</xdr:row>
      <xdr:rowOff>22678</xdr:rowOff>
    </xdr:to>
    <xdr:sp macro="" textlink="">
      <xdr:nvSpPr>
        <xdr:cNvPr id="2" name="Rectangle: Rounded Corners 1">
          <a:extLst>
            <a:ext uri="{FF2B5EF4-FFF2-40B4-BE49-F238E27FC236}">
              <a16:creationId xmlns:a16="http://schemas.microsoft.com/office/drawing/2014/main" id="{D9CB3DDF-CF70-490A-AF95-60CA4F4C4E82}"/>
            </a:ext>
          </a:extLst>
        </xdr:cNvPr>
        <xdr:cNvSpPr/>
      </xdr:nvSpPr>
      <xdr:spPr>
        <a:xfrm>
          <a:off x="3085887" y="178365"/>
          <a:ext cx="21860542" cy="1114313"/>
        </a:xfrm>
        <a:prstGeom prst="roundRect">
          <a:avLst/>
        </a:prstGeom>
        <a:solidFill>
          <a:schemeClr val="accent5">
            <a:lumMod val="20000"/>
            <a:lumOff val="8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a:solidFill>
                <a:srgbClr val="073673"/>
              </a:solidFill>
            </a:rPr>
            <a:t>            </a:t>
          </a:r>
          <a:r>
            <a:rPr lang="en-US" sz="4400" b="1">
              <a:solidFill>
                <a:srgbClr val="073673"/>
              </a:solidFill>
            </a:rPr>
            <a:t>COST</a:t>
          </a:r>
          <a:r>
            <a:rPr lang="en-US" sz="4400" b="1" baseline="0">
              <a:solidFill>
                <a:srgbClr val="073673"/>
              </a:solidFill>
            </a:rPr>
            <a:t> IMPROVEMENT ANALYSIS DASHBOARD</a:t>
          </a:r>
          <a:r>
            <a:rPr lang="en-US" sz="4400" b="0" i="0" u="none" strike="noStrike">
              <a:solidFill>
                <a:schemeClr val="lt1"/>
              </a:solidFill>
              <a:effectLst/>
              <a:latin typeface="+mn-lt"/>
              <a:ea typeface="+mn-ea"/>
              <a:cs typeface="+mn-cs"/>
            </a:rPr>
            <a:t> </a:t>
          </a:r>
          <a:endParaRPr lang="en-US" sz="3600" b="0" i="0" u="none" strike="noStrike">
            <a:solidFill>
              <a:schemeClr val="lt1"/>
            </a:solidFill>
            <a:effectLst/>
            <a:latin typeface="+mn-lt"/>
            <a:ea typeface="+mn-ea"/>
            <a:cs typeface="+mn-cs"/>
          </a:endParaRPr>
        </a:p>
        <a:p>
          <a:pPr algn="l"/>
          <a:r>
            <a:rPr lang="en-US" sz="3600" b="0" i="1" u="none" strike="noStrike">
              <a:solidFill>
                <a:schemeClr val="lt1"/>
              </a:solidFill>
              <a:effectLst/>
              <a:latin typeface="+mn-lt"/>
              <a:ea typeface="+mn-ea"/>
              <a:cs typeface="+mn-cs"/>
            </a:rPr>
            <a:t>F</a:t>
          </a:r>
          <a:r>
            <a:rPr lang="en-US" sz="3600" i="1"/>
            <a:t> </a:t>
          </a:r>
          <a:r>
            <a:rPr lang="en-US" sz="3600" b="0" i="1" u="none" strike="noStrike">
              <a:solidFill>
                <a:schemeClr val="lt1"/>
              </a:solidFill>
              <a:effectLst/>
              <a:latin typeface="+mn-lt"/>
              <a:ea typeface="+mn-ea"/>
              <a:cs typeface="+mn-cs"/>
            </a:rPr>
            <a:t>   </a:t>
          </a:r>
          <a:r>
            <a:rPr lang="en-US" sz="3600" i="1"/>
            <a:t> </a:t>
          </a:r>
          <a:r>
            <a:rPr lang="en-US" sz="3600" b="0" i="1" u="none" strike="noStrike">
              <a:solidFill>
                <a:schemeClr val="lt1"/>
              </a:solidFill>
              <a:effectLst/>
              <a:latin typeface="+mn-lt"/>
              <a:ea typeface="+mn-ea"/>
              <a:cs typeface="+mn-cs"/>
            </a:rPr>
            <a:t> </a:t>
          </a:r>
          <a:r>
            <a:rPr lang="en-US" sz="3600" i="1"/>
            <a:t> </a:t>
          </a:r>
          <a:r>
            <a:rPr lang="en-US" sz="3600" b="0" i="1" u="none" strike="noStrike">
              <a:solidFill>
                <a:schemeClr val="lt1"/>
              </a:solidFill>
              <a:effectLst/>
              <a:latin typeface="+mn-lt"/>
              <a:ea typeface="+mn-ea"/>
              <a:cs typeface="+mn-cs"/>
            </a:rPr>
            <a:t>   </a:t>
          </a:r>
          <a:r>
            <a:rPr lang="en-US" sz="3600" i="1"/>
            <a:t> </a:t>
          </a:r>
          <a:r>
            <a:rPr lang="en-US" sz="3600" b="0" i="1" u="none" strike="noStrike">
              <a:solidFill>
                <a:schemeClr val="lt1"/>
              </a:solidFill>
              <a:effectLst/>
              <a:latin typeface="+mn-lt"/>
              <a:ea typeface="+mn-ea"/>
              <a:cs typeface="+mn-cs"/>
            </a:rPr>
            <a:t> </a:t>
          </a:r>
          <a:r>
            <a:rPr lang="en-US" sz="3600" i="1"/>
            <a:t> </a:t>
          </a:r>
          <a:r>
            <a:rPr lang="en-US" sz="3600" b="0" i="1" u="none" strike="noStrike">
              <a:solidFill>
                <a:schemeClr val="lt1"/>
              </a:solidFill>
              <a:effectLst/>
              <a:latin typeface="+mn-lt"/>
              <a:ea typeface="+mn-ea"/>
              <a:cs typeface="+mn-cs"/>
            </a:rPr>
            <a:t>   </a:t>
          </a:r>
          <a:r>
            <a:rPr lang="en-US" sz="3600" i="1"/>
            <a:t> </a:t>
          </a:r>
          <a:r>
            <a:rPr lang="en-US" sz="3600" b="0" i="1" u="none" strike="noStrike">
              <a:solidFill>
                <a:schemeClr val="lt1"/>
              </a:solidFill>
              <a:effectLst/>
              <a:latin typeface="+mn-lt"/>
              <a:ea typeface="+mn-ea"/>
              <a:cs typeface="+mn-cs"/>
            </a:rPr>
            <a:t> </a:t>
          </a:r>
          <a:r>
            <a:rPr lang="en-US" sz="3600" i="1"/>
            <a:t> </a:t>
          </a:r>
          <a:r>
            <a:rPr lang="en-US" sz="3600" b="0" i="1" u="none" strike="noStrike">
              <a:solidFill>
                <a:schemeClr val="lt1"/>
              </a:solidFill>
              <a:effectLst/>
              <a:latin typeface="+mn-lt"/>
              <a:ea typeface="+mn-ea"/>
              <a:cs typeface="+mn-cs"/>
            </a:rPr>
            <a:t> </a:t>
          </a:r>
          <a:r>
            <a:rPr lang="en-US" sz="3600" i="1"/>
            <a:t> </a:t>
          </a:r>
          <a:r>
            <a:rPr lang="en-US" sz="3600" b="0" i="1" u="none" strike="noStrike">
              <a:solidFill>
                <a:schemeClr val="lt1"/>
              </a:solidFill>
              <a:effectLst/>
              <a:latin typeface="+mn-lt"/>
              <a:ea typeface="+mn-ea"/>
              <a:cs typeface="+mn-cs"/>
            </a:rPr>
            <a:t>   </a:t>
          </a:r>
          <a:r>
            <a:rPr lang="en-US" sz="3600" i="1"/>
            <a:t> </a:t>
          </a:r>
          <a:endParaRPr lang="en-US" sz="3600" b="1" i="1"/>
        </a:p>
      </xdr:txBody>
    </xdr:sp>
    <xdr:clientData/>
  </xdr:twoCellAnchor>
  <xdr:twoCellAnchor>
    <xdr:from>
      <xdr:col>3</xdr:col>
      <xdr:colOff>416720</xdr:colOff>
      <xdr:row>28</xdr:row>
      <xdr:rowOff>30669</xdr:rowOff>
    </xdr:from>
    <xdr:to>
      <xdr:col>5</xdr:col>
      <xdr:colOff>257970</xdr:colOff>
      <xdr:row>30</xdr:row>
      <xdr:rowOff>100120</xdr:rowOff>
    </xdr:to>
    <xdr:sp macro="" textlink="PV!B2">
      <xdr:nvSpPr>
        <xdr:cNvPr id="4" name="Rectangle: Rounded Corners 3">
          <a:extLst>
            <a:ext uri="{FF2B5EF4-FFF2-40B4-BE49-F238E27FC236}">
              <a16:creationId xmlns:a16="http://schemas.microsoft.com/office/drawing/2014/main" id="{F3253561-21A1-4DCF-9883-ABCDE60D4946}"/>
            </a:ext>
          </a:extLst>
        </xdr:cNvPr>
        <xdr:cNvSpPr/>
      </xdr:nvSpPr>
      <xdr:spPr>
        <a:xfrm>
          <a:off x="5193024" y="5952734"/>
          <a:ext cx="1056033" cy="428364"/>
        </a:xfrm>
        <a:prstGeom prst="roundRect">
          <a:avLst>
            <a:gd name="adj" fmla="val 13614"/>
          </a:avLst>
        </a:prstGeom>
        <a:solidFill>
          <a:schemeClr val="accent1">
            <a:lumMod val="40000"/>
            <a:lumOff val="6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7EF4292-A59C-4579-B326-7BD55FDECF90}" type="TxLink">
            <a:rPr lang="en-US" sz="1600" b="1" i="0" u="none" strike="noStrike">
              <a:solidFill>
                <a:schemeClr val="accent1">
                  <a:lumMod val="50000"/>
                </a:schemeClr>
              </a:solidFill>
              <a:latin typeface="Calibri"/>
              <a:ea typeface="Calibri"/>
              <a:cs typeface="Calibri"/>
            </a:rPr>
            <a:pPr marL="0" indent="0" algn="ctr"/>
            <a:t>2.08</a:t>
          </a:fld>
          <a:endParaRPr lang="en-US" sz="1600" b="1" i="0" u="none" strike="noStrike">
            <a:solidFill>
              <a:schemeClr val="accent1">
                <a:lumMod val="50000"/>
              </a:schemeClr>
            </a:solidFill>
            <a:latin typeface="Calibri"/>
            <a:ea typeface="Calibri"/>
            <a:cs typeface="Calibri"/>
          </a:endParaRPr>
        </a:p>
      </xdr:txBody>
    </xdr:sp>
    <xdr:clientData/>
  </xdr:twoCellAnchor>
  <xdr:twoCellAnchor>
    <xdr:from>
      <xdr:col>6</xdr:col>
      <xdr:colOff>266770</xdr:colOff>
      <xdr:row>28</xdr:row>
      <xdr:rowOff>61687</xdr:rowOff>
    </xdr:from>
    <xdr:to>
      <xdr:col>8</xdr:col>
      <xdr:colOff>108019</xdr:colOff>
      <xdr:row>30</xdr:row>
      <xdr:rowOff>131138</xdr:rowOff>
    </xdr:to>
    <xdr:sp macro="" textlink="PV!C2">
      <xdr:nvSpPr>
        <xdr:cNvPr id="6" name="Rectangle: Rounded Corners 5">
          <a:extLst>
            <a:ext uri="{FF2B5EF4-FFF2-40B4-BE49-F238E27FC236}">
              <a16:creationId xmlns:a16="http://schemas.microsoft.com/office/drawing/2014/main" id="{50E898BD-E5C7-B3EE-25DA-49DF397A9755}"/>
            </a:ext>
          </a:extLst>
        </xdr:cNvPr>
        <xdr:cNvSpPr/>
      </xdr:nvSpPr>
      <xdr:spPr>
        <a:xfrm>
          <a:off x="6137525" y="5453196"/>
          <a:ext cx="1063324" cy="668508"/>
        </a:xfrm>
        <a:prstGeom prst="roundRect">
          <a:avLst>
            <a:gd name="adj" fmla="val 13614"/>
          </a:avLst>
        </a:prstGeom>
        <a:solidFill>
          <a:schemeClr val="accent1">
            <a:lumMod val="40000"/>
            <a:lumOff val="6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8823989-72C6-4650-A9E8-2DE90265CB6E}" type="TxLink">
            <a:rPr lang="en-US" sz="1600" b="1" i="0" u="none" strike="noStrike">
              <a:solidFill>
                <a:schemeClr val="accent1">
                  <a:lumMod val="50000"/>
                </a:schemeClr>
              </a:solidFill>
              <a:latin typeface="Calibri"/>
              <a:ea typeface="Calibri"/>
              <a:cs typeface="Calibri"/>
            </a:rPr>
            <a:pPr marL="0" indent="0" algn="ctr"/>
            <a:t>2.36</a:t>
          </a:fld>
          <a:endParaRPr lang="en-US" sz="1600" b="1" i="0" u="none" strike="noStrike">
            <a:solidFill>
              <a:schemeClr val="accent1">
                <a:lumMod val="50000"/>
              </a:schemeClr>
            </a:solidFill>
            <a:latin typeface="Calibri"/>
            <a:ea typeface="Calibri"/>
            <a:cs typeface="Calibri"/>
          </a:endParaRPr>
        </a:p>
      </xdr:txBody>
    </xdr:sp>
    <xdr:clientData/>
  </xdr:twoCellAnchor>
  <xdr:twoCellAnchor>
    <xdr:from>
      <xdr:col>8</xdr:col>
      <xdr:colOff>574553</xdr:colOff>
      <xdr:row>28</xdr:row>
      <xdr:rowOff>48628</xdr:rowOff>
    </xdr:from>
    <xdr:to>
      <xdr:col>10</xdr:col>
      <xdr:colOff>414899</xdr:colOff>
      <xdr:row>30</xdr:row>
      <xdr:rowOff>118079</xdr:rowOff>
    </xdr:to>
    <xdr:sp macro="" textlink="PV!D2">
      <xdr:nvSpPr>
        <xdr:cNvPr id="7" name="Rectangle: Rounded Corners 6">
          <a:extLst>
            <a:ext uri="{FF2B5EF4-FFF2-40B4-BE49-F238E27FC236}">
              <a16:creationId xmlns:a16="http://schemas.microsoft.com/office/drawing/2014/main" id="{83D2DE80-B67D-A3F9-2DD9-1658886E9E6A}"/>
            </a:ext>
          </a:extLst>
        </xdr:cNvPr>
        <xdr:cNvSpPr/>
      </xdr:nvSpPr>
      <xdr:spPr>
        <a:xfrm>
          <a:off x="7667383" y="5440137"/>
          <a:ext cx="1062422" cy="668508"/>
        </a:xfrm>
        <a:prstGeom prst="roundRect">
          <a:avLst>
            <a:gd name="adj" fmla="val 13614"/>
          </a:avLst>
        </a:prstGeom>
        <a:solidFill>
          <a:schemeClr val="accent1">
            <a:lumMod val="40000"/>
            <a:lumOff val="6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01F9005-8C92-4719-9B22-63398476B952}" type="TxLink">
            <a:rPr lang="en-US" sz="1600" b="1" i="0" u="none" strike="noStrike">
              <a:solidFill>
                <a:schemeClr val="accent1">
                  <a:lumMod val="50000"/>
                </a:schemeClr>
              </a:solidFill>
              <a:latin typeface="Calibri"/>
              <a:ea typeface="Calibri"/>
              <a:cs typeface="Calibri"/>
            </a:rPr>
            <a:pPr marL="0" indent="0" algn="ctr"/>
            <a:t>2.57</a:t>
          </a:fld>
          <a:endParaRPr lang="en-US" sz="1600" b="1" i="0" u="none" strike="noStrike">
            <a:solidFill>
              <a:schemeClr val="accent1">
                <a:lumMod val="50000"/>
              </a:schemeClr>
            </a:solidFill>
            <a:latin typeface="Calibri"/>
            <a:ea typeface="Calibri"/>
            <a:cs typeface="Calibri"/>
          </a:endParaRPr>
        </a:p>
      </xdr:txBody>
    </xdr:sp>
    <xdr:clientData/>
  </xdr:twoCellAnchor>
  <xdr:twoCellAnchor>
    <xdr:from>
      <xdr:col>11</xdr:col>
      <xdr:colOff>358082</xdr:colOff>
      <xdr:row>28</xdr:row>
      <xdr:rowOff>34081</xdr:rowOff>
    </xdr:from>
    <xdr:to>
      <xdr:col>13</xdr:col>
      <xdr:colOff>198428</xdr:colOff>
      <xdr:row>30</xdr:row>
      <xdr:rowOff>103532</xdr:rowOff>
    </xdr:to>
    <xdr:sp macro="" textlink="PV!E2">
      <xdr:nvSpPr>
        <xdr:cNvPr id="8" name="Rectangle: Rounded Corners 7">
          <a:extLst>
            <a:ext uri="{FF2B5EF4-FFF2-40B4-BE49-F238E27FC236}">
              <a16:creationId xmlns:a16="http://schemas.microsoft.com/office/drawing/2014/main" id="{631D9B11-EE57-A830-0909-621B90263329}"/>
            </a:ext>
          </a:extLst>
        </xdr:cNvPr>
        <xdr:cNvSpPr/>
      </xdr:nvSpPr>
      <xdr:spPr>
        <a:xfrm>
          <a:off x="9284025" y="5425590"/>
          <a:ext cx="1062422" cy="668508"/>
        </a:xfrm>
        <a:prstGeom prst="roundRect">
          <a:avLst>
            <a:gd name="adj" fmla="val 13614"/>
          </a:avLst>
        </a:prstGeom>
        <a:solidFill>
          <a:schemeClr val="accent1">
            <a:lumMod val="40000"/>
            <a:lumOff val="6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50D0C0D-4154-4FC0-AB40-CD42108F5836}" type="TxLink">
            <a:rPr lang="en-US" sz="1600" b="1" i="0" u="none" strike="noStrike">
              <a:solidFill>
                <a:schemeClr val="accent1">
                  <a:lumMod val="50000"/>
                </a:schemeClr>
              </a:solidFill>
              <a:latin typeface="Calibri"/>
              <a:ea typeface="Calibri"/>
              <a:cs typeface="Calibri"/>
            </a:rPr>
            <a:pPr marL="0" indent="0" algn="ctr"/>
            <a:t>2.36</a:t>
          </a:fld>
          <a:endParaRPr lang="en-US" sz="1600" b="1" i="0" u="none" strike="noStrike">
            <a:solidFill>
              <a:schemeClr val="accent1">
                <a:lumMod val="50000"/>
              </a:schemeClr>
            </a:solidFill>
            <a:latin typeface="Calibri"/>
            <a:ea typeface="Calibri"/>
            <a:cs typeface="Calibri"/>
          </a:endParaRPr>
        </a:p>
      </xdr:txBody>
    </xdr:sp>
    <xdr:clientData/>
  </xdr:twoCellAnchor>
  <xdr:twoCellAnchor>
    <xdr:from>
      <xdr:col>3</xdr:col>
      <xdr:colOff>416720</xdr:colOff>
      <xdr:row>31</xdr:row>
      <xdr:rowOff>54400</xdr:rowOff>
    </xdr:from>
    <xdr:to>
      <xdr:col>5</xdr:col>
      <xdr:colOff>257970</xdr:colOff>
      <xdr:row>33</xdr:row>
      <xdr:rowOff>123851</xdr:rowOff>
    </xdr:to>
    <xdr:sp macro="" textlink="PV!J2">
      <xdr:nvSpPr>
        <xdr:cNvPr id="13" name="Rectangle: Rounded Corners 12">
          <a:extLst>
            <a:ext uri="{FF2B5EF4-FFF2-40B4-BE49-F238E27FC236}">
              <a16:creationId xmlns:a16="http://schemas.microsoft.com/office/drawing/2014/main" id="{D4C5AE2A-B52D-4BB8-10FA-21038A6E2FAF}"/>
            </a:ext>
          </a:extLst>
        </xdr:cNvPr>
        <xdr:cNvSpPr/>
      </xdr:nvSpPr>
      <xdr:spPr>
        <a:xfrm>
          <a:off x="2764296" y="1882430"/>
          <a:ext cx="1053522" cy="435057"/>
        </a:xfrm>
        <a:prstGeom prst="roundRect">
          <a:avLst>
            <a:gd name="adj" fmla="val 13614"/>
          </a:avLst>
        </a:prstGeom>
        <a:solidFill>
          <a:schemeClr val="accent1">
            <a:lumMod val="40000"/>
            <a:lumOff val="6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AC57F04-991E-4C8C-BC56-CC1468B3AC58}" type="TxLink">
            <a:rPr lang="en-US" sz="1600" b="1" i="0" u="none" strike="noStrike">
              <a:solidFill>
                <a:schemeClr val="accent1">
                  <a:lumMod val="50000"/>
                </a:schemeClr>
              </a:solidFill>
              <a:latin typeface="Calibri"/>
              <a:ea typeface="Calibri"/>
              <a:cs typeface="Calibri"/>
            </a:rPr>
            <a:pPr marL="0" indent="0" algn="ctr"/>
            <a:t>43</a:t>
          </a:fld>
          <a:endParaRPr lang="en-US" sz="1600" b="1" i="0" u="none" strike="noStrike">
            <a:solidFill>
              <a:schemeClr val="accent1">
                <a:lumMod val="50000"/>
              </a:schemeClr>
            </a:solidFill>
            <a:latin typeface="Calibri"/>
            <a:ea typeface="Calibri"/>
            <a:cs typeface="Calibri"/>
          </a:endParaRPr>
        </a:p>
      </xdr:txBody>
    </xdr:sp>
    <xdr:clientData/>
  </xdr:twoCellAnchor>
  <xdr:twoCellAnchor>
    <xdr:from>
      <xdr:col>6</xdr:col>
      <xdr:colOff>266770</xdr:colOff>
      <xdr:row>31</xdr:row>
      <xdr:rowOff>85418</xdr:rowOff>
    </xdr:from>
    <xdr:to>
      <xdr:col>8</xdr:col>
      <xdr:colOff>108019</xdr:colOff>
      <xdr:row>33</xdr:row>
      <xdr:rowOff>154869</xdr:rowOff>
    </xdr:to>
    <xdr:sp macro="" textlink="PV!K2">
      <xdr:nvSpPr>
        <xdr:cNvPr id="14" name="Rectangle: Rounded Corners 13">
          <a:extLst>
            <a:ext uri="{FF2B5EF4-FFF2-40B4-BE49-F238E27FC236}">
              <a16:creationId xmlns:a16="http://schemas.microsoft.com/office/drawing/2014/main" id="{96D09AE6-EAA5-F152-1E1D-6663E861C026}"/>
            </a:ext>
          </a:extLst>
        </xdr:cNvPr>
        <xdr:cNvSpPr/>
      </xdr:nvSpPr>
      <xdr:spPr>
        <a:xfrm>
          <a:off x="6137525" y="6375512"/>
          <a:ext cx="1063324" cy="668508"/>
        </a:xfrm>
        <a:prstGeom prst="roundRect">
          <a:avLst>
            <a:gd name="adj" fmla="val 13614"/>
          </a:avLst>
        </a:prstGeom>
        <a:solidFill>
          <a:schemeClr val="accent1">
            <a:lumMod val="40000"/>
            <a:lumOff val="6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79686A8-DF55-4F5E-8E6C-3973A7905B0D}" type="TxLink">
            <a:rPr lang="en-US" sz="1600" b="1" i="0" u="none" strike="noStrike">
              <a:solidFill>
                <a:schemeClr val="accent1">
                  <a:lumMod val="50000"/>
                </a:schemeClr>
              </a:solidFill>
              <a:latin typeface="Calibri"/>
              <a:ea typeface="Calibri"/>
              <a:cs typeface="Calibri"/>
            </a:rPr>
            <a:pPr marL="0" indent="0" algn="ctr"/>
            <a:t>38</a:t>
          </a:fld>
          <a:endParaRPr lang="en-US" sz="1600" b="1" i="0" u="none" strike="noStrike">
            <a:solidFill>
              <a:schemeClr val="accent1">
                <a:lumMod val="50000"/>
              </a:schemeClr>
            </a:solidFill>
            <a:latin typeface="Calibri"/>
            <a:ea typeface="Calibri"/>
            <a:cs typeface="Calibri"/>
          </a:endParaRPr>
        </a:p>
      </xdr:txBody>
    </xdr:sp>
    <xdr:clientData/>
  </xdr:twoCellAnchor>
  <xdr:twoCellAnchor>
    <xdr:from>
      <xdr:col>8</xdr:col>
      <xdr:colOff>574553</xdr:colOff>
      <xdr:row>31</xdr:row>
      <xdr:rowOff>72359</xdr:rowOff>
    </xdr:from>
    <xdr:to>
      <xdr:col>10</xdr:col>
      <xdr:colOff>414899</xdr:colOff>
      <xdr:row>33</xdr:row>
      <xdr:rowOff>141810</xdr:rowOff>
    </xdr:to>
    <xdr:sp macro="" textlink="PV!L2">
      <xdr:nvSpPr>
        <xdr:cNvPr id="15" name="Rectangle: Rounded Corners 14">
          <a:extLst>
            <a:ext uri="{FF2B5EF4-FFF2-40B4-BE49-F238E27FC236}">
              <a16:creationId xmlns:a16="http://schemas.microsoft.com/office/drawing/2014/main" id="{7E7FC821-B04D-3AE1-DCAC-48C39F6B13CB}"/>
            </a:ext>
          </a:extLst>
        </xdr:cNvPr>
        <xdr:cNvSpPr/>
      </xdr:nvSpPr>
      <xdr:spPr>
        <a:xfrm>
          <a:off x="7667383" y="6362453"/>
          <a:ext cx="1062422" cy="668508"/>
        </a:xfrm>
        <a:prstGeom prst="roundRect">
          <a:avLst>
            <a:gd name="adj" fmla="val 13614"/>
          </a:avLst>
        </a:prstGeom>
        <a:solidFill>
          <a:schemeClr val="accent1">
            <a:lumMod val="40000"/>
            <a:lumOff val="6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4FF76EC-E532-4B76-BFF2-33F7784C7E4C}" type="TxLink">
            <a:rPr lang="en-US" sz="1600" b="1" i="0" u="none" strike="noStrike">
              <a:solidFill>
                <a:schemeClr val="accent1">
                  <a:lumMod val="50000"/>
                </a:schemeClr>
              </a:solidFill>
              <a:latin typeface="Calibri"/>
              <a:ea typeface="Calibri"/>
              <a:cs typeface="Calibri"/>
            </a:rPr>
            <a:pPr marL="0" indent="0" algn="ctr"/>
            <a:t>38</a:t>
          </a:fld>
          <a:endParaRPr lang="en-US" sz="1600" b="1" i="0" u="none" strike="noStrike">
            <a:solidFill>
              <a:schemeClr val="accent1">
                <a:lumMod val="50000"/>
              </a:schemeClr>
            </a:solidFill>
            <a:latin typeface="Calibri"/>
            <a:ea typeface="Calibri"/>
            <a:cs typeface="Calibri"/>
          </a:endParaRPr>
        </a:p>
      </xdr:txBody>
    </xdr:sp>
    <xdr:clientData/>
  </xdr:twoCellAnchor>
  <xdr:twoCellAnchor>
    <xdr:from>
      <xdr:col>11</xdr:col>
      <xdr:colOff>358082</xdr:colOff>
      <xdr:row>31</xdr:row>
      <xdr:rowOff>57812</xdr:rowOff>
    </xdr:from>
    <xdr:to>
      <xdr:col>13</xdr:col>
      <xdr:colOff>198428</xdr:colOff>
      <xdr:row>33</xdr:row>
      <xdr:rowOff>127263</xdr:rowOff>
    </xdr:to>
    <xdr:sp macro="" textlink="PV!M2">
      <xdr:nvSpPr>
        <xdr:cNvPr id="16" name="Rectangle: Rounded Corners 15">
          <a:extLst>
            <a:ext uri="{FF2B5EF4-FFF2-40B4-BE49-F238E27FC236}">
              <a16:creationId xmlns:a16="http://schemas.microsoft.com/office/drawing/2014/main" id="{C2BD8879-CC42-06BE-C04F-3DEA8830905B}"/>
            </a:ext>
          </a:extLst>
        </xdr:cNvPr>
        <xdr:cNvSpPr/>
      </xdr:nvSpPr>
      <xdr:spPr>
        <a:xfrm>
          <a:off x="9284025" y="6347906"/>
          <a:ext cx="1062422" cy="668508"/>
        </a:xfrm>
        <a:prstGeom prst="roundRect">
          <a:avLst>
            <a:gd name="adj" fmla="val 13614"/>
          </a:avLst>
        </a:prstGeom>
        <a:solidFill>
          <a:schemeClr val="accent1">
            <a:lumMod val="40000"/>
            <a:lumOff val="6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887E816-032D-4EA7-8BF4-5370D5AF37FA}" type="TxLink">
            <a:rPr lang="en-US" sz="1600" b="1" i="0" u="none" strike="noStrike">
              <a:solidFill>
                <a:schemeClr val="accent1">
                  <a:lumMod val="50000"/>
                </a:schemeClr>
              </a:solidFill>
              <a:latin typeface="Calibri"/>
              <a:ea typeface="Calibri"/>
              <a:cs typeface="Calibri"/>
            </a:rPr>
            <a:pPr marL="0" indent="0" algn="ctr"/>
            <a:t>38</a:t>
          </a:fld>
          <a:endParaRPr lang="en-US" sz="1600" b="1" i="0" u="none" strike="noStrike">
            <a:solidFill>
              <a:schemeClr val="accent1">
                <a:lumMod val="50000"/>
              </a:schemeClr>
            </a:solidFill>
            <a:latin typeface="Calibri"/>
            <a:ea typeface="Calibri"/>
            <a:cs typeface="Calibri"/>
          </a:endParaRPr>
        </a:p>
      </xdr:txBody>
    </xdr:sp>
    <xdr:clientData/>
  </xdr:twoCellAnchor>
  <xdr:twoCellAnchor>
    <xdr:from>
      <xdr:col>3</xdr:col>
      <xdr:colOff>416720</xdr:colOff>
      <xdr:row>34</xdr:row>
      <xdr:rowOff>78131</xdr:rowOff>
    </xdr:from>
    <xdr:to>
      <xdr:col>5</xdr:col>
      <xdr:colOff>257970</xdr:colOff>
      <xdr:row>36</xdr:row>
      <xdr:rowOff>147582</xdr:rowOff>
    </xdr:to>
    <xdr:sp macro="" textlink="PV!Q2">
      <xdr:nvSpPr>
        <xdr:cNvPr id="17" name="Rectangle: Rounded Corners 16">
          <a:extLst>
            <a:ext uri="{FF2B5EF4-FFF2-40B4-BE49-F238E27FC236}">
              <a16:creationId xmlns:a16="http://schemas.microsoft.com/office/drawing/2014/main" id="{1E50FB68-9BB1-C67B-5387-CAFA4013FA49}"/>
            </a:ext>
          </a:extLst>
        </xdr:cNvPr>
        <xdr:cNvSpPr/>
      </xdr:nvSpPr>
      <xdr:spPr>
        <a:xfrm>
          <a:off x="2764296" y="2454570"/>
          <a:ext cx="1053522" cy="435057"/>
        </a:xfrm>
        <a:prstGeom prst="roundRect">
          <a:avLst>
            <a:gd name="adj" fmla="val 13614"/>
          </a:avLst>
        </a:prstGeom>
        <a:solidFill>
          <a:schemeClr val="accent1">
            <a:lumMod val="40000"/>
            <a:lumOff val="6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7C712BE-C435-48E6-A8A1-525B4E87F5AB}" type="TxLink">
            <a:rPr lang="en-US" sz="1600" b="1" i="0" u="none" strike="noStrike">
              <a:solidFill>
                <a:schemeClr val="accent1">
                  <a:lumMod val="50000"/>
                </a:schemeClr>
              </a:solidFill>
              <a:latin typeface="Calibri"/>
              <a:ea typeface="Calibri"/>
              <a:cs typeface="Calibri"/>
            </a:rPr>
            <a:pPr marL="0" indent="0" algn="ctr"/>
            <a:t>717</a:t>
          </a:fld>
          <a:endParaRPr lang="en-US" sz="1600" b="1" i="0" u="none" strike="noStrike">
            <a:solidFill>
              <a:schemeClr val="accent1">
                <a:lumMod val="50000"/>
              </a:schemeClr>
            </a:solidFill>
            <a:latin typeface="Calibri"/>
            <a:ea typeface="Calibri"/>
            <a:cs typeface="Calibri"/>
          </a:endParaRPr>
        </a:p>
      </xdr:txBody>
    </xdr:sp>
    <xdr:clientData/>
  </xdr:twoCellAnchor>
  <xdr:twoCellAnchor>
    <xdr:from>
      <xdr:col>6</xdr:col>
      <xdr:colOff>266770</xdr:colOff>
      <xdr:row>34</xdr:row>
      <xdr:rowOff>109149</xdr:rowOff>
    </xdr:from>
    <xdr:to>
      <xdr:col>8</xdr:col>
      <xdr:colOff>108019</xdr:colOff>
      <xdr:row>36</xdr:row>
      <xdr:rowOff>178600</xdr:rowOff>
    </xdr:to>
    <xdr:sp macro="" textlink="PV!R2">
      <xdr:nvSpPr>
        <xdr:cNvPr id="18" name="Rectangle: Rounded Corners 17">
          <a:extLst>
            <a:ext uri="{FF2B5EF4-FFF2-40B4-BE49-F238E27FC236}">
              <a16:creationId xmlns:a16="http://schemas.microsoft.com/office/drawing/2014/main" id="{D93D15BC-F7C3-0A25-E17F-232846830A24}"/>
            </a:ext>
          </a:extLst>
        </xdr:cNvPr>
        <xdr:cNvSpPr/>
      </xdr:nvSpPr>
      <xdr:spPr>
        <a:xfrm>
          <a:off x="6137525" y="7297828"/>
          <a:ext cx="1063324" cy="668508"/>
        </a:xfrm>
        <a:prstGeom prst="roundRect">
          <a:avLst>
            <a:gd name="adj" fmla="val 13614"/>
          </a:avLst>
        </a:prstGeom>
        <a:solidFill>
          <a:schemeClr val="accent1">
            <a:lumMod val="40000"/>
            <a:lumOff val="6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03A9426-C194-424C-9C92-0D0F0807E959}" type="TxLink">
            <a:rPr lang="en-US" sz="1600" b="1" i="0" u="none" strike="noStrike">
              <a:solidFill>
                <a:schemeClr val="accent1">
                  <a:lumMod val="50000"/>
                </a:schemeClr>
              </a:solidFill>
              <a:latin typeface="Calibri"/>
              <a:ea typeface="Calibri"/>
              <a:cs typeface="Calibri"/>
            </a:rPr>
            <a:pPr marL="0" indent="0" algn="ctr"/>
            <a:t>717</a:t>
          </a:fld>
          <a:endParaRPr lang="en-US" sz="1600" b="1" i="0" u="none" strike="noStrike">
            <a:solidFill>
              <a:schemeClr val="accent1">
                <a:lumMod val="50000"/>
              </a:schemeClr>
            </a:solidFill>
            <a:latin typeface="Calibri"/>
            <a:ea typeface="Calibri"/>
            <a:cs typeface="Calibri"/>
          </a:endParaRPr>
        </a:p>
      </xdr:txBody>
    </xdr:sp>
    <xdr:clientData/>
  </xdr:twoCellAnchor>
  <xdr:twoCellAnchor>
    <xdr:from>
      <xdr:col>8</xdr:col>
      <xdr:colOff>574553</xdr:colOff>
      <xdr:row>34</xdr:row>
      <xdr:rowOff>96090</xdr:rowOff>
    </xdr:from>
    <xdr:to>
      <xdr:col>10</xdr:col>
      <xdr:colOff>414899</xdr:colOff>
      <xdr:row>36</xdr:row>
      <xdr:rowOff>165541</xdr:rowOff>
    </xdr:to>
    <xdr:sp macro="" textlink="PV!S2">
      <xdr:nvSpPr>
        <xdr:cNvPr id="19" name="Rectangle: Rounded Corners 18">
          <a:extLst>
            <a:ext uri="{FF2B5EF4-FFF2-40B4-BE49-F238E27FC236}">
              <a16:creationId xmlns:a16="http://schemas.microsoft.com/office/drawing/2014/main" id="{0B3F2486-0DAB-D96B-9488-87FA15A49C57}"/>
            </a:ext>
          </a:extLst>
        </xdr:cNvPr>
        <xdr:cNvSpPr/>
      </xdr:nvSpPr>
      <xdr:spPr>
        <a:xfrm>
          <a:off x="7667383" y="7284769"/>
          <a:ext cx="1062422" cy="668508"/>
        </a:xfrm>
        <a:prstGeom prst="roundRect">
          <a:avLst>
            <a:gd name="adj" fmla="val 13614"/>
          </a:avLst>
        </a:prstGeom>
        <a:solidFill>
          <a:schemeClr val="accent1">
            <a:lumMod val="40000"/>
            <a:lumOff val="6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533C526-3EA8-428C-9D38-23FD2B250D2E}" type="TxLink">
            <a:rPr lang="en-US" sz="1600" b="1" i="0" u="none" strike="noStrike">
              <a:solidFill>
                <a:schemeClr val="accent1">
                  <a:lumMod val="50000"/>
                </a:schemeClr>
              </a:solidFill>
              <a:latin typeface="Calibri"/>
              <a:ea typeface="Calibri"/>
              <a:cs typeface="Calibri"/>
            </a:rPr>
            <a:pPr marL="0" indent="0" algn="ctr"/>
            <a:t>780</a:t>
          </a:fld>
          <a:endParaRPr lang="en-US" sz="1600" b="1" i="0" u="none" strike="noStrike">
            <a:solidFill>
              <a:schemeClr val="accent1">
                <a:lumMod val="50000"/>
              </a:schemeClr>
            </a:solidFill>
            <a:latin typeface="Calibri"/>
            <a:ea typeface="Calibri"/>
            <a:cs typeface="Calibri"/>
          </a:endParaRPr>
        </a:p>
      </xdr:txBody>
    </xdr:sp>
    <xdr:clientData/>
  </xdr:twoCellAnchor>
  <xdr:twoCellAnchor>
    <xdr:from>
      <xdr:col>11</xdr:col>
      <xdr:colOff>358082</xdr:colOff>
      <xdr:row>34</xdr:row>
      <xdr:rowOff>81543</xdr:rowOff>
    </xdr:from>
    <xdr:to>
      <xdr:col>13</xdr:col>
      <xdr:colOff>198428</xdr:colOff>
      <xdr:row>36</xdr:row>
      <xdr:rowOff>150994</xdr:rowOff>
    </xdr:to>
    <xdr:sp macro="" textlink="PV!T2">
      <xdr:nvSpPr>
        <xdr:cNvPr id="20" name="Rectangle: Rounded Corners 19">
          <a:extLst>
            <a:ext uri="{FF2B5EF4-FFF2-40B4-BE49-F238E27FC236}">
              <a16:creationId xmlns:a16="http://schemas.microsoft.com/office/drawing/2014/main" id="{D9D50BE5-AABF-3827-D1A2-65C93B233181}"/>
            </a:ext>
          </a:extLst>
        </xdr:cNvPr>
        <xdr:cNvSpPr/>
      </xdr:nvSpPr>
      <xdr:spPr>
        <a:xfrm>
          <a:off x="9284025" y="7270222"/>
          <a:ext cx="1062422" cy="668508"/>
        </a:xfrm>
        <a:prstGeom prst="roundRect">
          <a:avLst>
            <a:gd name="adj" fmla="val 13614"/>
          </a:avLst>
        </a:prstGeom>
        <a:solidFill>
          <a:schemeClr val="accent1">
            <a:lumMod val="40000"/>
            <a:lumOff val="6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5D57AAB-25F8-4F30-B707-E6737D42344D}" type="TxLink">
            <a:rPr lang="en-US" sz="1600" b="1" i="0" u="none" strike="noStrike">
              <a:solidFill>
                <a:schemeClr val="accent1">
                  <a:lumMod val="50000"/>
                </a:schemeClr>
              </a:solidFill>
              <a:latin typeface="Calibri"/>
              <a:ea typeface="Calibri"/>
              <a:cs typeface="Calibri"/>
            </a:rPr>
            <a:pPr marL="0" indent="0" algn="ctr"/>
            <a:t>717</a:t>
          </a:fld>
          <a:endParaRPr lang="en-US" sz="1600" b="1" i="0" u="none" strike="noStrike">
            <a:solidFill>
              <a:schemeClr val="accent1">
                <a:lumMod val="50000"/>
              </a:schemeClr>
            </a:solidFill>
            <a:latin typeface="Calibri"/>
            <a:ea typeface="Calibri"/>
            <a:cs typeface="Calibri"/>
          </a:endParaRPr>
        </a:p>
      </xdr:txBody>
    </xdr:sp>
    <xdr:clientData/>
  </xdr:twoCellAnchor>
  <xdr:twoCellAnchor>
    <xdr:from>
      <xdr:col>3</xdr:col>
      <xdr:colOff>416720</xdr:colOff>
      <xdr:row>37</xdr:row>
      <xdr:rowOff>101862</xdr:rowOff>
    </xdr:from>
    <xdr:to>
      <xdr:col>5</xdr:col>
      <xdr:colOff>227252</xdr:colOff>
      <xdr:row>40</xdr:row>
      <xdr:rowOff>156611</xdr:rowOff>
    </xdr:to>
    <xdr:sp macro="" textlink="PV!X2">
      <xdr:nvSpPr>
        <xdr:cNvPr id="21" name="Rectangle: Rounded Corners 20">
          <a:extLst>
            <a:ext uri="{FF2B5EF4-FFF2-40B4-BE49-F238E27FC236}">
              <a16:creationId xmlns:a16="http://schemas.microsoft.com/office/drawing/2014/main" id="{92674D7C-BA2C-D349-8244-53A6AFD42A4D}"/>
            </a:ext>
          </a:extLst>
        </xdr:cNvPr>
        <xdr:cNvSpPr/>
      </xdr:nvSpPr>
      <xdr:spPr>
        <a:xfrm>
          <a:off x="4454362" y="8189126"/>
          <a:ext cx="1032607" cy="593900"/>
        </a:xfrm>
        <a:prstGeom prst="roundRect">
          <a:avLst>
            <a:gd name="adj" fmla="val 13614"/>
          </a:avLst>
        </a:prstGeom>
        <a:solidFill>
          <a:schemeClr val="accent1">
            <a:lumMod val="40000"/>
            <a:lumOff val="6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7366C81-0D2F-4AB5-8311-D3E6571B497F}" type="TxLink">
            <a:rPr lang="en-US" sz="1600" b="1" i="0" u="none" strike="noStrike">
              <a:solidFill>
                <a:schemeClr val="accent1">
                  <a:lumMod val="50000"/>
                </a:schemeClr>
              </a:solidFill>
              <a:latin typeface="Calibri"/>
              <a:ea typeface="Calibri"/>
              <a:cs typeface="Calibri"/>
            </a:rPr>
            <a:pPr marL="0" indent="0" algn="ctr"/>
            <a:t>8</a:t>
          </a:fld>
          <a:endParaRPr lang="en-US" sz="1600" b="1" i="0" u="none" strike="noStrike">
            <a:solidFill>
              <a:schemeClr val="accent1">
                <a:lumMod val="50000"/>
              </a:schemeClr>
            </a:solidFill>
            <a:latin typeface="Calibri"/>
            <a:ea typeface="Calibri"/>
            <a:cs typeface="Calibri"/>
          </a:endParaRPr>
        </a:p>
      </xdr:txBody>
    </xdr:sp>
    <xdr:clientData/>
  </xdr:twoCellAnchor>
  <xdr:twoCellAnchor>
    <xdr:from>
      <xdr:col>6</xdr:col>
      <xdr:colOff>266770</xdr:colOff>
      <xdr:row>37</xdr:row>
      <xdr:rowOff>132880</xdr:rowOff>
    </xdr:from>
    <xdr:to>
      <xdr:col>8</xdr:col>
      <xdr:colOff>77301</xdr:colOff>
      <xdr:row>41</xdr:row>
      <xdr:rowOff>7912</xdr:rowOff>
    </xdr:to>
    <xdr:sp macro="" textlink="PV!Y2">
      <xdr:nvSpPr>
        <xdr:cNvPr id="22" name="Rectangle: Rounded Corners 21">
          <a:extLst>
            <a:ext uri="{FF2B5EF4-FFF2-40B4-BE49-F238E27FC236}">
              <a16:creationId xmlns:a16="http://schemas.microsoft.com/office/drawing/2014/main" id="{A20F6385-DCC4-BF32-645F-E23019744C6C}"/>
            </a:ext>
          </a:extLst>
        </xdr:cNvPr>
        <xdr:cNvSpPr/>
      </xdr:nvSpPr>
      <xdr:spPr>
        <a:xfrm>
          <a:off x="6137525" y="8220144"/>
          <a:ext cx="1032606" cy="593900"/>
        </a:xfrm>
        <a:prstGeom prst="roundRect">
          <a:avLst>
            <a:gd name="adj" fmla="val 13614"/>
          </a:avLst>
        </a:prstGeom>
        <a:solidFill>
          <a:schemeClr val="accent1">
            <a:lumMod val="40000"/>
            <a:lumOff val="6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12B4394-9CCC-4CD1-A524-7AB114E846CA}" type="TxLink">
            <a:rPr lang="en-US" sz="1600" b="1" i="0" u="none" strike="noStrike">
              <a:solidFill>
                <a:schemeClr val="accent1">
                  <a:lumMod val="50000"/>
                </a:schemeClr>
              </a:solidFill>
              <a:latin typeface="Calibri"/>
              <a:ea typeface="Calibri"/>
              <a:cs typeface="Calibri"/>
            </a:rPr>
            <a:pPr marL="0" indent="0" algn="ctr"/>
            <a:t>8</a:t>
          </a:fld>
          <a:endParaRPr lang="en-US" sz="1600" b="1" i="0" u="none" strike="noStrike">
            <a:solidFill>
              <a:schemeClr val="accent1">
                <a:lumMod val="50000"/>
              </a:schemeClr>
            </a:solidFill>
            <a:latin typeface="Calibri"/>
            <a:ea typeface="Calibri"/>
            <a:cs typeface="Calibri"/>
          </a:endParaRPr>
        </a:p>
      </xdr:txBody>
    </xdr:sp>
    <xdr:clientData/>
  </xdr:twoCellAnchor>
  <xdr:twoCellAnchor>
    <xdr:from>
      <xdr:col>8</xdr:col>
      <xdr:colOff>574553</xdr:colOff>
      <xdr:row>37</xdr:row>
      <xdr:rowOff>119820</xdr:rowOff>
    </xdr:from>
    <xdr:to>
      <xdr:col>10</xdr:col>
      <xdr:colOff>384207</xdr:colOff>
      <xdr:row>40</xdr:row>
      <xdr:rowOff>170296</xdr:rowOff>
    </xdr:to>
    <xdr:sp macro="" textlink="PV!Z2">
      <xdr:nvSpPr>
        <xdr:cNvPr id="23" name="Rectangle: Rounded Corners 22">
          <a:extLst>
            <a:ext uri="{FF2B5EF4-FFF2-40B4-BE49-F238E27FC236}">
              <a16:creationId xmlns:a16="http://schemas.microsoft.com/office/drawing/2014/main" id="{62F0C2CF-76F2-CECD-6BDB-F3D4BAFF0AB6}"/>
            </a:ext>
          </a:extLst>
        </xdr:cNvPr>
        <xdr:cNvSpPr/>
      </xdr:nvSpPr>
      <xdr:spPr>
        <a:xfrm>
          <a:off x="7667383" y="8207084"/>
          <a:ext cx="1031730" cy="589627"/>
        </a:xfrm>
        <a:prstGeom prst="roundRect">
          <a:avLst>
            <a:gd name="adj" fmla="val 13614"/>
          </a:avLst>
        </a:prstGeom>
        <a:solidFill>
          <a:schemeClr val="accent1">
            <a:lumMod val="40000"/>
            <a:lumOff val="6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117A3F5-39B3-4BF9-A40F-B4AB0018D917}" type="TxLink">
            <a:rPr lang="en-US" sz="1600" b="1" i="0" u="none" strike="noStrike">
              <a:solidFill>
                <a:schemeClr val="accent1">
                  <a:lumMod val="50000"/>
                </a:schemeClr>
              </a:solidFill>
              <a:latin typeface="Calibri"/>
              <a:ea typeface="Calibri"/>
              <a:cs typeface="Calibri"/>
            </a:rPr>
            <a:pPr marL="0" indent="0" algn="ctr"/>
            <a:t>8</a:t>
          </a:fld>
          <a:endParaRPr lang="en-US" sz="1600" b="1" i="0" u="none" strike="noStrike">
            <a:solidFill>
              <a:schemeClr val="accent1">
                <a:lumMod val="50000"/>
              </a:schemeClr>
            </a:solidFill>
            <a:latin typeface="Calibri"/>
            <a:ea typeface="Calibri"/>
            <a:cs typeface="Calibri"/>
          </a:endParaRPr>
        </a:p>
      </xdr:txBody>
    </xdr:sp>
    <xdr:clientData/>
  </xdr:twoCellAnchor>
  <xdr:twoCellAnchor>
    <xdr:from>
      <xdr:col>11</xdr:col>
      <xdr:colOff>358081</xdr:colOff>
      <xdr:row>37</xdr:row>
      <xdr:rowOff>105278</xdr:rowOff>
    </xdr:from>
    <xdr:to>
      <xdr:col>13</xdr:col>
      <xdr:colOff>179716</xdr:colOff>
      <xdr:row>40</xdr:row>
      <xdr:rowOff>155754</xdr:rowOff>
    </xdr:to>
    <xdr:sp macro="" textlink="PV!AA2">
      <xdr:nvSpPr>
        <xdr:cNvPr id="24" name="Rectangle: Rounded Corners 23">
          <a:extLst>
            <a:ext uri="{FF2B5EF4-FFF2-40B4-BE49-F238E27FC236}">
              <a16:creationId xmlns:a16="http://schemas.microsoft.com/office/drawing/2014/main" id="{E8EBD359-CDCC-E477-F495-3F79E88A10DE}"/>
            </a:ext>
          </a:extLst>
        </xdr:cNvPr>
        <xdr:cNvSpPr/>
      </xdr:nvSpPr>
      <xdr:spPr>
        <a:xfrm>
          <a:off x="9284024" y="8192542"/>
          <a:ext cx="1043711" cy="589627"/>
        </a:xfrm>
        <a:prstGeom prst="roundRect">
          <a:avLst>
            <a:gd name="adj" fmla="val 13614"/>
          </a:avLst>
        </a:prstGeom>
        <a:solidFill>
          <a:schemeClr val="accent1">
            <a:lumMod val="40000"/>
            <a:lumOff val="6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725C96F-D827-4B6B-ABDC-94294DFF5505}" type="TxLink">
            <a:rPr lang="en-US" sz="1600" b="1" i="0" u="none" strike="noStrike">
              <a:solidFill>
                <a:schemeClr val="accent1">
                  <a:lumMod val="50000"/>
                </a:schemeClr>
              </a:solidFill>
              <a:latin typeface="Calibri"/>
              <a:ea typeface="Calibri"/>
              <a:cs typeface="Calibri"/>
            </a:rPr>
            <a:pPr marL="0" indent="0" algn="ctr"/>
            <a:t>8</a:t>
          </a:fld>
          <a:endParaRPr lang="en-US" sz="1600" b="1" i="0" u="none" strike="noStrike">
            <a:solidFill>
              <a:schemeClr val="accent1">
                <a:lumMod val="50000"/>
              </a:schemeClr>
            </a:solidFill>
            <a:latin typeface="Calibri"/>
            <a:ea typeface="Calibri"/>
            <a:cs typeface="Calibri"/>
          </a:endParaRPr>
        </a:p>
      </xdr:txBody>
    </xdr:sp>
    <xdr:clientData/>
  </xdr:twoCellAnchor>
  <xdr:oneCellAnchor>
    <xdr:from>
      <xdr:col>4</xdr:col>
      <xdr:colOff>105833</xdr:colOff>
      <xdr:row>4</xdr:row>
      <xdr:rowOff>96212</xdr:rowOff>
    </xdr:from>
    <xdr:ext cx="184731" cy="264560"/>
    <xdr:sp macro="" textlink="">
      <xdr:nvSpPr>
        <xdr:cNvPr id="39" name="TextBox 38">
          <a:extLst>
            <a:ext uri="{FF2B5EF4-FFF2-40B4-BE49-F238E27FC236}">
              <a16:creationId xmlns:a16="http://schemas.microsoft.com/office/drawing/2014/main" id="{72121427-9E25-7600-6722-29CD0B3984F6}"/>
            </a:ext>
          </a:extLst>
        </xdr:cNvPr>
        <xdr:cNvSpPr txBox="1"/>
      </xdr:nvSpPr>
      <xdr:spPr>
        <a:xfrm>
          <a:off x="4271818" y="8274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endParaRPr lang="en-US" sz="1100"/>
        </a:p>
      </xdr:txBody>
    </xdr:sp>
    <xdr:clientData/>
  </xdr:oneCellAnchor>
  <xdr:twoCellAnchor>
    <xdr:from>
      <xdr:col>3</xdr:col>
      <xdr:colOff>537716</xdr:colOff>
      <xdr:row>25</xdr:row>
      <xdr:rowOff>83351</xdr:rowOff>
    </xdr:from>
    <xdr:to>
      <xdr:col>13</xdr:col>
      <xdr:colOff>590699</xdr:colOff>
      <xdr:row>26</xdr:row>
      <xdr:rowOff>295348</xdr:rowOff>
    </xdr:to>
    <xdr:sp macro="" textlink="">
      <xdr:nvSpPr>
        <xdr:cNvPr id="10" name="TextBox 9">
          <a:extLst>
            <a:ext uri="{FF2B5EF4-FFF2-40B4-BE49-F238E27FC236}">
              <a16:creationId xmlns:a16="http://schemas.microsoft.com/office/drawing/2014/main" id="{83884B9A-379B-3635-D1AA-1CF3D12F265C}"/>
            </a:ext>
          </a:extLst>
        </xdr:cNvPr>
        <xdr:cNvSpPr txBox="1"/>
      </xdr:nvSpPr>
      <xdr:spPr>
        <a:xfrm>
          <a:off x="4554460" y="4513584"/>
          <a:ext cx="6107634" cy="507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BOM                   LINE</a:t>
          </a:r>
          <a:r>
            <a:rPr lang="en-US" sz="1800" b="1" baseline="0"/>
            <a:t> MAPPING        GOAL                    RESULT</a:t>
          </a:r>
          <a:r>
            <a:rPr lang="en-US" sz="1800" b="1"/>
            <a:t>            </a:t>
          </a:r>
        </a:p>
      </xdr:txBody>
    </xdr:sp>
    <xdr:clientData/>
  </xdr:twoCellAnchor>
  <xdr:twoCellAnchor editAs="oneCell">
    <xdr:from>
      <xdr:col>0</xdr:col>
      <xdr:colOff>385209</xdr:colOff>
      <xdr:row>8</xdr:row>
      <xdr:rowOff>185038</xdr:rowOff>
    </xdr:from>
    <xdr:to>
      <xdr:col>0</xdr:col>
      <xdr:colOff>2255899</xdr:colOff>
      <xdr:row>22</xdr:row>
      <xdr:rowOff>71067</xdr:rowOff>
    </xdr:to>
    <mc:AlternateContent xmlns:mc="http://schemas.openxmlformats.org/markup-compatibility/2006" xmlns:a14="http://schemas.microsoft.com/office/drawing/2010/main">
      <mc:Choice Requires="a14">
        <xdr:graphicFrame macro="">
          <xdr:nvGraphicFramePr>
            <xdr:cNvPr id="25" name="Drawing code 1">
              <a:extLst>
                <a:ext uri="{FF2B5EF4-FFF2-40B4-BE49-F238E27FC236}">
                  <a16:creationId xmlns:a16="http://schemas.microsoft.com/office/drawing/2014/main" id="{AACFE561-3AE9-4CB6-9273-2F526A134CC1}"/>
                </a:ext>
              </a:extLst>
            </xdr:cNvPr>
            <xdr:cNvGraphicFramePr/>
          </xdr:nvGraphicFramePr>
          <xdr:xfrm>
            <a:off x="0" y="0"/>
            <a:ext cx="0" cy="0"/>
          </xdr:xfrm>
          <a:graphic>
            <a:graphicData uri="http://schemas.microsoft.com/office/drawing/2010/slicer">
              <sle:slicer xmlns:sle="http://schemas.microsoft.com/office/drawing/2010/slicer" name="Drawing code 1"/>
            </a:graphicData>
          </a:graphic>
        </xdr:graphicFrame>
      </mc:Choice>
      <mc:Fallback xmlns="">
        <xdr:sp macro="" textlink="">
          <xdr:nvSpPr>
            <xdr:cNvPr id="0" name=""/>
            <xdr:cNvSpPr>
              <a:spLocks noTextEdit="1"/>
            </xdr:cNvSpPr>
          </xdr:nvSpPr>
          <xdr:spPr>
            <a:xfrm>
              <a:off x="385209" y="1636467"/>
              <a:ext cx="1870690" cy="24260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457739</xdr:colOff>
      <xdr:row>28</xdr:row>
      <xdr:rowOff>33481</xdr:rowOff>
    </xdr:from>
    <xdr:to>
      <xdr:col>2</xdr:col>
      <xdr:colOff>541895</xdr:colOff>
      <xdr:row>30</xdr:row>
      <xdr:rowOff>48783</xdr:rowOff>
    </xdr:to>
    <xdr:sp macro="" textlink="">
      <xdr:nvSpPr>
        <xdr:cNvPr id="26" name="TextBox 25">
          <a:extLst>
            <a:ext uri="{FF2B5EF4-FFF2-40B4-BE49-F238E27FC236}">
              <a16:creationId xmlns:a16="http://schemas.microsoft.com/office/drawing/2014/main" id="{589FEC14-BA61-1BF4-F251-DDE713C74398}"/>
            </a:ext>
          </a:extLst>
        </xdr:cNvPr>
        <xdr:cNvSpPr txBox="1"/>
      </xdr:nvSpPr>
      <xdr:spPr>
        <a:xfrm>
          <a:off x="2795079" y="3816460"/>
          <a:ext cx="692135" cy="393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KPI</a:t>
          </a:r>
        </a:p>
      </xdr:txBody>
    </xdr:sp>
    <xdr:clientData/>
  </xdr:twoCellAnchor>
  <xdr:twoCellAnchor>
    <xdr:from>
      <xdr:col>45</xdr:col>
      <xdr:colOff>439804</xdr:colOff>
      <xdr:row>6</xdr:row>
      <xdr:rowOff>71549</xdr:rowOff>
    </xdr:from>
    <xdr:to>
      <xdr:col>47</xdr:col>
      <xdr:colOff>259367</xdr:colOff>
      <xdr:row>10</xdr:row>
      <xdr:rowOff>10269</xdr:rowOff>
    </xdr:to>
    <xdr:sp macro="" textlink="PV!E2">
      <xdr:nvSpPr>
        <xdr:cNvPr id="30" name="Rectangle: Rounded Corners 29">
          <a:extLst>
            <a:ext uri="{FF2B5EF4-FFF2-40B4-BE49-F238E27FC236}">
              <a16:creationId xmlns:a16="http://schemas.microsoft.com/office/drawing/2014/main" id="{A605EFF8-C769-0D06-B8AB-90CB4EBAD836}"/>
            </a:ext>
          </a:extLst>
        </xdr:cNvPr>
        <xdr:cNvSpPr/>
      </xdr:nvSpPr>
      <xdr:spPr>
        <a:xfrm>
          <a:off x="12513748" y="1574084"/>
          <a:ext cx="1035901" cy="689988"/>
        </a:xfrm>
        <a:prstGeom prst="roundRect">
          <a:avLst>
            <a:gd name="adj" fmla="val 13614"/>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50D0C0D-4154-4FC0-AB40-CD42108F5836}" type="TxLink">
            <a:rPr lang="en-US" sz="2800" b="1" i="0" u="none" strike="noStrike">
              <a:solidFill>
                <a:schemeClr val="bg1"/>
              </a:solidFill>
              <a:latin typeface="Calibri"/>
              <a:ea typeface="Calibri"/>
              <a:cs typeface="Calibri"/>
            </a:rPr>
            <a:pPr marL="0" indent="0" algn="ctr"/>
            <a:t>2.36</a:t>
          </a:fld>
          <a:endParaRPr lang="en-US" sz="2800" b="1" i="0" u="none" strike="noStrike">
            <a:solidFill>
              <a:schemeClr val="bg1"/>
            </a:solidFill>
            <a:latin typeface="Calibri"/>
            <a:ea typeface="Calibri"/>
            <a:cs typeface="Calibri"/>
          </a:endParaRPr>
        </a:p>
      </xdr:txBody>
    </xdr:sp>
    <xdr:clientData/>
  </xdr:twoCellAnchor>
  <xdr:twoCellAnchor>
    <xdr:from>
      <xdr:col>1</xdr:col>
      <xdr:colOff>141111</xdr:colOff>
      <xdr:row>23</xdr:row>
      <xdr:rowOff>129785</xdr:rowOff>
    </xdr:from>
    <xdr:to>
      <xdr:col>36</xdr:col>
      <xdr:colOff>430161</xdr:colOff>
      <xdr:row>24</xdr:row>
      <xdr:rowOff>0</xdr:rowOff>
    </xdr:to>
    <xdr:cxnSp macro="">
      <xdr:nvCxnSpPr>
        <xdr:cNvPr id="47" name="Straight Connector 46">
          <a:extLst>
            <a:ext uri="{FF2B5EF4-FFF2-40B4-BE49-F238E27FC236}">
              <a16:creationId xmlns:a16="http://schemas.microsoft.com/office/drawing/2014/main" id="{FC58A9DD-6914-4CBF-A631-E97550E05A22}"/>
            </a:ext>
          </a:extLst>
        </xdr:cNvPr>
        <xdr:cNvCxnSpPr/>
      </xdr:nvCxnSpPr>
      <xdr:spPr>
        <a:xfrm>
          <a:off x="2949765" y="4342766"/>
          <a:ext cx="23075781" cy="533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291836</xdr:colOff>
      <xdr:row>1</xdr:row>
      <xdr:rowOff>89986</xdr:rowOff>
    </xdr:from>
    <xdr:to>
      <xdr:col>3</xdr:col>
      <xdr:colOff>517326</xdr:colOff>
      <xdr:row>6</xdr:row>
      <xdr:rowOff>6731</xdr:rowOff>
    </xdr:to>
    <xdr:pic>
      <xdr:nvPicPr>
        <xdr:cNvPr id="50" name="Picture 49">
          <a:extLst>
            <a:ext uri="{FF2B5EF4-FFF2-40B4-BE49-F238E27FC236}">
              <a16:creationId xmlns:a16="http://schemas.microsoft.com/office/drawing/2014/main" id="{1C75C2C8-3456-54FA-CC04-61F0D62D8E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16988" y="282410"/>
          <a:ext cx="841247" cy="865036"/>
        </a:xfrm>
        <a:prstGeom prst="rect">
          <a:avLst/>
        </a:prstGeom>
      </xdr:spPr>
    </xdr:pic>
    <xdr:clientData/>
  </xdr:twoCellAnchor>
  <xdr:twoCellAnchor>
    <xdr:from>
      <xdr:col>1</xdr:col>
      <xdr:colOff>340732</xdr:colOff>
      <xdr:row>42</xdr:row>
      <xdr:rowOff>96561</xdr:rowOff>
    </xdr:from>
    <xdr:to>
      <xdr:col>36</xdr:col>
      <xdr:colOff>459805</xdr:colOff>
      <xdr:row>42</xdr:row>
      <xdr:rowOff>108415</xdr:rowOff>
    </xdr:to>
    <xdr:cxnSp macro="">
      <xdr:nvCxnSpPr>
        <xdr:cNvPr id="51" name="Straight Connector 50">
          <a:extLst>
            <a:ext uri="{FF2B5EF4-FFF2-40B4-BE49-F238E27FC236}">
              <a16:creationId xmlns:a16="http://schemas.microsoft.com/office/drawing/2014/main" id="{356ECF91-0F60-4BF3-BE80-0D9738A6F09F}"/>
            </a:ext>
          </a:extLst>
        </xdr:cNvPr>
        <xdr:cNvCxnSpPr/>
      </xdr:nvCxnSpPr>
      <xdr:spPr>
        <a:xfrm flipV="1">
          <a:off x="3159512" y="6415585"/>
          <a:ext cx="21709073" cy="118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239622</xdr:colOff>
      <xdr:row>31</xdr:row>
      <xdr:rowOff>81006</xdr:rowOff>
    </xdr:from>
    <xdr:to>
      <xdr:col>3</xdr:col>
      <xdr:colOff>167735</xdr:colOff>
      <xdr:row>33</xdr:row>
      <xdr:rowOff>96308</xdr:rowOff>
    </xdr:to>
    <xdr:sp macro="" textlink="">
      <xdr:nvSpPr>
        <xdr:cNvPr id="3" name="TextBox 2">
          <a:extLst>
            <a:ext uri="{FF2B5EF4-FFF2-40B4-BE49-F238E27FC236}">
              <a16:creationId xmlns:a16="http://schemas.microsoft.com/office/drawing/2014/main" id="{B9043650-7FA7-4F0E-AD11-660EDFE7B8CF}"/>
            </a:ext>
          </a:extLst>
        </xdr:cNvPr>
        <xdr:cNvSpPr txBox="1"/>
      </xdr:nvSpPr>
      <xdr:spPr>
        <a:xfrm>
          <a:off x="3055188" y="6371100"/>
          <a:ext cx="1150189" cy="6143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Headcount</a:t>
          </a:r>
        </a:p>
      </xdr:txBody>
    </xdr:sp>
    <xdr:clientData/>
  </xdr:twoCellAnchor>
  <xdr:twoCellAnchor>
    <xdr:from>
      <xdr:col>1</xdr:col>
      <xdr:colOff>299528</xdr:colOff>
      <xdr:row>34</xdr:row>
      <xdr:rowOff>91465</xdr:rowOff>
    </xdr:from>
    <xdr:to>
      <xdr:col>3</xdr:col>
      <xdr:colOff>89647</xdr:colOff>
      <xdr:row>36</xdr:row>
      <xdr:rowOff>106767</xdr:rowOff>
    </xdr:to>
    <xdr:sp macro="" textlink="">
      <xdr:nvSpPr>
        <xdr:cNvPr id="9" name="TextBox 8">
          <a:extLst>
            <a:ext uri="{FF2B5EF4-FFF2-40B4-BE49-F238E27FC236}">
              <a16:creationId xmlns:a16="http://schemas.microsoft.com/office/drawing/2014/main" id="{1E00BBAA-8CEF-40CC-A85A-587F28E5B8D3}"/>
            </a:ext>
          </a:extLst>
        </xdr:cNvPr>
        <xdr:cNvSpPr txBox="1"/>
      </xdr:nvSpPr>
      <xdr:spPr>
        <a:xfrm>
          <a:off x="3115094" y="7280144"/>
          <a:ext cx="1012195" cy="6143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Capacity</a:t>
          </a:r>
          <a:endParaRPr lang="en-US" sz="1400" b="1"/>
        </a:p>
      </xdr:txBody>
    </xdr:sp>
    <xdr:clientData/>
  </xdr:twoCellAnchor>
  <xdr:twoCellAnchor>
    <xdr:from>
      <xdr:col>1</xdr:col>
      <xdr:colOff>227642</xdr:colOff>
      <xdr:row>37</xdr:row>
      <xdr:rowOff>97118</xdr:rowOff>
    </xdr:from>
    <xdr:to>
      <xdr:col>3</xdr:col>
      <xdr:colOff>179294</xdr:colOff>
      <xdr:row>39</xdr:row>
      <xdr:rowOff>95849</xdr:rowOff>
    </xdr:to>
    <xdr:sp macro="" textlink="">
      <xdr:nvSpPr>
        <xdr:cNvPr id="11" name="TextBox 10">
          <a:extLst>
            <a:ext uri="{FF2B5EF4-FFF2-40B4-BE49-F238E27FC236}">
              <a16:creationId xmlns:a16="http://schemas.microsoft.com/office/drawing/2014/main" id="{73B4B2E0-3DD3-43DD-9D00-47B9B0D12404}"/>
            </a:ext>
          </a:extLst>
        </xdr:cNvPr>
        <xdr:cNvSpPr txBox="1"/>
      </xdr:nvSpPr>
      <xdr:spPr>
        <a:xfrm>
          <a:off x="3043208" y="8184382"/>
          <a:ext cx="1173728" cy="3581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Hour</a:t>
          </a:r>
          <a:r>
            <a:rPr lang="en-US" sz="1400" b="1" baseline="0"/>
            <a:t> </a:t>
          </a:r>
          <a:r>
            <a:rPr lang="en-US" sz="1600" b="1" baseline="0"/>
            <a:t>shift</a:t>
          </a:r>
          <a:endParaRPr lang="en-US" sz="1400" b="1"/>
        </a:p>
      </xdr:txBody>
    </xdr:sp>
    <xdr:clientData/>
  </xdr:twoCellAnchor>
  <xdr:twoCellAnchor editAs="oneCell">
    <xdr:from>
      <xdr:col>0</xdr:col>
      <xdr:colOff>328484</xdr:colOff>
      <xdr:row>24</xdr:row>
      <xdr:rowOff>54415</xdr:rowOff>
    </xdr:from>
    <xdr:to>
      <xdr:col>0</xdr:col>
      <xdr:colOff>2144951</xdr:colOff>
      <xdr:row>31</xdr:row>
      <xdr:rowOff>162443</xdr:rowOff>
    </xdr:to>
    <mc:AlternateContent xmlns:mc="http://schemas.openxmlformats.org/markup-compatibility/2006" xmlns:a14="http://schemas.microsoft.com/office/drawing/2010/main">
      <mc:Choice Requires="a14">
        <xdr:graphicFrame macro="">
          <xdr:nvGraphicFramePr>
            <xdr:cNvPr id="40" name="Weekly 1">
              <a:extLst>
                <a:ext uri="{FF2B5EF4-FFF2-40B4-BE49-F238E27FC236}">
                  <a16:creationId xmlns:a16="http://schemas.microsoft.com/office/drawing/2014/main" id="{0E0162FF-574B-43E3-B1ED-51E53463CD59}"/>
                </a:ext>
              </a:extLst>
            </xdr:cNvPr>
            <xdr:cNvGraphicFramePr/>
          </xdr:nvGraphicFramePr>
          <xdr:xfrm>
            <a:off x="0" y="0"/>
            <a:ext cx="0" cy="0"/>
          </xdr:xfrm>
          <a:graphic>
            <a:graphicData uri="http://schemas.microsoft.com/office/drawing/2010/slicer">
              <sle:slicer xmlns:sle="http://schemas.microsoft.com/office/drawing/2010/slicer" name="Weekly 1"/>
            </a:graphicData>
          </a:graphic>
        </xdr:graphicFrame>
      </mc:Choice>
      <mc:Fallback xmlns="">
        <xdr:sp macro="" textlink="">
          <xdr:nvSpPr>
            <xdr:cNvPr id="0" name=""/>
            <xdr:cNvSpPr>
              <a:spLocks noTextEdit="1"/>
            </xdr:cNvSpPr>
          </xdr:nvSpPr>
          <xdr:spPr>
            <a:xfrm>
              <a:off x="328484" y="4408701"/>
              <a:ext cx="1816467" cy="2069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330629</xdr:colOff>
      <xdr:row>32</xdr:row>
      <xdr:rowOff>197767</xdr:rowOff>
    </xdr:from>
    <xdr:to>
      <xdr:col>0</xdr:col>
      <xdr:colOff>2164438</xdr:colOff>
      <xdr:row>45</xdr:row>
      <xdr:rowOff>30176</xdr:rowOff>
    </xdr:to>
    <mc:AlternateContent xmlns:mc="http://schemas.openxmlformats.org/markup-compatibility/2006" xmlns:a14="http://schemas.microsoft.com/office/drawing/2010/main">
      <mc:Choice Requires="a14">
        <xdr:graphicFrame macro="">
          <xdr:nvGraphicFramePr>
            <xdr:cNvPr id="48" name="CMMP Group 1">
              <a:extLst>
                <a:ext uri="{FF2B5EF4-FFF2-40B4-BE49-F238E27FC236}">
                  <a16:creationId xmlns:a16="http://schemas.microsoft.com/office/drawing/2014/main" id="{EB5E92F3-6E8F-4D1C-8F5A-45F9696F931D}"/>
                </a:ext>
              </a:extLst>
            </xdr:cNvPr>
            <xdr:cNvGraphicFramePr/>
          </xdr:nvGraphicFramePr>
          <xdr:xfrm>
            <a:off x="0" y="0"/>
            <a:ext cx="0" cy="0"/>
          </xdr:xfrm>
          <a:graphic>
            <a:graphicData uri="http://schemas.microsoft.com/office/drawing/2010/slicer">
              <sle:slicer xmlns:sle="http://schemas.microsoft.com/office/drawing/2010/slicer" name="CMMP Group 1"/>
            </a:graphicData>
          </a:graphic>
        </xdr:graphicFrame>
      </mc:Choice>
      <mc:Fallback xmlns="">
        <xdr:sp macro="" textlink="">
          <xdr:nvSpPr>
            <xdr:cNvPr id="0" name=""/>
            <xdr:cNvSpPr>
              <a:spLocks noTextEdit="1"/>
            </xdr:cNvSpPr>
          </xdr:nvSpPr>
          <xdr:spPr>
            <a:xfrm>
              <a:off x="330629" y="6808571"/>
              <a:ext cx="1833809" cy="27692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404501</xdr:colOff>
      <xdr:row>48</xdr:row>
      <xdr:rowOff>139248</xdr:rowOff>
    </xdr:from>
    <xdr:to>
      <xdr:col>11</xdr:col>
      <xdr:colOff>577682</xdr:colOff>
      <xdr:row>69</xdr:row>
      <xdr:rowOff>83041</xdr:rowOff>
    </xdr:to>
    <xdr:grpSp>
      <xdr:nvGrpSpPr>
        <xdr:cNvPr id="59" name="Group 58">
          <a:extLst>
            <a:ext uri="{FF2B5EF4-FFF2-40B4-BE49-F238E27FC236}">
              <a16:creationId xmlns:a16="http://schemas.microsoft.com/office/drawing/2014/main" id="{8DEAC76A-DD5A-FF2B-A882-F79637B4C624}"/>
            </a:ext>
          </a:extLst>
        </xdr:cNvPr>
        <xdr:cNvGrpSpPr/>
      </xdr:nvGrpSpPr>
      <xdr:grpSpPr>
        <a:xfrm>
          <a:off x="3214376" y="10616748"/>
          <a:ext cx="6205681" cy="3944293"/>
          <a:chOff x="2616970" y="7560751"/>
          <a:chExt cx="6330757" cy="3984703"/>
        </a:xfrm>
      </xdr:grpSpPr>
      <xdr:sp macro="" textlink="">
        <xdr:nvSpPr>
          <xdr:cNvPr id="27" name="Rectangle: Rounded Corners 26">
            <a:extLst>
              <a:ext uri="{FF2B5EF4-FFF2-40B4-BE49-F238E27FC236}">
                <a16:creationId xmlns:a16="http://schemas.microsoft.com/office/drawing/2014/main" id="{C7F5F57C-CB90-FE95-3C88-44F4B79AA84A}"/>
              </a:ext>
            </a:extLst>
          </xdr:cNvPr>
          <xdr:cNvSpPr/>
        </xdr:nvSpPr>
        <xdr:spPr>
          <a:xfrm>
            <a:off x="2633090" y="7560751"/>
            <a:ext cx="6179940" cy="3984703"/>
          </a:xfrm>
          <a:prstGeom prst="roundRect">
            <a:avLst>
              <a:gd name="adj" fmla="val 6223"/>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2000" b="1" i="0" baseline="0">
                <a:solidFill>
                  <a:srgbClr val="002060"/>
                </a:solidFill>
                <a:effectLst/>
                <a:latin typeface="+mn-lt"/>
                <a:ea typeface="+mn-ea"/>
                <a:cs typeface="+mn-cs"/>
              </a:rPr>
              <a:t>10 Items need follow by RESULT vs BOM</a:t>
            </a:r>
            <a:endParaRPr lang="en-US" sz="3200">
              <a:solidFill>
                <a:srgbClr val="002060"/>
              </a:solidFill>
              <a:effectLst/>
            </a:endParaRPr>
          </a:p>
        </xdr:txBody>
      </xdr:sp>
      <xdr:graphicFrame macro="">
        <xdr:nvGraphicFramePr>
          <xdr:cNvPr id="12" name="Chart 11">
            <a:extLst>
              <a:ext uri="{FF2B5EF4-FFF2-40B4-BE49-F238E27FC236}">
                <a16:creationId xmlns:a16="http://schemas.microsoft.com/office/drawing/2014/main" id="{0435F50F-8D01-42D2-9C7B-3E538F6A313A}"/>
              </a:ext>
            </a:extLst>
          </xdr:cNvPr>
          <xdr:cNvGraphicFramePr>
            <a:graphicFrameLocks/>
          </xdr:cNvGraphicFramePr>
        </xdr:nvGraphicFramePr>
        <xdr:xfrm>
          <a:off x="2616970" y="7966364"/>
          <a:ext cx="6330757" cy="3417102"/>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12</xdr:col>
      <xdr:colOff>315239</xdr:colOff>
      <xdr:row>47</xdr:row>
      <xdr:rowOff>150602</xdr:rowOff>
    </xdr:from>
    <xdr:to>
      <xdr:col>23</xdr:col>
      <xdr:colOff>134743</xdr:colOff>
      <xdr:row>69</xdr:row>
      <xdr:rowOff>133058</xdr:rowOff>
    </xdr:to>
    <xdr:sp macro="" textlink="">
      <xdr:nvSpPr>
        <xdr:cNvPr id="55" name="Rectangle: Rounded Corners 54">
          <a:extLst>
            <a:ext uri="{FF2B5EF4-FFF2-40B4-BE49-F238E27FC236}">
              <a16:creationId xmlns:a16="http://schemas.microsoft.com/office/drawing/2014/main" id="{F4C92A8A-4282-AC37-25EB-9F64863C90CF}"/>
            </a:ext>
          </a:extLst>
        </xdr:cNvPr>
        <xdr:cNvSpPr/>
      </xdr:nvSpPr>
      <xdr:spPr>
        <a:xfrm>
          <a:off x="9813218" y="7527411"/>
          <a:ext cx="6953121" cy="4143732"/>
        </a:xfrm>
        <a:prstGeom prst="roundRect">
          <a:avLst>
            <a:gd name="adj" fmla="val 5789"/>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2000" b="1" i="0" baseline="0">
              <a:solidFill>
                <a:srgbClr val="002060"/>
              </a:solidFill>
              <a:effectLst/>
              <a:latin typeface="+mn-lt"/>
              <a:ea typeface="+mn-ea"/>
              <a:cs typeface="+mn-cs"/>
            </a:rPr>
            <a:t>10 Items need follow by RESULT vs LINE MAPPING</a:t>
          </a:r>
          <a:endParaRPr lang="en-US" sz="3200">
            <a:solidFill>
              <a:srgbClr val="002060"/>
            </a:solidFill>
            <a:effectLst/>
          </a:endParaRPr>
        </a:p>
        <a:p>
          <a:pPr algn="l"/>
          <a:endParaRPr lang="en-US" sz="1600" b="1">
            <a:solidFill>
              <a:sysClr val="windowText" lastClr="000000"/>
            </a:solidFill>
          </a:endParaRPr>
        </a:p>
      </xdr:txBody>
    </xdr:sp>
    <xdr:clientData/>
  </xdr:twoCellAnchor>
  <xdr:twoCellAnchor>
    <xdr:from>
      <xdr:col>12</xdr:col>
      <xdr:colOff>331102</xdr:colOff>
      <xdr:row>50</xdr:row>
      <xdr:rowOff>112108</xdr:rowOff>
    </xdr:from>
    <xdr:to>
      <xdr:col>23</xdr:col>
      <xdr:colOff>248514</xdr:colOff>
      <xdr:row>68</xdr:row>
      <xdr:rowOff>154113</xdr:rowOff>
    </xdr:to>
    <xdr:graphicFrame macro="">
      <xdr:nvGraphicFramePr>
        <xdr:cNvPr id="49" name="Chart 48">
          <a:extLst>
            <a:ext uri="{FF2B5EF4-FFF2-40B4-BE49-F238E27FC236}">
              <a16:creationId xmlns:a16="http://schemas.microsoft.com/office/drawing/2014/main" id="{BD6BA1C3-2C31-4986-865D-39DC436F30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603725</xdr:colOff>
      <xdr:row>47</xdr:row>
      <xdr:rowOff>65505</xdr:rowOff>
    </xdr:from>
    <xdr:to>
      <xdr:col>35</xdr:col>
      <xdr:colOff>469027</xdr:colOff>
      <xdr:row>69</xdr:row>
      <xdr:rowOff>123233</xdr:rowOff>
    </xdr:to>
    <xdr:grpSp>
      <xdr:nvGrpSpPr>
        <xdr:cNvPr id="58" name="Group 57">
          <a:extLst>
            <a:ext uri="{FF2B5EF4-FFF2-40B4-BE49-F238E27FC236}">
              <a16:creationId xmlns:a16="http://schemas.microsoft.com/office/drawing/2014/main" id="{A917BF80-CBA5-3423-3A50-43133FB69EFE}"/>
            </a:ext>
          </a:extLst>
        </xdr:cNvPr>
        <xdr:cNvGrpSpPr/>
      </xdr:nvGrpSpPr>
      <xdr:grpSpPr>
        <a:xfrm>
          <a:off x="17764600" y="10352505"/>
          <a:ext cx="8215552" cy="4248728"/>
          <a:chOff x="17032943" y="3718314"/>
          <a:chExt cx="7585758" cy="3958883"/>
        </a:xfrm>
      </xdr:grpSpPr>
      <xdr:sp macro="" textlink="">
        <xdr:nvSpPr>
          <xdr:cNvPr id="57" name="Rectangle: Rounded Corners 56">
            <a:extLst>
              <a:ext uri="{FF2B5EF4-FFF2-40B4-BE49-F238E27FC236}">
                <a16:creationId xmlns:a16="http://schemas.microsoft.com/office/drawing/2014/main" id="{BB0D566F-2786-46F8-C255-44A9A8E64DCF}"/>
              </a:ext>
            </a:extLst>
          </xdr:cNvPr>
          <xdr:cNvSpPr/>
        </xdr:nvSpPr>
        <xdr:spPr>
          <a:xfrm>
            <a:off x="17040972" y="3718314"/>
            <a:ext cx="7577729" cy="3958883"/>
          </a:xfrm>
          <a:prstGeom prst="roundRect">
            <a:avLst>
              <a:gd name="adj" fmla="val 4327"/>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rtl="0" eaLnBrk="1" fontAlgn="auto" latinLnBrk="0" hangingPunct="1"/>
            <a:r>
              <a:rPr lang="en-US" sz="2000" b="1" i="0" baseline="0">
                <a:solidFill>
                  <a:srgbClr val="002060"/>
                </a:solidFill>
                <a:effectLst/>
                <a:latin typeface="+mn-lt"/>
                <a:ea typeface="+mn-ea"/>
                <a:cs typeface="+mn-cs"/>
              </a:rPr>
              <a:t>10 Items need follow by RESULT vs GOAL</a:t>
            </a:r>
            <a:endParaRPr lang="en-US" sz="3600">
              <a:solidFill>
                <a:srgbClr val="002060"/>
              </a:solidFill>
              <a:effectLst/>
            </a:endParaRPr>
          </a:p>
        </xdr:txBody>
      </xdr:sp>
      <xdr:graphicFrame macro="">
        <xdr:nvGraphicFramePr>
          <xdr:cNvPr id="52" name="Chart 51">
            <a:extLst>
              <a:ext uri="{FF2B5EF4-FFF2-40B4-BE49-F238E27FC236}">
                <a16:creationId xmlns:a16="http://schemas.microsoft.com/office/drawing/2014/main" id="{6832CE9E-7E72-499B-B85C-E135878989F3}"/>
              </a:ext>
            </a:extLst>
          </xdr:cNvPr>
          <xdr:cNvGraphicFramePr>
            <a:graphicFrameLocks/>
          </xdr:cNvGraphicFramePr>
        </xdr:nvGraphicFramePr>
        <xdr:xfrm>
          <a:off x="17032943" y="4195980"/>
          <a:ext cx="7395883" cy="3437428"/>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editAs="oneCell">
    <xdr:from>
      <xdr:col>1</xdr:col>
      <xdr:colOff>520274</xdr:colOff>
      <xdr:row>42</xdr:row>
      <xdr:rowOff>128248</xdr:rowOff>
    </xdr:from>
    <xdr:to>
      <xdr:col>12</xdr:col>
      <xdr:colOff>483358</xdr:colOff>
      <xdr:row>46</xdr:row>
      <xdr:rowOff>151642</xdr:rowOff>
    </xdr:to>
    <mc:AlternateContent xmlns:mc="http://schemas.openxmlformats.org/markup-compatibility/2006" xmlns:a14="http://schemas.microsoft.com/office/drawing/2010/main">
      <mc:Choice Requires="a14">
        <xdr:graphicFrame macro="">
          <xdr:nvGraphicFramePr>
            <xdr:cNvPr id="53" name="Weekly 2">
              <a:extLst>
                <a:ext uri="{FF2B5EF4-FFF2-40B4-BE49-F238E27FC236}">
                  <a16:creationId xmlns:a16="http://schemas.microsoft.com/office/drawing/2014/main" id="{494A9754-0D3E-C009-15C4-BDF9AA7A7443}"/>
                </a:ext>
              </a:extLst>
            </xdr:cNvPr>
            <xdr:cNvGraphicFramePr/>
          </xdr:nvGraphicFramePr>
          <xdr:xfrm>
            <a:off x="0" y="0"/>
            <a:ext cx="0" cy="0"/>
          </xdr:xfrm>
          <a:graphic>
            <a:graphicData uri="http://schemas.microsoft.com/office/drawing/2010/slicer">
              <sle:slicer xmlns:sle="http://schemas.microsoft.com/office/drawing/2010/slicer" name="Weekly 2"/>
            </a:graphicData>
          </a:graphic>
        </xdr:graphicFrame>
      </mc:Choice>
      <mc:Fallback xmlns="">
        <xdr:sp macro="" textlink="">
          <xdr:nvSpPr>
            <xdr:cNvPr id="0" name=""/>
            <xdr:cNvSpPr>
              <a:spLocks noTextEdit="1"/>
            </xdr:cNvSpPr>
          </xdr:nvSpPr>
          <xdr:spPr>
            <a:xfrm>
              <a:off x="3332417" y="9131641"/>
              <a:ext cx="6698620" cy="7491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406390</xdr:colOff>
      <xdr:row>42</xdr:row>
      <xdr:rowOff>150714</xdr:rowOff>
    </xdr:from>
    <xdr:to>
      <xdr:col>27</xdr:col>
      <xdr:colOff>93434</xdr:colOff>
      <xdr:row>46</xdr:row>
      <xdr:rowOff>141835</xdr:rowOff>
    </xdr:to>
    <mc:AlternateContent xmlns:mc="http://schemas.openxmlformats.org/markup-compatibility/2006" xmlns:a14="http://schemas.microsoft.com/office/drawing/2010/main">
      <mc:Choice Requires="a14">
        <xdr:graphicFrame macro="">
          <xdr:nvGraphicFramePr>
            <xdr:cNvPr id="31" name="CMMP Group 2">
              <a:extLst>
                <a:ext uri="{FF2B5EF4-FFF2-40B4-BE49-F238E27FC236}">
                  <a16:creationId xmlns:a16="http://schemas.microsoft.com/office/drawing/2014/main" id="{37CFE141-4FF6-4B79-9619-A195370BF28D}"/>
                </a:ext>
              </a:extLst>
            </xdr:cNvPr>
            <xdr:cNvGraphicFramePr/>
          </xdr:nvGraphicFramePr>
          <xdr:xfrm>
            <a:off x="0" y="0"/>
            <a:ext cx="0" cy="0"/>
          </xdr:xfrm>
          <a:graphic>
            <a:graphicData uri="http://schemas.microsoft.com/office/drawing/2010/slicer">
              <sle:slicer xmlns:sle="http://schemas.microsoft.com/office/drawing/2010/slicer" name="CMMP Group 2"/>
            </a:graphicData>
          </a:graphic>
        </xdr:graphicFrame>
      </mc:Choice>
      <mc:Fallback xmlns="">
        <xdr:sp macro="" textlink="">
          <xdr:nvSpPr>
            <xdr:cNvPr id="0" name=""/>
            <xdr:cNvSpPr>
              <a:spLocks noTextEdit="1"/>
            </xdr:cNvSpPr>
          </xdr:nvSpPr>
          <xdr:spPr>
            <a:xfrm>
              <a:off x="12244604" y="9154107"/>
              <a:ext cx="8747134" cy="7168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130735</xdr:colOff>
      <xdr:row>3</xdr:row>
      <xdr:rowOff>93383</xdr:rowOff>
    </xdr:from>
    <xdr:to>
      <xdr:col>0</xdr:col>
      <xdr:colOff>933076</xdr:colOff>
      <xdr:row>7</xdr:row>
      <xdr:rowOff>148665</xdr:rowOff>
    </xdr:to>
    <xdr:pic>
      <xdr:nvPicPr>
        <xdr:cNvPr id="63" name="Graphic 62" descr="Table with solid fill">
          <a:hlinkClick xmlns:r="http://schemas.openxmlformats.org/officeDocument/2006/relationships" r:id="rId5"/>
          <a:extLst>
            <a:ext uri="{FF2B5EF4-FFF2-40B4-BE49-F238E27FC236}">
              <a16:creationId xmlns:a16="http://schemas.microsoft.com/office/drawing/2014/main" id="{ADEBD5CA-0B1B-BBAA-4AC2-33BA593B93B8}"/>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30735" y="653677"/>
          <a:ext cx="802341" cy="802341"/>
        </a:xfrm>
        <a:prstGeom prst="rect">
          <a:avLst/>
        </a:prstGeom>
      </xdr:spPr>
    </xdr:pic>
    <xdr:clientData/>
  </xdr:twoCellAnchor>
  <xdr:twoCellAnchor editAs="oneCell">
    <xdr:from>
      <xdr:col>0</xdr:col>
      <xdr:colOff>1820957</xdr:colOff>
      <xdr:row>3</xdr:row>
      <xdr:rowOff>177427</xdr:rowOff>
    </xdr:from>
    <xdr:to>
      <xdr:col>0</xdr:col>
      <xdr:colOff>2529915</xdr:colOff>
      <xdr:row>7</xdr:row>
      <xdr:rowOff>139326</xdr:rowOff>
    </xdr:to>
    <xdr:pic>
      <xdr:nvPicPr>
        <xdr:cNvPr id="73" name="Graphic 72" descr="Presentation with bar chart with solid fill">
          <a:hlinkClick xmlns:r="http://schemas.openxmlformats.org/officeDocument/2006/relationships" r:id="rId8"/>
          <a:extLst>
            <a:ext uri="{FF2B5EF4-FFF2-40B4-BE49-F238E27FC236}">
              <a16:creationId xmlns:a16="http://schemas.microsoft.com/office/drawing/2014/main" id="{A0C0EE6E-0FD3-4BA8-5D0F-C5C3CC2E76C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820957" y="737721"/>
          <a:ext cx="708958" cy="708958"/>
        </a:xfrm>
        <a:prstGeom prst="rect">
          <a:avLst/>
        </a:prstGeom>
      </xdr:spPr>
    </xdr:pic>
    <xdr:clientData/>
  </xdr:twoCellAnchor>
  <xdr:twoCellAnchor editAs="oneCell">
    <xdr:from>
      <xdr:col>0</xdr:col>
      <xdr:colOff>1036545</xdr:colOff>
      <xdr:row>3</xdr:row>
      <xdr:rowOff>177428</xdr:rowOff>
    </xdr:from>
    <xdr:to>
      <xdr:col>0</xdr:col>
      <xdr:colOff>1726827</xdr:colOff>
      <xdr:row>7</xdr:row>
      <xdr:rowOff>120651</xdr:rowOff>
    </xdr:to>
    <xdr:pic>
      <xdr:nvPicPr>
        <xdr:cNvPr id="75" name="Graphic 74" descr="Mathematics with solid fill">
          <a:hlinkClick xmlns:r="http://schemas.openxmlformats.org/officeDocument/2006/relationships" r:id="rId11"/>
          <a:extLst>
            <a:ext uri="{FF2B5EF4-FFF2-40B4-BE49-F238E27FC236}">
              <a16:creationId xmlns:a16="http://schemas.microsoft.com/office/drawing/2014/main" id="{6A104591-781B-4D43-86B1-B58CF0A5ECB7}"/>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036545" y="737722"/>
          <a:ext cx="690282" cy="690282"/>
        </a:xfrm>
        <a:prstGeom prst="rect">
          <a:avLst/>
        </a:prstGeom>
      </xdr:spPr>
    </xdr:pic>
    <xdr:clientData/>
  </xdr:twoCellAnchor>
  <xdr:twoCellAnchor>
    <xdr:from>
      <xdr:col>3</xdr:col>
      <xdr:colOff>484155</xdr:colOff>
      <xdr:row>9</xdr:row>
      <xdr:rowOff>11384</xdr:rowOff>
    </xdr:from>
    <xdr:to>
      <xdr:col>12</xdr:col>
      <xdr:colOff>357188</xdr:colOff>
      <xdr:row>21</xdr:row>
      <xdr:rowOff>59531</xdr:rowOff>
    </xdr:to>
    <xdr:grpSp>
      <xdr:nvGrpSpPr>
        <xdr:cNvPr id="91" name="Group 90">
          <a:extLst>
            <a:ext uri="{FF2B5EF4-FFF2-40B4-BE49-F238E27FC236}">
              <a16:creationId xmlns:a16="http://schemas.microsoft.com/office/drawing/2014/main" id="{A9C6B4B8-94FE-F695-057E-2CFA69CB3992}"/>
            </a:ext>
          </a:extLst>
        </xdr:cNvPr>
        <xdr:cNvGrpSpPr/>
      </xdr:nvGrpSpPr>
      <xdr:grpSpPr>
        <a:xfrm>
          <a:off x="4500530" y="1725884"/>
          <a:ext cx="5302283" cy="2334147"/>
          <a:chOff x="19247550" y="608449"/>
          <a:chExt cx="4870082" cy="2031813"/>
        </a:xfrm>
      </xdr:grpSpPr>
      <xdr:sp macro="" textlink="">
        <xdr:nvSpPr>
          <xdr:cNvPr id="32" name="Rectangle: Rounded Corners 31">
            <a:extLst>
              <a:ext uri="{FF2B5EF4-FFF2-40B4-BE49-F238E27FC236}">
                <a16:creationId xmlns:a16="http://schemas.microsoft.com/office/drawing/2014/main" id="{0AAD55D7-7E06-4F52-9824-EFFEB71758E2}"/>
              </a:ext>
            </a:extLst>
          </xdr:cNvPr>
          <xdr:cNvSpPr/>
        </xdr:nvSpPr>
        <xdr:spPr>
          <a:xfrm>
            <a:off x="19247550" y="608449"/>
            <a:ext cx="4832318" cy="2031813"/>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solidFill>
                  <a:srgbClr val="002060"/>
                </a:solidFill>
              </a:rPr>
              <a:t>        </a:t>
            </a:r>
            <a:r>
              <a:rPr lang="en-US" sz="3200" b="1">
                <a:solidFill>
                  <a:srgbClr val="002060"/>
                </a:solidFill>
              </a:rPr>
              <a:t>BOM</a:t>
            </a:r>
            <a:r>
              <a:rPr lang="en-US" sz="3200" b="1" baseline="0">
                <a:solidFill>
                  <a:srgbClr val="002060"/>
                </a:solidFill>
              </a:rPr>
              <a:t> KPI</a:t>
            </a:r>
            <a:endParaRPr lang="en-US" sz="2400" b="1">
              <a:solidFill>
                <a:srgbClr val="002060"/>
              </a:solidFill>
            </a:endParaRPr>
          </a:p>
        </xdr:txBody>
      </xdr:sp>
      <xdr:sp macro="" textlink="PV!B2">
        <xdr:nvSpPr>
          <xdr:cNvPr id="34" name="Rectangle: Rounded Corners 33">
            <a:extLst>
              <a:ext uri="{FF2B5EF4-FFF2-40B4-BE49-F238E27FC236}">
                <a16:creationId xmlns:a16="http://schemas.microsoft.com/office/drawing/2014/main" id="{79AED76D-EE3D-15B9-2BC2-798CD8628952}"/>
              </a:ext>
            </a:extLst>
          </xdr:cNvPr>
          <xdr:cNvSpPr/>
        </xdr:nvSpPr>
        <xdr:spPr>
          <a:xfrm>
            <a:off x="19404413" y="1592574"/>
            <a:ext cx="1918219" cy="678046"/>
          </a:xfrm>
          <a:prstGeom prst="roundRect">
            <a:avLst>
              <a:gd name="adj" fmla="val 13614"/>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r"/>
            <a:fld id="{37EF4292-A59C-4579-B326-7BD55FDECF90}" type="TxLink">
              <a:rPr lang="en-US" sz="6600" b="1" i="0" u="none" strike="noStrike">
                <a:solidFill>
                  <a:srgbClr val="002060"/>
                </a:solidFill>
                <a:latin typeface="Calibri"/>
                <a:ea typeface="Calibri"/>
                <a:cs typeface="Calibri"/>
              </a:rPr>
              <a:pPr marL="0" indent="0" algn="r"/>
              <a:t>2.08</a:t>
            </a:fld>
            <a:endParaRPr lang="en-US" sz="6600" b="1" i="0" u="none" strike="noStrike">
              <a:solidFill>
                <a:srgbClr val="002060"/>
              </a:solidFill>
              <a:latin typeface="Calibri"/>
              <a:ea typeface="Calibri"/>
              <a:cs typeface="Calibri"/>
            </a:endParaRPr>
          </a:p>
        </xdr:txBody>
      </xdr:sp>
      <xdr:grpSp>
        <xdr:nvGrpSpPr>
          <xdr:cNvPr id="78" name="Group 77">
            <a:extLst>
              <a:ext uri="{FF2B5EF4-FFF2-40B4-BE49-F238E27FC236}">
                <a16:creationId xmlns:a16="http://schemas.microsoft.com/office/drawing/2014/main" id="{04AFD5FB-4C2D-4B49-A74E-EC17CE9CA6A3}"/>
              </a:ext>
            </a:extLst>
          </xdr:cNvPr>
          <xdr:cNvGrpSpPr/>
        </xdr:nvGrpSpPr>
        <xdr:grpSpPr>
          <a:xfrm>
            <a:off x="21213359" y="670374"/>
            <a:ext cx="2904273" cy="1930655"/>
            <a:chOff x="47534032" y="2475222"/>
            <a:chExt cx="2358493" cy="1438303"/>
          </a:xfrm>
        </xdr:grpSpPr>
        <xdr:graphicFrame macro="">
          <xdr:nvGraphicFramePr>
            <xdr:cNvPr id="79" name="Chart 78">
              <a:extLst>
                <a:ext uri="{FF2B5EF4-FFF2-40B4-BE49-F238E27FC236}">
                  <a16:creationId xmlns:a16="http://schemas.microsoft.com/office/drawing/2014/main" id="{B36CAFA5-7E5B-8811-0603-35DCC81CD89F}"/>
                </a:ext>
              </a:extLst>
            </xdr:cNvPr>
            <xdr:cNvGraphicFramePr/>
          </xdr:nvGraphicFramePr>
          <xdr:xfrm>
            <a:off x="47534032" y="2475222"/>
            <a:ext cx="2358493" cy="1438303"/>
          </xdr:xfrm>
          <a:graphic>
            <a:graphicData uri="http://schemas.openxmlformats.org/drawingml/2006/chart">
              <c:chart xmlns:c="http://schemas.openxmlformats.org/drawingml/2006/chart" xmlns:r="http://schemas.openxmlformats.org/officeDocument/2006/relationships" r:id="rId14"/>
            </a:graphicData>
          </a:graphic>
        </xdr:graphicFrame>
        <xdr:sp macro="" textlink="$AU$2">
          <xdr:nvSpPr>
            <xdr:cNvPr id="80" name="TextBox 79">
              <a:extLst>
                <a:ext uri="{FF2B5EF4-FFF2-40B4-BE49-F238E27FC236}">
                  <a16:creationId xmlns:a16="http://schemas.microsoft.com/office/drawing/2014/main" id="{F8D1687B-F3A1-4A65-E0ED-6F86CE1EDF66}"/>
                </a:ext>
              </a:extLst>
            </xdr:cNvPr>
            <xdr:cNvSpPr txBox="1"/>
          </xdr:nvSpPr>
          <xdr:spPr>
            <a:xfrm>
              <a:off x="48129019" y="3034494"/>
              <a:ext cx="1193461" cy="309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5D1D3304-D125-405A-BBB7-6969A9776355}" type="TxLink">
                <a:rPr lang="en-US" sz="2400" b="1" i="0" u="none" strike="noStrike">
                  <a:solidFill>
                    <a:srgbClr val="000000"/>
                  </a:solidFill>
                  <a:latin typeface="Calibri"/>
                  <a:ea typeface="Calibri"/>
                  <a:cs typeface="Calibri"/>
                </a:rPr>
                <a:pPr algn="ctr"/>
                <a:t> </a:t>
              </a:fld>
              <a:endParaRPr lang="en-US" sz="2400" b="1"/>
            </a:p>
          </xdr:txBody>
        </xdr:sp>
      </xdr:grpSp>
    </xdr:grpSp>
    <xdr:clientData/>
  </xdr:twoCellAnchor>
  <xdr:twoCellAnchor>
    <xdr:from>
      <xdr:col>14</xdr:col>
      <xdr:colOff>168351</xdr:colOff>
      <xdr:row>8</xdr:row>
      <xdr:rowOff>107809</xdr:rowOff>
    </xdr:from>
    <xdr:to>
      <xdr:col>23</xdr:col>
      <xdr:colOff>0</xdr:colOff>
      <xdr:row>21</xdr:row>
      <xdr:rowOff>59531</xdr:rowOff>
    </xdr:to>
    <xdr:grpSp>
      <xdr:nvGrpSpPr>
        <xdr:cNvPr id="92" name="Group 91">
          <a:extLst>
            <a:ext uri="{FF2B5EF4-FFF2-40B4-BE49-F238E27FC236}">
              <a16:creationId xmlns:a16="http://schemas.microsoft.com/office/drawing/2014/main" id="{BA8A7FC9-8DB6-546D-A6E6-2A938670DAB4}"/>
            </a:ext>
          </a:extLst>
        </xdr:cNvPr>
        <xdr:cNvGrpSpPr/>
      </xdr:nvGrpSpPr>
      <xdr:grpSpPr>
        <a:xfrm>
          <a:off x="11280851" y="1631809"/>
          <a:ext cx="5880024" cy="2428222"/>
          <a:chOff x="22108026" y="802106"/>
          <a:chExt cx="4400758" cy="1854868"/>
        </a:xfrm>
      </xdr:grpSpPr>
      <xdr:sp macro="" textlink="">
        <xdr:nvSpPr>
          <xdr:cNvPr id="35" name="Rectangle: Rounded Corners 34">
            <a:extLst>
              <a:ext uri="{FF2B5EF4-FFF2-40B4-BE49-F238E27FC236}">
                <a16:creationId xmlns:a16="http://schemas.microsoft.com/office/drawing/2014/main" id="{41F57AE6-DEC8-F9C9-3CA4-0AC7B18066D3}"/>
              </a:ext>
            </a:extLst>
          </xdr:cNvPr>
          <xdr:cNvSpPr/>
        </xdr:nvSpPr>
        <xdr:spPr>
          <a:xfrm>
            <a:off x="22108026" y="802106"/>
            <a:ext cx="4210435" cy="1854868"/>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700" b="1" baseline="0">
                <a:solidFill>
                  <a:srgbClr val="002060"/>
                </a:solidFill>
              </a:rPr>
              <a:t>LINE MAPPING KPI</a:t>
            </a:r>
            <a:endParaRPr lang="en-US" sz="2700" b="1">
              <a:solidFill>
                <a:srgbClr val="002060"/>
              </a:solidFill>
            </a:endParaRPr>
          </a:p>
        </xdr:txBody>
      </xdr:sp>
      <xdr:sp macro="" textlink="PV!C2">
        <xdr:nvSpPr>
          <xdr:cNvPr id="28" name="Rectangle: Rounded Corners 27">
            <a:extLst>
              <a:ext uri="{FF2B5EF4-FFF2-40B4-BE49-F238E27FC236}">
                <a16:creationId xmlns:a16="http://schemas.microsoft.com/office/drawing/2014/main" id="{EEC106BC-4D12-7DD5-A73E-B5FCEF637706}"/>
              </a:ext>
            </a:extLst>
          </xdr:cNvPr>
          <xdr:cNvSpPr/>
        </xdr:nvSpPr>
        <xdr:spPr>
          <a:xfrm>
            <a:off x="22393256" y="1744698"/>
            <a:ext cx="1815887" cy="606694"/>
          </a:xfrm>
          <a:prstGeom prst="roundRect">
            <a:avLst>
              <a:gd name="adj" fmla="val 13614"/>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8823989-72C6-4650-A9E8-2DE90265CB6E}" type="TxLink">
              <a:rPr lang="en-US" sz="6600" b="1" i="0" u="none" strike="noStrike">
                <a:solidFill>
                  <a:srgbClr val="002060"/>
                </a:solidFill>
                <a:latin typeface="Calibri"/>
                <a:ea typeface="Calibri"/>
                <a:cs typeface="Calibri"/>
              </a:rPr>
              <a:pPr marL="0" indent="0" algn="ctr"/>
              <a:t>2.36</a:t>
            </a:fld>
            <a:endParaRPr lang="en-US" sz="6600" b="1" i="0" u="none" strike="noStrike">
              <a:solidFill>
                <a:srgbClr val="002060"/>
              </a:solidFill>
              <a:latin typeface="Calibri"/>
              <a:ea typeface="Calibri"/>
              <a:cs typeface="Calibri"/>
            </a:endParaRPr>
          </a:p>
        </xdr:txBody>
      </xdr:sp>
      <xdr:grpSp>
        <xdr:nvGrpSpPr>
          <xdr:cNvPr id="81" name="Group 80">
            <a:extLst>
              <a:ext uri="{FF2B5EF4-FFF2-40B4-BE49-F238E27FC236}">
                <a16:creationId xmlns:a16="http://schemas.microsoft.com/office/drawing/2014/main" id="{AF6189A2-21D9-4FAA-8E0F-B430AA9761E2}"/>
              </a:ext>
            </a:extLst>
          </xdr:cNvPr>
          <xdr:cNvGrpSpPr/>
        </xdr:nvGrpSpPr>
        <xdr:grpSpPr>
          <a:xfrm>
            <a:off x="24084710" y="993669"/>
            <a:ext cx="2424074" cy="1654588"/>
            <a:chOff x="50104520" y="2675053"/>
            <a:chExt cx="2743907" cy="1284971"/>
          </a:xfrm>
        </xdr:grpSpPr>
        <xdr:graphicFrame macro="">
          <xdr:nvGraphicFramePr>
            <xdr:cNvPr id="82" name="Chart 81">
              <a:extLst>
                <a:ext uri="{FF2B5EF4-FFF2-40B4-BE49-F238E27FC236}">
                  <a16:creationId xmlns:a16="http://schemas.microsoft.com/office/drawing/2014/main" id="{CF52F341-16EA-031A-C138-FC1507D01ABE}"/>
                </a:ext>
              </a:extLst>
            </xdr:cNvPr>
            <xdr:cNvGraphicFramePr/>
          </xdr:nvGraphicFramePr>
          <xdr:xfrm>
            <a:off x="50104520" y="2675053"/>
            <a:ext cx="2743907" cy="1284971"/>
          </xdr:xfrm>
          <a:graphic>
            <a:graphicData uri="http://schemas.openxmlformats.org/drawingml/2006/chart">
              <c:chart xmlns:c="http://schemas.openxmlformats.org/drawingml/2006/chart" xmlns:r="http://schemas.openxmlformats.org/officeDocument/2006/relationships" r:id="rId15"/>
            </a:graphicData>
          </a:graphic>
        </xdr:graphicFrame>
        <xdr:sp macro="" textlink="$AV$2">
          <xdr:nvSpPr>
            <xdr:cNvPr id="83" name="TextBox 82">
              <a:extLst>
                <a:ext uri="{FF2B5EF4-FFF2-40B4-BE49-F238E27FC236}">
                  <a16:creationId xmlns:a16="http://schemas.microsoft.com/office/drawing/2014/main" id="{C9F5F8C8-A30A-4F0B-540E-668E33CFC5E8}"/>
                </a:ext>
              </a:extLst>
            </xdr:cNvPr>
            <xdr:cNvSpPr txBox="1"/>
          </xdr:nvSpPr>
          <xdr:spPr>
            <a:xfrm>
              <a:off x="50945997" y="3153362"/>
              <a:ext cx="1025265" cy="3212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9289FCFB-A930-4BD7-A876-40D78E122530}" type="TxLink">
                <a:rPr lang="en-US" sz="2800" b="1" i="0" u="none" strike="noStrike">
                  <a:solidFill>
                    <a:srgbClr val="000000"/>
                  </a:solidFill>
                  <a:latin typeface="Calibri"/>
                  <a:ea typeface="Calibri"/>
                  <a:cs typeface="Calibri"/>
                </a:rPr>
                <a:pPr algn="ctr"/>
                <a:t> </a:t>
              </a:fld>
              <a:endParaRPr lang="en-US" sz="2800" b="1"/>
            </a:p>
          </xdr:txBody>
        </xdr:sp>
      </xdr:grpSp>
    </xdr:grpSp>
    <xdr:clientData/>
  </xdr:twoCellAnchor>
  <xdr:twoCellAnchor>
    <xdr:from>
      <xdr:col>24</xdr:col>
      <xdr:colOff>508896</xdr:colOff>
      <xdr:row>9</xdr:row>
      <xdr:rowOff>40966</xdr:rowOff>
    </xdr:from>
    <xdr:to>
      <xdr:col>33</xdr:col>
      <xdr:colOff>600691</xdr:colOff>
      <xdr:row>21</xdr:row>
      <xdr:rowOff>102973</xdr:rowOff>
    </xdr:to>
    <xdr:grpSp>
      <xdr:nvGrpSpPr>
        <xdr:cNvPr id="96" name="Group 95">
          <a:extLst>
            <a:ext uri="{FF2B5EF4-FFF2-40B4-BE49-F238E27FC236}">
              <a16:creationId xmlns:a16="http://schemas.microsoft.com/office/drawing/2014/main" id="{F108B6AA-1B65-0D08-3F49-A50DF8241302}"/>
            </a:ext>
          </a:extLst>
        </xdr:cNvPr>
        <xdr:cNvGrpSpPr/>
      </xdr:nvGrpSpPr>
      <xdr:grpSpPr>
        <a:xfrm>
          <a:off x="18495271" y="1755466"/>
          <a:ext cx="6410045" cy="2348007"/>
          <a:chOff x="23853467" y="1044676"/>
          <a:chExt cx="5466369" cy="2172909"/>
        </a:xfrm>
      </xdr:grpSpPr>
      <xdr:sp macro="" textlink="">
        <xdr:nvSpPr>
          <xdr:cNvPr id="36" name="Rectangle: Rounded Corners 35">
            <a:extLst>
              <a:ext uri="{FF2B5EF4-FFF2-40B4-BE49-F238E27FC236}">
                <a16:creationId xmlns:a16="http://schemas.microsoft.com/office/drawing/2014/main" id="{AFE9845C-5C4D-A50C-383D-C655FBF98548}"/>
              </a:ext>
            </a:extLst>
          </xdr:cNvPr>
          <xdr:cNvSpPr/>
        </xdr:nvSpPr>
        <xdr:spPr>
          <a:xfrm>
            <a:off x="23853467" y="1080857"/>
            <a:ext cx="5213146" cy="2136728"/>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1" baseline="0">
                <a:solidFill>
                  <a:srgbClr val="002060"/>
                </a:solidFill>
              </a:rPr>
              <a:t>           </a:t>
            </a:r>
            <a:r>
              <a:rPr lang="en-US" sz="3200" b="1" baseline="0">
                <a:solidFill>
                  <a:srgbClr val="002060"/>
                </a:solidFill>
              </a:rPr>
              <a:t>GOAL KPI</a:t>
            </a:r>
            <a:endParaRPr lang="en-US" sz="2800" b="1">
              <a:solidFill>
                <a:srgbClr val="002060"/>
              </a:solidFill>
            </a:endParaRPr>
          </a:p>
        </xdr:txBody>
      </xdr:sp>
      <xdr:sp macro="" textlink="PV!D2">
        <xdr:nvSpPr>
          <xdr:cNvPr id="29" name="Rectangle: Rounded Corners 28">
            <a:extLst>
              <a:ext uri="{FF2B5EF4-FFF2-40B4-BE49-F238E27FC236}">
                <a16:creationId xmlns:a16="http://schemas.microsoft.com/office/drawing/2014/main" id="{FF349270-4AB3-AF26-2195-EAFE0C8855F7}"/>
              </a:ext>
            </a:extLst>
          </xdr:cNvPr>
          <xdr:cNvSpPr/>
        </xdr:nvSpPr>
        <xdr:spPr>
          <a:xfrm>
            <a:off x="24367541" y="2012492"/>
            <a:ext cx="1844254" cy="886703"/>
          </a:xfrm>
          <a:prstGeom prst="roundRect">
            <a:avLst>
              <a:gd name="adj" fmla="val 13614"/>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01F9005-8C92-4719-9B22-63398476B952}" type="TxLink">
              <a:rPr lang="en-US" sz="6600" b="1" i="0" u="none" strike="noStrike">
                <a:solidFill>
                  <a:srgbClr val="002060"/>
                </a:solidFill>
                <a:latin typeface="Calibri"/>
                <a:ea typeface="Calibri"/>
                <a:cs typeface="Calibri"/>
              </a:rPr>
              <a:pPr marL="0" indent="0" algn="ctr"/>
              <a:t>2.57</a:t>
            </a:fld>
            <a:endParaRPr lang="en-US" sz="6600" b="1" i="0" u="none" strike="noStrike">
              <a:solidFill>
                <a:srgbClr val="002060"/>
              </a:solidFill>
              <a:latin typeface="Calibri"/>
              <a:ea typeface="Calibri"/>
              <a:cs typeface="Calibri"/>
            </a:endParaRPr>
          </a:p>
        </xdr:txBody>
      </xdr:sp>
      <xdr:grpSp>
        <xdr:nvGrpSpPr>
          <xdr:cNvPr id="84" name="Group 83">
            <a:extLst>
              <a:ext uri="{FF2B5EF4-FFF2-40B4-BE49-F238E27FC236}">
                <a16:creationId xmlns:a16="http://schemas.microsoft.com/office/drawing/2014/main" id="{D7CF43FE-CF5E-4DFC-9707-F036BCC6E753}"/>
              </a:ext>
            </a:extLst>
          </xdr:cNvPr>
          <xdr:cNvGrpSpPr/>
        </xdr:nvGrpSpPr>
        <xdr:grpSpPr>
          <a:xfrm>
            <a:off x="26382677" y="1044676"/>
            <a:ext cx="2937159" cy="2172909"/>
            <a:chOff x="52896817" y="2901331"/>
            <a:chExt cx="1883852" cy="1234790"/>
          </a:xfrm>
        </xdr:grpSpPr>
        <xdr:graphicFrame macro="">
          <xdr:nvGraphicFramePr>
            <xdr:cNvPr id="85" name="Chart 84">
              <a:extLst>
                <a:ext uri="{FF2B5EF4-FFF2-40B4-BE49-F238E27FC236}">
                  <a16:creationId xmlns:a16="http://schemas.microsoft.com/office/drawing/2014/main" id="{79BA3B94-8B21-CDA2-FB96-8C32073B5E71}"/>
                </a:ext>
              </a:extLst>
            </xdr:cNvPr>
            <xdr:cNvGraphicFramePr/>
          </xdr:nvGraphicFramePr>
          <xdr:xfrm>
            <a:off x="52896817" y="2901331"/>
            <a:ext cx="1883852" cy="1234790"/>
          </xdr:xfrm>
          <a:graphic>
            <a:graphicData uri="http://schemas.openxmlformats.org/drawingml/2006/chart">
              <c:chart xmlns:c="http://schemas.openxmlformats.org/drawingml/2006/chart" xmlns:r="http://schemas.openxmlformats.org/officeDocument/2006/relationships" r:id="rId16"/>
            </a:graphicData>
          </a:graphic>
        </xdr:graphicFrame>
        <xdr:sp macro="" textlink="$AW$2">
          <xdr:nvSpPr>
            <xdr:cNvPr id="86" name="TextBox 85">
              <a:extLst>
                <a:ext uri="{FF2B5EF4-FFF2-40B4-BE49-F238E27FC236}">
                  <a16:creationId xmlns:a16="http://schemas.microsoft.com/office/drawing/2014/main" id="{8D9F1F91-AD23-2ACE-0F9A-4C2E60411999}"/>
                </a:ext>
              </a:extLst>
            </xdr:cNvPr>
            <xdr:cNvSpPr txBox="1"/>
          </xdr:nvSpPr>
          <xdr:spPr>
            <a:xfrm>
              <a:off x="53437445" y="3377263"/>
              <a:ext cx="893589" cy="287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D3DE2DB2-327F-4737-AEB8-489589932EFD}" type="TxLink">
                <a:rPr lang="en-US" sz="2800" b="1" i="0" u="none" strike="noStrike">
                  <a:solidFill>
                    <a:srgbClr val="000000"/>
                  </a:solidFill>
                  <a:latin typeface="Calibri"/>
                  <a:ea typeface="Calibri"/>
                  <a:cs typeface="Calibri"/>
                </a:rPr>
                <a:pPr algn="ctr"/>
                <a:t> </a:t>
              </a:fld>
              <a:endParaRPr lang="en-US" sz="2800" b="1"/>
            </a:p>
          </xdr:txBody>
        </xdr:sp>
      </xdr:grpSp>
    </xdr:grpSp>
    <xdr:clientData/>
  </xdr:twoCellAnchor>
  <mc:AlternateContent xmlns:mc="http://schemas.openxmlformats.org/markup-compatibility/2006">
    <mc:Choice xmlns:a14="http://schemas.microsoft.com/office/drawing/2010/main" Requires="a14">
      <xdr:twoCellAnchor editAs="oneCell">
        <xdr:from>
          <xdr:col>29</xdr:col>
          <xdr:colOff>158750</xdr:colOff>
          <xdr:row>30</xdr:row>
          <xdr:rowOff>63500</xdr:rowOff>
        </xdr:from>
        <xdr:to>
          <xdr:col>31</xdr:col>
          <xdr:colOff>590550</xdr:colOff>
          <xdr:row>31</xdr:row>
          <xdr:rowOff>82550</xdr:rowOff>
        </xdr:to>
        <xdr:sp macro="" textlink="">
          <xdr:nvSpPr>
            <xdr:cNvPr id="1025" name="Option 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RESULT vs LINE MAPPING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158750</xdr:colOff>
          <xdr:row>28</xdr:row>
          <xdr:rowOff>165100</xdr:rowOff>
        </xdr:from>
        <xdr:to>
          <xdr:col>30</xdr:col>
          <xdr:colOff>469900</xdr:colOff>
          <xdr:row>29</xdr:row>
          <xdr:rowOff>82550</xdr:rowOff>
        </xdr:to>
        <xdr:sp macro="" textlink="">
          <xdr:nvSpPr>
            <xdr:cNvPr id="1026" name="Option Button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RESULT vs BOM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184150</xdr:colOff>
          <xdr:row>32</xdr:row>
          <xdr:rowOff>76200</xdr:rowOff>
        </xdr:from>
        <xdr:to>
          <xdr:col>31</xdr:col>
          <xdr:colOff>88900</xdr:colOff>
          <xdr:row>32</xdr:row>
          <xdr:rowOff>285750</xdr:rowOff>
        </xdr:to>
        <xdr:sp macro="" textlink="">
          <xdr:nvSpPr>
            <xdr:cNvPr id="1027" name="Option Button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RESULT vs GOAL</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9</xdr:row>
      <xdr:rowOff>163863</xdr:rowOff>
    </xdr:from>
    <xdr:to>
      <xdr:col>1</xdr:col>
      <xdr:colOff>892972</xdr:colOff>
      <xdr:row>23</xdr:row>
      <xdr:rowOff>150393</xdr:rowOff>
    </xdr:to>
    <mc:AlternateContent xmlns:mc="http://schemas.openxmlformats.org/markup-compatibility/2006" xmlns:a14="http://schemas.microsoft.com/office/drawing/2010/main">
      <mc:Choice Requires="a14">
        <xdr:graphicFrame macro="">
          <xdr:nvGraphicFramePr>
            <xdr:cNvPr id="2" name="Weekly">
              <a:extLst>
                <a:ext uri="{FF2B5EF4-FFF2-40B4-BE49-F238E27FC236}">
                  <a16:creationId xmlns:a16="http://schemas.microsoft.com/office/drawing/2014/main" id="{B9598874-B333-F850-8EC5-0056D14C02BD}"/>
                </a:ext>
              </a:extLst>
            </xdr:cNvPr>
            <xdr:cNvGraphicFramePr/>
          </xdr:nvGraphicFramePr>
          <xdr:xfrm>
            <a:off x="0" y="0"/>
            <a:ext cx="0" cy="0"/>
          </xdr:xfrm>
          <a:graphic>
            <a:graphicData uri="http://schemas.microsoft.com/office/drawing/2010/slicer">
              <sle:slicer xmlns:sle="http://schemas.microsoft.com/office/drawing/2010/slicer" name="Weekly"/>
            </a:graphicData>
          </a:graphic>
        </xdr:graphicFrame>
      </mc:Choice>
      <mc:Fallback xmlns="">
        <xdr:sp macro="" textlink="">
          <xdr:nvSpPr>
            <xdr:cNvPr id="0" name=""/>
            <xdr:cNvSpPr>
              <a:spLocks noTextEdit="1"/>
            </xdr:cNvSpPr>
          </xdr:nvSpPr>
          <xdr:spPr>
            <a:xfrm>
              <a:off x="0" y="1844745"/>
              <a:ext cx="1829249" cy="2601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194374</xdr:colOff>
      <xdr:row>14</xdr:row>
      <xdr:rowOff>180240</xdr:rowOff>
    </xdr:from>
    <xdr:to>
      <xdr:col>4</xdr:col>
      <xdr:colOff>26037</xdr:colOff>
      <xdr:row>28</xdr:row>
      <xdr:rowOff>164365</xdr:rowOff>
    </xdr:to>
    <mc:AlternateContent xmlns:mc="http://schemas.openxmlformats.org/markup-compatibility/2006" xmlns:a14="http://schemas.microsoft.com/office/drawing/2010/main">
      <mc:Choice Requires="a14">
        <xdr:graphicFrame macro="">
          <xdr:nvGraphicFramePr>
            <xdr:cNvPr id="3" name="CMMP Group">
              <a:extLst>
                <a:ext uri="{FF2B5EF4-FFF2-40B4-BE49-F238E27FC236}">
                  <a16:creationId xmlns:a16="http://schemas.microsoft.com/office/drawing/2014/main" id="{2F6164F5-FF52-F342-47F4-9B7D6DD40CFF}"/>
                </a:ext>
              </a:extLst>
            </xdr:cNvPr>
            <xdr:cNvGraphicFramePr/>
          </xdr:nvGraphicFramePr>
          <xdr:xfrm>
            <a:off x="0" y="0"/>
            <a:ext cx="0" cy="0"/>
          </xdr:xfrm>
          <a:graphic>
            <a:graphicData uri="http://schemas.microsoft.com/office/drawing/2010/slicer">
              <sle:slicer xmlns:sle="http://schemas.microsoft.com/office/drawing/2010/slicer" name="CMMP Group"/>
            </a:graphicData>
          </a:graphic>
        </xdr:graphicFrame>
      </mc:Choice>
      <mc:Fallback xmlns="">
        <xdr:sp macro="" textlink="">
          <xdr:nvSpPr>
            <xdr:cNvPr id="0" name=""/>
            <xdr:cNvSpPr>
              <a:spLocks noTextEdit="1"/>
            </xdr:cNvSpPr>
          </xdr:nvSpPr>
          <xdr:spPr>
            <a:xfrm>
              <a:off x="2155403" y="2794946"/>
              <a:ext cx="1819298" cy="25988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43</xdr:col>
      <xdr:colOff>1211108</xdr:colOff>
      <xdr:row>2</xdr:row>
      <xdr:rowOff>148054</xdr:rowOff>
    </xdr:from>
    <xdr:to>
      <xdr:col>45</xdr:col>
      <xdr:colOff>762646</xdr:colOff>
      <xdr:row>16</xdr:row>
      <xdr:rowOff>132179</xdr:rowOff>
    </xdr:to>
    <mc:AlternateContent xmlns:mc="http://schemas.openxmlformats.org/markup-compatibility/2006" xmlns:a14="http://schemas.microsoft.com/office/drawing/2010/main">
      <mc:Choice Requires="a14">
        <xdr:graphicFrame macro="">
          <xdr:nvGraphicFramePr>
            <xdr:cNvPr id="4" name="Drawing code">
              <a:extLst>
                <a:ext uri="{FF2B5EF4-FFF2-40B4-BE49-F238E27FC236}">
                  <a16:creationId xmlns:a16="http://schemas.microsoft.com/office/drawing/2014/main" id="{975C71EB-388E-0FD8-021C-D06DCD4FFBB7}"/>
                </a:ext>
              </a:extLst>
            </xdr:cNvPr>
            <xdr:cNvGraphicFramePr/>
          </xdr:nvGraphicFramePr>
          <xdr:xfrm>
            <a:off x="0" y="0"/>
            <a:ext cx="0" cy="0"/>
          </xdr:xfrm>
          <a:graphic>
            <a:graphicData uri="http://schemas.microsoft.com/office/drawing/2010/slicer">
              <sle:slicer xmlns:sle="http://schemas.microsoft.com/office/drawing/2010/slicer" name="Drawing code"/>
            </a:graphicData>
          </a:graphic>
        </xdr:graphicFrame>
      </mc:Choice>
      <mc:Fallback xmlns="">
        <xdr:sp macro="" textlink="">
          <xdr:nvSpPr>
            <xdr:cNvPr id="0" name=""/>
            <xdr:cNvSpPr>
              <a:spLocks noTextEdit="1"/>
            </xdr:cNvSpPr>
          </xdr:nvSpPr>
          <xdr:spPr>
            <a:xfrm>
              <a:off x="46070091" y="513986"/>
              <a:ext cx="1779419" cy="25456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37</xdr:col>
      <xdr:colOff>571500</xdr:colOff>
      <xdr:row>13</xdr:row>
      <xdr:rowOff>183216</xdr:rowOff>
    </xdr:from>
    <xdr:to>
      <xdr:col>41</xdr:col>
      <xdr:colOff>100853</xdr:colOff>
      <xdr:row>28</xdr:row>
      <xdr:rowOff>124945</xdr:rowOff>
    </xdr:to>
    <xdr:graphicFrame macro="">
      <xdr:nvGraphicFramePr>
        <xdr:cNvPr id="6" name="Chart 5">
          <a:extLst>
            <a:ext uri="{FF2B5EF4-FFF2-40B4-BE49-F238E27FC236}">
              <a16:creationId xmlns:a16="http://schemas.microsoft.com/office/drawing/2014/main" id="{C357C926-CD51-14F6-0ABD-54FDB565B5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41</xdr:col>
      <xdr:colOff>328705</xdr:colOff>
      <xdr:row>13</xdr:row>
      <xdr:rowOff>183216</xdr:rowOff>
    </xdr:from>
    <xdr:to>
      <xdr:col>45</xdr:col>
      <xdr:colOff>296955</xdr:colOff>
      <xdr:row>28</xdr:row>
      <xdr:rowOff>124945</xdr:rowOff>
    </xdr:to>
    <xdr:graphicFrame macro="">
      <xdr:nvGraphicFramePr>
        <xdr:cNvPr id="7" name="Chart 6">
          <a:extLst>
            <a:ext uri="{FF2B5EF4-FFF2-40B4-BE49-F238E27FC236}">
              <a16:creationId xmlns:a16="http://schemas.microsoft.com/office/drawing/2014/main" id="{9CD8E755-8BDD-CE2A-109C-3F6729B2D5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33</xdr:col>
      <xdr:colOff>259772</xdr:colOff>
      <xdr:row>14</xdr:row>
      <xdr:rowOff>48106</xdr:rowOff>
    </xdr:from>
    <xdr:to>
      <xdr:col>37</xdr:col>
      <xdr:colOff>1348327</xdr:colOff>
      <xdr:row>28</xdr:row>
      <xdr:rowOff>172638</xdr:rowOff>
    </xdr:to>
    <xdr:graphicFrame macro="">
      <xdr:nvGraphicFramePr>
        <xdr:cNvPr id="11" name="Chart 10">
          <a:extLst>
            <a:ext uri="{FF2B5EF4-FFF2-40B4-BE49-F238E27FC236}">
              <a16:creationId xmlns:a16="http://schemas.microsoft.com/office/drawing/2014/main" id="{3764FD1F-C3CC-4641-BCB1-D99578CDD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mphcmiuedu-my.sharepoint.com/Users/huynh.thanh.son/Desktop/Combine%20laser%20welding_tig_mig%20weld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403 (2)"/>
      <sheetName val="Sheet1"/>
      <sheetName val="2403"/>
      <sheetName val="Plan mapping line PA"/>
      <sheetName val="Sheet2"/>
      <sheetName val="List mapping line PA (2)"/>
      <sheetName val="List mapping line PA"/>
    </sheetNames>
    <sheetDataSet>
      <sheetData sheetId="0"/>
      <sheetData sheetId="1"/>
      <sheetData sheetId="2">
        <row r="2">
          <cell r="E2">
            <v>45320</v>
          </cell>
        </row>
      </sheetData>
      <sheetData sheetId="3"/>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25.54882974537" createdVersion="8" refreshedVersion="8" minRefreshableVersion="3" recordCount="113" xr:uid="{88BDD390-EAAF-4710-A448-DB55D7FFDBF6}">
  <cacheSource type="worksheet">
    <worksheetSource name="dataPV"/>
  </cacheSource>
  <cacheFields count="31">
    <cacheField name="Weekly" numFmtId="0">
      <sharedItems count="12">
        <s v="W22"/>
        <s v="W23"/>
        <s v="W24"/>
        <s v="W25"/>
        <s v="W26"/>
        <s v="W27"/>
        <s v="W28"/>
        <s v="W29"/>
        <s v="W30"/>
        <s v="W31"/>
        <s v="W32"/>
        <s v="W33"/>
      </sharedItems>
    </cacheField>
    <cacheField name="CMMP Group" numFmtId="0">
      <sharedItems count="9">
        <s v="Alu Carver-Stacking"/>
        <s v="Dura Table Rect"/>
        <s v="Alu Table Rect"/>
        <s v="Alu Other "/>
        <s v="ALUP Table Rect"/>
        <s v="Alu Pos chair"/>
        <s v="Alu Carver Round"/>
        <s v="Alu Table Ext"/>
        <s v="DuraPremium Table Rect"/>
      </sharedItems>
    </cacheField>
    <cacheField name="Item name" numFmtId="0">
      <sharedItems/>
    </cacheField>
    <cacheField name="Drawing code" numFmtId="0">
      <sharedItems count="50">
        <s v="PN4084C"/>
        <s v="PN71165D"/>
        <s v="PN68811C"/>
        <s v="PN66735C"/>
        <s v="PN1281C"/>
        <s v="PN65953C"/>
        <s v="PN1289C"/>
        <s v="PN1388C"/>
        <s v="PN69182C"/>
        <s v="PN70358C"/>
        <s v="PN70467C"/>
        <s v="PN1339C"/>
        <s v="PN70676C"/>
        <s v="PN71041C"/>
        <s v="PN70184C"/>
        <s v="PN69261C"/>
        <s v="PN69789D"/>
        <s v="PN69803D"/>
        <s v="PN69790D"/>
        <s v="PN4383D"/>
        <s v="PN4679D-OW"/>
        <s v="PN70074C"/>
        <s v="PN5376C"/>
        <s v="PN67224C"/>
        <s v="PN1698C"/>
        <s v="PN5147C"/>
        <s v="PN67621C"/>
        <s v="PN70644C"/>
        <s v="PN69804D"/>
        <s v="PN70224C"/>
        <s v="PN5146C"/>
        <s v="PN4541C"/>
        <s v="PN4617C"/>
        <s v="PN71221C"/>
        <s v="PN71222C"/>
        <s v="PN71219D"/>
        <s v="PN71220D"/>
        <s v="PN71365C"/>
        <s v="PN71366C"/>
        <s v="PN70818C"/>
        <s v="PN68289C"/>
        <s v="PN68852C"/>
        <s v="PN1677C"/>
        <s v="PN70395D"/>
        <s v="PN4971D"/>
        <s v="PN70655C"/>
        <s v="PN70223C"/>
        <s v="PN70688D"/>
        <s v="PN70004D"/>
        <s v="PN68432C"/>
      </sharedItems>
    </cacheField>
    <cacheField name="Drawing Eff. Date" numFmtId="164">
      <sharedItems containsSemiMixedTypes="0" containsNonDate="0" containsDate="1" containsString="0" minDate="2020-03-17T00:00:00" maxDate="2024-05-31T00:00:00"/>
    </cacheField>
    <cacheField name="Drawing ver." numFmtId="0">
      <sharedItems containsSemiMixedTypes="0" containsString="0" containsNumber="1" containsInteger="1" minValue="1" maxValue="28"/>
    </cacheField>
    <cacheField name="PPD note" numFmtId="0">
      <sharedItems/>
    </cacheField>
    <cacheField name="PA note" numFmtId="0">
      <sharedItems containsBlank="1"/>
    </cacheField>
    <cacheField name="Item number" numFmtId="0">
      <sharedItems containsString="0" containsBlank="1" containsNumber="1" containsInteger="1" minValue="1039910400" maxValue="3141500000"/>
    </cacheField>
    <cacheField name="Customer name" numFmtId="0">
      <sharedItems/>
    </cacheField>
    <cacheField name="Start PA" numFmtId="0">
      <sharedItems containsDate="1" containsMixedTypes="1" minDate="2024-05-27T00:00:00" maxDate="2024-08-18T00:00:00"/>
    </cacheField>
    <cacheField name="BOM HC" numFmtId="0">
      <sharedItems containsString="0" containsBlank="1" containsNumber="1" containsInteger="1" minValue="30" maxValue="43"/>
    </cacheField>
    <cacheField name="BOM CAPA" numFmtId="0">
      <sharedItems containsString="0" containsBlank="1" containsNumber="1" containsInteger="1" minValue="100" maxValue="1011"/>
    </cacheField>
    <cacheField name="BOM Hour shift" numFmtId="0">
      <sharedItems containsString="0" containsBlank="1" containsNumber="1" containsInteger="1" minValue="8" maxValue="8" count="2">
        <n v="8"/>
        <m/>
      </sharedItems>
    </cacheField>
    <cacheField name="BOM KPI" numFmtId="43">
      <sharedItems containsMixedTypes="1" containsNumber="1" minValue="0.41666666666666669" maxValue="3.4507575757575757"/>
    </cacheField>
    <cacheField name="LM HC" numFmtId="0">
      <sharedItems containsString="0" containsBlank="1" containsNumber="1" containsInteger="1" minValue="26" maxValue="42"/>
    </cacheField>
    <cacheField name="LM CAPA" numFmtId="0">
      <sharedItems containsString="0" containsBlank="1" containsNumber="1" containsInteger="1" minValue="119" maxValue="1160"/>
    </cacheField>
    <cacheField name="LM Hour shift" numFmtId="0">
      <sharedItems containsString="0" containsBlank="1" containsNumber="1" containsInteger="1" minValue="4" maxValue="8"/>
    </cacheField>
    <cacheField name="LM KPI" numFmtId="43">
      <sharedItems containsMixedTypes="1" containsNumber="1" minValue="0.36280487804878048" maxValue="4.4827586206896548"/>
    </cacheField>
    <cacheField name="GOAL HC" numFmtId="0">
      <sharedItems containsString="0" containsBlank="1" containsNumber="1" containsInteger="1" minValue="17" maxValue="43"/>
    </cacheField>
    <cacheField name="GOAL CAPA" numFmtId="0">
      <sharedItems containsString="0" containsBlank="1" containsNumber="1" containsInteger="1" minValue="135" maxValue="1165"/>
    </cacheField>
    <cacheField name="GOAL hour shift" numFmtId="0">
      <sharedItems containsString="0" containsBlank="1" containsNumber="1" containsInteger="1" minValue="4" maxValue="8"/>
    </cacheField>
    <cacheField name="GOAL KPI" numFmtId="43">
      <sharedItems containsMixedTypes="1" containsNumber="1" minValue="0.421875" maxValue="5.5"/>
    </cacheField>
    <cacheField name="RESULT HC" numFmtId="0">
      <sharedItems containsString="0" containsBlank="1" containsNumber="1" containsInteger="1" minValue="17" maxValue="43"/>
    </cacheField>
    <cacheField name="RESULT CAPA" numFmtId="0">
      <sharedItems containsString="0" containsBlank="1" containsNumber="1" containsInteger="1" minValue="140" maxValue="1260"/>
    </cacheField>
    <cacheField name="RESULT Hour shift" numFmtId="0">
      <sharedItems containsString="0" containsBlank="1" containsNumber="1" minValue="4" maxValue="8"/>
    </cacheField>
    <cacheField name="RESULT KPI" numFmtId="43">
      <sharedItems containsMixedTypes="1" containsNumber="1" minValue="0.4861111111111111" maxValue="5.1724137931034484"/>
    </cacheField>
    <cacheField name="RESULT vs BOM" numFmtId="9">
      <sharedItems containsMixedTypes="1" containsNumber="1" minValue="-0.34167215273206053" maxValue="1.3872679045092839"/>
    </cacheField>
    <cacheField name="RESULT vs LM" numFmtId="9">
      <sharedItems containsMixedTypes="1" containsNumber="1" minValue="-0.32181141982060824" maxValue="0.66982922201138506"/>
    </cacheField>
    <cacheField name="RESULT vs GOAL" numFmtId="9">
      <sharedItems containsMixedTypes="1" containsNumber="1" minValue="-0.31868131868131866" maxValue="0.26923076923076938"/>
    </cacheField>
    <cacheField name="Note:" numFmtId="0">
      <sharedItems containsBlank="1"/>
    </cacheField>
  </cacheFields>
  <extLst>
    <ext xmlns:x14="http://schemas.microsoft.com/office/spreadsheetml/2009/9/main" uri="{725AE2AE-9491-48be-B2B4-4EB974FC3084}">
      <x14:pivotCacheDefinition pivotCacheId="181106921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25.577760185188" createdVersion="8" refreshedVersion="8" minRefreshableVersion="3" recordCount="111" xr:uid="{B6C4EE2E-B731-4DDB-AEBD-7CA750E72468}">
  <cacheSource type="worksheet">
    <worksheetSource ref="A1:AE112" sheet="Data PA"/>
  </cacheSource>
  <cacheFields count="31">
    <cacheField name="Weekly" numFmtId="0">
      <sharedItems count="12">
        <s v="W22"/>
        <s v="W23"/>
        <s v="W24"/>
        <s v="W25"/>
        <s v="W26"/>
        <s v="W27"/>
        <s v="W28"/>
        <s v="W29"/>
        <s v="W30"/>
        <s v="W31"/>
        <s v="W32"/>
        <s v="W33"/>
      </sharedItems>
    </cacheField>
    <cacheField name="CMMP Group" numFmtId="0">
      <sharedItems count="9">
        <s v="Alu Carver-Stacking"/>
        <s v="Dura Table Rect"/>
        <s v="Alu Table Rect"/>
        <s v="Alu Other "/>
        <s v="ALUP Table Rect"/>
        <s v="Alu Pos chair"/>
        <s v="Alu Carver Round"/>
        <s v="Alu Table Ext"/>
        <s v="DuraPremium Table Rect"/>
      </sharedItems>
    </cacheField>
    <cacheField name="Item name" numFmtId="0">
      <sharedItems count="59">
        <s v="Italica carver easy chair, ALU GPH, WNT EBR 4/4, PAR FSCP DWA"/>
        <s v="Italica stacking armchair, ALU SBLK, WNT MIS 4/4, ALU GMR"/>
        <s v="Tagula stacking armchair, ALU GPHM, WNT GPH 2/2, PAR FSC MUB"/>
        <s v="Carabana rect. table 214x100cm, 74h, w/o ph, ALU SBLK, WDRS GMR"/>
        <s v="Lynx carver easy chair, ALU COC, PAR FSCP MUB"/>
        <s v="Aneto rect. table 215x100cm, 75h, w/o ph, ALU SBLK, WDRS SLP"/>
        <s v="Tagula stacking armchair, ALU BMB, WNT BLK 2/2, PAR FSCP MUB"/>
        <s v="Lynx rect. table 150x90cm, 74h, w/o ph, ALU BMB, PAR FSCP MUB"/>
        <s v="Lynx square table 90x90cm, 74h, w/o ph, ALU BMB, PAR FSCP MUB"/>
        <s v="Aneto bench, ALU DGRY, WDRS SLP"/>
        <s v="Lynx bar table 147x61cm, 100h, w/o ph, ALU BMB, PAR FSCP MUB"/>
        <s v="Ibis bar chair, ALU BMB, PAR FSCP MUB"/>
        <s v="Lynx rect. table 206x90cm, 74h, w/o ph, ALU BMB, PAR FSCP MUB"/>
        <s v="Cormorant bench 187x40cm, 45h, ALU DGRY, PAR FSCP LOT"/>
        <s v="Cormorant balcony rect. table 136x44cm, 75h, w/o ph, ALU DGRY, PAR FSCP LOT"/>
        <s v="Cormorant rect. table 207x90cm, 75h, w/o ph, ALU DGRY, PAR FSCP LOT"/>
        <s v="Italica low bar chair, ALU DGRY, WNT GRB 2/1, PAR FSCP LOT"/>
        <s v="Aneto rect. table 215x100cm, 75h, w/o ph, ALU DGRY, WDRS SLP"/>
        <s v="Panama rect. table 200x90cm, 75h, w/o ph w/ cross leg, ALU BMB, ALUP YET"/>
        <s v="Panama position chair, with 3D mesh, ALU BMB, ALU YET, WNT MEG 2/2"/>
        <s v="Panama rect. table 156x88cm, 75h, w/ph, ALU BMB, ALUP YET"/>
        <s v="Solana carver easy chair, ALU COSM, WNT GRB 2/1"/>
        <s v="Lynx square table 90x90cm, 74h, w/o ph, ALU GPHM, PAR FSC MUB"/>
        <s v="Lynx rect. table 150x90cm, 74h, w/o ph, ALU GPHM, PAR FSC MUB"/>
        <s v="Solana position chair, ALU COSM, WNT GRB 2/1"/>
        <s v="Turi stacking chair, ALU DGRY, PSP GRS BLK, PAR FSCP LOT"/>
        <s v="Kingsbury-Lama carver easy chair, ALU COC, PAR FSCP MUB"/>
        <s v="Carabana rect. table 160x92cm, 74h, w/o ph, ALU SBLK, WDRS GMR"/>
        <s v="Lynx ext. rect. table 180-240x100cm, 74h, w/ph, ALU GPHM, PAR FSC MUB"/>
        <s v="Kingsbury-Lynx rect. table 140x80cm, 74h, w/ph, ALU COC, PAR FSCP MUB"/>
        <s v="Vera stacking armchair, ALU DLG, WNT STW 2/2, PAR FSCP LOT"/>
        <s v="Amber stacking armchair, ALU MGR, WNT MEG 2/2, TEA FSC"/>
        <s v="Panama stacking armchair, with 3D mesh, ALU BMB, ALU YET, WNT MEG 2/2"/>
        <s v="Bendigo low barstool, ALU BMB, PAR FSC LOT"/>
        <s v="Solana square table 88x88cm, 75h, w/ph, ALU COSM, DRB TSG"/>
        <s v="Solana dining rect. table 163x88cm, 75h, w/ph, ALU COSM, DRB TSG"/>
        <s v="Solana rect. table 201x88cm, 75h, w/ph, ALU COSM, DRB TSG"/>
        <s v="Tokyo dining round table 75cm, 72h, w/o ph, DRA CSNM, WDRB WHT"/>
        <s v="Tokyo dining round table 90cm, 72h, w/o ph, DRA CSNM, WDRB WHT"/>
        <s v="Tokyo side chair, DRA CSNM, ALU CSNM"/>
        <s v="Tokyo stool, DRA MGR, ALU MGR"/>
        <s v="Jean Rect. Ext. Butterfly Table 153-200x90cm, 75h, w/o ph, ALU DLG, PAR FSCP LOT"/>
        <s v="Jean Rect. Table 139x80cm, 75h, w/o ph, ALU DLG, PAR FSCP LOT"/>
        <s v="Tokyo dining round table 75cm, 72h, w/o ph, DRA MGR, WDRB UGY"/>
        <s v="Italica carver easy chair, ALU DGRY, WNT GRB 2/1, PAR FSCP LOT"/>
        <s v="Urbanite rect. table 207x90cm, 75h, w/o ph, ALU MGR, WDRSP SOK"/>
        <s v="Ragusa carver easy chair, ALU BMB, WNT BLK 2/1, PAR FSCP MUB"/>
        <s v="Bilbies ext. square table 75-126x70cm, 75h, w/o ph, ALU GPH, PAR FSCP DWA"/>
        <s v="Ibis rect. table 150x90cm, 74h, w/o ph, ALU GPH, PAR FSCP DWA"/>
        <s v="Oje stacking armchair, ALU CSNM, WNT SWS 2/1"/>
        <s v="Morella stacking armchair, ALU CLT, WNT TAPM 3/3"/>
        <s v="Amber rect. table 221x95cm, 75h, w/o ph, ALU MGR, TEA FSC"/>
        <s v="Bendigo bar table 150x80cm, 95h, w/o ph, ALU MKWS, PAR FSC LOT"/>
        <s v="Ragusa carver easy chair, ALU SGYM, WNT PLT 2/1, PAR FSCP MUB"/>
        <s v="Parilla ext. rect. table 155-263x100cm, 75h, w/o ph wide Alu slat 150mm, ALU CSN, ALUP YET, STL"/>
        <s v="Ragusa stacking armchair, ALU ELG, WNT CGR 2/2, ALU YET"/>
        <s v="Port Adriano ext. table 214-297x100cm, 75h, w/o ph, ALU GPH, PAR FSCP DWA"/>
        <s v="Ragusa carver easy chair, ALU COC, WNT GRB 2/1, PAR FSCP MUB"/>
        <s v="Tagula stacking armchair, ALU GPHM, WNT GPH 2/2, PAR FSCP MUB"/>
      </sharedItems>
    </cacheField>
    <cacheField name="Drawing code" numFmtId="0">
      <sharedItems count="50">
        <s v="PN4084C"/>
        <s v="PN71165D"/>
        <s v="PN68811C"/>
        <s v="PN66735C"/>
        <s v="PN1281C"/>
        <s v="PN65953C"/>
        <s v="PN1289C"/>
        <s v="PN1388C"/>
        <s v="PN69182C"/>
        <s v="PN70358C"/>
        <s v="PN70467C"/>
        <s v="PN1339C"/>
        <s v="PN70676C"/>
        <s v="PN71041C"/>
        <s v="PN70184C"/>
        <s v="PN69261C"/>
        <s v="PN69789D"/>
        <s v="PN69803D"/>
        <s v="PN69790D"/>
        <s v="PN4383D"/>
        <s v="PN4679D-OW"/>
        <s v="PN70074C"/>
        <s v="PN5376C"/>
        <s v="PN67224C"/>
        <s v="PN1698C"/>
        <s v="PN5147C"/>
        <s v="PN67621C"/>
        <s v="PN70644C"/>
        <s v="PN69804D"/>
        <s v="PN70224C"/>
        <s v="PN5146C"/>
        <s v="PN4541C"/>
        <s v="PN4617C"/>
        <s v="PN71221C"/>
        <s v="PN71222C"/>
        <s v="PN71219D"/>
        <s v="PN71220D"/>
        <s v="PN71365C"/>
        <s v="PN71366C"/>
        <s v="PN70818C"/>
        <s v="PN68289C"/>
        <s v="PN68852C"/>
        <s v="PN1677C"/>
        <s v="PN70395D"/>
        <s v="PN4971D"/>
        <s v="PN70655C"/>
        <s v="PN70223C"/>
        <s v="PN70688D"/>
        <s v="PN70004D"/>
        <s v="PN68432C"/>
      </sharedItems>
    </cacheField>
    <cacheField name="Drawing Eff. Date" numFmtId="164">
      <sharedItems containsSemiMixedTypes="0" containsNonDate="0" containsDate="1" containsString="0" minDate="2020-03-17T00:00:00" maxDate="2024-05-31T00:00:00"/>
    </cacheField>
    <cacheField name="Drawing ver." numFmtId="0">
      <sharedItems containsSemiMixedTypes="0" containsString="0" containsNumber="1" containsInteger="1" minValue="1" maxValue="28"/>
    </cacheField>
    <cacheField name="PPD note" numFmtId="0">
      <sharedItems/>
    </cacheField>
    <cacheField name="PA note" numFmtId="0">
      <sharedItems containsBlank="1"/>
    </cacheField>
    <cacheField name="Item number" numFmtId="0">
      <sharedItems containsString="0" containsBlank="1" containsNumber="1" containsInteger="1" minValue="1039910400" maxValue="3141500000"/>
    </cacheField>
    <cacheField name="Customer name" numFmtId="0">
      <sharedItems/>
    </cacheField>
    <cacheField name="Start PA" numFmtId="0">
      <sharedItems containsDate="1" containsMixedTypes="1" minDate="2024-05-27T00:00:00" maxDate="2024-08-18T00:00:00"/>
    </cacheField>
    <cacheField name="BOM HC" numFmtId="0">
      <sharedItems containsString="0" containsBlank="1" containsNumber="1" containsInteger="1" minValue="30" maxValue="43"/>
    </cacheField>
    <cacheField name="BOM CAPA" numFmtId="0">
      <sharedItems containsString="0" containsBlank="1" containsNumber="1" containsInteger="1" minValue="100" maxValue="1011"/>
    </cacheField>
    <cacheField name="BOM Hour shift" numFmtId="0">
      <sharedItems containsString="0" containsBlank="1" containsNumber="1" containsInteger="1" minValue="8" maxValue="8" count="2">
        <n v="8"/>
        <m/>
      </sharedItems>
    </cacheField>
    <cacheField name="BOM KPI" numFmtId="43">
      <sharedItems containsMixedTypes="1" containsNumber="1" minValue="0.41666666666666669" maxValue="3.4507575757575757"/>
    </cacheField>
    <cacheField name="LM HC" numFmtId="0">
      <sharedItems containsString="0" containsBlank="1" containsNumber="1" containsInteger="1" minValue="26" maxValue="42"/>
    </cacheField>
    <cacheField name="LM CAPA" numFmtId="0">
      <sharedItems containsString="0" containsBlank="1" containsNumber="1" containsInteger="1" minValue="119" maxValue="1160"/>
    </cacheField>
    <cacheField name="LM Hour shift" numFmtId="0">
      <sharedItems containsString="0" containsBlank="1" containsNumber="1" containsInteger="1" minValue="4" maxValue="8" count="4">
        <n v="8"/>
        <n v="4"/>
        <n v="5"/>
        <m/>
      </sharedItems>
    </cacheField>
    <cacheField name="LM KPI" numFmtId="43">
      <sharedItems containsMixedTypes="1" containsNumber="1" minValue="0.36280487804878048" maxValue="4.4827586206896548"/>
    </cacheField>
    <cacheField name="GOAL HC" numFmtId="0">
      <sharedItems containsString="0" containsBlank="1" containsNumber="1" containsInteger="1" minValue="17" maxValue="43"/>
    </cacheField>
    <cacheField name="GOAL CAPA" numFmtId="0">
      <sharedItems containsString="0" containsBlank="1" containsNumber="1" containsInteger="1" minValue="135" maxValue="1165"/>
    </cacheField>
    <cacheField name="GOAL hour shift" numFmtId="0">
      <sharedItems containsString="0" containsBlank="1" containsNumber="1" containsInteger="1" minValue="4" maxValue="8" count="4">
        <n v="8"/>
        <n v="4"/>
        <n v="5"/>
        <m/>
      </sharedItems>
    </cacheField>
    <cacheField name="GOAL KPI" numFmtId="43">
      <sharedItems containsMixedTypes="1" containsNumber="1" minValue="0.421875" maxValue="5.5"/>
    </cacheField>
    <cacheField name="RESULT HC" numFmtId="0">
      <sharedItems containsString="0" containsBlank="1" containsNumber="1" containsInteger="1" minValue="17" maxValue="43"/>
    </cacheField>
    <cacheField name="RESULT CAPA" numFmtId="0">
      <sharedItems containsString="0" containsBlank="1" containsNumber="1" containsInteger="1" minValue="140" maxValue="1260"/>
    </cacheField>
    <cacheField name="RESULT Hour shift" numFmtId="0">
      <sharedItems containsString="0" containsBlank="1" containsNumber="1" minValue="4" maxValue="8" count="5">
        <n v="8"/>
        <n v="4.5"/>
        <n v="4"/>
        <n v="5"/>
        <m/>
      </sharedItems>
    </cacheField>
    <cacheField name="RESULT KPI" numFmtId="43">
      <sharedItems containsMixedTypes="1" containsNumber="1" minValue="0.4861111111111111" maxValue="5.1724137931034484"/>
    </cacheField>
    <cacheField name="RESULT vs BOM" numFmtId="9">
      <sharedItems containsMixedTypes="1" containsNumber="1" minValue="-0.34167215273206053" maxValue="1.3872679045092839"/>
    </cacheField>
    <cacheField name="RESULT vs LM" numFmtId="9">
      <sharedItems containsMixedTypes="1" containsNumber="1" minValue="-0.32181141982060824" maxValue="0.66982922201138506"/>
    </cacheField>
    <cacheField name="RESULT vs GOAL" numFmtId="9">
      <sharedItems containsMixedTypes="1" containsNumber="1" minValue="-0.31868131868131866" maxValue="0.26923076923076938"/>
    </cacheField>
    <cacheField name="Note:" numFmtId="0">
      <sharedItems containsBlank="1"/>
    </cacheField>
  </cacheFields>
  <extLst>
    <ext xmlns:x14="http://schemas.microsoft.com/office/spreadsheetml/2009/9/main" uri="{725AE2AE-9491-48be-B2B4-4EB974FC3084}">
      <x14:pivotCacheDefinition pivotCacheId="14251986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
  <r>
    <x v="0"/>
    <x v="0"/>
    <s v="Italica carver easy chair, ALU GPH, WNT EBR 4/4, PAR FSCP DWA"/>
    <x v="0"/>
    <d v="2024-03-06T00:00:00"/>
    <n v="7"/>
    <s v="Đã improve"/>
    <s v="Đã improve"/>
    <n v="2171000265"/>
    <s v="JYSK A/S"/>
    <d v="2024-05-27T00:00:00"/>
    <n v="43"/>
    <n v="911"/>
    <x v="0"/>
    <n v="2.6482558139534884"/>
    <n v="40"/>
    <n v="1106"/>
    <n v="8"/>
    <n v="3.4562499999999998"/>
    <n v="40"/>
    <n v="1165"/>
    <n v="8"/>
    <n v="3.640625"/>
    <n v="40"/>
    <n v="1160"/>
    <n v="8"/>
    <n v="3.625"/>
    <n v="0.36882546652030723"/>
    <n v="4.8824593128390603E-2"/>
    <n v="-4.2918454935622075E-3"/>
    <m/>
  </r>
  <r>
    <x v="0"/>
    <x v="0"/>
    <s v="Italica stacking armchair, ALU SBLK, WNT MIS 4/4, ALU GMR"/>
    <x v="1"/>
    <d v="2024-05-10T00:00:00"/>
    <n v="3"/>
    <s v="Đã improve"/>
    <s v="Đã improve"/>
    <n v="3121400002"/>
    <s v="JYSK A/S"/>
    <d v="2024-05-27T00:00:00"/>
    <n v="43"/>
    <n v="911"/>
    <x v="0"/>
    <n v="2.6482558139534884"/>
    <n v="38"/>
    <n v="1100"/>
    <n v="8"/>
    <n v="3.6184210526315788"/>
    <n v="38"/>
    <n v="1165"/>
    <n v="8"/>
    <n v="3.8322368421052633"/>
    <n v="38"/>
    <n v="1160"/>
    <n v="8"/>
    <n v="3.8157894736842106"/>
    <n v="0.44086891212663937"/>
    <n v="5.4545454545454675E-2"/>
    <n v="-4.2918454935622075E-3"/>
    <m/>
  </r>
  <r>
    <x v="0"/>
    <x v="0"/>
    <s v="Tagula stacking armchair, ALU GPHM, WNT GPH 2/2, PAR FSC MUB"/>
    <x v="2"/>
    <d v="2024-04-17T00:00:00"/>
    <n v="5"/>
    <s v="Đã improve"/>
    <s v="Đã improve"/>
    <n v="2883400000"/>
    <s v="ADEO"/>
    <d v="2024-05-27T00:00:00"/>
    <n v="43"/>
    <n v="911"/>
    <x v="0"/>
    <n v="2.6482558139534884"/>
    <n v="39"/>
    <n v="1106"/>
    <n v="8"/>
    <n v="3.5448717948717947"/>
    <n v="38"/>
    <n v="1165"/>
    <n v="8"/>
    <n v="3.8322368421052633"/>
    <n v="39"/>
    <n v="1160"/>
    <n v="8"/>
    <n v="3.7179487179487181"/>
    <n v="0.40392355540544345"/>
    <n v="4.8824593128390603E-2"/>
    <n v="-2.9822823814240174E-2"/>
    <m/>
  </r>
  <r>
    <x v="0"/>
    <x v="1"/>
    <s v="Carabana rect. table 214x100cm, 74h, w/o ph, ALU SBLK, WDRS GMR"/>
    <x v="3"/>
    <d v="2024-03-06T00:00:00"/>
    <n v="8"/>
    <s v="Đã improve"/>
    <s v="Đã improve V1"/>
    <n v="2666400005"/>
    <s v="JYSK A/S"/>
    <d v="2024-05-29T00:00:00"/>
    <n v="30"/>
    <n v="262"/>
    <x v="0"/>
    <n v="1.0916666666666666"/>
    <n v="38"/>
    <n v="326"/>
    <n v="8"/>
    <n v="1.0723684210526316"/>
    <n v="38"/>
    <n v="406"/>
    <n v="8"/>
    <n v="1.3355263157894737"/>
    <n v="38"/>
    <n v="357"/>
    <n v="8"/>
    <n v="1.174342105263158"/>
    <n v="7.573322619525924E-2"/>
    <n v="9.5092024539877196E-2"/>
    <n v="-0.1206896551724137"/>
    <m/>
  </r>
  <r>
    <x v="0"/>
    <x v="0"/>
    <s v="Lynx carver easy chair, ALU COC, PAR FSCP MUB"/>
    <x v="4"/>
    <d v="2024-04-05T00:00:00"/>
    <n v="28"/>
    <s v="Đã improve"/>
    <s v="Đã improve"/>
    <n v="1039910400"/>
    <s v="Landi Schweiz AG"/>
    <d v="2024-05-30T00:00:00"/>
    <n v="43"/>
    <n v="717"/>
    <x v="0"/>
    <n v="2.0843023255813953"/>
    <n v="38"/>
    <n v="717"/>
    <n v="8"/>
    <n v="2.3585526315789473"/>
    <n v="38"/>
    <n v="780"/>
    <n v="8"/>
    <n v="2.5657894736842106"/>
    <n v="38"/>
    <n v="717"/>
    <n v="8"/>
    <n v="2.3585526315789473"/>
    <n v="0.13157894736842102"/>
    <n v="0"/>
    <n v="-8.0769230769230815E-2"/>
    <s v="Follow"/>
  </r>
  <r>
    <x v="0"/>
    <x v="1"/>
    <s v="Aneto rect. table 215x100cm, 75h, w/o ph, ALU SBLK, WDRS SLP"/>
    <x v="5"/>
    <d v="2021-10-20T00:00:00"/>
    <n v="5"/>
    <s v="Đã improve"/>
    <s v="Đã improve"/>
    <n v="2586400002"/>
    <s v="JYSK A/S"/>
    <d v="2024-05-31T00:00:00"/>
    <n v="30"/>
    <n v="262"/>
    <x v="0"/>
    <n v="1.0916666666666666"/>
    <n v="40"/>
    <n v="326"/>
    <n v="8"/>
    <n v="1.01875"/>
    <n v="40"/>
    <n v="326"/>
    <n v="8"/>
    <n v="1.01875"/>
    <n v="40"/>
    <n v="357"/>
    <n v="8"/>
    <n v="1.1156250000000001"/>
    <n v="2.19465648854964E-2"/>
    <n v="9.5092024539877418E-2"/>
    <n v="9.5092024539877418E-2"/>
    <m/>
  </r>
  <r>
    <x v="1"/>
    <x v="0"/>
    <s v="Tagula stacking armchair, ALU BMB, WNT BLK 2/2, PAR FSCP MUB"/>
    <x v="2"/>
    <d v="2024-04-17T00:00:00"/>
    <n v="5"/>
    <s v="Đã improve"/>
    <s v="Đã improve"/>
    <n v="2883400019"/>
    <s v="BBQ Galore"/>
    <d v="2024-06-03T00:00:00"/>
    <n v="43"/>
    <n v="911"/>
    <x v="0"/>
    <n v="2.6482558139534884"/>
    <n v="39"/>
    <n v="1106"/>
    <n v="8"/>
    <n v="3.5448717948717947"/>
    <n v="39"/>
    <n v="1165"/>
    <n v="8"/>
    <n v="3.733974358974359"/>
    <n v="39"/>
    <n v="1160"/>
    <n v="8"/>
    <n v="3.7179487179487181"/>
    <n v="0.40392355540544345"/>
    <n v="4.8824593128390603E-2"/>
    <n v="-4.2918454935622075E-3"/>
    <m/>
  </r>
  <r>
    <x v="1"/>
    <x v="0"/>
    <s v="Italica stacking armchair, ALU SBLK, WNT MIS 4/4, ALU GMR"/>
    <x v="1"/>
    <d v="2024-05-10T00:00:00"/>
    <n v="3"/>
    <s v="Đã improve"/>
    <s v="Đã improve"/>
    <n v="3121400002"/>
    <s v="JYSK A/S"/>
    <d v="2024-06-03T00:00:00"/>
    <n v="43"/>
    <n v="911"/>
    <x v="0"/>
    <n v="2.6482558139534884"/>
    <n v="38"/>
    <n v="1100"/>
    <n v="8"/>
    <n v="3.6184210526315788"/>
    <n v="38"/>
    <n v="1165"/>
    <n v="8"/>
    <n v="3.8322368421052633"/>
    <n v="38"/>
    <n v="1160"/>
    <n v="8"/>
    <n v="3.8157894736842106"/>
    <n v="0.44086891212663937"/>
    <n v="5.4545454545454675E-2"/>
    <n v="-4.2918454935622075E-3"/>
    <m/>
  </r>
  <r>
    <x v="1"/>
    <x v="1"/>
    <s v="Carabana rect. table 214x100cm, 74h, w/o ph, ALU SBLK, WDRS GMR"/>
    <x v="3"/>
    <d v="2024-03-06T00:00:00"/>
    <n v="8"/>
    <s v="Đã improve"/>
    <s v="Đã Improve V2"/>
    <n v="2666400005"/>
    <s v="JYSK A/S"/>
    <d v="2024-06-04T00:00:00"/>
    <n v="30"/>
    <n v="262"/>
    <x v="0"/>
    <n v="1.0916666666666666"/>
    <n v="38"/>
    <n v="326"/>
    <n v="8"/>
    <n v="1.0723684210526316"/>
    <n v="38"/>
    <n v="406"/>
    <n v="8"/>
    <n v="1.3355263157894737"/>
    <n v="38"/>
    <n v="391"/>
    <n v="8"/>
    <n v="1.2861842105263157"/>
    <n v="0.17818400964242675"/>
    <n v="0.19938650306748462"/>
    <n v="-3.6945812807881784E-2"/>
    <m/>
  </r>
  <r>
    <x v="1"/>
    <x v="2"/>
    <s v="Lynx rect. table 150x90cm, 74h, w/o ph, ALU BMB, PAR FSCP MUB"/>
    <x v="6"/>
    <d v="2022-12-05T00:00:00"/>
    <n v="14"/>
    <s v="New item"/>
    <s v="Đã improve"/>
    <n v="1040813701"/>
    <s v="BBQ Galore"/>
    <d v="2024-06-05T00:00:00"/>
    <n v="30"/>
    <n v="660"/>
    <x v="0"/>
    <n v="2.75"/>
    <n v="30"/>
    <n v="660"/>
    <n v="8"/>
    <n v="2.75"/>
    <n v="17"/>
    <n v="250"/>
    <n v="4"/>
    <n v="3.6764705882352939"/>
    <n v="17"/>
    <n v="250"/>
    <n v="4.5"/>
    <n v="3.2679738562091503"/>
    <n v="0.18835412953060016"/>
    <n v="0.18835412953060016"/>
    <n v="-0.11111111111111105"/>
    <m/>
  </r>
  <r>
    <x v="1"/>
    <x v="2"/>
    <s v="Lynx square table 90x90cm, 74h, w/o ph, ALU BMB, PAR FSCP MUB"/>
    <x v="7"/>
    <d v="2022-12-26T00:00:00"/>
    <n v="15"/>
    <s v="New item"/>
    <s v="Đã improve"/>
    <n v="1042110038"/>
    <s v="BBQ Galore"/>
    <d v="2024-06-06T00:00:00"/>
    <n v="30"/>
    <n v="660"/>
    <x v="0"/>
    <n v="2.75"/>
    <n v="32"/>
    <n v="660"/>
    <n v="8"/>
    <n v="2.578125"/>
    <n v="32"/>
    <n v="700"/>
    <n v="8"/>
    <n v="2.734375"/>
    <n v="32"/>
    <n v="700"/>
    <n v="8"/>
    <n v="2.734375"/>
    <n v="-5.6818181818182323E-3"/>
    <n v="6.0606060606060552E-2"/>
    <n v="0"/>
    <m/>
  </r>
  <r>
    <x v="1"/>
    <x v="1"/>
    <s v="Aneto bench, ALU DGRY, WDRS SLP"/>
    <x v="8"/>
    <d v="2022-02-23T00:00:00"/>
    <n v="1"/>
    <s v="New item"/>
    <s v="Đã improve"/>
    <n v="2920700002"/>
    <s v="Bunnings Group Limited"/>
    <d v="2024-06-06T00:00:00"/>
    <n v="30"/>
    <n v="298"/>
    <x v="0"/>
    <n v="1.2416666666666667"/>
    <n v="34"/>
    <n v="300"/>
    <n v="8"/>
    <n v="1.1029411764705883"/>
    <n v="34"/>
    <n v="486"/>
    <n v="8"/>
    <n v="1.786764705882353"/>
    <n v="34"/>
    <n v="486"/>
    <n v="8"/>
    <n v="1.786764705882353"/>
    <n v="0.43900513225424409"/>
    <n v="0.61999999999999988"/>
    <n v="0"/>
    <m/>
  </r>
  <r>
    <x v="1"/>
    <x v="2"/>
    <s v="Lynx bar table 147x61cm, 100h, w/o ph, ALU BMB, PAR FSCP MUB"/>
    <x v="9"/>
    <d v="2024-05-03T00:00:00"/>
    <n v="2"/>
    <s v="New item"/>
    <s v="Đã improve"/>
    <n v="3040600000"/>
    <s v="BBQ Galore"/>
    <d v="2024-06-06T00:00:00"/>
    <n v="30"/>
    <n v="520"/>
    <x v="0"/>
    <n v="2.1666666666666665"/>
    <n v="29"/>
    <n v="520"/>
    <n v="4"/>
    <n v="4.4827586206896548"/>
    <n v="30"/>
    <n v="660"/>
    <n v="4"/>
    <n v="5.5"/>
    <n v="29"/>
    <n v="600"/>
    <n v="4"/>
    <n v="5.1724137931034484"/>
    <n v="1.3872679045092839"/>
    <n v="0.15384615384615397"/>
    <n v="-5.9561128526645746E-2"/>
    <s v="Follow"/>
  </r>
  <r>
    <x v="1"/>
    <x v="1"/>
    <s v="Aneto rect. table 215x100cm, 75h, w/o ph, ALU SBLK, WDRS SLP"/>
    <x v="5"/>
    <d v="2021-10-20T00:00:00"/>
    <n v="5"/>
    <s v="Đã improve"/>
    <s v="Đã improve"/>
    <n v="2586400002"/>
    <s v="JYSK A/S"/>
    <d v="2024-06-07T00:00:00"/>
    <n v="30"/>
    <n v="262"/>
    <x v="0"/>
    <n v="1.0916666666666666"/>
    <n v="39"/>
    <n v="326"/>
    <n v="8"/>
    <n v="1.0448717948717949"/>
    <n v="39"/>
    <n v="359"/>
    <n v="8"/>
    <n v="1.1506410256410255"/>
    <n v="39"/>
    <n v="390"/>
    <n v="8"/>
    <n v="1.25"/>
    <n v="0.14503816793893143"/>
    <n v="0.19631901840490795"/>
    <n v="8.6350974930362145E-2"/>
    <m/>
  </r>
  <r>
    <x v="1"/>
    <x v="3"/>
    <s v="Ibis bar chair, ALU BMB, PAR FSCP MUB"/>
    <x v="10"/>
    <d v="2022-02-18T00:00:00"/>
    <n v="2"/>
    <s v="New item"/>
    <s v="Đã improve"/>
    <n v="3051500009"/>
    <s v="BBQ Galore"/>
    <d v="2024-06-07T00:00:00"/>
    <n v="30"/>
    <n v="520"/>
    <x v="0"/>
    <n v="2.1666666666666665"/>
    <n v="34"/>
    <n v="500"/>
    <n v="8"/>
    <n v="1.838235294117647"/>
    <n v="32"/>
    <n v="550"/>
    <n v="8"/>
    <n v="2.1484375"/>
    <n v="34"/>
    <n v="650"/>
    <n v="8"/>
    <n v="2.3897058823529411"/>
    <n v="0.10294117647058831"/>
    <n v="0.30000000000000004"/>
    <n v="0.11229946524064172"/>
    <m/>
  </r>
  <r>
    <x v="1"/>
    <x v="0"/>
    <s v="Italica carver easy chair, ALU GPH, WNT EBR 4/4, PAR FSCP DWA"/>
    <x v="0"/>
    <d v="2024-05-10T00:00:00"/>
    <n v="8"/>
    <s v="Đã improve"/>
    <s v="Đã improve"/>
    <m/>
    <s v="JYSK A/S"/>
    <d v="2024-06-08T00:00:00"/>
    <n v="43"/>
    <n v="911"/>
    <x v="0"/>
    <n v="2.6482558139534884"/>
    <n v="40"/>
    <n v="1106"/>
    <n v="8"/>
    <n v="3.4562499999999998"/>
    <n v="40"/>
    <n v="1165"/>
    <n v="8"/>
    <n v="3.640625"/>
    <n v="40"/>
    <n v="1160"/>
    <n v="8"/>
    <n v="3.625"/>
    <n v="0.36882546652030723"/>
    <n v="4.8824593128390603E-2"/>
    <n v="-4.2918454935622075E-3"/>
    <m/>
  </r>
  <r>
    <x v="2"/>
    <x v="2"/>
    <s v="Lynx rect. table 206x90cm, 74h, w/o ph, ALU BMB, PAR FSCP MUB"/>
    <x v="11"/>
    <d v="2022-12-26T00:00:00"/>
    <n v="12"/>
    <s v="New item"/>
    <s v="Đã improve"/>
    <n v="1041712754"/>
    <s v="BBQ Galore"/>
    <d v="2024-06-11T00:00:00"/>
    <n v="30"/>
    <n v="520"/>
    <x v="0"/>
    <n v="2.1666666666666665"/>
    <n v="31"/>
    <n v="486"/>
    <n v="5"/>
    <n v="3.1354838709677422"/>
    <n v="29"/>
    <n v="500"/>
    <n v="5"/>
    <n v="3.4482758620689657"/>
    <n v="29"/>
    <n v="510"/>
    <n v="5"/>
    <n v="3.5172413793103443"/>
    <n v="0.62334217506631284"/>
    <n v="0.12175393784589161"/>
    <n v="1.9999999999999796E-2"/>
    <m/>
  </r>
  <r>
    <x v="2"/>
    <x v="1"/>
    <s v="Carabana rect. table 214x100cm, 74h, w/o ph, ALU SBLK, WDRS GMR"/>
    <x v="3"/>
    <d v="2024-03-06T00:00:00"/>
    <n v="8"/>
    <s v="Đã improve"/>
    <s v="Đã improve"/>
    <n v="2666400005"/>
    <s v="JYSK A/S"/>
    <d v="2024-06-10T00:00:00"/>
    <n v="30"/>
    <n v="262"/>
    <x v="0"/>
    <n v="1.0916666666666666"/>
    <n v="38"/>
    <n v="326"/>
    <n v="8"/>
    <n v="1.0723684210526316"/>
    <n v="38"/>
    <n v="391"/>
    <n v="8"/>
    <n v="1.2861842105263157"/>
    <n v="38"/>
    <n v="391"/>
    <n v="8"/>
    <n v="1.2861842105263157"/>
    <n v="0.17818400964242675"/>
    <n v="0.19938650306748462"/>
    <n v="0"/>
    <m/>
  </r>
  <r>
    <x v="2"/>
    <x v="0"/>
    <s v="Italica carver easy chair, ALU GPH, WNT EBR 4/4, PAR FSCP DWA"/>
    <x v="0"/>
    <d v="2024-05-10T00:00:00"/>
    <n v="8"/>
    <s v="Đã improve"/>
    <s v="Đã improve"/>
    <n v="2171000265"/>
    <s v="JYSK A/S"/>
    <d v="2024-06-12T00:00:00"/>
    <n v="43"/>
    <n v="911"/>
    <x v="0"/>
    <n v="2.6482558139534884"/>
    <n v="40"/>
    <n v="1160"/>
    <n v="8"/>
    <n v="3.625"/>
    <n v="40"/>
    <n v="1165"/>
    <n v="8"/>
    <n v="3.640625"/>
    <n v="40"/>
    <n v="1160"/>
    <n v="8"/>
    <n v="3.625"/>
    <n v="0.36882546652030723"/>
    <n v="0"/>
    <n v="-4.2918454935622075E-3"/>
    <m/>
  </r>
  <r>
    <x v="2"/>
    <x v="3"/>
    <s v="Cormorant bench 187x40cm, 45h, ALU DGRY, PAR FSCP LOT"/>
    <x v="12"/>
    <d v="2023-11-24T00:00:00"/>
    <n v="3"/>
    <s v="New item"/>
    <s v="Đã improve"/>
    <n v="3072400002"/>
    <s v="Bunnings Group Limited"/>
    <d v="2024-06-11T00:00:00"/>
    <n v="33"/>
    <n v="520"/>
    <x v="0"/>
    <n v="1.9696969696969697"/>
    <n v="32"/>
    <n v="560"/>
    <n v="8"/>
    <n v="2.1875"/>
    <n v="32"/>
    <n v="560"/>
    <n v="8"/>
    <n v="2.1875"/>
    <n v="32"/>
    <n v="560"/>
    <n v="8"/>
    <n v="2.1875"/>
    <n v="0.11057692307692313"/>
    <n v="0"/>
    <n v="0"/>
    <m/>
  </r>
  <r>
    <x v="2"/>
    <x v="2"/>
    <s v="Cormorant balcony rect. table 136x44cm, 75h, w/o ph, ALU DGRY, PAR FSCP LOT"/>
    <x v="13"/>
    <d v="2023-04-07T00:00:00"/>
    <n v="1"/>
    <s v="New item"/>
    <s v="Đã improve"/>
    <n v="3109000000"/>
    <s v="Bunnings Group Limited"/>
    <d v="2024-06-13T00:00:00"/>
    <n v="30"/>
    <n v="651"/>
    <x v="0"/>
    <n v="2.7124999999999999"/>
    <n v="28"/>
    <n v="557"/>
    <n v="8"/>
    <n v="2.4866071428571428"/>
    <n v="28"/>
    <n v="700"/>
    <n v="8"/>
    <n v="3.125"/>
    <n v="28"/>
    <n v="557"/>
    <n v="8"/>
    <n v="2.4866071428571428"/>
    <n v="-8.3278472679394366E-2"/>
    <n v="0"/>
    <n v="-0.20428571428571429"/>
    <s v="Follow"/>
  </r>
  <r>
    <x v="2"/>
    <x v="2"/>
    <s v="Cormorant rect. table 207x90cm, 75h, w/o ph, ALU DGRY, PAR FSCP LOT"/>
    <x v="14"/>
    <d v="2023-11-24T00:00:00"/>
    <n v="3"/>
    <s v="New item"/>
    <s v="Đã improve"/>
    <n v="3023200001"/>
    <s v="Bunnings Group Limited"/>
    <d v="2024-06-13T00:00:00"/>
    <n v="30"/>
    <n v="520"/>
    <x v="0"/>
    <n v="2.1666666666666665"/>
    <n v="31"/>
    <n v="354"/>
    <n v="8"/>
    <n v="1.4274193548387097"/>
    <n v="31"/>
    <n v="520"/>
    <n v="8"/>
    <n v="2.096774193548387"/>
    <n v="33"/>
    <n v="410"/>
    <n v="8"/>
    <n v="1.553030303030303"/>
    <n v="-0.28321678321678323"/>
    <n v="8.7998630371511677E-2"/>
    <n v="-0.25932400932400934"/>
    <s v="Follow"/>
  </r>
  <r>
    <x v="2"/>
    <x v="3"/>
    <s v="Italica low bar chair, ALU DGRY, WNT GRB 2/1, PAR FSCP LOT"/>
    <x v="15"/>
    <d v="2023-12-07T00:00:00"/>
    <n v="2"/>
    <s v="New item"/>
    <s v="Đã improve"/>
    <n v="2929500024"/>
    <s v="Bunnings Group Limited"/>
    <d v="2024-06-10T00:00:00"/>
    <n v="33"/>
    <n v="407"/>
    <x v="0"/>
    <n v="1.5416666666666667"/>
    <n v="40"/>
    <n v="717"/>
    <n v="8"/>
    <n v="2.2406250000000001"/>
    <n v="39"/>
    <n v="717"/>
    <n v="8"/>
    <n v="2.2980769230769229"/>
    <n v="40"/>
    <n v="717"/>
    <n v="8"/>
    <n v="2.2406250000000001"/>
    <n v="0.45337837837837847"/>
    <n v="0"/>
    <n v="-2.4999999999999911E-2"/>
    <m/>
  </r>
  <r>
    <x v="2"/>
    <x v="1"/>
    <s v="Aneto rect. table 215x100cm, 75h, w/o ph, ALU DGRY, WDRS SLP"/>
    <x v="5"/>
    <d v="2021-10-20T00:00:00"/>
    <n v="5"/>
    <s v="New item"/>
    <s v="Pending"/>
    <n v="2586400016"/>
    <s v="Bunnings Group Limited"/>
    <d v="2024-06-10T00:00:00"/>
    <n v="30"/>
    <n v="262"/>
    <x v="0"/>
    <n v="1.0916666666666666"/>
    <n v="37"/>
    <n v="262"/>
    <n v="8"/>
    <n v="0.88513513513513509"/>
    <n v="35"/>
    <n v="290"/>
    <n v="8"/>
    <n v="1.0357142857142858"/>
    <n v="37"/>
    <n v="275"/>
    <n v="8"/>
    <n v="0.92905405405405406"/>
    <n v="-0.14895811842376716"/>
    <n v="4.961832061068705E-2"/>
    <n v="-0.10298229263746517"/>
    <s v="Follow "/>
  </r>
  <r>
    <x v="2"/>
    <x v="4"/>
    <s v="Panama rect. table 200x90cm, 75h, w/o ph w/ cross leg, ALU BMB, ALUP YET"/>
    <x v="16"/>
    <d v="2020-06-15T00:00:00"/>
    <n v="1"/>
    <s v="New item"/>
    <s v="Đã improve"/>
    <n v="2983400005"/>
    <s v="LifestyleGarden"/>
    <d v="2024-06-12T00:00:00"/>
    <n v="30"/>
    <n v="150"/>
    <x v="0"/>
    <n v="0.625"/>
    <n v="34"/>
    <n v="150"/>
    <n v="8"/>
    <n v="0.55147058823529416"/>
    <n v="34"/>
    <n v="190"/>
    <n v="8"/>
    <n v="0.69852941176470584"/>
    <n v="34"/>
    <n v="185"/>
    <n v="8"/>
    <n v="0.68014705882352944"/>
    <n v="8.8235294117647189E-2"/>
    <n v="0.23333333333333339"/>
    <n v="-2.631578947368407E-2"/>
    <m/>
  </r>
  <r>
    <x v="2"/>
    <x v="5"/>
    <s v="Panama position chair, with 3D mesh, ALU BMB, ALU YET, WNT MEG 2/2"/>
    <x v="17"/>
    <d v="2024-01-18T00:00:00"/>
    <n v="4"/>
    <s v="New item"/>
    <s v="Đã improve"/>
    <n v="2984800000"/>
    <s v="ScanCom UK Ltd"/>
    <d v="2024-06-12T00:00:00"/>
    <n v="43"/>
    <n v="600"/>
    <x v="0"/>
    <n v="1.7441860465116279"/>
    <n v="42"/>
    <n v="600"/>
    <n v="8"/>
    <n v="1.7857142857142858"/>
    <n v="43"/>
    <n v="650"/>
    <n v="8"/>
    <n v="1.8895348837209303"/>
    <n v="43"/>
    <n v="600"/>
    <n v="8"/>
    <n v="1.7441860465116279"/>
    <n v="0"/>
    <n v="-2.3255813953488413E-2"/>
    <n v="-7.6923076923076983E-2"/>
    <m/>
  </r>
  <r>
    <x v="2"/>
    <x v="4"/>
    <s v="Panama rect. table 156x88cm, 75h, w/ph, ALU BMB, ALUP YET"/>
    <x v="18"/>
    <d v="2024-03-12T00:00:00"/>
    <n v="2"/>
    <s v="Đã improve"/>
    <s v="Đã improve"/>
    <n v="2983500009"/>
    <s v="ScanCom UK Ltd"/>
    <d v="2024-06-12T00:00:00"/>
    <n v="30"/>
    <n v="200"/>
    <x v="0"/>
    <n v="0.83333333333333337"/>
    <n v="37"/>
    <n v="201"/>
    <n v="8"/>
    <n v="0.67905405405405406"/>
    <n v="35"/>
    <n v="220"/>
    <n v="8"/>
    <n v="0.7857142857142857"/>
    <n v="36"/>
    <n v="230"/>
    <n v="8"/>
    <n v="0.79861111111111116"/>
    <n v="-4.166666666666663E-2"/>
    <n v="0.176064123825318"/>
    <n v="1.6414141414141437E-2"/>
    <m/>
  </r>
  <r>
    <x v="2"/>
    <x v="0"/>
    <s v="Solana carver easy chair, ALU COSM, WNT GRB 2/1"/>
    <x v="19"/>
    <d v="2023-07-12T00:00:00"/>
    <n v="5"/>
    <s v="Đã improve"/>
    <s v="Đã improve"/>
    <n v="2266800188"/>
    <s v="ScanCom UK Ltd"/>
    <d v="2024-06-10T00:00:00"/>
    <n v="43"/>
    <n v="911"/>
    <x v="0"/>
    <n v="2.6482558139534884"/>
    <n v="36"/>
    <n v="1160"/>
    <n v="8"/>
    <n v="4.0277777777777777"/>
    <n v="36"/>
    <n v="1165"/>
    <n v="8"/>
    <n v="4.0451388888888893"/>
    <n v="36"/>
    <n v="1160"/>
    <n v="8"/>
    <n v="4.0277777777777777"/>
    <n v="0.52091718502256357"/>
    <n v="0"/>
    <n v="-4.2918454935623185E-3"/>
    <m/>
  </r>
  <r>
    <x v="2"/>
    <x v="2"/>
    <s v="Lynx square table 90x90cm, 74h, w/o ph, ALU GPHM, PAR FSC MUB"/>
    <x v="7"/>
    <d v="2022-12-26T00:00:00"/>
    <n v="15"/>
    <s v="New item"/>
    <s v="Đã improve"/>
    <n v="1042110031"/>
    <s v="PROMART PERU (ADEO)"/>
    <d v="2024-06-14T00:00:00"/>
    <n v="30"/>
    <n v="660"/>
    <x v="0"/>
    <n v="2.75"/>
    <n v="32"/>
    <n v="660"/>
    <n v="8"/>
    <n v="2.578125"/>
    <n v="32"/>
    <n v="700"/>
    <n v="8"/>
    <n v="2.734375"/>
    <n v="32"/>
    <n v="700"/>
    <n v="8"/>
    <n v="2.734375"/>
    <n v="-5.6818181818182323E-3"/>
    <n v="6.0606060606060552E-2"/>
    <n v="0"/>
    <m/>
  </r>
  <r>
    <x v="3"/>
    <x v="2"/>
    <s v="Lynx rect. table 150x90cm, 74h, w/o ph, ALU GPHM, PAR FSC MUB"/>
    <x v="6"/>
    <d v="2022-12-05T00:00:00"/>
    <n v="14"/>
    <s v="Đã improve"/>
    <s v="Đã improve"/>
    <n v="1040813690"/>
    <s v="ADEO"/>
    <d v="2024-06-17T00:00:00"/>
    <n v="30"/>
    <n v="660"/>
    <x v="0"/>
    <n v="2.75"/>
    <n v="35"/>
    <n v="606"/>
    <n v="8"/>
    <n v="2.1642857142857141"/>
    <n v="34"/>
    <n v="650"/>
    <n v="8"/>
    <n v="2.3897058823529411"/>
    <n v="34"/>
    <n v="606"/>
    <n v="8"/>
    <n v="2.2279411764705883"/>
    <n v="-0.18983957219251335"/>
    <n v="2.941176470588247E-2"/>
    <n v="-6.7692307692307607E-2"/>
    <m/>
  </r>
  <r>
    <x v="3"/>
    <x v="2"/>
    <s v="Lynx square table 90x90cm, 74h, w/o ph, ALU GPHM, PAR FSC MUB"/>
    <x v="7"/>
    <d v="2022-12-26T00:00:00"/>
    <n v="15"/>
    <s v="New item"/>
    <s v="Đã improve"/>
    <n v="1042110031"/>
    <s v="ADEO"/>
    <d v="2024-06-17T00:00:00"/>
    <n v="30"/>
    <n v="660"/>
    <x v="0"/>
    <n v="2.75"/>
    <n v="32"/>
    <n v="660"/>
    <n v="8"/>
    <n v="2.578125"/>
    <n v="31"/>
    <n v="700"/>
    <n v="8"/>
    <n v="2.8225806451612905"/>
    <n v="31"/>
    <n v="660"/>
    <n v="8"/>
    <n v="2.661290322580645"/>
    <n v="-3.2258064516129115E-2"/>
    <n v="3.2258064516129004E-2"/>
    <n v="-5.7142857142857273E-2"/>
    <m/>
  </r>
  <r>
    <x v="3"/>
    <x v="0"/>
    <s v="Italica carver easy chair, ALU GPH, WNT EBR 4/4, PAR FSCP DWA"/>
    <x v="0"/>
    <d v="2024-05-10T00:00:00"/>
    <n v="8"/>
    <s v="Đã improve"/>
    <s v="Đã improve"/>
    <n v="2171000265"/>
    <s v="JYSK A/S"/>
    <d v="2024-06-17T00:00:00"/>
    <n v="43"/>
    <n v="911"/>
    <x v="0"/>
    <n v="2.6482558139534884"/>
    <n v="40"/>
    <n v="1160"/>
    <n v="8"/>
    <n v="3.625"/>
    <n v="40"/>
    <n v="1165"/>
    <n v="8"/>
    <n v="3.640625"/>
    <n v="40"/>
    <n v="1160"/>
    <n v="8"/>
    <n v="3.625"/>
    <n v="0.36882546652030723"/>
    <n v="0"/>
    <n v="-4.2918454935622075E-3"/>
    <m/>
  </r>
  <r>
    <x v="3"/>
    <x v="3"/>
    <s v="Ibis bar chair, ALU BMB, PAR FSCP MUB"/>
    <x v="10"/>
    <d v="2022-02-18T00:00:00"/>
    <n v="2"/>
    <s v="Đã improve"/>
    <s v="Đã improve"/>
    <n v="3051500009"/>
    <s v="BBQ Galore"/>
    <d v="2024-06-17T00:00:00"/>
    <n v="30"/>
    <n v="520"/>
    <x v="0"/>
    <n v="2.1666666666666665"/>
    <n v="34"/>
    <n v="650"/>
    <n v="8"/>
    <n v="2.3897058823529411"/>
    <n v="33"/>
    <n v="650"/>
    <n v="8"/>
    <n v="2.4621212121212119"/>
    <n v="32"/>
    <n v="800"/>
    <n v="8"/>
    <n v="3.125"/>
    <n v="0.44230769230769251"/>
    <n v="0.30769230769230771"/>
    <n v="0.26923076923076938"/>
    <m/>
  </r>
  <r>
    <x v="3"/>
    <x v="5"/>
    <s v="Solana position chair, ALU COSM, WNT GRB 2/1"/>
    <x v="20"/>
    <d v="2023-08-01T00:00:00"/>
    <n v="7"/>
    <s v="New item"/>
    <s v="Đã improve"/>
    <n v="2292800041"/>
    <s v="ScanCom UK Ltd"/>
    <d v="2024-06-17T00:00:00"/>
    <n v="43"/>
    <n v="400"/>
    <x v="0"/>
    <n v="1.1627906976744187"/>
    <n v="39"/>
    <n v="504"/>
    <n v="8"/>
    <n v="1.6153846153846154"/>
    <n v="39"/>
    <n v="550"/>
    <n v="8"/>
    <n v="1.7628205128205128"/>
    <n v="42"/>
    <n v="600"/>
    <n v="8"/>
    <n v="1.7857142857142858"/>
    <n v="0.53571428571428581"/>
    <n v="0.10544217687074831"/>
    <n v="1.2987012987013102E-2"/>
    <m/>
  </r>
  <r>
    <x v="3"/>
    <x v="6"/>
    <s v="Turi stacking chair, ALU DGRY, PSP GRS BLK, PAR FSCP LOT"/>
    <x v="21"/>
    <d v="2024-02-22T00:00:00"/>
    <n v="5"/>
    <s v="New item"/>
    <s v="Đã improve"/>
    <n v="3012200051"/>
    <s v="Bunnings Group Limited"/>
    <d v="2024-06-18T00:00:00"/>
    <n v="33"/>
    <n v="911"/>
    <x v="0"/>
    <n v="3.4507575757575757"/>
    <n v="33"/>
    <n v="715"/>
    <n v="8"/>
    <n v="2.7083333333333335"/>
    <n v="34"/>
    <n v="815"/>
    <n v="8"/>
    <n v="2.9963235294117645"/>
    <n v="33"/>
    <n v="911"/>
    <n v="8"/>
    <n v="3.4507575757575757"/>
    <n v="0"/>
    <n v="0.27412587412587408"/>
    <n v="0.1516638780442463"/>
    <m/>
  </r>
  <r>
    <x v="3"/>
    <x v="0"/>
    <s v="Kingsbury-Lama carver easy chair, ALU COC, PAR FSCP MUB"/>
    <x v="22"/>
    <d v="2023-08-09T00:00:00"/>
    <n v="3"/>
    <s v="New item"/>
    <s v="Đã improve"/>
    <n v="2641400030"/>
    <s v="COMPACT OUTDOOR LIVING"/>
    <d v="2024-06-18T00:00:00"/>
    <n v="43"/>
    <n v="717"/>
    <x v="0"/>
    <n v="2.0843023255813953"/>
    <n v="38"/>
    <n v="721"/>
    <n v="8"/>
    <n v="2.3717105263157894"/>
    <n v="37"/>
    <n v="880"/>
    <n v="8"/>
    <n v="2.9729729729729728"/>
    <n v="38"/>
    <n v="911"/>
    <n v="8"/>
    <n v="2.9967105263157894"/>
    <n v="0.43775233061733831"/>
    <n v="0.26352288488210829"/>
    <n v="7.9844497607655107E-3"/>
    <m/>
  </r>
  <r>
    <x v="3"/>
    <x v="0"/>
    <s v="Kingsbury-Lama carver easy chair, ALU COC, PAR FSCP MUB"/>
    <x v="22"/>
    <d v="2023-08-09T00:00:00"/>
    <n v="3"/>
    <s v="New item"/>
    <s v="Đã improve"/>
    <n v="2641400030"/>
    <s v="COMPACT OUTDOOR LIVING"/>
    <d v="2024-06-18T00:00:00"/>
    <n v="43"/>
    <n v="717"/>
    <x v="0"/>
    <n v="2.0843023255813953"/>
    <n v="38"/>
    <n v="721"/>
    <n v="8"/>
    <n v="2.3717105263157894"/>
    <n v="37"/>
    <n v="880"/>
    <n v="8"/>
    <n v="2.9729729729729728"/>
    <n v="41"/>
    <n v="840"/>
    <n v="8"/>
    <n v="2.5609756097560976"/>
    <n v="0.22869680579650997"/>
    <n v="7.9801089273028758E-2"/>
    <n v="-0.13858093126385806"/>
    <m/>
  </r>
  <r>
    <x v="3"/>
    <x v="1"/>
    <s v="Carabana rect. table 160x92cm, 74h, w/o ph, ALU SBLK, WDRS GMR"/>
    <x v="23"/>
    <d v="2024-03-07T00:00:00"/>
    <n v="4"/>
    <s v="New item"/>
    <s v="Đã improve"/>
    <n v="2715700009"/>
    <s v="JYSK A/S"/>
    <d v="2024-06-19T00:00:00"/>
    <n v="38"/>
    <n v="238"/>
    <x v="0"/>
    <n v="0.78289473684210531"/>
    <n v="38"/>
    <n v="391"/>
    <n v="8"/>
    <n v="1.2861842105263157"/>
    <n v="37"/>
    <n v="420"/>
    <n v="8"/>
    <n v="1.4189189189189189"/>
    <n v="37"/>
    <n v="430"/>
    <n v="8"/>
    <n v="1.4527027027027026"/>
    <n v="0.85555303202361999"/>
    <n v="0.12946706297089938"/>
    <n v="2.3809523809523725E-2"/>
    <m/>
  </r>
  <r>
    <x v="3"/>
    <x v="7"/>
    <s v="Lynx ext. rect. table 180-240x100cm, 74h, w/ph, ALU GPHM, PAR FSC MUB"/>
    <x v="24"/>
    <d v="2020-03-17T00:00:00"/>
    <n v="18"/>
    <s v="Đã improve"/>
    <s v="Đã improve"/>
    <n v="1041413493"/>
    <s v="ADEO"/>
    <d v="2024-06-19T00:00:00"/>
    <n v="30"/>
    <n v="381"/>
    <x v="0"/>
    <n v="1.5874999999999999"/>
    <n v="37"/>
    <n v="380"/>
    <n v="8"/>
    <n v="1.2837837837837838"/>
    <n v="36"/>
    <n v="390"/>
    <n v="8"/>
    <n v="1.3541666666666667"/>
    <n v="37"/>
    <n v="380"/>
    <n v="8"/>
    <n v="1.2837837837837838"/>
    <n v="-0.191317301553522"/>
    <n v="0"/>
    <n v="-5.1975051975052033E-2"/>
    <m/>
  </r>
  <r>
    <x v="3"/>
    <x v="2"/>
    <s v="Kingsbury-Lynx rect. table 140x80cm, 74h, w/ph, ALU COC, PAR FSCP MUB"/>
    <x v="25"/>
    <d v="2022-11-21T00:00:00"/>
    <n v="4"/>
    <s v="New item"/>
    <s v="Đã improve"/>
    <n v="2590000062"/>
    <s v="COMPACT OUTDOOR LIVING"/>
    <d v="2024-06-19T00:00:00"/>
    <n v="30"/>
    <n v="660"/>
    <x v="0"/>
    <n v="2.75"/>
    <n v="31"/>
    <n v="606"/>
    <n v="8"/>
    <n v="2.443548387096774"/>
    <n v="30"/>
    <n v="620"/>
    <n v="8"/>
    <n v="2.5833333333333335"/>
    <n v="31"/>
    <n v="606"/>
    <n v="8"/>
    <n v="2.443548387096774"/>
    <n v="-0.11143695014662758"/>
    <n v="0"/>
    <n v="-5.4110301768990787E-2"/>
    <m/>
  </r>
  <r>
    <x v="3"/>
    <x v="6"/>
    <s v="Vera stacking armchair, ALU DLG, WNT STW 2/2, PAR FSCP LOT"/>
    <x v="26"/>
    <d v="2024-05-15T00:00:00"/>
    <n v="4"/>
    <s v="New item"/>
    <s v="Đã improve"/>
    <n v="2755400117"/>
    <s v="Temple and Webster"/>
    <d v="2024-06-19T00:00:00"/>
    <n v="43"/>
    <n v="911"/>
    <x v="0"/>
    <n v="2.6482558139534884"/>
    <n v="41"/>
    <n v="922"/>
    <n v="8"/>
    <n v="2.8109756097560976"/>
    <n v="38"/>
    <n v="1000"/>
    <n v="8"/>
    <n v="3.2894736842105261"/>
    <n v="41"/>
    <n v="922"/>
    <n v="8"/>
    <n v="2.8109756097560976"/>
    <n v="6.1444138041819585E-2"/>
    <n v="0"/>
    <n v="-0.14546341463414625"/>
    <m/>
  </r>
  <r>
    <x v="3"/>
    <x v="1"/>
    <s v="Carabana rect. table 214x100cm, 74h, w/o ph, ALU SBLK, WDRS GMR"/>
    <x v="3"/>
    <d v="2024-03-06T00:00:00"/>
    <n v="8"/>
    <s v="Đã improve"/>
    <s v="Đã improve"/>
    <n v="2666400005"/>
    <s v="JYSK A/S"/>
    <d v="2024-06-20T00:00:00"/>
    <n v="30"/>
    <n v="262"/>
    <x v="0"/>
    <n v="1.0916666666666666"/>
    <n v="38"/>
    <n v="391"/>
    <n v="8"/>
    <n v="1.2861842105263157"/>
    <n v="38"/>
    <n v="395"/>
    <n v="8"/>
    <n v="1.299342105263158"/>
    <n v="38"/>
    <n v="391"/>
    <n v="8"/>
    <n v="1.2861842105263157"/>
    <n v="0.17818400964242675"/>
    <n v="0"/>
    <n v="-1.0126582278481178E-2"/>
    <m/>
  </r>
  <r>
    <x v="3"/>
    <x v="0"/>
    <s v="Amber stacking armchair, ALU MGR, WNT MEG 2/2, TEA FSC"/>
    <x v="27"/>
    <d v="2022-05-24T00:00:00"/>
    <n v="1"/>
    <s v="New item"/>
    <s v="Đã improve"/>
    <n v="3069200000"/>
    <s v="LifestyleGarden"/>
    <d v="2024-06-20T00:00:00"/>
    <n v="34"/>
    <n v="407"/>
    <x v="0"/>
    <n v="1.4963235294117647"/>
    <n v="40"/>
    <n v="911"/>
    <n v="8"/>
    <n v="2.8468749999999998"/>
    <n v="40"/>
    <n v="950"/>
    <n v="8"/>
    <n v="2.96875"/>
    <n v="40"/>
    <n v="911"/>
    <n v="8"/>
    <n v="2.8468749999999998"/>
    <n v="0.90257985257985252"/>
    <n v="0"/>
    <n v="-4.1052631578947452E-2"/>
    <m/>
  </r>
  <r>
    <x v="3"/>
    <x v="2"/>
    <s v="Lynx rect. table 206x90cm, 74h, w/o ph, ALU BMB, PAR FSCP MUB"/>
    <x v="11"/>
    <d v="2022-12-26T00:00:00"/>
    <n v="12"/>
    <s v="Đã improve"/>
    <s v="Đã improve"/>
    <n v="1041712754"/>
    <s v="BBQ Galore"/>
    <d v="2024-06-21T00:00:00"/>
    <n v="30"/>
    <n v="520"/>
    <x v="0"/>
    <n v="2.1666666666666665"/>
    <n v="31"/>
    <n v="510"/>
    <n v="8"/>
    <n v="2.056451612903226"/>
    <n v="31"/>
    <n v="520"/>
    <n v="8"/>
    <n v="2.096774193548387"/>
    <n v="31"/>
    <n v="510"/>
    <n v="8"/>
    <n v="2.056451612903226"/>
    <n v="-5.086848635235719E-2"/>
    <n v="0"/>
    <n v="-1.9230769230769162E-2"/>
    <m/>
  </r>
  <r>
    <x v="4"/>
    <x v="7"/>
    <s v="Lynx ext. rect. table 180-240x100cm, 74h, w/ph, ALU GPHM, PAR FSC MUB"/>
    <x v="24"/>
    <d v="2020-03-17T00:00:00"/>
    <n v="18"/>
    <s v="Đã improve"/>
    <s v="Đã improve"/>
    <n v="1041413493"/>
    <s v="ADEO"/>
    <d v="2024-06-22T00:00:00"/>
    <n v="30"/>
    <n v="381"/>
    <x v="0"/>
    <n v="1.5874999999999999"/>
    <n v="37"/>
    <n v="380"/>
    <n v="8"/>
    <n v="1.2837837837837838"/>
    <n v="36"/>
    <n v="380"/>
    <n v="8"/>
    <n v="1.3194444444444444"/>
    <n v="37"/>
    <n v="380"/>
    <n v="8"/>
    <n v="1.2837837837837838"/>
    <n v="-0.191317301553522"/>
    <n v="0"/>
    <n v="-2.7027027027026973E-2"/>
    <m/>
  </r>
  <r>
    <x v="4"/>
    <x v="6"/>
    <s v="Panama stacking armchair, with 3D mesh, ALU BMB, ALU YET, WNT MEG 2/2"/>
    <x v="28"/>
    <d v="2023-08-03T00:00:00"/>
    <n v="4"/>
    <s v="New item"/>
    <s v="Đã improve"/>
    <n v="2984900000"/>
    <s v="ScanCom UK Ltd"/>
    <d v="2024-06-22T00:00:00"/>
    <n v="33"/>
    <n v="717"/>
    <x v="0"/>
    <n v="2.7159090909090908"/>
    <n v="37"/>
    <n v="721"/>
    <n v="8"/>
    <n v="2.435810810810811"/>
    <n v="36"/>
    <n v="815"/>
    <n v="8"/>
    <n v="2.8298611111111112"/>
    <n v="38"/>
    <n v="800"/>
    <n v="8"/>
    <n v="2.6315789473684212"/>
    <n v="-3.1050429420832359E-2"/>
    <n v="8.0370829987590264E-2"/>
    <n v="-7.0067807555698969E-2"/>
    <m/>
  </r>
  <r>
    <x v="4"/>
    <x v="0"/>
    <s v="Amber stacking armchair, ALU MGR, WNT MEG 2/2, TEA FSC"/>
    <x v="27"/>
    <d v="2022-05-24T00:00:00"/>
    <n v="1"/>
    <s v="Đã improve"/>
    <s v="Đã improve"/>
    <n v="3069200000"/>
    <s v="LifestyleGarden"/>
    <d v="2024-06-22T00:00:00"/>
    <n v="34"/>
    <n v="407"/>
    <x v="0"/>
    <n v="1.4963235294117647"/>
    <n v="40"/>
    <n v="911"/>
    <n v="8"/>
    <n v="2.8468749999999998"/>
    <n v="38"/>
    <n v="1000"/>
    <n v="8"/>
    <n v="3.2894736842105261"/>
    <n v="38"/>
    <n v="911"/>
    <n v="8"/>
    <n v="2.9967105263157894"/>
    <n v="1.0027156342945815"/>
    <n v="5.2631578947368363E-2"/>
    <n v="-8.8999999999999968E-2"/>
    <m/>
  </r>
  <r>
    <x v="4"/>
    <x v="1"/>
    <s v="Carabana rect. table 160x92cm, 74h, w/o ph, ALU SBLK, WDRS GMR"/>
    <x v="23"/>
    <d v="2024-03-07T00:00:00"/>
    <n v="4"/>
    <s v="Đã improve"/>
    <s v="Đã improve"/>
    <n v="2715700009"/>
    <s v="JYSK A/S"/>
    <d v="2024-06-22T00:00:00"/>
    <n v="30"/>
    <n v="238"/>
    <x v="0"/>
    <n v="0.9916666666666667"/>
    <n v="38"/>
    <n v="391"/>
    <n v="8"/>
    <n v="1.2861842105263157"/>
    <n v="37"/>
    <n v="430"/>
    <n v="8"/>
    <n v="1.4527027027027026"/>
    <n v="37"/>
    <n v="430"/>
    <n v="8"/>
    <n v="1.4527027027027026"/>
    <n v="0.46491028843970006"/>
    <n v="0.12946706297089938"/>
    <n v="0"/>
    <m/>
  </r>
  <r>
    <x v="4"/>
    <x v="1"/>
    <s v="Carabana rect. table 214x100cm, 74h, w/o ph, ALU SBLK, WDRS GMR"/>
    <x v="3"/>
    <d v="2024-03-06T00:00:00"/>
    <n v="8"/>
    <s v="Đã improve"/>
    <s v="Đã improve"/>
    <n v="2666400005"/>
    <s v="JYSK A/S"/>
    <d v="2024-06-24T00:00:00"/>
    <n v="30"/>
    <n v="262"/>
    <x v="0"/>
    <n v="1.0916666666666666"/>
    <n v="38"/>
    <n v="391"/>
    <n v="8"/>
    <n v="1.2861842105263157"/>
    <n v="38"/>
    <n v="391"/>
    <n v="8"/>
    <n v="1.2861842105263157"/>
    <n v="38"/>
    <n v="391"/>
    <n v="8"/>
    <n v="1.2861842105263157"/>
    <n v="0.17818400964242675"/>
    <n v="0"/>
    <n v="0"/>
    <m/>
  </r>
  <r>
    <x v="4"/>
    <x v="0"/>
    <s v="Italica carver easy chair, ALU GPH, WNT EBR 4/4, PAR FSCP DWA"/>
    <x v="0"/>
    <d v="2024-05-10T00:00:00"/>
    <n v="8"/>
    <s v="Đã improve"/>
    <s v="Đã improve"/>
    <n v="2171000265"/>
    <s v="JYSK A/S"/>
    <d v="2024-06-24T00:00:00"/>
    <n v="43"/>
    <n v="911"/>
    <x v="0"/>
    <n v="2.6482558139534884"/>
    <n v="40"/>
    <n v="1160"/>
    <n v="8"/>
    <n v="3.625"/>
    <n v="40"/>
    <n v="1165"/>
    <n v="8"/>
    <n v="3.640625"/>
    <n v="40"/>
    <n v="1160"/>
    <n v="8"/>
    <n v="3.625"/>
    <n v="0.36882546652030723"/>
    <n v="0"/>
    <n v="-4.2918454935622075E-3"/>
    <m/>
  </r>
  <r>
    <x v="4"/>
    <x v="3"/>
    <s v="Bendigo low barstool, ALU BMB, PAR FSC LOT"/>
    <x v="29"/>
    <d v="2022-05-04T00:00:00"/>
    <n v="3"/>
    <s v="New item"/>
    <s v="Đã improve"/>
    <n v="3027200000"/>
    <s v="Sitro Group Australia"/>
    <d v="2024-06-27T00:00:00"/>
    <n v="33"/>
    <n v="800"/>
    <x v="0"/>
    <n v="3.0303030303030303"/>
    <n v="33"/>
    <n v="510"/>
    <n v="8"/>
    <n v="1.9318181818181819"/>
    <n v="33"/>
    <n v="800"/>
    <n v="8"/>
    <n v="3.0303030303030303"/>
    <n v="31"/>
    <n v="800"/>
    <n v="8"/>
    <n v="3.225806451612903"/>
    <n v="6.4516129032258007E-2"/>
    <n v="0.66982922201138506"/>
    <n v="6.4516129032258007E-2"/>
    <m/>
  </r>
  <r>
    <x v="4"/>
    <x v="0"/>
    <s v="Solana carver easy chair, ALU COSM, WNT GRB 2/1"/>
    <x v="19"/>
    <d v="2023-07-12T00:00:00"/>
    <n v="5"/>
    <s v="Đã improve"/>
    <s v="Đã improve"/>
    <n v="2266800188"/>
    <s v="ScanCom UK Ltd"/>
    <d v="2024-06-29T00:00:00"/>
    <n v="43"/>
    <n v="911"/>
    <x v="0"/>
    <n v="2.6482558139534884"/>
    <n v="36"/>
    <n v="1160"/>
    <n v="8"/>
    <n v="4.0277777777777777"/>
    <n v="36"/>
    <n v="1165"/>
    <n v="8"/>
    <n v="4.0451388888888893"/>
    <n v="36"/>
    <n v="1160"/>
    <n v="8"/>
    <n v="4.0277777777777777"/>
    <n v="0.52091718502256357"/>
    <n v="0"/>
    <n v="-4.2918454935623185E-3"/>
    <m/>
  </r>
  <r>
    <x v="5"/>
    <x v="1"/>
    <s v="Solana square table 88x88cm, 75h, w/ph, ALU COSM, DRB TSG"/>
    <x v="30"/>
    <d v="2023-08-14T00:00:00"/>
    <n v="8"/>
    <s v="New item"/>
    <s v="Đã improve"/>
    <n v="2558900190"/>
    <s v="ScanCom UK Ltd"/>
    <d v="2024-07-01T00:00:00"/>
    <n v="30"/>
    <n v="420"/>
    <x v="0"/>
    <n v="1.75"/>
    <n v="38"/>
    <n v="418"/>
    <n v="8"/>
    <n v="1.375"/>
    <n v="37"/>
    <n v="440"/>
    <n v="8"/>
    <n v="1.4864864864864864"/>
    <n v="38"/>
    <n v="430"/>
    <n v="8"/>
    <n v="1.4144736842105263"/>
    <n v="-0.19172932330827064"/>
    <n v="2.8708133971291794E-2"/>
    <n v="-4.8444976076554958E-2"/>
    <s v="Follow"/>
  </r>
  <r>
    <x v="5"/>
    <x v="1"/>
    <s v="Solana dining rect. table 163x88cm, 75h, w/ph, ALU COSM, DRB TSG"/>
    <x v="31"/>
    <d v="2023-08-17T00:00:00"/>
    <n v="11"/>
    <s v="New item"/>
    <s v="Đã improve"/>
    <n v="2381200630"/>
    <s v="ScanCom UK Ltd"/>
    <d v="2024-07-01T00:00:00"/>
    <n v="30"/>
    <n v="265"/>
    <x v="0"/>
    <n v="1.1041666666666667"/>
    <n v="36"/>
    <n v="301"/>
    <n v="8"/>
    <n v="1.0451388888888888"/>
    <n v="36"/>
    <n v="301"/>
    <n v="8"/>
    <n v="1.0451388888888888"/>
    <n v="41"/>
    <n v="380"/>
    <n v="8"/>
    <n v="1.1585365853658536"/>
    <n v="4.9240681086055949E-2"/>
    <n v="0.10850012154606592"/>
    <n v="0.10850012154606592"/>
    <m/>
  </r>
  <r>
    <x v="5"/>
    <x v="1"/>
    <s v="Solana rect. table 201x88cm, 75h, w/ph, ALU COSM, DRB TSG"/>
    <x v="32"/>
    <d v="2023-08-17T00:00:00"/>
    <n v="13"/>
    <s v="New item"/>
    <s v="Đã improve"/>
    <n v="2347300501"/>
    <s v="ScanCom UK Ltd"/>
    <d v="2024-07-01T00:00:00"/>
    <n v="30"/>
    <n v="196"/>
    <x v="0"/>
    <n v="0.81666666666666665"/>
    <n v="37"/>
    <n v="190"/>
    <n v="8"/>
    <n v="0.64189189189189189"/>
    <n v="37"/>
    <n v="250"/>
    <n v="8"/>
    <n v="0.84459459459459463"/>
    <n v="42"/>
    <n v="340"/>
    <n v="8"/>
    <n v="1.0119047619047619"/>
    <n v="0.23906705539358608"/>
    <n v="0.57644110275689209"/>
    <n v="0.1980952380952381"/>
    <m/>
  </r>
  <r>
    <x v="5"/>
    <x v="1"/>
    <s v="Tokyo dining round table 75cm, 72h, w/o ph, DRA CSNM, WDRB WHT"/>
    <x v="33"/>
    <d v="2023-11-23T00:00:00"/>
    <n v="1"/>
    <s v="New item"/>
    <s v="Đã improve"/>
    <n v="3127000001"/>
    <s v="Muji"/>
    <d v="2024-07-02T00:00:00"/>
    <n v="30"/>
    <n v="651"/>
    <x v="0"/>
    <n v="2.7124999999999999"/>
    <n v="31"/>
    <n v="653"/>
    <n v="8"/>
    <n v="2.6330645161290325"/>
    <n v="31"/>
    <n v="650"/>
    <n v="8"/>
    <n v="2.620967741935484"/>
    <n v="31"/>
    <n v="500"/>
    <n v="8"/>
    <n v="2.0161290322580645"/>
    <n v="-0.25672662405232638"/>
    <n v="-0.23430321592649317"/>
    <n v="-0.23076923076923084"/>
    <m/>
  </r>
  <r>
    <x v="5"/>
    <x v="1"/>
    <s v="Tokyo dining round table 90cm, 72h, w/o ph, DRA CSNM, WDRB WHT"/>
    <x v="34"/>
    <d v="2023-11-23T00:00:00"/>
    <n v="1"/>
    <s v="New item"/>
    <s v="Đã improve"/>
    <n v="3127100001"/>
    <s v="Muji"/>
    <d v="2024-07-02T00:00:00"/>
    <n v="30"/>
    <n v="651"/>
    <x v="0"/>
    <n v="2.7124999999999999"/>
    <n v="31"/>
    <n v="653"/>
    <n v="8"/>
    <n v="2.6330645161290325"/>
    <n v="31"/>
    <n v="650"/>
    <n v="8"/>
    <n v="2.620967741935484"/>
    <n v="35"/>
    <n v="500"/>
    <n v="8"/>
    <n v="1.7857142857142858"/>
    <n v="-0.34167215273206053"/>
    <n v="-0.32181141982060824"/>
    <n v="-0.31868131868131866"/>
    <m/>
  </r>
  <r>
    <x v="5"/>
    <x v="3"/>
    <s v="Tokyo side chair, DRA CSNM, ALU CSNM"/>
    <x v="35"/>
    <d v="2023-11-17T00:00:00"/>
    <n v="1"/>
    <s v="New item"/>
    <s v="Đã improve"/>
    <n v="3126800001"/>
    <s v="Muji"/>
    <d v="2024-07-02T00:00:00"/>
    <n v="43"/>
    <n v="1011"/>
    <x v="0"/>
    <n v="2.9389534883720931"/>
    <n v="34"/>
    <n v="909"/>
    <n v="8"/>
    <n v="3.3419117647058822"/>
    <n v="33"/>
    <n v="1100"/>
    <n v="8"/>
    <n v="4.166666666666667"/>
    <n v="34"/>
    <n v="1160"/>
    <n v="8"/>
    <n v="4.2647058823529411"/>
    <n v="0.45109675917844871"/>
    <n v="0.27612761276127618"/>
    <n v="2.3529411764705799E-2"/>
    <m/>
  </r>
  <r>
    <x v="5"/>
    <x v="3"/>
    <s v="Tokyo stool, DRA MGR, ALU MGR"/>
    <x v="36"/>
    <d v="2023-11-17T00:00:00"/>
    <n v="1"/>
    <s v="New item"/>
    <s v="Đã improve"/>
    <n v="3126900002"/>
    <s v="Muji"/>
    <d v="2024-07-02T00:00:00"/>
    <n v="43"/>
    <n v="1011"/>
    <x v="0"/>
    <n v="2.9389534883720931"/>
    <n v="32"/>
    <n v="909"/>
    <n v="8"/>
    <n v="3.55078125"/>
    <n v="32"/>
    <n v="1100"/>
    <n v="8"/>
    <n v="4.296875"/>
    <n v="33"/>
    <n v="1160"/>
    <n v="8"/>
    <n v="4.3939393939393936"/>
    <n v="0.49506938824446234"/>
    <n v="0.23745707904123736"/>
    <n v="2.2589531680440755E-2"/>
    <m/>
  </r>
  <r>
    <x v="5"/>
    <x v="7"/>
    <s v="Jean Rect. Ext. Butterfly Table 153-200x90cm, 75h, w/o ph, ALU DLG, PAR FSCP LOT"/>
    <x v="37"/>
    <d v="2024-04-05T00:00:00"/>
    <n v="1"/>
    <s v="New item"/>
    <s v="Đã improve"/>
    <n v="3141400000"/>
    <s v="Temple and Webster"/>
    <d v="2024-07-04T00:00:00"/>
    <n v="30"/>
    <n v="380"/>
    <x v="0"/>
    <n v="1.5833333333333333"/>
    <n v="37"/>
    <n v="282"/>
    <n v="8"/>
    <n v="0.95270270270270274"/>
    <n v="37"/>
    <n v="380"/>
    <n v="8"/>
    <n v="1.2837837837837838"/>
    <n v="37"/>
    <n v="380"/>
    <n v="8"/>
    <n v="1.2837837837837838"/>
    <n v="-0.18918918918918914"/>
    <n v="0.34751773049645385"/>
    <n v="0"/>
    <m/>
  </r>
  <r>
    <x v="5"/>
    <x v="2"/>
    <s v="Jean Rect. Table 139x80cm, 75h, w/o ph, ALU DLG, PAR FSCP LOT"/>
    <x v="38"/>
    <d v="2024-03-27T00:00:00"/>
    <n v="1"/>
    <s v="New item"/>
    <s v="Đã improve"/>
    <n v="3141500000"/>
    <s v="Temple and Webster"/>
    <d v="2024-07-04T00:00:00"/>
    <n v="30"/>
    <n v="650"/>
    <x v="0"/>
    <n v="2.7083333333333335"/>
    <n v="32"/>
    <n v="606"/>
    <n v="8"/>
    <n v="2.3671875"/>
    <n v="32"/>
    <n v="580"/>
    <n v="8"/>
    <n v="2.265625"/>
    <n v="32"/>
    <n v="650"/>
    <n v="8"/>
    <n v="2.5390625"/>
    <n v="-6.25E-2"/>
    <n v="7.2607260726072598E-2"/>
    <n v="0.1206896551724137"/>
    <m/>
  </r>
  <r>
    <x v="6"/>
    <x v="1"/>
    <s v="Tokyo dining round table 75cm, 72h, w/o ph, DRA MGR, WDRB UGY"/>
    <x v="33"/>
    <d v="2023-11-23T00:00:00"/>
    <n v="1"/>
    <s v="Đã improve"/>
    <s v="Đã improve"/>
    <n v="3127000001"/>
    <s v="Muji"/>
    <d v="2024-07-08T00:00:00"/>
    <n v="30"/>
    <n v="651"/>
    <x v="0"/>
    <n v="2.7124999999999999"/>
    <n v="31"/>
    <n v="500"/>
    <n v="8"/>
    <n v="2.0161290322580645"/>
    <n v="35"/>
    <n v="800"/>
    <n v="8"/>
    <n v="2.8571428571428572"/>
    <n v="31"/>
    <n v="500"/>
    <n v="8"/>
    <n v="2.0161290322580645"/>
    <n v="-0.25672662405232638"/>
    <n v="0"/>
    <n v="-0.29435483870967749"/>
    <s v="Follow"/>
  </r>
  <r>
    <x v="6"/>
    <x v="6"/>
    <s v="Tokyo stool, DRA MGR, ALU MGR"/>
    <x v="36"/>
    <d v="2023-11-17T00:00:00"/>
    <n v="1"/>
    <s v="Đã improve"/>
    <s v="Improve V1"/>
    <n v="3126900003"/>
    <s v="Muji"/>
    <d v="2024-07-08T00:00:00"/>
    <n v="43"/>
    <n v="1011"/>
    <x v="0"/>
    <n v="2.9389534883720931"/>
    <n v="33"/>
    <n v="1160"/>
    <n v="8"/>
    <n v="4.3939393939393936"/>
    <n v="33"/>
    <n v="1165"/>
    <n v="8"/>
    <n v="4.4128787878787881"/>
    <n v="34"/>
    <n v="1260"/>
    <n v="8"/>
    <n v="4.632352941176471"/>
    <n v="0.57619130738348767"/>
    <n v="5.4259634888438324E-2"/>
    <n v="4.9734915425397652E-2"/>
    <m/>
  </r>
  <r>
    <x v="6"/>
    <x v="6"/>
    <s v="Tokyo side chair, DRA CSNM, ALU CSNM"/>
    <x v="35"/>
    <d v="2023-11-17T00:00:00"/>
    <n v="1"/>
    <s v="Đã improve"/>
    <s v="Improve V1"/>
    <n v="3126800001"/>
    <s v="Muji"/>
    <d v="2024-07-11T00:00:00"/>
    <n v="43"/>
    <n v="1011"/>
    <x v="0"/>
    <n v="2.9389534883720931"/>
    <n v="33"/>
    <n v="1160"/>
    <n v="8"/>
    <n v="4.3939393939393936"/>
    <n v="33"/>
    <n v="1165"/>
    <n v="8"/>
    <n v="4.4128787878787881"/>
    <n v="34"/>
    <n v="1260"/>
    <n v="8"/>
    <n v="4.632352941176471"/>
    <n v="0.57619130738348767"/>
    <n v="5.4259634888438324E-2"/>
    <n v="4.9734915425397652E-2"/>
    <m/>
  </r>
  <r>
    <x v="6"/>
    <x v="1"/>
    <s v="Carabana rect. table 214x100cm, 74h, w/o ph, ALU SBLK, WDRS GMR"/>
    <x v="3"/>
    <d v="2024-03-06T00:00:00"/>
    <n v="8"/>
    <s v="Đã improve"/>
    <s v="Đã improve"/>
    <n v="2666400005"/>
    <s v="JYSK A/S"/>
    <d v="2024-07-09T00:00:00"/>
    <n v="30"/>
    <n v="262"/>
    <x v="0"/>
    <n v="1.0916666666666666"/>
    <n v="38"/>
    <n v="391"/>
    <n v="8"/>
    <n v="1.2861842105263157"/>
    <n v="38"/>
    <n v="395"/>
    <n v="8"/>
    <n v="1.299342105263158"/>
    <n v="38"/>
    <n v="391"/>
    <n v="8"/>
    <n v="1.2861842105263157"/>
    <n v="0.17818400964242675"/>
    <n v="0"/>
    <n v="-1.0126582278481178E-2"/>
    <m/>
  </r>
  <r>
    <x v="6"/>
    <x v="2"/>
    <s v="Cormorant rect. table 207x90cm, 75h, w/o ph, ALU DGRY, PAR FSCP LOT"/>
    <x v="14"/>
    <d v="2023-11-24T00:00:00"/>
    <n v="3"/>
    <s v="Đã improve"/>
    <s v="Improve V1"/>
    <n v="3023200001"/>
    <s v="Bunnings Group Limited"/>
    <d v="2024-07-11T00:00:00"/>
    <n v="30"/>
    <n v="520"/>
    <x v="0"/>
    <n v="2.1666666666666665"/>
    <n v="33"/>
    <n v="410"/>
    <n v="8"/>
    <n v="1.553030303030303"/>
    <n v="34"/>
    <n v="500"/>
    <n v="8"/>
    <n v="1.838235294117647"/>
    <n v="34"/>
    <n v="470"/>
    <n v="8"/>
    <n v="1.7279411764705883"/>
    <n v="-0.20248868778280538"/>
    <n v="0.11262553802008624"/>
    <n v="-5.9999999999999942E-2"/>
    <s v="Follow "/>
  </r>
  <r>
    <x v="6"/>
    <x v="0"/>
    <s v="Italica carver easy chair, ALU DGRY, WNT GRB 2/1, PAR FSCP LOT"/>
    <x v="0"/>
    <d v="2024-03-06T00:00:00"/>
    <n v="7"/>
    <s v="Đã improve"/>
    <s v="Đã improve"/>
    <n v="2171000267"/>
    <s v="JYSK A/S, Bunnings Group Limited"/>
    <d v="2024-07-10T00:00:00"/>
    <n v="43"/>
    <n v="911"/>
    <x v="0"/>
    <n v="2.6482558139534884"/>
    <n v="40"/>
    <n v="1160"/>
    <n v="8"/>
    <n v="3.625"/>
    <n v="40"/>
    <n v="1165"/>
    <n v="8"/>
    <n v="3.640625"/>
    <n v="40"/>
    <n v="1080"/>
    <n v="8"/>
    <n v="3.375"/>
    <n v="0.27442371020856204"/>
    <n v="-6.8965517241379337E-2"/>
    <n v="-7.2961373390557971E-2"/>
    <s v="Follow"/>
  </r>
  <r>
    <x v="6"/>
    <x v="8"/>
    <s v="Urbanite rect. table 207x90cm, 75h, w/o ph, ALU MGR, WDRSP SOK"/>
    <x v="39"/>
    <d v="2024-04-05T00:00:00"/>
    <n v="2"/>
    <s v="New item"/>
    <s v="Đã improve"/>
    <n v="3086600002"/>
    <s v="LifestyleGarden"/>
    <d v="2024-07-13T00:00:00"/>
    <n v="30"/>
    <n v="251"/>
    <x v="0"/>
    <n v="1.0458333333333334"/>
    <n v="40"/>
    <n v="251"/>
    <n v="8"/>
    <n v="0.78437500000000004"/>
    <n v="41"/>
    <n v="370"/>
    <n v="8"/>
    <n v="1.1280487804878048"/>
    <n v="41"/>
    <n v="350"/>
    <n v="8"/>
    <n v="1.0670731707317074"/>
    <n v="2.0309007870955131E-2"/>
    <n v="0.36041201049460692"/>
    <n v="-5.4054054054053946E-2"/>
    <m/>
  </r>
  <r>
    <x v="7"/>
    <x v="3"/>
    <s v="Cormorant bench 187x40cm, 45h, ALU DGRY, PAR FSCP LOT"/>
    <x v="12"/>
    <d v="2023-11-24T00:00:00"/>
    <n v="3"/>
    <s v="Đã improve"/>
    <s v="Đã improve"/>
    <n v="3072400002"/>
    <s v="Bunnings Group Limited"/>
    <d v="2024-07-18T00:00:00"/>
    <n v="30"/>
    <n v="520"/>
    <x v="0"/>
    <n v="2.1666666666666665"/>
    <n v="32"/>
    <n v="500"/>
    <n v="8"/>
    <n v="1.953125"/>
    <n v="33"/>
    <n v="510"/>
    <n v="8"/>
    <n v="1.9318181818181819"/>
    <n v="32"/>
    <n v="500"/>
    <n v="8"/>
    <n v="1.953125"/>
    <n v="-9.8557692307692291E-2"/>
    <n v="0"/>
    <n v="1.1029411764705843E-2"/>
    <m/>
  </r>
  <r>
    <x v="7"/>
    <x v="1"/>
    <s v="Carabana rect. table 214x100cm, 74h, w/o ph, ALU SBLK, WDRS GMR"/>
    <x v="3"/>
    <d v="2024-03-06T00:00:00"/>
    <n v="8"/>
    <s v="Đã improve"/>
    <s v="Đã improve"/>
    <n v="2666400005"/>
    <s v="JYSK A/S"/>
    <d v="2024-07-15T00:00:00"/>
    <n v="30"/>
    <n v="262"/>
    <x v="0"/>
    <n v="1.0916666666666666"/>
    <n v="38"/>
    <n v="391"/>
    <n v="8"/>
    <n v="1.2861842105263157"/>
    <n v="38"/>
    <n v="391"/>
    <n v="8"/>
    <n v="1.2861842105263157"/>
    <n v="38"/>
    <n v="391"/>
    <n v="8"/>
    <n v="1.2861842105263157"/>
    <n v="0.17818400964242675"/>
    <n v="0"/>
    <n v="0"/>
    <m/>
  </r>
  <r>
    <x v="7"/>
    <x v="2"/>
    <s v="Lynx rect. table 150x90cm, 74h, w/o ph, ALU GPHM, PAR FSC MUB"/>
    <x v="6"/>
    <d v="2022-12-05T00:00:00"/>
    <n v="14"/>
    <s v="Đã improve"/>
    <s v="Improve V2"/>
    <n v="1040813690"/>
    <s v="ADEO"/>
    <d v="2024-07-17T00:00:00"/>
    <n v="30"/>
    <n v="660"/>
    <x v="0"/>
    <n v="2.75"/>
    <n v="35"/>
    <n v="606"/>
    <n v="8"/>
    <n v="2.1642857142857141"/>
    <n v="32"/>
    <n v="606"/>
    <n v="8"/>
    <n v="2.3671875"/>
    <n v="34"/>
    <n v="660"/>
    <n v="8"/>
    <n v="2.4264705882352939"/>
    <n v="-0.11764705882352944"/>
    <n v="0.12114152591729765"/>
    <n v="2.5043680838672033E-2"/>
    <m/>
  </r>
  <r>
    <x v="7"/>
    <x v="1"/>
    <s v="Carabana rect. table 160x92cm, 74h, w/o ph, ALU SBLK, WDRS GMR"/>
    <x v="23"/>
    <d v="2024-03-07T00:00:00"/>
    <n v="4"/>
    <s v="Đã improve"/>
    <s v="Đã improve"/>
    <n v="2715700009"/>
    <s v="JYSK A/S"/>
    <d v="2024-07-17T00:00:00"/>
    <n v="30"/>
    <n v="238"/>
    <x v="0"/>
    <n v="0.9916666666666667"/>
    <n v="38"/>
    <n v="391"/>
    <n v="8"/>
    <n v="1.2861842105263157"/>
    <n v="38"/>
    <n v="391"/>
    <n v="8"/>
    <n v="1.2861842105263157"/>
    <n v="38"/>
    <n v="391"/>
    <n v="8"/>
    <n v="1.2861842105263157"/>
    <n v="0.29699248120300736"/>
    <n v="0"/>
    <n v="0"/>
    <m/>
  </r>
  <r>
    <x v="7"/>
    <x v="7"/>
    <s v="Lynx ext. rect. table 180-240x100cm, 74h, w/ph, ALU GPHM, PAR FSC MUB"/>
    <x v="24"/>
    <d v="2020-03-17T00:00:00"/>
    <n v="18"/>
    <s v="Đã improve"/>
    <s v="Đã improve"/>
    <n v="1041413493"/>
    <s v="ADEO"/>
    <d v="2024-07-15T00:00:00"/>
    <n v="30"/>
    <n v="381"/>
    <x v="0"/>
    <n v="1.5874999999999999"/>
    <n v="39"/>
    <n v="380"/>
    <n v="8"/>
    <n v="1.2179487179487178"/>
    <n v="39"/>
    <n v="380"/>
    <n v="8"/>
    <n v="1.2179487179487178"/>
    <n v="39"/>
    <n v="380"/>
    <n v="8"/>
    <n v="1.2179487179487178"/>
    <n v="-0.23278820916616194"/>
    <n v="0"/>
    <n v="0"/>
    <m/>
  </r>
  <r>
    <x v="7"/>
    <x v="0"/>
    <s v="Italica carver easy chair, ALU GPH, WNT EBR 4/4, PAR FSCP DWA"/>
    <x v="0"/>
    <d v="2024-05-10T00:00:00"/>
    <n v="8"/>
    <s v="Đã improve"/>
    <s v="Improve V2"/>
    <n v="2171000265"/>
    <s v="JYSK A/S"/>
    <d v="2024-07-15T00:00:00"/>
    <n v="43"/>
    <n v="911"/>
    <x v="0"/>
    <n v="2.6482558139534884"/>
    <n v="40"/>
    <n v="1160"/>
    <n v="8"/>
    <n v="3.625"/>
    <n v="39"/>
    <n v="1160"/>
    <n v="8"/>
    <n v="3.7179487179487181"/>
    <n v="39"/>
    <n v="1160"/>
    <n v="8"/>
    <n v="3.7179487179487181"/>
    <n v="0.40392355540544345"/>
    <n v="2.5641025641025772E-2"/>
    <n v="0"/>
    <m/>
  </r>
  <r>
    <x v="7"/>
    <x v="0"/>
    <s v="Ragusa carver easy chair, ALU BMB, WNT BLK 2/1, PAR FSCP MUB"/>
    <x v="40"/>
    <d v="2024-05-13T00:00:00"/>
    <n v="5"/>
    <s v="New item"/>
    <s v="Improve V2"/>
    <n v="2826100075"/>
    <s v="Carrefour Import SAS"/>
    <d v="2024-07-19T00:00:00"/>
    <n v="43"/>
    <n v="911"/>
    <x v="0"/>
    <n v="2.6482558139534884"/>
    <n v="41"/>
    <n v="1160"/>
    <n v="8"/>
    <n v="3.5365853658536586"/>
    <n v="39"/>
    <n v="1160"/>
    <n v="8"/>
    <n v="3.7179487179487181"/>
    <n v="38"/>
    <n v="1160"/>
    <n v="8"/>
    <n v="3.8157894736842106"/>
    <n v="0.44086891212663937"/>
    <n v="7.8947368421052655E-2"/>
    <n v="2.6315789473684292E-2"/>
    <m/>
  </r>
  <r>
    <x v="7"/>
    <x v="0"/>
    <s v="Tagula stacking armchair, ALU GPHM, WNT GPH 2/2, PAR FSC MUB"/>
    <x v="2"/>
    <d v="2024-04-17T00:00:00"/>
    <n v="5"/>
    <s v="Đã improve"/>
    <s v="Improve V2"/>
    <n v="2883400000"/>
    <s v="ADEO"/>
    <d v="2024-07-15T00:00:00"/>
    <n v="43"/>
    <n v="911"/>
    <x v="0"/>
    <n v="2.6482558139534884"/>
    <n v="38"/>
    <n v="1160"/>
    <n v="8"/>
    <n v="3.8157894736842106"/>
    <n v="37"/>
    <n v="1160"/>
    <n v="8"/>
    <n v="3.9189189189189189"/>
    <n v="37"/>
    <n v="1160"/>
    <n v="8"/>
    <n v="3.9189189189189189"/>
    <n v="0.47981131515708908"/>
    <n v="2.7027027027026973E-2"/>
    <n v="0"/>
    <m/>
  </r>
  <r>
    <x v="7"/>
    <x v="7"/>
    <s v="Bilbies ext. square table 75-126x70cm, 75h, w/o ph, ALU GPH, PAR FSCP DWA"/>
    <x v="41"/>
    <d v="2023-06-19T00:00:00"/>
    <n v="8"/>
    <s v="New item"/>
    <s v="Đã improve"/>
    <n v="2887500026"/>
    <s v="JYSK A/S"/>
    <d v="2024-07-18T00:00:00"/>
    <n v="30"/>
    <n v="280"/>
    <x v="0"/>
    <n v="1.1666666666666667"/>
    <n v="37"/>
    <n v="383"/>
    <n v="8"/>
    <n v="1.2939189189189189"/>
    <n v="37"/>
    <n v="400"/>
    <n v="8"/>
    <n v="1.3513513513513513"/>
    <m/>
    <m/>
    <m/>
    <e v="#DIV/0!"/>
    <e v="#DIV/0!"/>
    <e v="#DIV/0!"/>
    <e v="#DIV/0!"/>
    <m/>
  </r>
  <r>
    <x v="8"/>
    <x v="7"/>
    <s v="Lynx ext. rect. table 180-240x100cm, 74h, w/ph, ALU GPHM, PAR FSC MUB"/>
    <x v="24"/>
    <d v="2020-03-17T00:00:00"/>
    <n v="18"/>
    <s v="Đã improve"/>
    <s v="Đã improve"/>
    <n v="1041413493"/>
    <s v="ADEO"/>
    <d v="2024-07-15T00:00:00"/>
    <n v="30"/>
    <n v="381"/>
    <x v="0"/>
    <n v="1.5874999999999999"/>
    <n v="39"/>
    <n v="380"/>
    <n v="8"/>
    <n v="1.2179487179487178"/>
    <n v="39"/>
    <n v="380"/>
    <n v="8"/>
    <n v="1.2179487179487178"/>
    <n v="39"/>
    <n v="380"/>
    <n v="8"/>
    <n v="1.2179487179487178"/>
    <n v="-0.23278820916616194"/>
    <n v="0"/>
    <n v="0"/>
    <m/>
  </r>
  <r>
    <x v="8"/>
    <x v="0"/>
    <s v="Ragusa carver easy chair, ALU BMB, WNT BLK 2/1, PAR FSCP MUB"/>
    <x v="40"/>
    <d v="2024-05-13T00:00:00"/>
    <n v="5"/>
    <s v="Đã improve"/>
    <s v="Đã improve"/>
    <n v="2171000265"/>
    <s v="JYSK A/S"/>
    <d v="2024-07-15T00:00:00"/>
    <n v="43"/>
    <n v="911"/>
    <x v="0"/>
    <n v="2.6482558139534884"/>
    <n v="41"/>
    <n v="1160"/>
    <n v="8"/>
    <n v="3.5365853658536586"/>
    <n v="39"/>
    <n v="1160"/>
    <n v="8"/>
    <n v="3.7179487179487181"/>
    <n v="38"/>
    <n v="1160"/>
    <n v="8"/>
    <n v="3.8157894736842106"/>
    <n v="0.44086891212663937"/>
    <n v="7.8947368421052655E-2"/>
    <n v="2.6315789473684292E-2"/>
    <m/>
  </r>
  <r>
    <x v="8"/>
    <x v="0"/>
    <s v="Tagula stacking armchair, ALU GPHM, WNT GPH 2/2, PAR FSC MUB"/>
    <x v="2"/>
    <d v="2024-04-17T00:00:00"/>
    <n v="5"/>
    <s v="Đã improve"/>
    <s v="Đã improve"/>
    <n v="2826100075"/>
    <s v="Carrefour Import SAS"/>
    <d v="2024-07-19T00:00:00"/>
    <n v="43"/>
    <n v="911"/>
    <x v="0"/>
    <n v="2.6482558139534884"/>
    <n v="38"/>
    <n v="1160"/>
    <n v="8"/>
    <n v="3.8157894736842106"/>
    <n v="37"/>
    <n v="1160"/>
    <n v="8"/>
    <n v="3.9189189189189189"/>
    <n v="37"/>
    <n v="1160"/>
    <n v="8"/>
    <n v="3.9189189189189189"/>
    <n v="0.47981131515708908"/>
    <n v="2.7027027027026973E-2"/>
    <n v="0"/>
    <m/>
  </r>
  <r>
    <x v="8"/>
    <x v="0"/>
    <s v="Italica carver easy chair, ALU GPH, WNT EBR 4/4, PAR FSCP DWA"/>
    <x v="0"/>
    <d v="2024-05-10T00:00:00"/>
    <n v="8"/>
    <s v="Đã improve"/>
    <s v="Đã improve"/>
    <n v="2883400000"/>
    <s v="ADEO"/>
    <d v="2024-07-15T00:00:00"/>
    <n v="43"/>
    <n v="911"/>
    <x v="0"/>
    <n v="2.6482558139534884"/>
    <n v="40"/>
    <n v="1160"/>
    <n v="8"/>
    <n v="3.625"/>
    <n v="39"/>
    <n v="1160"/>
    <n v="8"/>
    <n v="3.7179487179487181"/>
    <n v="39"/>
    <n v="1160"/>
    <n v="8"/>
    <n v="3.7179487179487181"/>
    <n v="0.40392355540544345"/>
    <n v="2.5641025641025772E-2"/>
    <n v="0"/>
    <m/>
  </r>
  <r>
    <x v="8"/>
    <x v="1"/>
    <s v="Carabana rect. table 160x92cm, 74h, w/o ph, ALU SBLK, WDRS GMR"/>
    <x v="23"/>
    <d v="2024-03-07T00:00:00"/>
    <n v="4"/>
    <s v="Đã improve"/>
    <s v="Đã improve"/>
    <n v="2715700009"/>
    <s v="JYSK A/S"/>
    <d v="2024-07-17T00:00:00"/>
    <n v="30"/>
    <n v="238"/>
    <x v="0"/>
    <n v="0.9916666666666667"/>
    <n v="38"/>
    <n v="391"/>
    <n v="8"/>
    <n v="1.2861842105263157"/>
    <n v="38"/>
    <n v="391"/>
    <n v="8"/>
    <n v="1.2861842105263157"/>
    <n v="38"/>
    <n v="391"/>
    <n v="8"/>
    <n v="1.2861842105263157"/>
    <n v="0.29699248120300736"/>
    <n v="0"/>
    <n v="0"/>
    <m/>
  </r>
  <r>
    <x v="9"/>
    <x v="0"/>
    <s v="Ragusa carver easy chair, ALU BMB, WNT BLK 2/1, PAR FSCP MUB"/>
    <x v="40"/>
    <d v="2024-05-13T00:00:00"/>
    <n v="5"/>
    <s v="Đã improve"/>
    <m/>
    <n v="2826100075"/>
    <s v="Carrefour Import SAS"/>
    <d v="2024-07-29T00:00:00"/>
    <n v="43"/>
    <n v="911"/>
    <x v="0"/>
    <n v="2.6482558139534884"/>
    <n v="40"/>
    <n v="1160"/>
    <n v="8"/>
    <n v="3.625"/>
    <n v="39"/>
    <n v="1160"/>
    <n v="8"/>
    <n v="3.7179487179487181"/>
    <n v="38"/>
    <n v="1160"/>
    <n v="8"/>
    <n v="3.8157894736842106"/>
    <n v="0.44086891212663937"/>
    <n v="5.2631578947368363E-2"/>
    <n v="2.6315789473684292E-2"/>
    <m/>
  </r>
  <r>
    <x v="9"/>
    <x v="0"/>
    <s v="Tagula stacking armchair, ALU GPHM, WNT GPH 2/2, PAR FSC MUB"/>
    <x v="2"/>
    <d v="2024-04-17T00:00:00"/>
    <n v="5"/>
    <s v="Đã improve"/>
    <m/>
    <n v="2883400000"/>
    <s v="ADEO"/>
    <d v="2024-07-29T00:00:00"/>
    <n v="43"/>
    <n v="911"/>
    <x v="0"/>
    <n v="2.6482558139534884"/>
    <n v="39"/>
    <n v="1160"/>
    <n v="8"/>
    <n v="3.7179487179487181"/>
    <n v="37"/>
    <n v="1160"/>
    <n v="8"/>
    <n v="3.9189189189189189"/>
    <n v="37"/>
    <n v="1160"/>
    <n v="8"/>
    <n v="3.9189189189189189"/>
    <n v="0.47981131515708908"/>
    <n v="5.4054054054053946E-2"/>
    <n v="0"/>
    <m/>
  </r>
  <r>
    <x v="9"/>
    <x v="0"/>
    <s v="Italica carver easy chair, ALU GPH, WNT EBR 4/4, PAR FSCP DWA"/>
    <x v="0"/>
    <d v="2024-05-10T00:00:00"/>
    <n v="8"/>
    <s v="Đã improve"/>
    <m/>
    <n v="2171000265"/>
    <s v="JYSK A/S"/>
    <d v="2024-07-31T00:00:00"/>
    <n v="43"/>
    <n v="911"/>
    <x v="0"/>
    <n v="2.6482558139534884"/>
    <n v="40"/>
    <n v="1160"/>
    <n v="8"/>
    <n v="3.625"/>
    <n v="39"/>
    <n v="1160"/>
    <n v="8"/>
    <n v="3.7179487179487181"/>
    <n v="39"/>
    <n v="1160"/>
    <n v="8"/>
    <n v="3.7179487179487181"/>
    <n v="0.40392355540544345"/>
    <n v="2.5641025641025772E-2"/>
    <n v="0"/>
    <m/>
  </r>
  <r>
    <x v="9"/>
    <x v="3"/>
    <s v="Bendigo low barstool, ALU BMB, PAR FSC LOT"/>
    <x v="29"/>
    <d v="2022-05-04T00:00:00"/>
    <n v="3"/>
    <s v="Đã improve"/>
    <m/>
    <n v="3027200000"/>
    <s v="COMPACT OUTDOOR LIVING"/>
    <d v="2024-07-29T00:00:00"/>
    <n v="30"/>
    <n v="800"/>
    <x v="0"/>
    <n v="3.3333333333333335"/>
    <n v="30"/>
    <n v="800"/>
    <n v="8"/>
    <n v="3.3333333333333335"/>
    <n v="30"/>
    <n v="800"/>
    <n v="8"/>
    <n v="3.3333333333333335"/>
    <m/>
    <m/>
    <m/>
    <e v="#DIV/0!"/>
    <e v="#DIV/0!"/>
    <e v="#DIV/0!"/>
    <e v="#DIV/0!"/>
    <s v="chưa PA"/>
  </r>
  <r>
    <x v="9"/>
    <x v="2"/>
    <s v="Ibis rect. table 150x90cm, 74h, w/o ph, ALU GPH, PAR FSCP DWA"/>
    <x v="42"/>
    <d v="2023-01-10T00:00:00"/>
    <n v="18"/>
    <s v="Đã improve"/>
    <m/>
    <n v="1045610889"/>
    <s v="JYSK A/S"/>
    <d v="2024-07-29T00:00:00"/>
    <n v="30"/>
    <n v="660"/>
    <x v="0"/>
    <n v="2.75"/>
    <n v="34"/>
    <n v="615"/>
    <n v="8"/>
    <n v="2.2610294117647061"/>
    <n v="34"/>
    <n v="660"/>
    <n v="8"/>
    <n v="2.4264705882352939"/>
    <m/>
    <m/>
    <m/>
    <e v="#DIV/0!"/>
    <e v="#DIV/0!"/>
    <e v="#DIV/0!"/>
    <e v="#DIV/0!"/>
    <s v="chưa PA"/>
  </r>
  <r>
    <x v="9"/>
    <x v="0"/>
    <s v="Italica stacking armchair, ALU SBLK, WNT MIS 4/4, ALU GMR"/>
    <x v="1"/>
    <d v="2024-05-10T00:00:00"/>
    <n v="3"/>
    <s v="Đã improve"/>
    <m/>
    <n v="3121400002"/>
    <s v="JYSK A/S"/>
    <d v="2024-08-01T00:00:00"/>
    <n v="43"/>
    <n v="911"/>
    <x v="0"/>
    <n v="2.6482558139534884"/>
    <n v="40"/>
    <n v="1160"/>
    <n v="8"/>
    <n v="3.625"/>
    <n v="39"/>
    <n v="1160"/>
    <n v="8"/>
    <n v="3.7179487179487181"/>
    <n v="39"/>
    <n v="1160"/>
    <n v="8"/>
    <n v="3.7179487179487181"/>
    <n v="0.40392355540544345"/>
    <n v="2.5641025641025772E-2"/>
    <n v="0"/>
    <m/>
  </r>
  <r>
    <x v="9"/>
    <x v="6"/>
    <s v="Oje stacking armchair, ALU CSNM, WNT SWS 2/1"/>
    <x v="43"/>
    <d v="2024-05-16T00:00:00"/>
    <n v="3"/>
    <s v="New item"/>
    <s v="Đã improve"/>
    <n v="3044300022"/>
    <s v="COMPACT OUTDOOR LIVING"/>
    <d v="2024-08-03T00:00:00"/>
    <n v="43"/>
    <n v="911"/>
    <x v="0"/>
    <n v="2.6482558139534884"/>
    <n v="36"/>
    <n v="880"/>
    <n v="8"/>
    <n v="3.0555555555555554"/>
    <n v="36"/>
    <n v="1160"/>
    <n v="8"/>
    <n v="4.0277777777777777"/>
    <n v="36"/>
    <n v="911"/>
    <n v="8"/>
    <n v="3.1631944444444446"/>
    <n v="0.19444444444444442"/>
    <n v="3.5227272727272885E-2"/>
    <n v="-0.21465517241379306"/>
    <m/>
  </r>
  <r>
    <x v="9"/>
    <x v="0"/>
    <s v="Morella stacking armchair, ALU CLT, WNT TAPM 3/3"/>
    <x v="44"/>
    <d v="2024-05-30T00:00:00"/>
    <n v="7"/>
    <s v="New item"/>
    <m/>
    <n v="2491800032"/>
    <s v="ScanCom UK Ltd"/>
    <s v="Buffer"/>
    <n v="43"/>
    <n v="911"/>
    <x v="0"/>
    <n v="2.6482558139534884"/>
    <n v="41"/>
    <n v="1160"/>
    <n v="8"/>
    <n v="3.5365853658536586"/>
    <n v="41"/>
    <n v="1160"/>
    <n v="8"/>
    <n v="3.5365853658536586"/>
    <m/>
    <m/>
    <m/>
    <e v="#DIV/0!"/>
    <e v="#DIV/0!"/>
    <e v="#DIV/0!"/>
    <e v="#DIV/0!"/>
    <s v="chưa PA"/>
  </r>
  <r>
    <x v="9"/>
    <x v="2"/>
    <s v="Amber rect. table 221x95cm, 75h, w/o ph, ALU MGR, TEA FSC"/>
    <x v="45"/>
    <d v="2022-03-17T00:00:00"/>
    <n v="1"/>
    <s v="New item"/>
    <m/>
    <n v="3070300000"/>
    <s v="ScanCom UK Ltd"/>
    <s v="Buffer"/>
    <n v="30"/>
    <n v="454"/>
    <x v="0"/>
    <n v="1.8916666666666666"/>
    <n v="26"/>
    <n v="454"/>
    <n v="8"/>
    <n v="2.1826923076923075"/>
    <n v="26"/>
    <n v="500"/>
    <n v="8"/>
    <n v="2.4038461538461537"/>
    <m/>
    <m/>
    <m/>
    <e v="#DIV/0!"/>
    <e v="#DIV/0!"/>
    <e v="#DIV/0!"/>
    <e v="#DIV/0!"/>
    <s v="chưa PA"/>
  </r>
  <r>
    <x v="9"/>
    <x v="2"/>
    <s v="Bendigo bar table 150x80cm, 95h, w/o ph, ALU MKWS, PAR FSC LOT"/>
    <x v="46"/>
    <d v="2021-07-07T00:00:00"/>
    <n v="1"/>
    <s v="New item"/>
    <m/>
    <n v="3027100001"/>
    <s v="Sitro Group Australia"/>
    <s v="Buffer"/>
    <n v="30"/>
    <n v="606"/>
    <x v="0"/>
    <n v="2.5249999999999999"/>
    <n v="32"/>
    <n v="606"/>
    <n v="8"/>
    <n v="2.3671875"/>
    <n v="32"/>
    <n v="650"/>
    <n v="8"/>
    <n v="2.5390625"/>
    <m/>
    <m/>
    <m/>
    <e v="#DIV/0!"/>
    <e v="#DIV/0!"/>
    <e v="#DIV/0!"/>
    <e v="#DIV/0!"/>
    <s v="chưa PA"/>
  </r>
  <r>
    <x v="10"/>
    <x v="6"/>
    <s v="Oje stacking armchair, ALU CSNM, WNT SWS 2/1"/>
    <x v="43"/>
    <d v="2024-05-16T00:00:00"/>
    <n v="3"/>
    <s v="Đã improve"/>
    <m/>
    <n v="3044300022"/>
    <s v="COMPACT OUTDOOR LIVING"/>
    <d v="2024-08-05T00:00:00"/>
    <n v="43"/>
    <n v="911"/>
    <x v="0"/>
    <n v="2.6482558139534884"/>
    <n v="36"/>
    <n v="880"/>
    <n v="8"/>
    <n v="3.0555555555555554"/>
    <n v="36"/>
    <n v="1160"/>
    <n v="8"/>
    <n v="4.0277777777777777"/>
    <n v="35"/>
    <n v="1000"/>
    <n v="8"/>
    <n v="3.5714285714285716"/>
    <n v="0.34859651873921904"/>
    <n v="0.168831168831169"/>
    <n v="-0.11330049261083741"/>
    <m/>
  </r>
  <r>
    <x v="10"/>
    <x v="2"/>
    <s v="Bendigo bar table 150x80cm, 95h, w/o ph, ALU MKWS, PAR FSC LOT"/>
    <x v="46"/>
    <d v="2021-07-07T00:00:00"/>
    <n v="1"/>
    <s v="New item"/>
    <m/>
    <n v="3027100001"/>
    <s v="Sitro Group Australia"/>
    <d v="2024-08-05T00:00:00"/>
    <n v="30"/>
    <n v="606"/>
    <x v="0"/>
    <n v="2.5249999999999999"/>
    <n v="32"/>
    <n v="606"/>
    <n v="8"/>
    <n v="2.3671875"/>
    <n v="32"/>
    <n v="660"/>
    <n v="8"/>
    <n v="2.578125"/>
    <n v="32"/>
    <n v="606"/>
    <n v="8"/>
    <n v="2.3671875"/>
    <n v="-6.25E-2"/>
    <n v="0"/>
    <n v="-8.181818181818179E-2"/>
    <m/>
  </r>
  <r>
    <x v="10"/>
    <x v="0"/>
    <s v="Ragusa carver easy chair, ALU BMB, WNT BLK 2/1, PAR FSCP MUB"/>
    <x v="40"/>
    <d v="2024-05-13T00:00:00"/>
    <n v="5"/>
    <s v="Đã improve"/>
    <s v=""/>
    <n v="2826100075"/>
    <s v="Carrefour Import SAS"/>
    <d v="2024-08-07T00:00:00"/>
    <n v="43"/>
    <n v="911"/>
    <x v="0"/>
    <n v="2.6482558139534884"/>
    <n v="36"/>
    <n v="880"/>
    <n v="8"/>
    <n v="3.0555555555555554"/>
    <n v="36"/>
    <n v="1160"/>
    <n v="8"/>
    <n v="4.0277777777777777"/>
    <n v="35"/>
    <n v="1160"/>
    <n v="8"/>
    <n v="4.1428571428571432"/>
    <n v="0.56437196173749427"/>
    <n v="0.35584415584415607"/>
    <n v="2.8571428571428692E-2"/>
    <m/>
  </r>
  <r>
    <x v="10"/>
    <x v="0"/>
    <s v="Ragusa carver easy chair, ALU SGYM, WNT PLT 2/1, PAR FSCP MUB"/>
    <x v="40"/>
    <d v="2024-05-13T00:00:00"/>
    <n v="5"/>
    <s v="Đã improve"/>
    <s v=""/>
    <n v="2826100075"/>
    <s v="Galaxus"/>
    <d v="2024-08-07T00:00:00"/>
    <n v="43"/>
    <n v="911"/>
    <x v="0"/>
    <n v="2.6482558139534884"/>
    <n v="36"/>
    <n v="880"/>
    <n v="8"/>
    <n v="3.0555555555555554"/>
    <n v="36"/>
    <n v="1160"/>
    <n v="8"/>
    <n v="4.0277777777777777"/>
    <n v="38"/>
    <n v="1160"/>
    <n v="8"/>
    <n v="3.8157894736842106"/>
    <n v="0.44086891212663937"/>
    <n v="0.24880382775119636"/>
    <n v="-5.2631578947368363E-2"/>
    <s v="4pcs/box"/>
  </r>
  <r>
    <x v="10"/>
    <x v="0"/>
    <s v="Morella stacking armchair, ALU CLT, WNT TAPM 3/3"/>
    <x v="44"/>
    <d v="2024-05-30T00:00:00"/>
    <n v="7"/>
    <s v="Đã improve"/>
    <m/>
    <n v="2491800032"/>
    <s v="ScanCom UK Ltd"/>
    <d v="2024-08-06T00:00:00"/>
    <n v="43"/>
    <n v="911"/>
    <x v="0"/>
    <n v="2.6482558139534884"/>
    <n v="41"/>
    <n v="1160"/>
    <n v="8"/>
    <n v="3.5365853658536586"/>
    <n v="41"/>
    <n v="1160"/>
    <n v="8"/>
    <n v="3.5365853658536586"/>
    <n v="41"/>
    <n v="1160"/>
    <n v="8"/>
    <n v="3.5365853658536586"/>
    <n v="0.33543947953200726"/>
    <n v="0"/>
    <n v="0"/>
    <m/>
  </r>
  <r>
    <x v="10"/>
    <x v="0"/>
    <s v="Italica carver easy chair, ALU GPH, WNT EBR 4/4, PAR FSCP DWA"/>
    <x v="0"/>
    <d v="2024-03-06T00:00:00"/>
    <n v="7"/>
    <s v="Đã improve"/>
    <m/>
    <n v="2171000265"/>
    <s v="JYSK A/S"/>
    <d v="2024-08-05T00:00:00"/>
    <n v="43"/>
    <n v="911"/>
    <x v="0"/>
    <n v="2.6482558139534884"/>
    <n v="40"/>
    <n v="1106"/>
    <n v="8"/>
    <n v="3.4562499999999998"/>
    <n v="40"/>
    <n v="1165"/>
    <n v="8"/>
    <n v="3.640625"/>
    <n v="40"/>
    <n v="1160"/>
    <n v="8"/>
    <n v="3.625"/>
    <n v="0.36882546652030723"/>
    <n v="4.8824593128390603E-2"/>
    <n v="-4.2918454935622075E-3"/>
    <s v="Đóng Pre"/>
  </r>
  <r>
    <x v="10"/>
    <x v="7"/>
    <s v="Bilbies ext. square table 75-126x70cm, 75h, w/o ph, ALU GPH, PAR FSCP DWA"/>
    <x v="41"/>
    <d v="2023-06-19T00:00:00"/>
    <n v="8"/>
    <s v="New item"/>
    <s v="Đã improve"/>
    <n v="2887500026"/>
    <s v="JYSK A/S"/>
    <d v="2024-07-07T00:00:00"/>
    <n v="30"/>
    <n v="280"/>
    <x v="0"/>
    <n v="1.1666666666666667"/>
    <n v="37"/>
    <n v="383"/>
    <n v="8"/>
    <n v="1.2939189189189189"/>
    <n v="37"/>
    <n v="400"/>
    <n v="8"/>
    <n v="1.3513513513513513"/>
    <n v="36"/>
    <n v="470"/>
    <n v="8"/>
    <n v="1.6319444444444444"/>
    <n v="0.39880952380952372"/>
    <n v="0.26124165941398325"/>
    <n v="0.20763888888888893"/>
    <m/>
  </r>
  <r>
    <x v="10"/>
    <x v="7"/>
    <s v="Parilla ext. rect. table 155-263x100cm, 75h, w/o ph wide Alu slat 150mm, ALU CSN, ALUP YET, STL"/>
    <x v="47"/>
    <d v="2024-05-28T00:00:00"/>
    <n v="2"/>
    <s v="New item"/>
    <s v="Đã improve"/>
    <n v="3073600015"/>
    <s v="Galec"/>
    <d v="2024-08-09T00:00:00"/>
    <n v="30"/>
    <n v="100"/>
    <x v="0"/>
    <n v="0.41666666666666669"/>
    <n v="41"/>
    <n v="119"/>
    <n v="8"/>
    <n v="0.36280487804878048"/>
    <n v="40"/>
    <n v="135"/>
    <n v="8"/>
    <n v="0.421875"/>
    <n v="36"/>
    <n v="140"/>
    <n v="8"/>
    <n v="0.4861111111111111"/>
    <n v="0.16666666666666652"/>
    <n v="0.33986928104575176"/>
    <n v="0.15226337448559679"/>
    <m/>
  </r>
  <r>
    <x v="10"/>
    <x v="0"/>
    <s v="Ragusa stacking armchair, ALU ELG, WNT CGR 2/2, ALU YET"/>
    <x v="48"/>
    <d v="2024-05-24T00:00:00"/>
    <n v="3"/>
    <s v="New item"/>
    <s v="Đã improve"/>
    <n v="3005200002"/>
    <s v="Galec"/>
    <d v="2024-08-08T00:00:00"/>
    <n v="43"/>
    <n v="911"/>
    <x v="0"/>
    <n v="2.6482558139534884"/>
    <n v="38"/>
    <n v="1160"/>
    <n v="8"/>
    <n v="3.8157894736842106"/>
    <n v="36"/>
    <n v="1160"/>
    <n v="8"/>
    <n v="4.0277777777777777"/>
    <n v="37"/>
    <n v="1160"/>
    <n v="8"/>
    <n v="3.9189189189189189"/>
    <n v="0.47981131515708908"/>
    <n v="2.7027027027026973E-2"/>
    <n v="-2.7027027027026973E-2"/>
    <m/>
  </r>
  <r>
    <x v="11"/>
    <x v="7"/>
    <s v="Lynx ext. rect. table 180-240x100cm, 74h, w/ph, ALU GPHM, PAR FSC MUB"/>
    <x v="24"/>
    <d v="2020-03-17T00:00:00"/>
    <n v="18"/>
    <s v="Đã improve"/>
    <m/>
    <n v="1041413493"/>
    <s v="ADEO"/>
    <d v="2024-08-12T00:00:00"/>
    <n v="30"/>
    <n v="381"/>
    <x v="0"/>
    <n v="1.5874999999999999"/>
    <n v="39"/>
    <n v="380"/>
    <n v="8"/>
    <n v="1.2179487179487178"/>
    <n v="39"/>
    <n v="438"/>
    <n v="8"/>
    <n v="1.4038461538461537"/>
    <n v="39"/>
    <n v="380"/>
    <n v="8"/>
    <n v="1.2179487179487178"/>
    <n v="-0.23278820916616194"/>
    <n v="0"/>
    <n v="-0.13242009132420096"/>
    <m/>
  </r>
  <r>
    <x v="11"/>
    <x v="7"/>
    <s v="Port Adriano ext. table 214-297x100cm, 75h, w/o ph, ALU GPH, PAR FSCP DWA"/>
    <x v="49"/>
    <d v="2022-06-09T00:00:00"/>
    <n v="5"/>
    <s v="Đã improve"/>
    <m/>
    <n v="2843100004"/>
    <s v="JYSK A/S"/>
    <d v="2024-08-13T00:00:00"/>
    <n v="30"/>
    <n v="280"/>
    <x v="0"/>
    <n v="1.1666666666666667"/>
    <n v="35"/>
    <n v="282"/>
    <n v="8"/>
    <n v="1.0071428571428571"/>
    <n v="35"/>
    <n v="300"/>
    <n v="8"/>
    <n v="1.0714285714285714"/>
    <n v="35"/>
    <n v="282"/>
    <n v="8"/>
    <n v="1.0071428571428571"/>
    <n v="-0.13673469387755111"/>
    <n v="0"/>
    <n v="-5.9999999999999942E-2"/>
    <m/>
  </r>
  <r>
    <x v="11"/>
    <x v="0"/>
    <s v="Italica carver easy chair, ALU GPH, WNT EBR 4/4, PAR FSCP DWA"/>
    <x v="0"/>
    <d v="2024-05-10T00:00:00"/>
    <n v="8"/>
    <s v="Đã improve"/>
    <m/>
    <n v="2171000265"/>
    <s v="JYSK A/S"/>
    <d v="2024-08-12T00:00:00"/>
    <m/>
    <m/>
    <x v="1"/>
    <e v="#DIV/0!"/>
    <m/>
    <m/>
    <m/>
    <e v="#DIV/0!"/>
    <m/>
    <m/>
    <m/>
    <e v="#DIV/0!"/>
    <m/>
    <m/>
    <m/>
    <e v="#DIV/0!"/>
    <e v="#DIV/0!"/>
    <e v="#DIV/0!"/>
    <e v="#DIV/0!"/>
    <m/>
  </r>
  <r>
    <x v="11"/>
    <x v="2"/>
    <s v="Lynx rect. table 150x90cm, 74h, w/o ph, ALU GPHM, PAR FSC MUB"/>
    <x v="6"/>
    <d v="2022-12-05T00:00:00"/>
    <n v="14"/>
    <s v="Đã improve"/>
    <m/>
    <n v="1040813690"/>
    <s v="ADEO"/>
    <d v="2024-08-14T00:00:00"/>
    <n v="30"/>
    <n v="660"/>
    <x v="0"/>
    <n v="2.75"/>
    <n v="35"/>
    <n v="606"/>
    <n v="8"/>
    <n v="2.1642857142857141"/>
    <n v="32"/>
    <n v="606"/>
    <n v="8"/>
    <n v="2.3671875"/>
    <n v="32"/>
    <n v="660"/>
    <n v="8"/>
    <n v="2.578125"/>
    <n v="-6.25E-2"/>
    <n v="0.19121287128712883"/>
    <n v="8.9108910891089188E-2"/>
    <m/>
  </r>
  <r>
    <x v="11"/>
    <x v="0"/>
    <s v="Ragusa carver easy chair, ALU BMB, WNT BLK 2/1, PAR FSCP MUB"/>
    <x v="40"/>
    <d v="2024-05-13T00:00:00"/>
    <n v="5"/>
    <s v="Đã improve"/>
    <m/>
    <n v="2826100075"/>
    <s v="Carrefour Import SAS"/>
    <d v="2024-08-13T00:00:00"/>
    <m/>
    <m/>
    <x v="1"/>
    <e v="#DIV/0!"/>
    <m/>
    <m/>
    <m/>
    <e v="#DIV/0!"/>
    <m/>
    <m/>
    <m/>
    <e v="#DIV/0!"/>
    <m/>
    <m/>
    <m/>
    <e v="#DIV/0!"/>
    <e v="#DIV/0!"/>
    <e v="#DIV/0!"/>
    <e v="#DIV/0!"/>
    <m/>
  </r>
  <r>
    <x v="11"/>
    <x v="0"/>
    <s v="Ragusa carver easy chair, ALU COC, WNT GRB 2/1, PAR FSCP MUB"/>
    <x v="40"/>
    <d v="2024-05-13T00:00:00"/>
    <n v="5"/>
    <s v="Đã improve"/>
    <m/>
    <n v="2826100043"/>
    <s v="COMPACT OUTDOOR LIVING"/>
    <d v="2024-08-14T00:00:00"/>
    <m/>
    <m/>
    <x v="1"/>
    <e v="#DIV/0!"/>
    <m/>
    <m/>
    <m/>
    <e v="#DIV/0!"/>
    <m/>
    <m/>
    <m/>
    <e v="#DIV/0!"/>
    <m/>
    <m/>
    <m/>
    <e v="#DIV/0!"/>
    <e v="#DIV/0!"/>
    <e v="#DIV/0!"/>
    <e v="#DIV/0!"/>
    <m/>
  </r>
  <r>
    <x v="11"/>
    <x v="0"/>
    <s v="Tagula stacking armchair, ALU GPHM, WNT GPH 2/2, PAR FSCP MUB"/>
    <x v="2"/>
    <d v="2024-04-17T00:00:00"/>
    <n v="5"/>
    <s v="Đã improve"/>
    <m/>
    <n v="2883400027"/>
    <s v="ADEO"/>
    <d v="2024-08-14T00:00:00"/>
    <m/>
    <m/>
    <x v="1"/>
    <e v="#DIV/0!"/>
    <m/>
    <m/>
    <m/>
    <e v="#DIV/0!"/>
    <m/>
    <m/>
    <m/>
    <e v="#DIV/0!"/>
    <m/>
    <m/>
    <m/>
    <e v="#DIV/0!"/>
    <e v="#DIV/0!"/>
    <e v="#DIV/0!"/>
    <e v="#DIV/0!"/>
    <m/>
  </r>
  <r>
    <x v="11"/>
    <x v="7"/>
    <s v="Bilbies ext. square table 75-126x70cm, 75h, w/o ph, ALU GPH, PAR FSCP DWA"/>
    <x v="41"/>
    <d v="2023-06-19T00:00:00"/>
    <n v="8"/>
    <s v="Đã improve"/>
    <m/>
    <n v="2887500026"/>
    <s v="JYSK A/S"/>
    <d v="2024-08-15T00:00:00"/>
    <n v="30"/>
    <n v="280"/>
    <x v="0"/>
    <n v="1.1666666666666667"/>
    <n v="37"/>
    <n v="383"/>
    <n v="8"/>
    <n v="1.2939189189189189"/>
    <n v="37"/>
    <n v="400"/>
    <n v="8"/>
    <n v="1.3513513513513513"/>
    <n v="36"/>
    <n v="470"/>
    <n v="8"/>
    <n v="1.6319444444444444"/>
    <n v="0.39880952380952372"/>
    <n v="0.26124165941398325"/>
    <n v="0.20763888888888893"/>
    <m/>
  </r>
  <r>
    <x v="11"/>
    <x v="0"/>
    <s v="Ragusa carver easy chair, ALU SGYM, WNT PLT 2/1, PAR FSCP MUB"/>
    <x v="40"/>
    <d v="2024-05-13T00:00:00"/>
    <n v="5"/>
    <s v="Đã improve"/>
    <m/>
    <n v="2826100006"/>
    <s v="COMPACT OUTDOOR LIVING"/>
    <d v="2024-08-17T00:00:00"/>
    <m/>
    <m/>
    <x v="1"/>
    <e v="#DIV/0!"/>
    <m/>
    <m/>
    <m/>
    <e v="#DIV/0!"/>
    <m/>
    <m/>
    <m/>
    <e v="#DIV/0!"/>
    <m/>
    <m/>
    <m/>
    <e v="#DIV/0!"/>
    <e v="#DIV/0!"/>
    <e v="#DIV/0!"/>
    <e v="#DIV/0!"/>
    <m/>
  </r>
  <r>
    <x v="11"/>
    <x v="2"/>
    <s v="Cormorant rect. table 207x90cm, 75h, w/o ph, ALU DGRY, PAR FSCP LOT"/>
    <x v="14"/>
    <d v="2023-11-24T00:00:00"/>
    <n v="3"/>
    <s v="Đã improve"/>
    <m/>
    <n v="3023200001"/>
    <s v="Bunnings Group Limited"/>
    <d v="2024-08-15T00:00:00"/>
    <n v="30"/>
    <n v="520"/>
    <x v="0"/>
    <n v="2.1666666666666665"/>
    <n v="31"/>
    <n v="354"/>
    <n v="8"/>
    <n v="1.4274193548387097"/>
    <n v="31"/>
    <n v="520"/>
    <n v="8"/>
    <n v="2.096774193548387"/>
    <n v="33"/>
    <n v="410"/>
    <n v="8"/>
    <n v="1.553030303030303"/>
    <n v="-0.28321678321678323"/>
    <n v="8.7998630371511677E-2"/>
    <n v="-0.25932400932400934"/>
    <m/>
  </r>
  <r>
    <x v="11"/>
    <x v="2"/>
    <s v="Ibis rect. table 150x90cm, 74h, w/o ph, ALU GPH, PAR FSCP DWA"/>
    <x v="42"/>
    <d v="2023-01-10T00:00:00"/>
    <n v="18"/>
    <s v="Đã improve"/>
    <m/>
    <n v="1045610889"/>
    <s v="JYSK A/S"/>
    <d v="2024-08-16T00:00:00"/>
    <n v="30"/>
    <n v="660"/>
    <x v="0"/>
    <n v="2.75"/>
    <n v="34"/>
    <n v="615"/>
    <n v="8"/>
    <n v="2.2610294117647061"/>
    <n v="34"/>
    <n v="660"/>
    <n v="8"/>
    <n v="2.4264705882352939"/>
    <m/>
    <m/>
    <m/>
    <e v="#DIV/0!"/>
    <e v="#DIV/0!"/>
    <e v="#DIV/0!"/>
    <e v="#DIV/0!"/>
    <m/>
  </r>
  <r>
    <x v="11"/>
    <x v="0"/>
    <s v="Italica stacking armchair, ALU SBLK, WNT MIS 4/4, ALU GMR"/>
    <x v="1"/>
    <d v="2024-05-10T00:00:00"/>
    <n v="3"/>
    <s v="Đã improve"/>
    <m/>
    <n v="3121400002"/>
    <s v="JYSK A/S"/>
    <d v="2024-08-16T00:00:00"/>
    <m/>
    <m/>
    <x v="1"/>
    <e v="#DIV/0!"/>
    <m/>
    <m/>
    <m/>
    <e v="#DIV/0!"/>
    <m/>
    <m/>
    <m/>
    <e v="#DIV/0!"/>
    <m/>
    <m/>
    <m/>
    <e v="#DIV/0!"/>
    <e v="#DIV/0!"/>
    <e v="#DIV/0!"/>
    <e v="#DIV/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
  <r>
    <x v="0"/>
    <x v="0"/>
    <x v="0"/>
    <x v="0"/>
    <d v="2024-03-06T00:00:00"/>
    <n v="7"/>
    <s v="Đã improve"/>
    <s v="Đã improve"/>
    <n v="2171000265"/>
    <s v="JYSK A/S"/>
    <d v="2024-05-27T00:00:00"/>
    <n v="43"/>
    <n v="911"/>
    <x v="0"/>
    <n v="2.6482558139534884"/>
    <n v="40"/>
    <n v="1106"/>
    <x v="0"/>
    <n v="3.4562499999999998"/>
    <n v="40"/>
    <n v="1165"/>
    <x v="0"/>
    <n v="3.640625"/>
    <n v="40"/>
    <n v="1160"/>
    <x v="0"/>
    <n v="3.625"/>
    <n v="0.36882546652030723"/>
    <n v="4.8824593128390603E-2"/>
    <n v="-4.2918454935622075E-3"/>
    <m/>
  </r>
  <r>
    <x v="0"/>
    <x v="0"/>
    <x v="1"/>
    <x v="1"/>
    <d v="2024-05-10T00:00:00"/>
    <n v="3"/>
    <s v="Đã improve"/>
    <s v="Đã improve"/>
    <n v="3121400002"/>
    <s v="JYSK A/S"/>
    <d v="2024-05-27T00:00:00"/>
    <n v="43"/>
    <n v="911"/>
    <x v="0"/>
    <n v="2.6482558139534884"/>
    <n v="38"/>
    <n v="1100"/>
    <x v="0"/>
    <n v="3.6184210526315788"/>
    <n v="38"/>
    <n v="1165"/>
    <x v="0"/>
    <n v="3.8322368421052633"/>
    <n v="38"/>
    <n v="1160"/>
    <x v="0"/>
    <n v="3.8157894736842106"/>
    <n v="0.44086891212663937"/>
    <n v="5.4545454545454675E-2"/>
    <n v="-4.2918454935622075E-3"/>
    <m/>
  </r>
  <r>
    <x v="0"/>
    <x v="0"/>
    <x v="2"/>
    <x v="2"/>
    <d v="2024-04-17T00:00:00"/>
    <n v="5"/>
    <s v="Đã improve"/>
    <s v="Đã improve"/>
    <n v="2883400000"/>
    <s v="ADEO"/>
    <d v="2024-05-27T00:00:00"/>
    <n v="43"/>
    <n v="911"/>
    <x v="0"/>
    <n v="2.6482558139534884"/>
    <n v="39"/>
    <n v="1106"/>
    <x v="0"/>
    <n v="3.5448717948717947"/>
    <n v="38"/>
    <n v="1165"/>
    <x v="0"/>
    <n v="3.8322368421052633"/>
    <n v="39"/>
    <n v="1160"/>
    <x v="0"/>
    <n v="3.7179487179487181"/>
    <n v="0.40392355540544345"/>
    <n v="4.8824593128390603E-2"/>
    <n v="-2.9822823814240174E-2"/>
    <m/>
  </r>
  <r>
    <x v="0"/>
    <x v="1"/>
    <x v="3"/>
    <x v="3"/>
    <d v="2024-03-06T00:00:00"/>
    <n v="8"/>
    <s v="Đã improve"/>
    <s v="Đã improve V1"/>
    <n v="2666400005"/>
    <s v="JYSK A/S"/>
    <d v="2024-05-29T00:00:00"/>
    <n v="30"/>
    <n v="262"/>
    <x v="0"/>
    <n v="1.0916666666666666"/>
    <n v="38"/>
    <n v="326"/>
    <x v="0"/>
    <n v="1.0723684210526316"/>
    <n v="38"/>
    <n v="406"/>
    <x v="0"/>
    <n v="1.3355263157894737"/>
    <n v="38"/>
    <n v="357"/>
    <x v="0"/>
    <n v="1.174342105263158"/>
    <n v="7.573322619525924E-2"/>
    <n v="9.5092024539877196E-2"/>
    <n v="-0.1206896551724137"/>
    <m/>
  </r>
  <r>
    <x v="0"/>
    <x v="0"/>
    <x v="4"/>
    <x v="4"/>
    <d v="2024-04-05T00:00:00"/>
    <n v="28"/>
    <s v="Đã improve"/>
    <s v="Đã improve"/>
    <n v="1039910400"/>
    <s v="Landi Schweiz AG"/>
    <d v="2024-05-30T00:00:00"/>
    <n v="43"/>
    <n v="717"/>
    <x v="0"/>
    <n v="2.0843023255813953"/>
    <n v="38"/>
    <n v="717"/>
    <x v="0"/>
    <n v="2.3585526315789473"/>
    <n v="38"/>
    <n v="780"/>
    <x v="0"/>
    <n v="2.5657894736842106"/>
    <n v="38"/>
    <n v="717"/>
    <x v="0"/>
    <n v="2.3585526315789473"/>
    <n v="0.13157894736842102"/>
    <n v="0"/>
    <n v="-8.0769230769230815E-2"/>
    <s v="Follow"/>
  </r>
  <r>
    <x v="0"/>
    <x v="1"/>
    <x v="5"/>
    <x v="5"/>
    <d v="2021-10-20T00:00:00"/>
    <n v="5"/>
    <s v="Đã improve"/>
    <s v="Đã improve"/>
    <n v="2586400002"/>
    <s v="JYSK A/S"/>
    <d v="2024-05-31T00:00:00"/>
    <n v="30"/>
    <n v="262"/>
    <x v="0"/>
    <n v="1.0916666666666666"/>
    <n v="40"/>
    <n v="326"/>
    <x v="0"/>
    <n v="1.01875"/>
    <n v="40"/>
    <n v="326"/>
    <x v="0"/>
    <n v="1.01875"/>
    <n v="40"/>
    <n v="357"/>
    <x v="0"/>
    <n v="1.1156250000000001"/>
    <n v="2.19465648854964E-2"/>
    <n v="9.5092024539877418E-2"/>
    <n v="9.5092024539877418E-2"/>
    <m/>
  </r>
  <r>
    <x v="1"/>
    <x v="0"/>
    <x v="6"/>
    <x v="2"/>
    <d v="2024-04-17T00:00:00"/>
    <n v="5"/>
    <s v="Đã improve"/>
    <s v="Đã improve"/>
    <n v="2883400019"/>
    <s v="BBQ Galore"/>
    <d v="2024-06-03T00:00:00"/>
    <n v="43"/>
    <n v="911"/>
    <x v="0"/>
    <n v="2.6482558139534884"/>
    <n v="39"/>
    <n v="1106"/>
    <x v="0"/>
    <n v="3.5448717948717947"/>
    <n v="39"/>
    <n v="1165"/>
    <x v="0"/>
    <n v="3.733974358974359"/>
    <n v="39"/>
    <n v="1160"/>
    <x v="0"/>
    <n v="3.7179487179487181"/>
    <n v="0.40392355540544345"/>
    <n v="4.8824593128390603E-2"/>
    <n v="-4.2918454935622075E-3"/>
    <m/>
  </r>
  <r>
    <x v="1"/>
    <x v="0"/>
    <x v="1"/>
    <x v="1"/>
    <d v="2024-05-10T00:00:00"/>
    <n v="3"/>
    <s v="Đã improve"/>
    <s v="Đã improve"/>
    <n v="3121400002"/>
    <s v="JYSK A/S"/>
    <d v="2024-06-03T00:00:00"/>
    <n v="43"/>
    <n v="911"/>
    <x v="0"/>
    <n v="2.6482558139534884"/>
    <n v="38"/>
    <n v="1100"/>
    <x v="0"/>
    <n v="3.6184210526315788"/>
    <n v="38"/>
    <n v="1165"/>
    <x v="0"/>
    <n v="3.8322368421052633"/>
    <n v="38"/>
    <n v="1160"/>
    <x v="0"/>
    <n v="3.8157894736842106"/>
    <n v="0.44086891212663937"/>
    <n v="5.4545454545454675E-2"/>
    <n v="-4.2918454935622075E-3"/>
    <m/>
  </r>
  <r>
    <x v="1"/>
    <x v="1"/>
    <x v="3"/>
    <x v="3"/>
    <d v="2024-03-06T00:00:00"/>
    <n v="8"/>
    <s v="Đã improve"/>
    <s v="Đã Improve V2"/>
    <n v="2666400005"/>
    <s v="JYSK A/S"/>
    <d v="2024-06-04T00:00:00"/>
    <n v="30"/>
    <n v="262"/>
    <x v="0"/>
    <n v="1.0916666666666666"/>
    <n v="38"/>
    <n v="326"/>
    <x v="0"/>
    <n v="1.0723684210526316"/>
    <n v="38"/>
    <n v="406"/>
    <x v="0"/>
    <n v="1.3355263157894737"/>
    <n v="38"/>
    <n v="391"/>
    <x v="0"/>
    <n v="1.2861842105263157"/>
    <n v="0.17818400964242675"/>
    <n v="0.19938650306748462"/>
    <n v="-3.6945812807881784E-2"/>
    <m/>
  </r>
  <r>
    <x v="1"/>
    <x v="2"/>
    <x v="7"/>
    <x v="6"/>
    <d v="2022-12-05T00:00:00"/>
    <n v="14"/>
    <s v="New item"/>
    <s v="Đã improve"/>
    <n v="1040813701"/>
    <s v="BBQ Galore"/>
    <d v="2024-06-05T00:00:00"/>
    <n v="30"/>
    <n v="660"/>
    <x v="0"/>
    <n v="2.75"/>
    <n v="30"/>
    <n v="660"/>
    <x v="0"/>
    <n v="2.75"/>
    <n v="17"/>
    <n v="250"/>
    <x v="1"/>
    <n v="3.6764705882352939"/>
    <n v="17"/>
    <n v="250"/>
    <x v="1"/>
    <n v="3.2679738562091503"/>
    <n v="0.18835412953060016"/>
    <n v="0.18835412953060016"/>
    <n v="-0.11111111111111105"/>
    <m/>
  </r>
  <r>
    <x v="1"/>
    <x v="2"/>
    <x v="8"/>
    <x v="7"/>
    <d v="2022-12-26T00:00:00"/>
    <n v="15"/>
    <s v="New item"/>
    <s v="Đã improve"/>
    <n v="1042110038"/>
    <s v="BBQ Galore"/>
    <d v="2024-06-06T00:00:00"/>
    <n v="30"/>
    <n v="660"/>
    <x v="0"/>
    <n v="2.75"/>
    <n v="32"/>
    <n v="660"/>
    <x v="0"/>
    <n v="2.578125"/>
    <n v="32"/>
    <n v="700"/>
    <x v="0"/>
    <n v="2.734375"/>
    <n v="32"/>
    <n v="700"/>
    <x v="0"/>
    <n v="2.734375"/>
    <n v="-5.6818181818182323E-3"/>
    <n v="6.0606060606060552E-2"/>
    <n v="0"/>
    <m/>
  </r>
  <r>
    <x v="1"/>
    <x v="1"/>
    <x v="9"/>
    <x v="8"/>
    <d v="2022-02-23T00:00:00"/>
    <n v="1"/>
    <s v="New item"/>
    <s v="Đã improve"/>
    <n v="2920700002"/>
    <s v="Bunnings Group Limited"/>
    <d v="2024-06-06T00:00:00"/>
    <n v="30"/>
    <n v="298"/>
    <x v="0"/>
    <n v="1.2416666666666667"/>
    <n v="34"/>
    <n v="300"/>
    <x v="0"/>
    <n v="1.1029411764705883"/>
    <n v="34"/>
    <n v="486"/>
    <x v="0"/>
    <n v="1.786764705882353"/>
    <n v="34"/>
    <n v="486"/>
    <x v="0"/>
    <n v="1.786764705882353"/>
    <n v="0.43900513225424409"/>
    <n v="0.61999999999999988"/>
    <n v="0"/>
    <m/>
  </r>
  <r>
    <x v="1"/>
    <x v="2"/>
    <x v="10"/>
    <x v="9"/>
    <d v="2024-05-03T00:00:00"/>
    <n v="2"/>
    <s v="New item"/>
    <s v="Đã improve"/>
    <n v="3040600000"/>
    <s v="BBQ Galore"/>
    <d v="2024-06-06T00:00:00"/>
    <n v="30"/>
    <n v="520"/>
    <x v="0"/>
    <n v="2.1666666666666665"/>
    <n v="29"/>
    <n v="520"/>
    <x v="1"/>
    <n v="4.4827586206896548"/>
    <n v="30"/>
    <n v="660"/>
    <x v="1"/>
    <n v="5.5"/>
    <n v="29"/>
    <n v="600"/>
    <x v="2"/>
    <n v="5.1724137931034484"/>
    <n v="1.3872679045092839"/>
    <n v="0.15384615384615397"/>
    <n v="-5.9561128526645746E-2"/>
    <s v="Follow"/>
  </r>
  <r>
    <x v="1"/>
    <x v="1"/>
    <x v="5"/>
    <x v="5"/>
    <d v="2021-10-20T00:00:00"/>
    <n v="5"/>
    <s v="Đã improve"/>
    <s v="Đã improve"/>
    <n v="2586400002"/>
    <s v="JYSK A/S"/>
    <d v="2024-06-07T00:00:00"/>
    <n v="30"/>
    <n v="262"/>
    <x v="0"/>
    <n v="1.0916666666666666"/>
    <n v="39"/>
    <n v="326"/>
    <x v="0"/>
    <n v="1.0448717948717949"/>
    <n v="39"/>
    <n v="359"/>
    <x v="0"/>
    <n v="1.1506410256410255"/>
    <n v="39"/>
    <n v="390"/>
    <x v="0"/>
    <n v="1.25"/>
    <n v="0.14503816793893143"/>
    <n v="0.19631901840490795"/>
    <n v="8.6350974930362145E-2"/>
    <m/>
  </r>
  <r>
    <x v="1"/>
    <x v="3"/>
    <x v="11"/>
    <x v="10"/>
    <d v="2022-02-18T00:00:00"/>
    <n v="2"/>
    <s v="New item"/>
    <s v="Đã improve"/>
    <n v="3051500009"/>
    <s v="BBQ Galore"/>
    <d v="2024-06-07T00:00:00"/>
    <n v="30"/>
    <n v="520"/>
    <x v="0"/>
    <n v="2.1666666666666665"/>
    <n v="34"/>
    <n v="500"/>
    <x v="0"/>
    <n v="1.838235294117647"/>
    <n v="32"/>
    <n v="550"/>
    <x v="0"/>
    <n v="2.1484375"/>
    <n v="34"/>
    <n v="650"/>
    <x v="0"/>
    <n v="2.3897058823529411"/>
    <n v="0.10294117647058831"/>
    <n v="0.30000000000000004"/>
    <n v="0.11229946524064172"/>
    <m/>
  </r>
  <r>
    <x v="1"/>
    <x v="0"/>
    <x v="0"/>
    <x v="0"/>
    <d v="2024-05-10T00:00:00"/>
    <n v="8"/>
    <s v="Đã improve"/>
    <s v="Đã improve"/>
    <m/>
    <s v="JYSK A/S"/>
    <d v="2024-06-08T00:00:00"/>
    <n v="43"/>
    <n v="911"/>
    <x v="0"/>
    <n v="2.6482558139534884"/>
    <n v="40"/>
    <n v="1106"/>
    <x v="0"/>
    <n v="3.4562499999999998"/>
    <n v="40"/>
    <n v="1165"/>
    <x v="0"/>
    <n v="3.640625"/>
    <n v="40"/>
    <n v="1160"/>
    <x v="0"/>
    <n v="3.625"/>
    <n v="0.36882546652030723"/>
    <n v="4.8824593128390603E-2"/>
    <n v="-4.2918454935622075E-3"/>
    <m/>
  </r>
  <r>
    <x v="2"/>
    <x v="2"/>
    <x v="12"/>
    <x v="11"/>
    <d v="2022-12-26T00:00:00"/>
    <n v="12"/>
    <s v="New item"/>
    <s v="Đã improve"/>
    <n v="1041712754"/>
    <s v="BBQ Galore"/>
    <d v="2024-06-11T00:00:00"/>
    <n v="30"/>
    <n v="520"/>
    <x v="0"/>
    <n v="2.1666666666666665"/>
    <n v="31"/>
    <n v="486"/>
    <x v="2"/>
    <n v="3.1354838709677422"/>
    <n v="29"/>
    <n v="500"/>
    <x v="2"/>
    <n v="3.4482758620689657"/>
    <n v="29"/>
    <n v="510"/>
    <x v="3"/>
    <n v="3.5172413793103443"/>
    <n v="0.62334217506631284"/>
    <n v="0.12175393784589161"/>
    <n v="1.9999999999999796E-2"/>
    <m/>
  </r>
  <r>
    <x v="2"/>
    <x v="1"/>
    <x v="3"/>
    <x v="3"/>
    <d v="2024-03-06T00:00:00"/>
    <n v="8"/>
    <s v="Đã improve"/>
    <s v="Đã improve"/>
    <n v="2666400005"/>
    <s v="JYSK A/S"/>
    <d v="2024-06-10T00:00:00"/>
    <n v="30"/>
    <n v="262"/>
    <x v="0"/>
    <n v="1.0916666666666666"/>
    <n v="38"/>
    <n v="326"/>
    <x v="0"/>
    <n v="1.0723684210526316"/>
    <n v="38"/>
    <n v="391"/>
    <x v="0"/>
    <n v="1.2861842105263157"/>
    <n v="38"/>
    <n v="391"/>
    <x v="0"/>
    <n v="1.2861842105263157"/>
    <n v="0.17818400964242675"/>
    <n v="0.19938650306748462"/>
    <n v="0"/>
    <m/>
  </r>
  <r>
    <x v="2"/>
    <x v="0"/>
    <x v="0"/>
    <x v="0"/>
    <d v="2024-05-10T00:00:00"/>
    <n v="8"/>
    <s v="Đã improve"/>
    <s v="Đã improve"/>
    <n v="2171000265"/>
    <s v="JYSK A/S"/>
    <d v="2024-06-12T00:00:00"/>
    <n v="43"/>
    <n v="911"/>
    <x v="0"/>
    <n v="2.6482558139534884"/>
    <n v="40"/>
    <n v="1160"/>
    <x v="0"/>
    <n v="3.625"/>
    <n v="40"/>
    <n v="1165"/>
    <x v="0"/>
    <n v="3.640625"/>
    <n v="40"/>
    <n v="1160"/>
    <x v="0"/>
    <n v="3.625"/>
    <n v="0.36882546652030723"/>
    <n v="0"/>
    <n v="-4.2918454935622075E-3"/>
    <m/>
  </r>
  <r>
    <x v="2"/>
    <x v="3"/>
    <x v="13"/>
    <x v="12"/>
    <d v="2023-11-24T00:00:00"/>
    <n v="3"/>
    <s v="New item"/>
    <s v="Đã improve"/>
    <n v="3072400002"/>
    <s v="Bunnings Group Limited"/>
    <d v="2024-06-11T00:00:00"/>
    <n v="33"/>
    <n v="520"/>
    <x v="0"/>
    <n v="1.9696969696969697"/>
    <n v="32"/>
    <n v="560"/>
    <x v="0"/>
    <n v="2.1875"/>
    <n v="32"/>
    <n v="560"/>
    <x v="0"/>
    <n v="2.1875"/>
    <n v="32"/>
    <n v="560"/>
    <x v="0"/>
    <n v="2.1875"/>
    <n v="0.11057692307692313"/>
    <n v="0"/>
    <n v="0"/>
    <m/>
  </r>
  <r>
    <x v="2"/>
    <x v="2"/>
    <x v="14"/>
    <x v="13"/>
    <d v="2023-04-07T00:00:00"/>
    <n v="1"/>
    <s v="New item"/>
    <s v="Đã improve"/>
    <n v="3109000000"/>
    <s v="Bunnings Group Limited"/>
    <d v="2024-06-13T00:00:00"/>
    <n v="30"/>
    <n v="651"/>
    <x v="0"/>
    <n v="2.7124999999999999"/>
    <n v="28"/>
    <n v="557"/>
    <x v="0"/>
    <n v="2.4866071428571428"/>
    <n v="28"/>
    <n v="700"/>
    <x v="0"/>
    <n v="3.125"/>
    <n v="28"/>
    <n v="557"/>
    <x v="0"/>
    <n v="2.4866071428571428"/>
    <n v="-8.3278472679394366E-2"/>
    <n v="0"/>
    <n v="-0.20428571428571429"/>
    <s v="Follow"/>
  </r>
  <r>
    <x v="2"/>
    <x v="2"/>
    <x v="15"/>
    <x v="14"/>
    <d v="2023-11-24T00:00:00"/>
    <n v="3"/>
    <s v="New item"/>
    <s v="Đã improve"/>
    <n v="3023200001"/>
    <s v="Bunnings Group Limited"/>
    <d v="2024-06-13T00:00:00"/>
    <n v="30"/>
    <n v="520"/>
    <x v="0"/>
    <n v="2.1666666666666665"/>
    <n v="31"/>
    <n v="354"/>
    <x v="0"/>
    <n v="1.4274193548387097"/>
    <n v="31"/>
    <n v="520"/>
    <x v="0"/>
    <n v="2.096774193548387"/>
    <n v="33"/>
    <n v="410"/>
    <x v="0"/>
    <n v="1.553030303030303"/>
    <n v="-0.28321678321678323"/>
    <n v="8.7998630371511677E-2"/>
    <n v="-0.25932400932400934"/>
    <s v="Follow"/>
  </r>
  <r>
    <x v="2"/>
    <x v="3"/>
    <x v="16"/>
    <x v="15"/>
    <d v="2023-12-07T00:00:00"/>
    <n v="2"/>
    <s v="New item"/>
    <s v="Đã improve"/>
    <n v="2929500024"/>
    <s v="Bunnings Group Limited"/>
    <d v="2024-06-10T00:00:00"/>
    <n v="33"/>
    <n v="407"/>
    <x v="0"/>
    <n v="1.5416666666666667"/>
    <n v="40"/>
    <n v="717"/>
    <x v="0"/>
    <n v="2.2406250000000001"/>
    <n v="39"/>
    <n v="717"/>
    <x v="0"/>
    <n v="2.2980769230769229"/>
    <n v="40"/>
    <n v="717"/>
    <x v="0"/>
    <n v="2.2406250000000001"/>
    <n v="0.45337837837837847"/>
    <n v="0"/>
    <n v="-2.4999999999999911E-2"/>
    <m/>
  </r>
  <r>
    <x v="2"/>
    <x v="1"/>
    <x v="17"/>
    <x v="5"/>
    <d v="2021-10-20T00:00:00"/>
    <n v="5"/>
    <s v="New item"/>
    <s v="Pending"/>
    <n v="2586400016"/>
    <s v="Bunnings Group Limited"/>
    <d v="2024-06-10T00:00:00"/>
    <n v="30"/>
    <n v="262"/>
    <x v="0"/>
    <n v="1.0916666666666666"/>
    <n v="37"/>
    <n v="262"/>
    <x v="0"/>
    <n v="0.88513513513513509"/>
    <n v="35"/>
    <n v="290"/>
    <x v="0"/>
    <n v="1.0357142857142858"/>
    <n v="37"/>
    <n v="275"/>
    <x v="0"/>
    <n v="0.92905405405405406"/>
    <n v="-0.14895811842376716"/>
    <n v="4.961832061068705E-2"/>
    <n v="-0.10298229263746517"/>
    <s v="Follow "/>
  </r>
  <r>
    <x v="2"/>
    <x v="4"/>
    <x v="18"/>
    <x v="16"/>
    <d v="2020-06-15T00:00:00"/>
    <n v="1"/>
    <s v="New item"/>
    <s v="Đã improve"/>
    <n v="2983400005"/>
    <s v="LifestyleGarden"/>
    <d v="2024-06-12T00:00:00"/>
    <n v="30"/>
    <n v="150"/>
    <x v="0"/>
    <n v="0.625"/>
    <n v="34"/>
    <n v="150"/>
    <x v="0"/>
    <n v="0.55147058823529416"/>
    <n v="34"/>
    <n v="190"/>
    <x v="0"/>
    <n v="0.69852941176470584"/>
    <n v="34"/>
    <n v="185"/>
    <x v="0"/>
    <n v="0.68014705882352944"/>
    <n v="8.8235294117647189E-2"/>
    <n v="0.23333333333333339"/>
    <n v="-2.631578947368407E-2"/>
    <m/>
  </r>
  <r>
    <x v="2"/>
    <x v="5"/>
    <x v="19"/>
    <x v="17"/>
    <d v="2024-01-18T00:00:00"/>
    <n v="4"/>
    <s v="New item"/>
    <s v="Đã improve"/>
    <n v="2984800000"/>
    <s v="ScanCom UK Ltd"/>
    <d v="2024-06-12T00:00:00"/>
    <n v="43"/>
    <n v="600"/>
    <x v="0"/>
    <n v="1.7441860465116279"/>
    <n v="42"/>
    <n v="600"/>
    <x v="0"/>
    <n v="1.7857142857142858"/>
    <n v="43"/>
    <n v="650"/>
    <x v="0"/>
    <n v="1.8895348837209303"/>
    <n v="43"/>
    <n v="600"/>
    <x v="0"/>
    <n v="1.7441860465116279"/>
    <n v="0"/>
    <n v="-2.3255813953488413E-2"/>
    <n v="-7.6923076923076983E-2"/>
    <m/>
  </r>
  <r>
    <x v="2"/>
    <x v="4"/>
    <x v="20"/>
    <x v="18"/>
    <d v="2024-03-12T00:00:00"/>
    <n v="2"/>
    <s v="Đã improve"/>
    <s v="Đã improve"/>
    <n v="2983500009"/>
    <s v="ScanCom UK Ltd"/>
    <d v="2024-06-12T00:00:00"/>
    <n v="30"/>
    <n v="200"/>
    <x v="0"/>
    <n v="0.83333333333333337"/>
    <n v="37"/>
    <n v="201"/>
    <x v="0"/>
    <n v="0.67905405405405406"/>
    <n v="35"/>
    <n v="220"/>
    <x v="0"/>
    <n v="0.7857142857142857"/>
    <n v="36"/>
    <n v="230"/>
    <x v="0"/>
    <n v="0.79861111111111116"/>
    <n v="-4.166666666666663E-2"/>
    <n v="0.176064123825318"/>
    <n v="1.6414141414141437E-2"/>
    <m/>
  </r>
  <r>
    <x v="2"/>
    <x v="0"/>
    <x v="21"/>
    <x v="19"/>
    <d v="2023-07-12T00:00:00"/>
    <n v="5"/>
    <s v="Đã improve"/>
    <s v="Đã improve"/>
    <n v="2266800188"/>
    <s v="ScanCom UK Ltd"/>
    <d v="2024-06-10T00:00:00"/>
    <n v="43"/>
    <n v="911"/>
    <x v="0"/>
    <n v="2.6482558139534884"/>
    <n v="36"/>
    <n v="1160"/>
    <x v="0"/>
    <n v="4.0277777777777777"/>
    <n v="36"/>
    <n v="1165"/>
    <x v="0"/>
    <n v="4.0451388888888893"/>
    <n v="36"/>
    <n v="1160"/>
    <x v="0"/>
    <n v="4.0277777777777777"/>
    <n v="0.52091718502256357"/>
    <n v="0"/>
    <n v="-4.2918454935623185E-3"/>
    <m/>
  </r>
  <r>
    <x v="2"/>
    <x v="2"/>
    <x v="22"/>
    <x v="7"/>
    <d v="2022-12-26T00:00:00"/>
    <n v="15"/>
    <s v="New item"/>
    <s v="Đã improve"/>
    <n v="1042110031"/>
    <s v="PROMART PERU (ADEO)"/>
    <d v="2024-06-14T00:00:00"/>
    <n v="30"/>
    <n v="660"/>
    <x v="0"/>
    <n v="2.75"/>
    <n v="32"/>
    <n v="660"/>
    <x v="0"/>
    <n v="2.578125"/>
    <n v="32"/>
    <n v="700"/>
    <x v="0"/>
    <n v="2.734375"/>
    <n v="32"/>
    <n v="700"/>
    <x v="0"/>
    <n v="2.734375"/>
    <n v="-5.6818181818182323E-3"/>
    <n v="6.0606060606060552E-2"/>
    <n v="0"/>
    <m/>
  </r>
  <r>
    <x v="3"/>
    <x v="2"/>
    <x v="23"/>
    <x v="6"/>
    <d v="2022-12-05T00:00:00"/>
    <n v="14"/>
    <s v="Đã improve"/>
    <s v="Đã improve"/>
    <n v="1040813690"/>
    <s v="ADEO"/>
    <d v="2024-06-17T00:00:00"/>
    <n v="30"/>
    <n v="660"/>
    <x v="0"/>
    <n v="2.75"/>
    <n v="35"/>
    <n v="606"/>
    <x v="0"/>
    <n v="2.1642857142857141"/>
    <n v="34"/>
    <n v="650"/>
    <x v="0"/>
    <n v="2.3897058823529411"/>
    <n v="34"/>
    <n v="606"/>
    <x v="0"/>
    <n v="2.2279411764705883"/>
    <n v="-0.18983957219251335"/>
    <n v="2.941176470588247E-2"/>
    <n v="-6.7692307692307607E-2"/>
    <m/>
  </r>
  <r>
    <x v="3"/>
    <x v="2"/>
    <x v="22"/>
    <x v="7"/>
    <d v="2022-12-26T00:00:00"/>
    <n v="15"/>
    <s v="New item"/>
    <s v="Đã improve"/>
    <n v="1042110031"/>
    <s v="ADEO"/>
    <d v="2024-06-17T00:00:00"/>
    <n v="30"/>
    <n v="660"/>
    <x v="0"/>
    <n v="2.75"/>
    <n v="32"/>
    <n v="660"/>
    <x v="0"/>
    <n v="2.578125"/>
    <n v="31"/>
    <n v="700"/>
    <x v="0"/>
    <n v="2.8225806451612905"/>
    <n v="31"/>
    <n v="660"/>
    <x v="0"/>
    <n v="2.661290322580645"/>
    <n v="-3.2258064516129115E-2"/>
    <n v="3.2258064516129004E-2"/>
    <n v="-5.7142857142857273E-2"/>
    <m/>
  </r>
  <r>
    <x v="3"/>
    <x v="0"/>
    <x v="0"/>
    <x v="0"/>
    <d v="2024-05-10T00:00:00"/>
    <n v="8"/>
    <s v="Đã improve"/>
    <s v="Đã improve"/>
    <n v="2171000265"/>
    <s v="JYSK A/S"/>
    <d v="2024-06-17T00:00:00"/>
    <n v="43"/>
    <n v="911"/>
    <x v="0"/>
    <n v="2.6482558139534884"/>
    <n v="40"/>
    <n v="1160"/>
    <x v="0"/>
    <n v="3.625"/>
    <n v="40"/>
    <n v="1165"/>
    <x v="0"/>
    <n v="3.640625"/>
    <n v="40"/>
    <n v="1160"/>
    <x v="0"/>
    <n v="3.625"/>
    <n v="0.36882546652030723"/>
    <n v="0"/>
    <n v="-4.2918454935622075E-3"/>
    <m/>
  </r>
  <r>
    <x v="3"/>
    <x v="3"/>
    <x v="11"/>
    <x v="10"/>
    <d v="2022-02-18T00:00:00"/>
    <n v="2"/>
    <s v="Đã improve"/>
    <s v="Đã improve"/>
    <n v="3051500009"/>
    <s v="BBQ Galore"/>
    <d v="2024-06-17T00:00:00"/>
    <n v="30"/>
    <n v="520"/>
    <x v="0"/>
    <n v="2.1666666666666665"/>
    <n v="34"/>
    <n v="650"/>
    <x v="0"/>
    <n v="2.3897058823529411"/>
    <n v="33"/>
    <n v="650"/>
    <x v="0"/>
    <n v="2.4621212121212119"/>
    <n v="32"/>
    <n v="800"/>
    <x v="0"/>
    <n v="3.125"/>
    <n v="0.44230769230769251"/>
    <n v="0.30769230769230771"/>
    <n v="0.26923076923076938"/>
    <m/>
  </r>
  <r>
    <x v="3"/>
    <x v="5"/>
    <x v="24"/>
    <x v="20"/>
    <d v="2023-08-01T00:00:00"/>
    <n v="7"/>
    <s v="New item"/>
    <s v="Đã improve"/>
    <n v="2292800041"/>
    <s v="ScanCom UK Ltd"/>
    <d v="2024-06-17T00:00:00"/>
    <n v="43"/>
    <n v="400"/>
    <x v="0"/>
    <n v="1.1627906976744187"/>
    <n v="39"/>
    <n v="504"/>
    <x v="0"/>
    <n v="1.6153846153846154"/>
    <n v="39"/>
    <n v="550"/>
    <x v="0"/>
    <n v="1.7628205128205128"/>
    <n v="42"/>
    <n v="600"/>
    <x v="0"/>
    <n v="1.7857142857142858"/>
    <n v="0.53571428571428581"/>
    <n v="0.10544217687074831"/>
    <n v="1.2987012987013102E-2"/>
    <m/>
  </r>
  <r>
    <x v="3"/>
    <x v="6"/>
    <x v="25"/>
    <x v="21"/>
    <d v="2024-02-22T00:00:00"/>
    <n v="5"/>
    <s v="New item"/>
    <s v="Đã improve"/>
    <n v="3012200051"/>
    <s v="Bunnings Group Limited"/>
    <d v="2024-06-18T00:00:00"/>
    <n v="33"/>
    <n v="911"/>
    <x v="0"/>
    <n v="3.4507575757575757"/>
    <n v="33"/>
    <n v="715"/>
    <x v="0"/>
    <n v="2.7083333333333335"/>
    <n v="34"/>
    <n v="815"/>
    <x v="0"/>
    <n v="2.9963235294117645"/>
    <n v="33"/>
    <n v="911"/>
    <x v="0"/>
    <n v="3.4507575757575757"/>
    <n v="0"/>
    <n v="0.27412587412587408"/>
    <n v="0.1516638780442463"/>
    <m/>
  </r>
  <r>
    <x v="3"/>
    <x v="0"/>
    <x v="26"/>
    <x v="22"/>
    <d v="2023-08-09T00:00:00"/>
    <n v="3"/>
    <s v="New item"/>
    <s v="Đã improve"/>
    <n v="2641400030"/>
    <s v="COMPACT OUTDOOR LIVING"/>
    <d v="2024-06-18T00:00:00"/>
    <n v="43"/>
    <n v="717"/>
    <x v="0"/>
    <n v="2.0843023255813953"/>
    <n v="38"/>
    <n v="721"/>
    <x v="0"/>
    <n v="2.3717105263157894"/>
    <n v="37"/>
    <n v="880"/>
    <x v="0"/>
    <n v="2.9729729729729728"/>
    <n v="38"/>
    <n v="911"/>
    <x v="0"/>
    <n v="2.9967105263157894"/>
    <n v="0.43775233061733831"/>
    <n v="0.26352288488210829"/>
    <n v="7.9844497607655107E-3"/>
    <m/>
  </r>
  <r>
    <x v="3"/>
    <x v="0"/>
    <x v="26"/>
    <x v="22"/>
    <d v="2023-08-09T00:00:00"/>
    <n v="3"/>
    <s v="New item"/>
    <s v="Đã improve"/>
    <n v="2641400030"/>
    <s v="COMPACT OUTDOOR LIVING"/>
    <d v="2024-06-18T00:00:00"/>
    <n v="43"/>
    <n v="717"/>
    <x v="0"/>
    <n v="2.0843023255813953"/>
    <n v="38"/>
    <n v="721"/>
    <x v="0"/>
    <n v="2.3717105263157894"/>
    <n v="37"/>
    <n v="880"/>
    <x v="0"/>
    <n v="2.9729729729729728"/>
    <n v="41"/>
    <n v="840"/>
    <x v="0"/>
    <n v="2.5609756097560976"/>
    <n v="0.22869680579650997"/>
    <n v="7.9801089273028758E-2"/>
    <n v="-0.13858093126385806"/>
    <m/>
  </r>
  <r>
    <x v="3"/>
    <x v="1"/>
    <x v="27"/>
    <x v="23"/>
    <d v="2024-03-07T00:00:00"/>
    <n v="4"/>
    <s v="New item"/>
    <s v="Đã improve"/>
    <n v="2715700009"/>
    <s v="JYSK A/S"/>
    <d v="2024-06-19T00:00:00"/>
    <n v="38"/>
    <n v="238"/>
    <x v="0"/>
    <n v="0.78289473684210531"/>
    <n v="38"/>
    <n v="391"/>
    <x v="0"/>
    <n v="1.2861842105263157"/>
    <n v="37"/>
    <n v="420"/>
    <x v="0"/>
    <n v="1.4189189189189189"/>
    <n v="37"/>
    <n v="430"/>
    <x v="0"/>
    <n v="1.4527027027027026"/>
    <n v="0.85555303202361999"/>
    <n v="0.12946706297089938"/>
    <n v="2.3809523809523725E-2"/>
    <m/>
  </r>
  <r>
    <x v="3"/>
    <x v="7"/>
    <x v="28"/>
    <x v="24"/>
    <d v="2020-03-17T00:00:00"/>
    <n v="18"/>
    <s v="Đã improve"/>
    <s v="Đã improve"/>
    <n v="1041413493"/>
    <s v="ADEO"/>
    <d v="2024-06-19T00:00:00"/>
    <n v="30"/>
    <n v="381"/>
    <x v="0"/>
    <n v="1.5874999999999999"/>
    <n v="37"/>
    <n v="380"/>
    <x v="0"/>
    <n v="1.2837837837837838"/>
    <n v="36"/>
    <n v="390"/>
    <x v="0"/>
    <n v="1.3541666666666667"/>
    <n v="37"/>
    <n v="380"/>
    <x v="0"/>
    <n v="1.2837837837837838"/>
    <n v="-0.191317301553522"/>
    <n v="0"/>
    <n v="-5.1975051975052033E-2"/>
    <m/>
  </r>
  <r>
    <x v="3"/>
    <x v="2"/>
    <x v="29"/>
    <x v="25"/>
    <d v="2022-11-21T00:00:00"/>
    <n v="4"/>
    <s v="New item"/>
    <s v="Đã improve"/>
    <n v="2590000062"/>
    <s v="COMPACT OUTDOOR LIVING"/>
    <d v="2024-06-19T00:00:00"/>
    <n v="30"/>
    <n v="660"/>
    <x v="0"/>
    <n v="2.75"/>
    <n v="31"/>
    <n v="606"/>
    <x v="0"/>
    <n v="2.443548387096774"/>
    <n v="30"/>
    <n v="620"/>
    <x v="0"/>
    <n v="2.5833333333333335"/>
    <n v="31"/>
    <n v="606"/>
    <x v="0"/>
    <n v="2.443548387096774"/>
    <n v="-0.11143695014662758"/>
    <n v="0"/>
    <n v="-5.4110301768990787E-2"/>
    <m/>
  </r>
  <r>
    <x v="3"/>
    <x v="6"/>
    <x v="30"/>
    <x v="26"/>
    <d v="2024-05-15T00:00:00"/>
    <n v="4"/>
    <s v="New item"/>
    <s v="Đã improve"/>
    <n v="2755400117"/>
    <s v="Temple and Webster"/>
    <d v="2024-06-19T00:00:00"/>
    <n v="43"/>
    <n v="911"/>
    <x v="0"/>
    <n v="2.6482558139534884"/>
    <n v="41"/>
    <n v="922"/>
    <x v="0"/>
    <n v="2.8109756097560976"/>
    <n v="38"/>
    <n v="1000"/>
    <x v="0"/>
    <n v="3.2894736842105261"/>
    <n v="41"/>
    <n v="922"/>
    <x v="0"/>
    <n v="2.8109756097560976"/>
    <n v="6.1444138041819585E-2"/>
    <n v="0"/>
    <n v="-0.14546341463414625"/>
    <m/>
  </r>
  <r>
    <x v="3"/>
    <x v="1"/>
    <x v="3"/>
    <x v="3"/>
    <d v="2024-03-06T00:00:00"/>
    <n v="8"/>
    <s v="Đã improve"/>
    <s v="Đã improve"/>
    <n v="2666400005"/>
    <s v="JYSK A/S"/>
    <d v="2024-06-20T00:00:00"/>
    <n v="30"/>
    <n v="262"/>
    <x v="0"/>
    <n v="1.0916666666666666"/>
    <n v="38"/>
    <n v="391"/>
    <x v="0"/>
    <n v="1.2861842105263157"/>
    <n v="38"/>
    <n v="395"/>
    <x v="0"/>
    <n v="1.299342105263158"/>
    <n v="38"/>
    <n v="391"/>
    <x v="0"/>
    <n v="1.2861842105263157"/>
    <n v="0.17818400964242675"/>
    <n v="0"/>
    <n v="-1.0126582278481178E-2"/>
    <m/>
  </r>
  <r>
    <x v="3"/>
    <x v="0"/>
    <x v="31"/>
    <x v="27"/>
    <d v="2022-05-24T00:00:00"/>
    <n v="1"/>
    <s v="New item"/>
    <s v="Đã improve"/>
    <n v="3069200000"/>
    <s v="LifestyleGarden"/>
    <d v="2024-06-20T00:00:00"/>
    <n v="34"/>
    <n v="407"/>
    <x v="0"/>
    <n v="1.4963235294117647"/>
    <n v="40"/>
    <n v="911"/>
    <x v="0"/>
    <n v="2.8468749999999998"/>
    <n v="40"/>
    <n v="950"/>
    <x v="0"/>
    <n v="2.96875"/>
    <n v="40"/>
    <n v="911"/>
    <x v="0"/>
    <n v="2.8468749999999998"/>
    <n v="0.90257985257985252"/>
    <n v="0"/>
    <n v="-4.1052631578947452E-2"/>
    <m/>
  </r>
  <r>
    <x v="3"/>
    <x v="2"/>
    <x v="12"/>
    <x v="11"/>
    <d v="2022-12-26T00:00:00"/>
    <n v="12"/>
    <s v="Đã improve"/>
    <s v="Đã improve"/>
    <n v="1041712754"/>
    <s v="BBQ Galore"/>
    <d v="2024-06-21T00:00:00"/>
    <n v="30"/>
    <n v="520"/>
    <x v="0"/>
    <n v="2.1666666666666665"/>
    <n v="31"/>
    <n v="510"/>
    <x v="0"/>
    <n v="2.056451612903226"/>
    <n v="31"/>
    <n v="520"/>
    <x v="0"/>
    <n v="2.096774193548387"/>
    <n v="31"/>
    <n v="510"/>
    <x v="0"/>
    <n v="2.056451612903226"/>
    <n v="-5.086848635235719E-2"/>
    <n v="0"/>
    <n v="-1.9230769230769162E-2"/>
    <m/>
  </r>
  <r>
    <x v="4"/>
    <x v="7"/>
    <x v="28"/>
    <x v="24"/>
    <d v="2020-03-17T00:00:00"/>
    <n v="18"/>
    <s v="Đã improve"/>
    <s v="Đã improve"/>
    <n v="1041413493"/>
    <s v="ADEO"/>
    <d v="2024-06-22T00:00:00"/>
    <n v="30"/>
    <n v="381"/>
    <x v="0"/>
    <n v="1.5874999999999999"/>
    <n v="37"/>
    <n v="380"/>
    <x v="0"/>
    <n v="1.2837837837837838"/>
    <n v="36"/>
    <n v="380"/>
    <x v="0"/>
    <n v="1.3194444444444444"/>
    <n v="37"/>
    <n v="380"/>
    <x v="0"/>
    <n v="1.2837837837837838"/>
    <n v="-0.191317301553522"/>
    <n v="0"/>
    <n v="-2.7027027027026973E-2"/>
    <m/>
  </r>
  <r>
    <x v="4"/>
    <x v="6"/>
    <x v="32"/>
    <x v="28"/>
    <d v="2023-08-03T00:00:00"/>
    <n v="4"/>
    <s v="New item"/>
    <s v="Đã improve"/>
    <n v="2984900000"/>
    <s v="ScanCom UK Ltd"/>
    <d v="2024-06-22T00:00:00"/>
    <n v="33"/>
    <n v="717"/>
    <x v="0"/>
    <n v="2.7159090909090908"/>
    <n v="37"/>
    <n v="721"/>
    <x v="0"/>
    <n v="2.435810810810811"/>
    <n v="36"/>
    <n v="815"/>
    <x v="0"/>
    <n v="2.8298611111111112"/>
    <n v="38"/>
    <n v="800"/>
    <x v="0"/>
    <n v="2.6315789473684212"/>
    <n v="-3.1050429420832359E-2"/>
    <n v="8.0370829987590264E-2"/>
    <n v="-7.0067807555698969E-2"/>
    <m/>
  </r>
  <r>
    <x v="4"/>
    <x v="0"/>
    <x v="31"/>
    <x v="27"/>
    <d v="2022-05-24T00:00:00"/>
    <n v="1"/>
    <s v="Đã improve"/>
    <s v="Đã improve"/>
    <n v="3069200000"/>
    <s v="LifestyleGarden"/>
    <d v="2024-06-22T00:00:00"/>
    <n v="34"/>
    <n v="407"/>
    <x v="0"/>
    <n v="1.4963235294117647"/>
    <n v="40"/>
    <n v="911"/>
    <x v="0"/>
    <n v="2.8468749999999998"/>
    <n v="38"/>
    <n v="1000"/>
    <x v="0"/>
    <n v="3.2894736842105261"/>
    <n v="38"/>
    <n v="911"/>
    <x v="0"/>
    <n v="2.9967105263157894"/>
    <n v="1.0027156342945815"/>
    <n v="5.2631578947368363E-2"/>
    <n v="-8.8999999999999968E-2"/>
    <m/>
  </r>
  <r>
    <x v="4"/>
    <x v="1"/>
    <x v="27"/>
    <x v="23"/>
    <d v="2024-03-07T00:00:00"/>
    <n v="4"/>
    <s v="Đã improve"/>
    <s v="Đã improve"/>
    <n v="2715700009"/>
    <s v="JYSK A/S"/>
    <d v="2024-06-22T00:00:00"/>
    <n v="30"/>
    <n v="238"/>
    <x v="0"/>
    <n v="0.9916666666666667"/>
    <n v="38"/>
    <n v="391"/>
    <x v="0"/>
    <n v="1.2861842105263157"/>
    <n v="37"/>
    <n v="430"/>
    <x v="0"/>
    <n v="1.4527027027027026"/>
    <n v="37"/>
    <n v="430"/>
    <x v="0"/>
    <n v="1.4527027027027026"/>
    <n v="0.46491028843970006"/>
    <n v="0.12946706297089938"/>
    <n v="0"/>
    <m/>
  </r>
  <r>
    <x v="4"/>
    <x v="1"/>
    <x v="3"/>
    <x v="3"/>
    <d v="2024-03-06T00:00:00"/>
    <n v="8"/>
    <s v="Đã improve"/>
    <s v="Đã improve"/>
    <n v="2666400005"/>
    <s v="JYSK A/S"/>
    <d v="2024-06-24T00:00:00"/>
    <n v="30"/>
    <n v="262"/>
    <x v="0"/>
    <n v="1.0916666666666666"/>
    <n v="38"/>
    <n v="391"/>
    <x v="0"/>
    <n v="1.2861842105263157"/>
    <n v="38"/>
    <n v="391"/>
    <x v="0"/>
    <n v="1.2861842105263157"/>
    <n v="38"/>
    <n v="391"/>
    <x v="0"/>
    <n v="1.2861842105263157"/>
    <n v="0.17818400964242675"/>
    <n v="0"/>
    <n v="0"/>
    <m/>
  </r>
  <r>
    <x v="4"/>
    <x v="0"/>
    <x v="0"/>
    <x v="0"/>
    <d v="2024-05-10T00:00:00"/>
    <n v="8"/>
    <s v="Đã improve"/>
    <s v="Đã improve"/>
    <n v="2171000265"/>
    <s v="JYSK A/S"/>
    <d v="2024-06-24T00:00:00"/>
    <n v="43"/>
    <n v="911"/>
    <x v="0"/>
    <n v="2.6482558139534884"/>
    <n v="40"/>
    <n v="1160"/>
    <x v="0"/>
    <n v="3.625"/>
    <n v="40"/>
    <n v="1165"/>
    <x v="0"/>
    <n v="3.640625"/>
    <n v="40"/>
    <n v="1160"/>
    <x v="0"/>
    <n v="3.625"/>
    <n v="0.36882546652030723"/>
    <n v="0"/>
    <n v="-4.2918454935622075E-3"/>
    <m/>
  </r>
  <r>
    <x v="4"/>
    <x v="3"/>
    <x v="33"/>
    <x v="29"/>
    <d v="2022-05-04T00:00:00"/>
    <n v="3"/>
    <s v="New item"/>
    <s v="Đã improve"/>
    <n v="3027200000"/>
    <s v="Sitro Group Australia"/>
    <d v="2024-06-27T00:00:00"/>
    <n v="33"/>
    <n v="800"/>
    <x v="0"/>
    <n v="3.0303030303030303"/>
    <n v="33"/>
    <n v="510"/>
    <x v="0"/>
    <n v="1.9318181818181819"/>
    <n v="33"/>
    <n v="800"/>
    <x v="0"/>
    <n v="3.0303030303030303"/>
    <n v="31"/>
    <n v="800"/>
    <x v="0"/>
    <n v="3.225806451612903"/>
    <n v="6.4516129032258007E-2"/>
    <n v="0.66982922201138506"/>
    <n v="6.4516129032258007E-2"/>
    <m/>
  </r>
  <r>
    <x v="4"/>
    <x v="0"/>
    <x v="21"/>
    <x v="19"/>
    <d v="2023-07-12T00:00:00"/>
    <n v="5"/>
    <s v="Đã improve"/>
    <s v="Đã improve"/>
    <n v="2266800188"/>
    <s v="ScanCom UK Ltd"/>
    <d v="2024-06-29T00:00:00"/>
    <n v="43"/>
    <n v="911"/>
    <x v="0"/>
    <n v="2.6482558139534884"/>
    <n v="36"/>
    <n v="1160"/>
    <x v="0"/>
    <n v="4.0277777777777777"/>
    <n v="36"/>
    <n v="1165"/>
    <x v="0"/>
    <n v="4.0451388888888893"/>
    <n v="36"/>
    <n v="1160"/>
    <x v="0"/>
    <n v="4.0277777777777777"/>
    <n v="0.52091718502256357"/>
    <n v="0"/>
    <n v="-4.2918454935623185E-3"/>
    <m/>
  </r>
  <r>
    <x v="5"/>
    <x v="1"/>
    <x v="34"/>
    <x v="30"/>
    <d v="2023-08-14T00:00:00"/>
    <n v="8"/>
    <s v="New item"/>
    <s v="Đã improve"/>
    <n v="2558900190"/>
    <s v="ScanCom UK Ltd"/>
    <d v="2024-07-01T00:00:00"/>
    <n v="30"/>
    <n v="420"/>
    <x v="0"/>
    <n v="1.75"/>
    <n v="38"/>
    <n v="418"/>
    <x v="0"/>
    <n v="1.375"/>
    <n v="37"/>
    <n v="440"/>
    <x v="0"/>
    <n v="1.4864864864864864"/>
    <n v="38"/>
    <n v="430"/>
    <x v="0"/>
    <n v="1.4144736842105263"/>
    <n v="-0.19172932330827064"/>
    <n v="2.8708133971291794E-2"/>
    <n v="-4.8444976076554958E-2"/>
    <s v="Follow"/>
  </r>
  <r>
    <x v="5"/>
    <x v="1"/>
    <x v="35"/>
    <x v="31"/>
    <d v="2023-08-17T00:00:00"/>
    <n v="11"/>
    <s v="New item"/>
    <s v="Đã improve"/>
    <n v="2381200630"/>
    <s v="ScanCom UK Ltd"/>
    <d v="2024-07-01T00:00:00"/>
    <n v="30"/>
    <n v="265"/>
    <x v="0"/>
    <n v="1.1041666666666667"/>
    <n v="36"/>
    <n v="301"/>
    <x v="0"/>
    <n v="1.0451388888888888"/>
    <n v="36"/>
    <n v="301"/>
    <x v="0"/>
    <n v="1.0451388888888888"/>
    <n v="41"/>
    <n v="380"/>
    <x v="0"/>
    <n v="1.1585365853658536"/>
    <n v="4.9240681086055949E-2"/>
    <n v="0.10850012154606592"/>
    <n v="0.10850012154606592"/>
    <m/>
  </r>
  <r>
    <x v="5"/>
    <x v="1"/>
    <x v="36"/>
    <x v="32"/>
    <d v="2023-08-17T00:00:00"/>
    <n v="13"/>
    <s v="New item"/>
    <s v="Đã improve"/>
    <n v="2347300501"/>
    <s v="ScanCom UK Ltd"/>
    <d v="2024-07-01T00:00:00"/>
    <n v="30"/>
    <n v="196"/>
    <x v="0"/>
    <n v="0.81666666666666665"/>
    <n v="37"/>
    <n v="190"/>
    <x v="0"/>
    <n v="0.64189189189189189"/>
    <n v="37"/>
    <n v="250"/>
    <x v="0"/>
    <n v="0.84459459459459463"/>
    <n v="42"/>
    <n v="340"/>
    <x v="0"/>
    <n v="1.0119047619047619"/>
    <n v="0.23906705539358608"/>
    <n v="0.57644110275689209"/>
    <n v="0.1980952380952381"/>
    <m/>
  </r>
  <r>
    <x v="5"/>
    <x v="1"/>
    <x v="37"/>
    <x v="33"/>
    <d v="2023-11-23T00:00:00"/>
    <n v="1"/>
    <s v="New item"/>
    <s v="Đã improve"/>
    <n v="3127000001"/>
    <s v="Muji"/>
    <d v="2024-07-02T00:00:00"/>
    <n v="30"/>
    <n v="651"/>
    <x v="0"/>
    <n v="2.7124999999999999"/>
    <n v="31"/>
    <n v="653"/>
    <x v="0"/>
    <n v="2.6330645161290325"/>
    <n v="31"/>
    <n v="650"/>
    <x v="0"/>
    <n v="2.620967741935484"/>
    <n v="31"/>
    <n v="500"/>
    <x v="0"/>
    <n v="2.0161290322580645"/>
    <n v="-0.25672662405232638"/>
    <n v="-0.23430321592649317"/>
    <n v="-0.23076923076923084"/>
    <m/>
  </r>
  <r>
    <x v="5"/>
    <x v="1"/>
    <x v="38"/>
    <x v="34"/>
    <d v="2023-11-23T00:00:00"/>
    <n v="1"/>
    <s v="New item"/>
    <s v="Đã improve"/>
    <n v="3127100001"/>
    <s v="Muji"/>
    <d v="2024-07-02T00:00:00"/>
    <n v="30"/>
    <n v="651"/>
    <x v="0"/>
    <n v="2.7124999999999999"/>
    <n v="31"/>
    <n v="653"/>
    <x v="0"/>
    <n v="2.6330645161290325"/>
    <n v="31"/>
    <n v="650"/>
    <x v="0"/>
    <n v="2.620967741935484"/>
    <n v="35"/>
    <n v="500"/>
    <x v="0"/>
    <n v="1.7857142857142858"/>
    <n v="-0.34167215273206053"/>
    <n v="-0.32181141982060824"/>
    <n v="-0.31868131868131866"/>
    <m/>
  </r>
  <r>
    <x v="5"/>
    <x v="3"/>
    <x v="39"/>
    <x v="35"/>
    <d v="2023-11-17T00:00:00"/>
    <n v="1"/>
    <s v="New item"/>
    <s v="Đã improve"/>
    <n v="3126800001"/>
    <s v="Muji"/>
    <d v="2024-07-02T00:00:00"/>
    <n v="43"/>
    <n v="1011"/>
    <x v="0"/>
    <n v="2.9389534883720931"/>
    <n v="34"/>
    <n v="909"/>
    <x v="0"/>
    <n v="3.3419117647058822"/>
    <n v="33"/>
    <n v="1100"/>
    <x v="0"/>
    <n v="4.166666666666667"/>
    <n v="34"/>
    <n v="1160"/>
    <x v="0"/>
    <n v="4.2647058823529411"/>
    <n v="0.45109675917844871"/>
    <n v="0.27612761276127618"/>
    <n v="2.3529411764705799E-2"/>
    <m/>
  </r>
  <r>
    <x v="5"/>
    <x v="3"/>
    <x v="40"/>
    <x v="36"/>
    <d v="2023-11-17T00:00:00"/>
    <n v="1"/>
    <s v="New item"/>
    <s v="Đã improve"/>
    <n v="3126900002"/>
    <s v="Muji"/>
    <d v="2024-07-02T00:00:00"/>
    <n v="43"/>
    <n v="1011"/>
    <x v="0"/>
    <n v="2.9389534883720931"/>
    <n v="32"/>
    <n v="909"/>
    <x v="0"/>
    <n v="3.55078125"/>
    <n v="32"/>
    <n v="1100"/>
    <x v="0"/>
    <n v="4.296875"/>
    <n v="33"/>
    <n v="1160"/>
    <x v="0"/>
    <n v="4.3939393939393936"/>
    <n v="0.49506938824446234"/>
    <n v="0.23745707904123736"/>
    <n v="2.2589531680440755E-2"/>
    <m/>
  </r>
  <r>
    <x v="5"/>
    <x v="7"/>
    <x v="41"/>
    <x v="37"/>
    <d v="2024-04-05T00:00:00"/>
    <n v="1"/>
    <s v="New item"/>
    <s v="Đã improve"/>
    <n v="3141400000"/>
    <s v="Temple and Webster"/>
    <d v="2024-07-04T00:00:00"/>
    <n v="30"/>
    <n v="380"/>
    <x v="0"/>
    <n v="1.5833333333333333"/>
    <n v="37"/>
    <n v="282"/>
    <x v="0"/>
    <n v="0.95270270270270274"/>
    <n v="37"/>
    <n v="380"/>
    <x v="0"/>
    <n v="1.2837837837837838"/>
    <n v="37"/>
    <n v="380"/>
    <x v="0"/>
    <n v="1.2837837837837838"/>
    <n v="-0.18918918918918914"/>
    <n v="0.34751773049645385"/>
    <n v="0"/>
    <m/>
  </r>
  <r>
    <x v="5"/>
    <x v="2"/>
    <x v="42"/>
    <x v="38"/>
    <d v="2024-03-27T00:00:00"/>
    <n v="1"/>
    <s v="New item"/>
    <s v="Đã improve"/>
    <n v="3141500000"/>
    <s v="Temple and Webster"/>
    <d v="2024-07-04T00:00:00"/>
    <n v="30"/>
    <n v="650"/>
    <x v="0"/>
    <n v="2.7083333333333335"/>
    <n v="32"/>
    <n v="606"/>
    <x v="0"/>
    <n v="2.3671875"/>
    <n v="32"/>
    <n v="580"/>
    <x v="0"/>
    <n v="2.265625"/>
    <n v="32"/>
    <n v="650"/>
    <x v="0"/>
    <n v="2.5390625"/>
    <n v="-6.25E-2"/>
    <n v="7.2607260726072598E-2"/>
    <n v="0.1206896551724137"/>
    <m/>
  </r>
  <r>
    <x v="6"/>
    <x v="1"/>
    <x v="43"/>
    <x v="33"/>
    <d v="2023-11-23T00:00:00"/>
    <n v="1"/>
    <s v="Đã improve"/>
    <s v="Đã improve"/>
    <n v="3127000001"/>
    <s v="Muji"/>
    <d v="2024-07-08T00:00:00"/>
    <n v="30"/>
    <n v="651"/>
    <x v="0"/>
    <n v="2.7124999999999999"/>
    <n v="31"/>
    <n v="500"/>
    <x v="0"/>
    <n v="2.0161290322580645"/>
    <n v="35"/>
    <n v="800"/>
    <x v="0"/>
    <n v="2.8571428571428572"/>
    <n v="31"/>
    <n v="500"/>
    <x v="0"/>
    <n v="2.0161290322580645"/>
    <n v="-0.25672662405232638"/>
    <n v="0"/>
    <n v="-0.29435483870967749"/>
    <s v="Follow"/>
  </r>
  <r>
    <x v="6"/>
    <x v="6"/>
    <x v="40"/>
    <x v="36"/>
    <d v="2023-11-17T00:00:00"/>
    <n v="1"/>
    <s v="Đã improve"/>
    <s v="Improve V1"/>
    <n v="3126900003"/>
    <s v="Muji"/>
    <d v="2024-07-08T00:00:00"/>
    <n v="43"/>
    <n v="1011"/>
    <x v="0"/>
    <n v="2.9389534883720931"/>
    <n v="33"/>
    <n v="1160"/>
    <x v="0"/>
    <n v="4.3939393939393936"/>
    <n v="33"/>
    <n v="1165"/>
    <x v="0"/>
    <n v="4.4128787878787881"/>
    <n v="34"/>
    <n v="1260"/>
    <x v="0"/>
    <n v="4.632352941176471"/>
    <n v="0.57619130738348767"/>
    <n v="5.4259634888438324E-2"/>
    <n v="4.9734915425397652E-2"/>
    <m/>
  </r>
  <r>
    <x v="6"/>
    <x v="6"/>
    <x v="39"/>
    <x v="35"/>
    <d v="2023-11-17T00:00:00"/>
    <n v="1"/>
    <s v="Đã improve"/>
    <s v="Improve V1"/>
    <n v="3126800001"/>
    <s v="Muji"/>
    <d v="2024-07-11T00:00:00"/>
    <n v="43"/>
    <n v="1011"/>
    <x v="0"/>
    <n v="2.9389534883720931"/>
    <n v="33"/>
    <n v="1160"/>
    <x v="0"/>
    <n v="4.3939393939393936"/>
    <n v="33"/>
    <n v="1165"/>
    <x v="0"/>
    <n v="4.4128787878787881"/>
    <n v="34"/>
    <n v="1260"/>
    <x v="0"/>
    <n v="4.632352941176471"/>
    <n v="0.57619130738348767"/>
    <n v="5.4259634888438324E-2"/>
    <n v="4.9734915425397652E-2"/>
    <m/>
  </r>
  <r>
    <x v="6"/>
    <x v="1"/>
    <x v="3"/>
    <x v="3"/>
    <d v="2024-03-06T00:00:00"/>
    <n v="8"/>
    <s v="Đã improve"/>
    <s v="Đã improve"/>
    <n v="2666400005"/>
    <s v="JYSK A/S"/>
    <d v="2024-07-09T00:00:00"/>
    <n v="30"/>
    <n v="262"/>
    <x v="0"/>
    <n v="1.0916666666666666"/>
    <n v="38"/>
    <n v="391"/>
    <x v="0"/>
    <n v="1.2861842105263157"/>
    <n v="38"/>
    <n v="395"/>
    <x v="0"/>
    <n v="1.299342105263158"/>
    <n v="38"/>
    <n v="391"/>
    <x v="0"/>
    <n v="1.2861842105263157"/>
    <n v="0.17818400964242675"/>
    <n v="0"/>
    <n v="-1.0126582278481178E-2"/>
    <m/>
  </r>
  <r>
    <x v="6"/>
    <x v="2"/>
    <x v="15"/>
    <x v="14"/>
    <d v="2023-11-24T00:00:00"/>
    <n v="3"/>
    <s v="Đã improve"/>
    <s v="Improve V1"/>
    <n v="3023200001"/>
    <s v="Bunnings Group Limited"/>
    <d v="2024-07-11T00:00:00"/>
    <n v="30"/>
    <n v="520"/>
    <x v="0"/>
    <n v="2.1666666666666665"/>
    <n v="33"/>
    <n v="410"/>
    <x v="0"/>
    <n v="1.553030303030303"/>
    <n v="34"/>
    <n v="500"/>
    <x v="0"/>
    <n v="1.838235294117647"/>
    <n v="34"/>
    <n v="470"/>
    <x v="0"/>
    <n v="1.7279411764705883"/>
    <n v="-0.20248868778280538"/>
    <n v="0.11262553802008624"/>
    <n v="-5.9999999999999942E-2"/>
    <s v="Follow "/>
  </r>
  <r>
    <x v="6"/>
    <x v="0"/>
    <x v="44"/>
    <x v="0"/>
    <d v="2024-03-06T00:00:00"/>
    <n v="7"/>
    <s v="Đã improve"/>
    <s v="Đã improve"/>
    <n v="2171000267"/>
    <s v="JYSK A/S, Bunnings Group Limited"/>
    <d v="2024-07-10T00:00:00"/>
    <n v="43"/>
    <n v="911"/>
    <x v="0"/>
    <n v="2.6482558139534884"/>
    <n v="40"/>
    <n v="1160"/>
    <x v="0"/>
    <n v="3.625"/>
    <n v="40"/>
    <n v="1165"/>
    <x v="0"/>
    <n v="3.640625"/>
    <n v="40"/>
    <n v="1080"/>
    <x v="0"/>
    <n v="3.375"/>
    <n v="0.27442371020856204"/>
    <n v="-6.8965517241379337E-2"/>
    <n v="-7.2961373390557971E-2"/>
    <s v="Follow"/>
  </r>
  <r>
    <x v="6"/>
    <x v="8"/>
    <x v="45"/>
    <x v="39"/>
    <d v="2024-04-05T00:00:00"/>
    <n v="2"/>
    <s v="New item"/>
    <s v="Đã improve"/>
    <n v="3086600002"/>
    <s v="LifestyleGarden"/>
    <d v="2024-07-13T00:00:00"/>
    <n v="30"/>
    <n v="251"/>
    <x v="0"/>
    <n v="1.0458333333333334"/>
    <n v="40"/>
    <n v="251"/>
    <x v="0"/>
    <n v="0.78437500000000004"/>
    <n v="41"/>
    <n v="370"/>
    <x v="0"/>
    <n v="1.1280487804878048"/>
    <n v="41"/>
    <n v="350"/>
    <x v="0"/>
    <n v="1.0670731707317074"/>
    <n v="2.0309007870955131E-2"/>
    <n v="0.36041201049460692"/>
    <n v="-5.4054054054053946E-2"/>
    <m/>
  </r>
  <r>
    <x v="7"/>
    <x v="3"/>
    <x v="13"/>
    <x v="12"/>
    <d v="2023-11-24T00:00:00"/>
    <n v="3"/>
    <s v="Đã improve"/>
    <s v="Đã improve"/>
    <n v="3072400002"/>
    <s v="Bunnings Group Limited"/>
    <d v="2024-07-18T00:00:00"/>
    <n v="30"/>
    <n v="520"/>
    <x v="0"/>
    <n v="2.1666666666666665"/>
    <n v="32"/>
    <n v="500"/>
    <x v="0"/>
    <n v="1.953125"/>
    <n v="33"/>
    <n v="510"/>
    <x v="0"/>
    <n v="1.9318181818181819"/>
    <n v="32"/>
    <n v="500"/>
    <x v="0"/>
    <n v="1.953125"/>
    <n v="-9.8557692307692291E-2"/>
    <n v="0"/>
    <n v="1.1029411764705843E-2"/>
    <m/>
  </r>
  <r>
    <x v="7"/>
    <x v="1"/>
    <x v="3"/>
    <x v="3"/>
    <d v="2024-03-06T00:00:00"/>
    <n v="8"/>
    <s v="Đã improve"/>
    <s v="Đã improve"/>
    <n v="2666400005"/>
    <s v="JYSK A/S"/>
    <d v="2024-07-15T00:00:00"/>
    <n v="30"/>
    <n v="262"/>
    <x v="0"/>
    <n v="1.0916666666666666"/>
    <n v="38"/>
    <n v="391"/>
    <x v="0"/>
    <n v="1.2861842105263157"/>
    <n v="38"/>
    <n v="391"/>
    <x v="0"/>
    <n v="1.2861842105263157"/>
    <n v="38"/>
    <n v="391"/>
    <x v="0"/>
    <n v="1.2861842105263157"/>
    <n v="0.17818400964242675"/>
    <n v="0"/>
    <n v="0"/>
    <m/>
  </r>
  <r>
    <x v="7"/>
    <x v="2"/>
    <x v="23"/>
    <x v="6"/>
    <d v="2022-12-05T00:00:00"/>
    <n v="14"/>
    <s v="Đã improve"/>
    <s v="Improve V2"/>
    <n v="1040813690"/>
    <s v="ADEO"/>
    <d v="2024-07-17T00:00:00"/>
    <n v="30"/>
    <n v="660"/>
    <x v="0"/>
    <n v="2.75"/>
    <n v="35"/>
    <n v="606"/>
    <x v="0"/>
    <n v="2.1642857142857141"/>
    <n v="32"/>
    <n v="606"/>
    <x v="0"/>
    <n v="2.3671875"/>
    <n v="34"/>
    <n v="660"/>
    <x v="0"/>
    <n v="2.4264705882352939"/>
    <n v="-0.11764705882352944"/>
    <n v="0.12114152591729765"/>
    <n v="2.5043680838672033E-2"/>
    <m/>
  </r>
  <r>
    <x v="7"/>
    <x v="1"/>
    <x v="27"/>
    <x v="23"/>
    <d v="2024-03-07T00:00:00"/>
    <n v="4"/>
    <s v="Đã improve"/>
    <s v="Đã improve"/>
    <n v="2715700009"/>
    <s v="JYSK A/S"/>
    <d v="2024-07-17T00:00:00"/>
    <n v="30"/>
    <n v="238"/>
    <x v="0"/>
    <n v="0.9916666666666667"/>
    <n v="38"/>
    <n v="391"/>
    <x v="0"/>
    <n v="1.2861842105263157"/>
    <n v="38"/>
    <n v="391"/>
    <x v="0"/>
    <n v="1.2861842105263157"/>
    <n v="38"/>
    <n v="391"/>
    <x v="0"/>
    <n v="1.2861842105263157"/>
    <n v="0.29699248120300736"/>
    <n v="0"/>
    <n v="0"/>
    <m/>
  </r>
  <r>
    <x v="7"/>
    <x v="7"/>
    <x v="28"/>
    <x v="24"/>
    <d v="2020-03-17T00:00:00"/>
    <n v="18"/>
    <s v="Đã improve"/>
    <s v="Đã improve"/>
    <n v="1041413493"/>
    <s v="ADEO"/>
    <d v="2024-07-15T00:00:00"/>
    <n v="30"/>
    <n v="381"/>
    <x v="0"/>
    <n v="1.5874999999999999"/>
    <n v="39"/>
    <n v="380"/>
    <x v="0"/>
    <n v="1.2179487179487178"/>
    <n v="39"/>
    <n v="380"/>
    <x v="0"/>
    <n v="1.2179487179487178"/>
    <n v="39"/>
    <n v="380"/>
    <x v="0"/>
    <n v="1.2179487179487178"/>
    <n v="-0.23278820916616194"/>
    <n v="0"/>
    <n v="0"/>
    <m/>
  </r>
  <r>
    <x v="7"/>
    <x v="0"/>
    <x v="0"/>
    <x v="0"/>
    <d v="2024-05-10T00:00:00"/>
    <n v="8"/>
    <s v="Đã improve"/>
    <s v="Improve V2"/>
    <n v="2171000265"/>
    <s v="JYSK A/S"/>
    <d v="2024-07-15T00:00:00"/>
    <n v="43"/>
    <n v="911"/>
    <x v="0"/>
    <n v="2.6482558139534884"/>
    <n v="40"/>
    <n v="1160"/>
    <x v="0"/>
    <n v="3.625"/>
    <n v="39"/>
    <n v="1160"/>
    <x v="0"/>
    <n v="3.7179487179487181"/>
    <n v="39"/>
    <n v="1160"/>
    <x v="0"/>
    <n v="3.7179487179487181"/>
    <n v="0.40392355540544345"/>
    <n v="2.5641025641025772E-2"/>
    <n v="0"/>
    <m/>
  </r>
  <r>
    <x v="7"/>
    <x v="0"/>
    <x v="46"/>
    <x v="40"/>
    <d v="2024-05-13T00:00:00"/>
    <n v="5"/>
    <s v="New item"/>
    <s v="Improve V2"/>
    <n v="2826100075"/>
    <s v="Carrefour Import SAS"/>
    <d v="2024-07-19T00:00:00"/>
    <n v="43"/>
    <n v="911"/>
    <x v="0"/>
    <n v="2.6482558139534884"/>
    <n v="41"/>
    <n v="1160"/>
    <x v="0"/>
    <n v="3.5365853658536586"/>
    <n v="39"/>
    <n v="1160"/>
    <x v="0"/>
    <n v="3.7179487179487181"/>
    <n v="38"/>
    <n v="1160"/>
    <x v="0"/>
    <n v="3.8157894736842106"/>
    <n v="0.44086891212663937"/>
    <n v="7.8947368421052655E-2"/>
    <n v="2.6315789473684292E-2"/>
    <m/>
  </r>
  <r>
    <x v="7"/>
    <x v="0"/>
    <x v="2"/>
    <x v="2"/>
    <d v="2024-04-17T00:00:00"/>
    <n v="5"/>
    <s v="Đã improve"/>
    <s v="Improve V2"/>
    <n v="2883400000"/>
    <s v="ADEO"/>
    <d v="2024-07-15T00:00:00"/>
    <n v="43"/>
    <n v="911"/>
    <x v="0"/>
    <n v="2.6482558139534884"/>
    <n v="38"/>
    <n v="1160"/>
    <x v="0"/>
    <n v="3.8157894736842106"/>
    <n v="37"/>
    <n v="1160"/>
    <x v="0"/>
    <n v="3.9189189189189189"/>
    <n v="37"/>
    <n v="1160"/>
    <x v="0"/>
    <n v="3.9189189189189189"/>
    <n v="0.47981131515708908"/>
    <n v="2.7027027027026973E-2"/>
    <n v="0"/>
    <m/>
  </r>
  <r>
    <x v="7"/>
    <x v="7"/>
    <x v="47"/>
    <x v="41"/>
    <d v="2023-06-19T00:00:00"/>
    <n v="8"/>
    <s v="New item"/>
    <s v="Đã improve"/>
    <n v="2887500026"/>
    <s v="JYSK A/S"/>
    <d v="2024-07-18T00:00:00"/>
    <n v="30"/>
    <n v="280"/>
    <x v="0"/>
    <n v="1.1666666666666667"/>
    <n v="37"/>
    <n v="383"/>
    <x v="0"/>
    <n v="1.2939189189189189"/>
    <n v="37"/>
    <n v="400"/>
    <x v="0"/>
    <n v="1.3513513513513513"/>
    <m/>
    <m/>
    <x v="4"/>
    <e v="#DIV/0!"/>
    <e v="#DIV/0!"/>
    <e v="#DIV/0!"/>
    <e v="#DIV/0!"/>
    <m/>
  </r>
  <r>
    <x v="8"/>
    <x v="7"/>
    <x v="28"/>
    <x v="24"/>
    <d v="2020-03-17T00:00:00"/>
    <n v="18"/>
    <s v="Đã improve"/>
    <s v="Đã improve"/>
    <n v="1041413493"/>
    <s v="ADEO"/>
    <d v="2024-07-15T00:00:00"/>
    <n v="30"/>
    <n v="381"/>
    <x v="0"/>
    <n v="1.5874999999999999"/>
    <n v="39"/>
    <n v="380"/>
    <x v="0"/>
    <n v="1.2179487179487178"/>
    <n v="39"/>
    <n v="380"/>
    <x v="0"/>
    <n v="1.2179487179487178"/>
    <n v="39"/>
    <n v="380"/>
    <x v="0"/>
    <n v="1.2179487179487178"/>
    <n v="-0.23278820916616194"/>
    <n v="0"/>
    <n v="0"/>
    <m/>
  </r>
  <r>
    <x v="8"/>
    <x v="0"/>
    <x v="46"/>
    <x v="40"/>
    <d v="2024-05-13T00:00:00"/>
    <n v="5"/>
    <s v="Đã improve"/>
    <s v="Đã improve"/>
    <n v="2171000265"/>
    <s v="JYSK A/S"/>
    <d v="2024-07-15T00:00:00"/>
    <n v="43"/>
    <n v="911"/>
    <x v="0"/>
    <n v="2.6482558139534884"/>
    <n v="41"/>
    <n v="1160"/>
    <x v="0"/>
    <n v="3.5365853658536586"/>
    <n v="39"/>
    <n v="1160"/>
    <x v="0"/>
    <n v="3.7179487179487181"/>
    <n v="38"/>
    <n v="1160"/>
    <x v="0"/>
    <n v="3.8157894736842106"/>
    <n v="0.44086891212663937"/>
    <n v="7.8947368421052655E-2"/>
    <n v="2.6315789473684292E-2"/>
    <m/>
  </r>
  <r>
    <x v="8"/>
    <x v="0"/>
    <x v="2"/>
    <x v="2"/>
    <d v="2024-04-17T00:00:00"/>
    <n v="5"/>
    <s v="Đã improve"/>
    <s v="Đã improve"/>
    <n v="2826100075"/>
    <s v="Carrefour Import SAS"/>
    <d v="2024-07-19T00:00:00"/>
    <n v="43"/>
    <n v="911"/>
    <x v="0"/>
    <n v="2.6482558139534884"/>
    <n v="38"/>
    <n v="1160"/>
    <x v="0"/>
    <n v="3.8157894736842106"/>
    <n v="37"/>
    <n v="1160"/>
    <x v="0"/>
    <n v="3.9189189189189189"/>
    <n v="37"/>
    <n v="1160"/>
    <x v="0"/>
    <n v="3.9189189189189189"/>
    <n v="0.47981131515708908"/>
    <n v="2.7027027027026973E-2"/>
    <n v="0"/>
    <m/>
  </r>
  <r>
    <x v="8"/>
    <x v="0"/>
    <x v="0"/>
    <x v="0"/>
    <d v="2024-05-10T00:00:00"/>
    <n v="8"/>
    <s v="Đã improve"/>
    <s v="Đã improve"/>
    <n v="2883400000"/>
    <s v="ADEO"/>
    <d v="2024-07-15T00:00:00"/>
    <n v="43"/>
    <n v="911"/>
    <x v="0"/>
    <n v="2.6482558139534884"/>
    <n v="40"/>
    <n v="1160"/>
    <x v="0"/>
    <n v="3.625"/>
    <n v="39"/>
    <n v="1160"/>
    <x v="0"/>
    <n v="3.7179487179487181"/>
    <n v="39"/>
    <n v="1160"/>
    <x v="0"/>
    <n v="3.7179487179487181"/>
    <n v="0.40392355540544345"/>
    <n v="2.5641025641025772E-2"/>
    <n v="0"/>
    <m/>
  </r>
  <r>
    <x v="8"/>
    <x v="1"/>
    <x v="27"/>
    <x v="23"/>
    <d v="2024-03-07T00:00:00"/>
    <n v="4"/>
    <s v="Đã improve"/>
    <s v="Đã improve"/>
    <n v="2715700009"/>
    <s v="JYSK A/S"/>
    <d v="2024-07-17T00:00:00"/>
    <n v="30"/>
    <n v="238"/>
    <x v="0"/>
    <n v="0.9916666666666667"/>
    <n v="38"/>
    <n v="391"/>
    <x v="0"/>
    <n v="1.2861842105263157"/>
    <n v="38"/>
    <n v="391"/>
    <x v="0"/>
    <n v="1.2861842105263157"/>
    <n v="38"/>
    <n v="391"/>
    <x v="0"/>
    <n v="1.2861842105263157"/>
    <n v="0.29699248120300736"/>
    <n v="0"/>
    <n v="0"/>
    <m/>
  </r>
  <r>
    <x v="9"/>
    <x v="0"/>
    <x v="46"/>
    <x v="40"/>
    <d v="2024-05-13T00:00:00"/>
    <n v="5"/>
    <s v="Đã improve"/>
    <m/>
    <n v="2826100075"/>
    <s v="Carrefour Import SAS"/>
    <d v="2024-07-29T00:00:00"/>
    <n v="43"/>
    <n v="911"/>
    <x v="0"/>
    <n v="2.6482558139534884"/>
    <n v="40"/>
    <n v="1160"/>
    <x v="0"/>
    <n v="3.625"/>
    <n v="39"/>
    <n v="1160"/>
    <x v="0"/>
    <n v="3.7179487179487181"/>
    <n v="38"/>
    <n v="1160"/>
    <x v="0"/>
    <n v="3.8157894736842106"/>
    <n v="0.44086891212663937"/>
    <n v="5.2631578947368363E-2"/>
    <n v="2.6315789473684292E-2"/>
    <m/>
  </r>
  <r>
    <x v="9"/>
    <x v="0"/>
    <x v="2"/>
    <x v="2"/>
    <d v="2024-04-17T00:00:00"/>
    <n v="5"/>
    <s v="Đã improve"/>
    <m/>
    <n v="2883400000"/>
    <s v="ADEO"/>
    <d v="2024-07-29T00:00:00"/>
    <n v="43"/>
    <n v="911"/>
    <x v="0"/>
    <n v="2.6482558139534884"/>
    <n v="39"/>
    <n v="1160"/>
    <x v="0"/>
    <n v="3.7179487179487181"/>
    <n v="37"/>
    <n v="1160"/>
    <x v="0"/>
    <n v="3.9189189189189189"/>
    <n v="37"/>
    <n v="1160"/>
    <x v="0"/>
    <n v="3.9189189189189189"/>
    <n v="0.47981131515708908"/>
    <n v="5.4054054054053946E-2"/>
    <n v="0"/>
    <m/>
  </r>
  <r>
    <x v="9"/>
    <x v="0"/>
    <x v="0"/>
    <x v="0"/>
    <d v="2024-05-10T00:00:00"/>
    <n v="8"/>
    <s v="Đã improve"/>
    <m/>
    <n v="2171000265"/>
    <s v="JYSK A/S"/>
    <d v="2024-07-31T00:00:00"/>
    <n v="43"/>
    <n v="911"/>
    <x v="0"/>
    <n v="2.6482558139534884"/>
    <n v="40"/>
    <n v="1160"/>
    <x v="0"/>
    <n v="3.625"/>
    <n v="39"/>
    <n v="1160"/>
    <x v="0"/>
    <n v="3.7179487179487181"/>
    <n v="39"/>
    <n v="1160"/>
    <x v="0"/>
    <n v="3.7179487179487181"/>
    <n v="0.40392355540544345"/>
    <n v="2.5641025641025772E-2"/>
    <n v="0"/>
    <m/>
  </r>
  <r>
    <x v="9"/>
    <x v="3"/>
    <x v="33"/>
    <x v="29"/>
    <d v="2022-05-04T00:00:00"/>
    <n v="3"/>
    <s v="Đã improve"/>
    <m/>
    <n v="3027200000"/>
    <s v="COMPACT OUTDOOR LIVING"/>
    <d v="2024-07-29T00:00:00"/>
    <n v="30"/>
    <n v="800"/>
    <x v="0"/>
    <n v="3.3333333333333335"/>
    <n v="30"/>
    <n v="800"/>
    <x v="0"/>
    <n v="3.3333333333333335"/>
    <n v="30"/>
    <n v="800"/>
    <x v="0"/>
    <n v="3.3333333333333335"/>
    <m/>
    <m/>
    <x v="4"/>
    <e v="#DIV/0!"/>
    <e v="#DIV/0!"/>
    <e v="#DIV/0!"/>
    <e v="#DIV/0!"/>
    <s v="chưa PA"/>
  </r>
  <r>
    <x v="9"/>
    <x v="2"/>
    <x v="48"/>
    <x v="42"/>
    <d v="2023-01-10T00:00:00"/>
    <n v="18"/>
    <s v="Đã improve"/>
    <m/>
    <n v="1045610889"/>
    <s v="JYSK A/S"/>
    <d v="2024-07-29T00:00:00"/>
    <n v="30"/>
    <n v="660"/>
    <x v="0"/>
    <n v="2.75"/>
    <n v="34"/>
    <n v="615"/>
    <x v="0"/>
    <n v="2.2610294117647061"/>
    <n v="34"/>
    <n v="660"/>
    <x v="0"/>
    <n v="2.4264705882352939"/>
    <m/>
    <m/>
    <x v="4"/>
    <e v="#DIV/0!"/>
    <e v="#DIV/0!"/>
    <e v="#DIV/0!"/>
    <e v="#DIV/0!"/>
    <s v="chưa PA"/>
  </r>
  <r>
    <x v="9"/>
    <x v="0"/>
    <x v="1"/>
    <x v="1"/>
    <d v="2024-05-10T00:00:00"/>
    <n v="3"/>
    <s v="Đã improve"/>
    <m/>
    <n v="3121400002"/>
    <s v="JYSK A/S"/>
    <d v="2024-08-01T00:00:00"/>
    <n v="43"/>
    <n v="911"/>
    <x v="0"/>
    <n v="2.6482558139534884"/>
    <n v="40"/>
    <n v="1160"/>
    <x v="0"/>
    <n v="3.625"/>
    <n v="39"/>
    <n v="1160"/>
    <x v="0"/>
    <n v="3.7179487179487181"/>
    <n v="39"/>
    <n v="1160"/>
    <x v="0"/>
    <n v="3.7179487179487181"/>
    <n v="0.40392355540544345"/>
    <n v="2.5641025641025772E-2"/>
    <n v="0"/>
    <m/>
  </r>
  <r>
    <x v="9"/>
    <x v="6"/>
    <x v="49"/>
    <x v="43"/>
    <d v="2024-05-16T00:00:00"/>
    <n v="3"/>
    <s v="New item"/>
    <s v="Đã improve"/>
    <n v="3044300022"/>
    <s v="COMPACT OUTDOOR LIVING"/>
    <d v="2024-08-03T00:00:00"/>
    <n v="43"/>
    <n v="911"/>
    <x v="0"/>
    <n v="2.6482558139534884"/>
    <n v="36"/>
    <n v="880"/>
    <x v="0"/>
    <n v="3.0555555555555554"/>
    <n v="36"/>
    <n v="1160"/>
    <x v="0"/>
    <n v="4.0277777777777777"/>
    <n v="36"/>
    <n v="911"/>
    <x v="0"/>
    <n v="3.1631944444444446"/>
    <n v="0.19444444444444442"/>
    <n v="3.5227272727272885E-2"/>
    <n v="-0.21465517241379306"/>
    <m/>
  </r>
  <r>
    <x v="9"/>
    <x v="0"/>
    <x v="50"/>
    <x v="44"/>
    <d v="2024-05-30T00:00:00"/>
    <n v="7"/>
    <s v="New item"/>
    <m/>
    <n v="2491800032"/>
    <s v="ScanCom UK Ltd"/>
    <s v="Buffer"/>
    <n v="43"/>
    <n v="911"/>
    <x v="0"/>
    <n v="2.6482558139534884"/>
    <n v="41"/>
    <n v="1160"/>
    <x v="0"/>
    <n v="3.5365853658536586"/>
    <n v="41"/>
    <n v="1160"/>
    <x v="0"/>
    <n v="3.5365853658536586"/>
    <m/>
    <m/>
    <x v="4"/>
    <e v="#DIV/0!"/>
    <e v="#DIV/0!"/>
    <e v="#DIV/0!"/>
    <e v="#DIV/0!"/>
    <s v="chưa PA"/>
  </r>
  <r>
    <x v="9"/>
    <x v="2"/>
    <x v="51"/>
    <x v="45"/>
    <d v="2022-03-17T00:00:00"/>
    <n v="1"/>
    <s v="New item"/>
    <m/>
    <n v="3070300000"/>
    <s v="ScanCom UK Ltd"/>
    <s v="Buffer"/>
    <n v="30"/>
    <n v="454"/>
    <x v="0"/>
    <n v="1.8916666666666666"/>
    <n v="26"/>
    <n v="454"/>
    <x v="0"/>
    <n v="2.1826923076923075"/>
    <n v="26"/>
    <n v="500"/>
    <x v="0"/>
    <n v="2.4038461538461537"/>
    <m/>
    <m/>
    <x v="4"/>
    <e v="#DIV/0!"/>
    <e v="#DIV/0!"/>
    <e v="#DIV/0!"/>
    <e v="#DIV/0!"/>
    <s v="chưa PA"/>
  </r>
  <r>
    <x v="9"/>
    <x v="2"/>
    <x v="52"/>
    <x v="46"/>
    <d v="2021-07-07T00:00:00"/>
    <n v="1"/>
    <s v="New item"/>
    <m/>
    <n v="3027100001"/>
    <s v="Sitro Group Australia"/>
    <s v="Buffer"/>
    <n v="30"/>
    <n v="606"/>
    <x v="0"/>
    <n v="2.5249999999999999"/>
    <n v="32"/>
    <n v="606"/>
    <x v="0"/>
    <n v="2.3671875"/>
    <n v="32"/>
    <n v="650"/>
    <x v="0"/>
    <n v="2.5390625"/>
    <m/>
    <m/>
    <x v="4"/>
    <e v="#DIV/0!"/>
    <e v="#DIV/0!"/>
    <e v="#DIV/0!"/>
    <e v="#DIV/0!"/>
    <s v="chưa PA"/>
  </r>
  <r>
    <x v="10"/>
    <x v="6"/>
    <x v="49"/>
    <x v="43"/>
    <d v="2024-05-16T00:00:00"/>
    <n v="3"/>
    <s v="Đã improve"/>
    <m/>
    <n v="3044300022"/>
    <s v="COMPACT OUTDOOR LIVING"/>
    <d v="2024-08-05T00:00:00"/>
    <n v="43"/>
    <n v="911"/>
    <x v="0"/>
    <n v="2.6482558139534884"/>
    <n v="36"/>
    <n v="880"/>
    <x v="0"/>
    <n v="3.0555555555555554"/>
    <n v="36"/>
    <n v="1160"/>
    <x v="0"/>
    <n v="4.0277777777777777"/>
    <n v="35"/>
    <n v="1000"/>
    <x v="0"/>
    <n v="3.5714285714285716"/>
    <n v="0.34859651873921904"/>
    <n v="0.168831168831169"/>
    <n v="-0.11330049261083741"/>
    <m/>
  </r>
  <r>
    <x v="10"/>
    <x v="2"/>
    <x v="52"/>
    <x v="46"/>
    <d v="2021-07-07T00:00:00"/>
    <n v="1"/>
    <s v="New item"/>
    <m/>
    <n v="3027100001"/>
    <s v="Sitro Group Australia"/>
    <d v="2024-08-05T00:00:00"/>
    <n v="30"/>
    <n v="606"/>
    <x v="0"/>
    <n v="2.5249999999999999"/>
    <n v="32"/>
    <n v="606"/>
    <x v="0"/>
    <n v="2.3671875"/>
    <n v="32"/>
    <n v="660"/>
    <x v="0"/>
    <n v="2.578125"/>
    <n v="32"/>
    <n v="606"/>
    <x v="0"/>
    <n v="2.3671875"/>
    <n v="-6.25E-2"/>
    <n v="0"/>
    <n v="-8.181818181818179E-2"/>
    <m/>
  </r>
  <r>
    <x v="10"/>
    <x v="0"/>
    <x v="46"/>
    <x v="40"/>
    <d v="2024-05-13T00:00:00"/>
    <n v="5"/>
    <s v="Đã improve"/>
    <s v=""/>
    <n v="2826100075"/>
    <s v="Carrefour Import SAS"/>
    <d v="2024-08-07T00:00:00"/>
    <n v="43"/>
    <n v="911"/>
    <x v="0"/>
    <n v="2.6482558139534884"/>
    <n v="36"/>
    <n v="880"/>
    <x v="0"/>
    <n v="3.0555555555555554"/>
    <n v="36"/>
    <n v="1160"/>
    <x v="0"/>
    <n v="4.0277777777777777"/>
    <n v="35"/>
    <n v="1160"/>
    <x v="0"/>
    <n v="4.1428571428571432"/>
    <n v="0.56437196173749427"/>
    <n v="0.35584415584415607"/>
    <n v="2.8571428571428692E-2"/>
    <m/>
  </r>
  <r>
    <x v="10"/>
    <x v="0"/>
    <x v="53"/>
    <x v="40"/>
    <d v="2024-05-13T00:00:00"/>
    <n v="5"/>
    <s v="Đã improve"/>
    <s v=""/>
    <n v="2826100075"/>
    <s v="Galaxus"/>
    <d v="2024-08-07T00:00:00"/>
    <n v="43"/>
    <n v="911"/>
    <x v="0"/>
    <n v="2.6482558139534884"/>
    <n v="36"/>
    <n v="880"/>
    <x v="0"/>
    <n v="3.0555555555555554"/>
    <n v="36"/>
    <n v="1160"/>
    <x v="0"/>
    <n v="4.0277777777777777"/>
    <n v="38"/>
    <n v="1160"/>
    <x v="0"/>
    <n v="3.8157894736842106"/>
    <n v="0.44086891212663937"/>
    <n v="0.24880382775119636"/>
    <n v="-5.2631578947368363E-2"/>
    <s v="4pcs/box"/>
  </r>
  <r>
    <x v="10"/>
    <x v="0"/>
    <x v="50"/>
    <x v="44"/>
    <d v="2024-05-30T00:00:00"/>
    <n v="7"/>
    <s v="Đã improve"/>
    <m/>
    <n v="2491800032"/>
    <s v="ScanCom UK Ltd"/>
    <d v="2024-08-06T00:00:00"/>
    <n v="43"/>
    <n v="911"/>
    <x v="0"/>
    <n v="2.6482558139534884"/>
    <n v="41"/>
    <n v="1160"/>
    <x v="0"/>
    <n v="3.5365853658536586"/>
    <n v="41"/>
    <n v="1160"/>
    <x v="0"/>
    <n v="3.5365853658536586"/>
    <n v="41"/>
    <n v="1160"/>
    <x v="0"/>
    <n v="3.5365853658536586"/>
    <n v="0.33543947953200726"/>
    <n v="0"/>
    <n v="0"/>
    <m/>
  </r>
  <r>
    <x v="10"/>
    <x v="0"/>
    <x v="0"/>
    <x v="0"/>
    <d v="2024-03-06T00:00:00"/>
    <n v="7"/>
    <s v="Đã improve"/>
    <m/>
    <n v="2171000265"/>
    <s v="JYSK A/S"/>
    <d v="2024-08-05T00:00:00"/>
    <n v="43"/>
    <n v="911"/>
    <x v="0"/>
    <n v="2.6482558139534884"/>
    <n v="40"/>
    <n v="1106"/>
    <x v="0"/>
    <n v="3.4562499999999998"/>
    <n v="40"/>
    <n v="1165"/>
    <x v="0"/>
    <n v="3.640625"/>
    <n v="40"/>
    <n v="1160"/>
    <x v="0"/>
    <n v="3.625"/>
    <n v="0.36882546652030723"/>
    <n v="4.8824593128390603E-2"/>
    <n v="-4.2918454935622075E-3"/>
    <s v="Đóng Pre"/>
  </r>
  <r>
    <x v="10"/>
    <x v="7"/>
    <x v="47"/>
    <x v="41"/>
    <d v="2023-06-19T00:00:00"/>
    <n v="8"/>
    <s v="New item"/>
    <s v="Đã improve"/>
    <n v="2887500026"/>
    <s v="JYSK A/S"/>
    <d v="2024-07-07T00:00:00"/>
    <n v="30"/>
    <n v="280"/>
    <x v="0"/>
    <n v="1.1666666666666667"/>
    <n v="37"/>
    <n v="383"/>
    <x v="0"/>
    <n v="1.2939189189189189"/>
    <n v="37"/>
    <n v="400"/>
    <x v="0"/>
    <n v="1.3513513513513513"/>
    <n v="36"/>
    <n v="470"/>
    <x v="0"/>
    <n v="1.6319444444444444"/>
    <n v="0.39880952380952372"/>
    <n v="0.26124165941398325"/>
    <n v="0.20763888888888893"/>
    <m/>
  </r>
  <r>
    <x v="10"/>
    <x v="7"/>
    <x v="54"/>
    <x v="47"/>
    <d v="2024-05-28T00:00:00"/>
    <n v="2"/>
    <s v="New item"/>
    <s v="Đã improve"/>
    <n v="3073600015"/>
    <s v="Galec"/>
    <d v="2024-08-09T00:00:00"/>
    <n v="30"/>
    <n v="100"/>
    <x v="0"/>
    <n v="0.41666666666666669"/>
    <n v="41"/>
    <n v="119"/>
    <x v="0"/>
    <n v="0.36280487804878048"/>
    <n v="40"/>
    <n v="135"/>
    <x v="0"/>
    <n v="0.421875"/>
    <n v="36"/>
    <n v="140"/>
    <x v="0"/>
    <n v="0.4861111111111111"/>
    <n v="0.16666666666666652"/>
    <n v="0.33986928104575176"/>
    <n v="0.15226337448559679"/>
    <m/>
  </r>
  <r>
    <x v="10"/>
    <x v="0"/>
    <x v="55"/>
    <x v="48"/>
    <d v="2024-05-24T00:00:00"/>
    <n v="3"/>
    <s v="New item"/>
    <s v="Đã improve"/>
    <n v="3005200002"/>
    <s v="Galec"/>
    <d v="2024-08-08T00:00:00"/>
    <n v="43"/>
    <n v="911"/>
    <x v="0"/>
    <n v="2.6482558139534884"/>
    <n v="38"/>
    <n v="1160"/>
    <x v="0"/>
    <n v="3.8157894736842106"/>
    <n v="36"/>
    <n v="1160"/>
    <x v="0"/>
    <n v="4.0277777777777777"/>
    <n v="37"/>
    <n v="1160"/>
    <x v="0"/>
    <n v="3.9189189189189189"/>
    <n v="0.47981131515708908"/>
    <n v="2.7027027027026973E-2"/>
    <n v="-2.7027027027026973E-2"/>
    <m/>
  </r>
  <r>
    <x v="11"/>
    <x v="7"/>
    <x v="28"/>
    <x v="24"/>
    <d v="2020-03-17T00:00:00"/>
    <n v="18"/>
    <s v="Đã improve"/>
    <m/>
    <n v="1041413493"/>
    <s v="ADEO"/>
    <d v="2024-08-12T00:00:00"/>
    <n v="30"/>
    <n v="381"/>
    <x v="0"/>
    <n v="1.5874999999999999"/>
    <n v="39"/>
    <n v="380"/>
    <x v="0"/>
    <n v="1.2179487179487178"/>
    <n v="39"/>
    <n v="438"/>
    <x v="0"/>
    <n v="1.4038461538461537"/>
    <n v="39"/>
    <n v="380"/>
    <x v="0"/>
    <n v="1.2179487179487178"/>
    <n v="-0.23278820916616194"/>
    <n v="0"/>
    <n v="-0.13242009132420096"/>
    <m/>
  </r>
  <r>
    <x v="11"/>
    <x v="7"/>
    <x v="56"/>
    <x v="49"/>
    <d v="2022-06-09T00:00:00"/>
    <n v="5"/>
    <s v="Đã improve"/>
    <m/>
    <n v="2843100004"/>
    <s v="JYSK A/S"/>
    <d v="2024-08-13T00:00:00"/>
    <n v="30"/>
    <n v="280"/>
    <x v="0"/>
    <n v="1.1666666666666667"/>
    <n v="35"/>
    <n v="282"/>
    <x v="0"/>
    <n v="1.0071428571428571"/>
    <n v="35"/>
    <n v="300"/>
    <x v="0"/>
    <n v="1.0714285714285714"/>
    <n v="35"/>
    <n v="282"/>
    <x v="0"/>
    <n v="1.0071428571428571"/>
    <n v="-0.13673469387755111"/>
    <n v="0"/>
    <n v="-5.9999999999999942E-2"/>
    <m/>
  </r>
  <r>
    <x v="11"/>
    <x v="0"/>
    <x v="0"/>
    <x v="0"/>
    <d v="2024-05-10T00:00:00"/>
    <n v="8"/>
    <s v="Đã improve"/>
    <m/>
    <n v="2171000265"/>
    <s v="JYSK A/S"/>
    <d v="2024-08-12T00:00:00"/>
    <m/>
    <m/>
    <x v="1"/>
    <e v="#DIV/0!"/>
    <m/>
    <m/>
    <x v="3"/>
    <e v="#DIV/0!"/>
    <m/>
    <m/>
    <x v="3"/>
    <e v="#DIV/0!"/>
    <m/>
    <m/>
    <x v="4"/>
    <e v="#DIV/0!"/>
    <e v="#DIV/0!"/>
    <e v="#DIV/0!"/>
    <e v="#DIV/0!"/>
    <m/>
  </r>
  <r>
    <x v="11"/>
    <x v="2"/>
    <x v="23"/>
    <x v="6"/>
    <d v="2022-12-05T00:00:00"/>
    <n v="14"/>
    <s v="Đã improve"/>
    <m/>
    <n v="1040813690"/>
    <s v="ADEO"/>
    <d v="2024-08-14T00:00:00"/>
    <n v="30"/>
    <n v="660"/>
    <x v="0"/>
    <n v="2.75"/>
    <n v="35"/>
    <n v="606"/>
    <x v="0"/>
    <n v="2.1642857142857141"/>
    <n v="32"/>
    <n v="606"/>
    <x v="0"/>
    <n v="2.3671875"/>
    <n v="32"/>
    <n v="660"/>
    <x v="0"/>
    <n v="2.578125"/>
    <n v="-6.25E-2"/>
    <n v="0.19121287128712883"/>
    <n v="8.9108910891089188E-2"/>
    <m/>
  </r>
  <r>
    <x v="11"/>
    <x v="0"/>
    <x v="46"/>
    <x v="40"/>
    <d v="2024-05-13T00:00:00"/>
    <n v="5"/>
    <s v="Đã improve"/>
    <m/>
    <n v="2826100075"/>
    <s v="Carrefour Import SAS"/>
    <d v="2024-08-13T00:00:00"/>
    <m/>
    <m/>
    <x v="1"/>
    <e v="#DIV/0!"/>
    <m/>
    <m/>
    <x v="3"/>
    <e v="#DIV/0!"/>
    <m/>
    <m/>
    <x v="3"/>
    <e v="#DIV/0!"/>
    <m/>
    <m/>
    <x v="4"/>
    <e v="#DIV/0!"/>
    <e v="#DIV/0!"/>
    <e v="#DIV/0!"/>
    <e v="#DIV/0!"/>
    <m/>
  </r>
  <r>
    <x v="11"/>
    <x v="0"/>
    <x v="57"/>
    <x v="40"/>
    <d v="2024-05-13T00:00:00"/>
    <n v="5"/>
    <s v="Đã improve"/>
    <m/>
    <n v="2826100043"/>
    <s v="COMPACT OUTDOOR LIVING"/>
    <d v="2024-08-14T00:00:00"/>
    <m/>
    <m/>
    <x v="1"/>
    <e v="#DIV/0!"/>
    <m/>
    <m/>
    <x v="3"/>
    <e v="#DIV/0!"/>
    <m/>
    <m/>
    <x v="3"/>
    <e v="#DIV/0!"/>
    <m/>
    <m/>
    <x v="4"/>
    <e v="#DIV/0!"/>
    <e v="#DIV/0!"/>
    <e v="#DIV/0!"/>
    <e v="#DIV/0!"/>
    <m/>
  </r>
  <r>
    <x v="11"/>
    <x v="0"/>
    <x v="58"/>
    <x v="2"/>
    <d v="2024-04-17T00:00:00"/>
    <n v="5"/>
    <s v="Đã improve"/>
    <m/>
    <n v="2883400027"/>
    <s v="ADEO"/>
    <d v="2024-08-14T00:00:00"/>
    <m/>
    <m/>
    <x v="1"/>
    <e v="#DIV/0!"/>
    <m/>
    <m/>
    <x v="3"/>
    <e v="#DIV/0!"/>
    <m/>
    <m/>
    <x v="3"/>
    <e v="#DIV/0!"/>
    <m/>
    <m/>
    <x v="4"/>
    <e v="#DIV/0!"/>
    <e v="#DIV/0!"/>
    <e v="#DIV/0!"/>
    <e v="#DIV/0!"/>
    <m/>
  </r>
  <r>
    <x v="11"/>
    <x v="7"/>
    <x v="47"/>
    <x v="41"/>
    <d v="2023-06-19T00:00:00"/>
    <n v="8"/>
    <s v="Đã improve"/>
    <m/>
    <n v="2887500026"/>
    <s v="JYSK A/S"/>
    <d v="2024-08-15T00:00:00"/>
    <n v="30"/>
    <n v="280"/>
    <x v="0"/>
    <n v="1.1666666666666667"/>
    <n v="37"/>
    <n v="383"/>
    <x v="0"/>
    <n v="1.2939189189189189"/>
    <n v="37"/>
    <n v="400"/>
    <x v="0"/>
    <n v="1.3513513513513513"/>
    <n v="36"/>
    <n v="470"/>
    <x v="0"/>
    <n v="1.6319444444444444"/>
    <n v="0.39880952380952372"/>
    <n v="0.26124165941398325"/>
    <n v="0.20763888888888893"/>
    <m/>
  </r>
  <r>
    <x v="11"/>
    <x v="0"/>
    <x v="53"/>
    <x v="40"/>
    <d v="2024-05-13T00:00:00"/>
    <n v="5"/>
    <s v="Đã improve"/>
    <m/>
    <n v="2826100006"/>
    <s v="COMPACT OUTDOOR LIVING"/>
    <d v="2024-08-17T00:00:00"/>
    <m/>
    <m/>
    <x v="1"/>
    <e v="#DIV/0!"/>
    <m/>
    <m/>
    <x v="3"/>
    <e v="#DIV/0!"/>
    <m/>
    <m/>
    <x v="3"/>
    <e v="#DIV/0!"/>
    <m/>
    <m/>
    <x v="4"/>
    <e v="#DIV/0!"/>
    <e v="#DIV/0!"/>
    <e v="#DIV/0!"/>
    <e v="#DIV/0!"/>
    <m/>
  </r>
  <r>
    <x v="11"/>
    <x v="2"/>
    <x v="15"/>
    <x v="14"/>
    <d v="2023-11-24T00:00:00"/>
    <n v="3"/>
    <s v="Đã improve"/>
    <m/>
    <n v="3023200001"/>
    <s v="Bunnings Group Limited"/>
    <d v="2024-08-15T00:00:00"/>
    <n v="30"/>
    <n v="520"/>
    <x v="0"/>
    <n v="2.1666666666666665"/>
    <n v="31"/>
    <n v="354"/>
    <x v="0"/>
    <n v="1.4274193548387097"/>
    <n v="31"/>
    <n v="520"/>
    <x v="0"/>
    <n v="2.096774193548387"/>
    <n v="33"/>
    <n v="410"/>
    <x v="0"/>
    <n v="1.553030303030303"/>
    <n v="-0.28321678321678323"/>
    <n v="8.7998630371511677E-2"/>
    <n v="-0.2593240093240093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D7FC52-3BC7-436B-ADF4-D40716194A64}"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M1:AN14" firstHeaderRow="1" firstDataRow="1" firstDataCol="1"/>
  <pivotFields count="31">
    <pivotField showAll="0">
      <items count="13">
        <item x="0"/>
        <item x="1"/>
        <item x="2"/>
        <item x="3"/>
        <item x="4"/>
        <item x="5"/>
        <item x="6"/>
        <item x="7"/>
        <item x="8"/>
        <item x="9"/>
        <item x="10"/>
        <item x="11"/>
        <item t="default"/>
      </items>
    </pivotField>
    <pivotField showAll="0">
      <items count="10">
        <item x="6"/>
        <item x="0"/>
        <item x="3"/>
        <item x="5"/>
        <item x="7"/>
        <item x="2"/>
        <item x="4"/>
        <item x="1"/>
        <item x="8"/>
        <item t="default"/>
      </items>
    </pivotField>
    <pivotField showAll="0"/>
    <pivotField axis="axisRow" showAll="0" measureFilter="1">
      <items count="51">
        <item x="4"/>
        <item x="6"/>
        <item x="11"/>
        <item x="7"/>
        <item x="42"/>
        <item x="24"/>
        <item x="0"/>
        <item x="19"/>
        <item x="31"/>
        <item x="32"/>
        <item x="20"/>
        <item x="44"/>
        <item x="30"/>
        <item x="25"/>
        <item x="22"/>
        <item x="5"/>
        <item x="3"/>
        <item x="23"/>
        <item x="26"/>
        <item x="40"/>
        <item x="49"/>
        <item x="2"/>
        <item x="41"/>
        <item x="8"/>
        <item x="15"/>
        <item x="16"/>
        <item x="18"/>
        <item x="17"/>
        <item x="28"/>
        <item x="48"/>
        <item x="21"/>
        <item x="14"/>
        <item x="46"/>
        <item x="29"/>
        <item x="9"/>
        <item x="43"/>
        <item x="10"/>
        <item x="27"/>
        <item x="45"/>
        <item x="12"/>
        <item x="47"/>
        <item x="39"/>
        <item x="13"/>
        <item x="1"/>
        <item x="35"/>
        <item x="36"/>
        <item x="33"/>
        <item x="34"/>
        <item x="37"/>
        <item x="38"/>
        <item t="default"/>
      </items>
    </pivotField>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3"/>
  </rowFields>
  <rowItems count="13">
    <i>
      <x/>
    </i>
    <i>
      <x v="5"/>
    </i>
    <i>
      <x v="7"/>
    </i>
    <i>
      <x v="13"/>
    </i>
    <i>
      <x v="18"/>
    </i>
    <i>
      <x v="20"/>
    </i>
    <i>
      <x v="24"/>
    </i>
    <i>
      <x v="27"/>
    </i>
    <i>
      <x v="39"/>
    </i>
    <i>
      <x v="42"/>
    </i>
    <i>
      <x v="46"/>
    </i>
    <i>
      <x v="47"/>
    </i>
    <i t="grand">
      <x/>
    </i>
  </rowItems>
  <colItems count="1">
    <i/>
  </colItems>
  <dataFields count="1">
    <dataField name="Sum of RESULT vs LM" fld="28" baseField="3" baseItem="0" numFmtId="166"/>
  </dataFields>
  <formats count="1">
    <format dxfId="4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F5F276-1ED1-4402-88E8-AF6F6B37E527}"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P1:AQ12" firstHeaderRow="1" firstDataRow="1" firstDataCol="1"/>
  <pivotFields count="31">
    <pivotField showAll="0">
      <items count="13">
        <item x="0"/>
        <item x="1"/>
        <item x="2"/>
        <item x="3"/>
        <item x="4"/>
        <item x="5"/>
        <item x="6"/>
        <item x="7"/>
        <item x="8"/>
        <item x="9"/>
        <item x="10"/>
        <item x="11"/>
        <item t="default"/>
      </items>
    </pivotField>
    <pivotField showAll="0">
      <items count="10">
        <item x="6"/>
        <item x="0"/>
        <item x="3"/>
        <item x="5"/>
        <item x="7"/>
        <item x="2"/>
        <item x="4"/>
        <item x="1"/>
        <item x="8"/>
        <item t="default"/>
      </items>
    </pivotField>
    <pivotField showAll="0"/>
    <pivotField axis="axisRow" showAll="0" measureFilter="1">
      <items count="51">
        <item x="4"/>
        <item x="6"/>
        <item x="11"/>
        <item x="7"/>
        <item x="42"/>
        <item x="24"/>
        <item x="0"/>
        <item x="19"/>
        <item x="31"/>
        <item x="32"/>
        <item x="20"/>
        <item x="44"/>
        <item x="30"/>
        <item x="25"/>
        <item x="22"/>
        <item x="5"/>
        <item x="3"/>
        <item x="23"/>
        <item x="26"/>
        <item x="40"/>
        <item x="49"/>
        <item x="2"/>
        <item x="41"/>
        <item x="8"/>
        <item x="15"/>
        <item x="16"/>
        <item x="18"/>
        <item x="17"/>
        <item x="28"/>
        <item x="48"/>
        <item x="21"/>
        <item x="14"/>
        <item x="46"/>
        <item x="29"/>
        <item x="9"/>
        <item x="43"/>
        <item x="10"/>
        <item x="27"/>
        <item x="45"/>
        <item x="12"/>
        <item x="47"/>
        <item x="39"/>
        <item x="13"/>
        <item x="1"/>
        <item x="35"/>
        <item x="36"/>
        <item x="33"/>
        <item x="34"/>
        <item x="37"/>
        <item x="38"/>
        <item t="default"/>
      </items>
    </pivotField>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3"/>
  </rowFields>
  <rowItems count="11">
    <i>
      <x v="5"/>
    </i>
    <i>
      <x v="14"/>
    </i>
    <i>
      <x v="16"/>
    </i>
    <i>
      <x v="18"/>
    </i>
    <i>
      <x v="31"/>
    </i>
    <i>
      <x v="35"/>
    </i>
    <i>
      <x v="37"/>
    </i>
    <i>
      <x v="42"/>
    </i>
    <i>
      <x v="46"/>
    </i>
    <i>
      <x v="47"/>
    </i>
    <i t="grand">
      <x/>
    </i>
  </rowItems>
  <colItems count="1">
    <i/>
  </colItems>
  <dataFields count="1">
    <dataField name="Sum of RESULT vs GOAL" fld="29" baseField="3" baseItem="0" numFmtId="166"/>
  </dataFields>
  <formats count="1">
    <format dxfId="48">
      <pivotArea outline="0" collapsedLevelsAreSubtotals="1" fieldPosition="0"/>
    </format>
  </format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39A5F2-8568-449C-841C-479FB68F76C1}"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D1:AG51" firstHeaderRow="0" firstDataRow="1" firstDataCol="1"/>
  <pivotFields count="31">
    <pivotField showAll="0">
      <items count="13">
        <item x="0"/>
        <item x="1"/>
        <item x="2"/>
        <item x="3"/>
        <item x="4"/>
        <item x="5"/>
        <item x="6"/>
        <item x="7"/>
        <item x="8"/>
        <item x="9"/>
        <item x="10"/>
        <item x="11"/>
        <item t="default"/>
      </items>
    </pivotField>
    <pivotField showAll="0">
      <items count="10">
        <item x="6"/>
        <item x="0"/>
        <item x="3"/>
        <item x="5"/>
        <item x="7"/>
        <item x="2"/>
        <item x="4"/>
        <item x="1"/>
        <item x="8"/>
        <item t="default"/>
      </items>
    </pivotField>
    <pivotField showAll="0"/>
    <pivotField axis="axisRow" showAll="0">
      <items count="51">
        <item x="4"/>
        <item x="6"/>
        <item x="11"/>
        <item x="7"/>
        <item x="42"/>
        <item x="24"/>
        <item x="0"/>
        <item x="19"/>
        <item x="31"/>
        <item x="32"/>
        <item x="20"/>
        <item x="44"/>
        <item x="30"/>
        <item x="25"/>
        <item x="22"/>
        <item x="5"/>
        <item x="3"/>
        <item x="23"/>
        <item x="26"/>
        <item x="40"/>
        <item x="49"/>
        <item x="2"/>
        <item x="41"/>
        <item x="8"/>
        <item x="15"/>
        <item x="16"/>
        <item x="18"/>
        <item x="17"/>
        <item x="28"/>
        <item x="48"/>
        <item x="21"/>
        <item x="14"/>
        <item x="46"/>
        <item x="29"/>
        <item x="9"/>
        <item x="43"/>
        <item x="10"/>
        <item x="27"/>
        <item x="45"/>
        <item x="12"/>
        <item x="47"/>
        <item x="39"/>
        <item x="13"/>
        <item x="1"/>
        <item x="35"/>
        <item x="36"/>
        <item x="33"/>
        <item x="34"/>
        <item x="37"/>
        <item x="38"/>
        <item t="default"/>
      </items>
    </pivotField>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s>
  <rowFields count="1">
    <field x="3"/>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Fields count="1">
    <field x="-2"/>
  </colFields>
  <colItems count="3">
    <i>
      <x/>
    </i>
    <i i="1">
      <x v="1"/>
    </i>
    <i i="2">
      <x v="2"/>
    </i>
  </colItems>
  <dataFields count="3">
    <dataField name="Sum of RESULT vs BOM" fld="27" baseField="10" baseItem="0" numFmtId="10"/>
    <dataField name="Sum of RESULT vs LM" fld="28" baseField="3" baseItem="0" numFmtId="10"/>
    <dataField name="Sum of RESULT vs GOAL" fld="29" baseField="3" baseItem="0" numFmtId="10"/>
  </dataFields>
  <formats count="2">
    <format dxfId="50">
      <pivotArea outline="0" collapsedLevelsAreSubtotals="1" fieldPosition="0">
        <references count="1">
          <reference field="4294967294" count="1" selected="0">
            <x v="0"/>
          </reference>
        </references>
      </pivotArea>
    </format>
    <format dxfId="4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CF06D4-F1FA-4EAF-8C0F-56B62A730B12}"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J1:AK12" firstHeaderRow="1" firstDataRow="1" firstDataCol="1"/>
  <pivotFields count="31">
    <pivotField showAll="0">
      <items count="13">
        <item x="0"/>
        <item x="1"/>
        <item x="2"/>
        <item x="3"/>
        <item x="4"/>
        <item x="5"/>
        <item x="6"/>
        <item x="7"/>
        <item x="8"/>
        <item x="9"/>
        <item x="10"/>
        <item x="11"/>
        <item t="default"/>
      </items>
    </pivotField>
    <pivotField showAll="0">
      <items count="10">
        <item x="6"/>
        <item x="0"/>
        <item x="3"/>
        <item x="5"/>
        <item x="7"/>
        <item x="2"/>
        <item x="4"/>
        <item x="1"/>
        <item x="8"/>
        <item t="default"/>
      </items>
    </pivotField>
    <pivotField showAll="0"/>
    <pivotField axis="axisRow" showAll="0" measureFilter="1">
      <items count="51">
        <item x="4"/>
        <item x="6"/>
        <item x="11"/>
        <item x="7"/>
        <item x="42"/>
        <item x="24"/>
        <item x="0"/>
        <item x="19"/>
        <item x="31"/>
        <item x="32"/>
        <item x="20"/>
        <item x="44"/>
        <item x="30"/>
        <item x="25"/>
        <item x="22"/>
        <item x="5"/>
        <item x="3"/>
        <item x="23"/>
        <item x="26"/>
        <item x="40"/>
        <item x="49"/>
        <item x="2"/>
        <item x="41"/>
        <item x="8"/>
        <item x="15"/>
        <item x="16"/>
        <item x="18"/>
        <item x="17"/>
        <item x="28"/>
        <item x="48"/>
        <item x="21"/>
        <item x="14"/>
        <item x="46"/>
        <item x="29"/>
        <item x="9"/>
        <item x="43"/>
        <item x="10"/>
        <item x="27"/>
        <item x="45"/>
        <item x="12"/>
        <item x="47"/>
        <item x="39"/>
        <item x="13"/>
        <item x="1"/>
        <item x="35"/>
        <item x="36"/>
        <item x="33"/>
        <item x="34"/>
        <item x="37"/>
        <item x="38"/>
        <item t="default"/>
      </items>
    </pivotField>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3"/>
  </rowFields>
  <rowItems count="11">
    <i>
      <x v="1"/>
    </i>
    <i>
      <x v="5"/>
    </i>
    <i>
      <x v="12"/>
    </i>
    <i>
      <x v="13"/>
    </i>
    <i>
      <x v="20"/>
    </i>
    <i>
      <x v="31"/>
    </i>
    <i>
      <x v="42"/>
    </i>
    <i>
      <x v="46"/>
    </i>
    <i>
      <x v="47"/>
    </i>
    <i>
      <x v="48"/>
    </i>
    <i t="grand">
      <x/>
    </i>
  </rowItems>
  <colItems count="1">
    <i/>
  </colItems>
  <dataFields count="1">
    <dataField name="Sum of RESULT vs BOM" fld="27" baseField="3" baseItem="0" numFmtId="166"/>
  </dataFields>
  <formats count="1">
    <format dxfId="51">
      <pivotArea outline="0" collapsedLevelsAreSubtotals="1" fieldPosition="0"/>
    </format>
  </formats>
  <chartFormats count="3">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EF742E-8D70-4C76-83F7-89ABCBA5C619}"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B1:BC52" firstHeaderRow="1" firstDataRow="1" firstDataCol="1"/>
  <pivotFields count="31">
    <pivotField showAll="0">
      <items count="13">
        <item x="0"/>
        <item x="1"/>
        <item x="2"/>
        <item x="3"/>
        <item x="4"/>
        <item x="5"/>
        <item x="6"/>
        <item x="7"/>
        <item x="8"/>
        <item x="9"/>
        <item x="10"/>
        <item x="11"/>
        <item t="default"/>
      </items>
    </pivotField>
    <pivotField showAll="0">
      <items count="10">
        <item x="6"/>
        <item x="0"/>
        <item x="3"/>
        <item x="5"/>
        <item x="7"/>
        <item x="2"/>
        <item x="4"/>
        <item x="1"/>
        <item x="8"/>
        <item t="default"/>
      </items>
    </pivotField>
    <pivotField showAll="0"/>
    <pivotField axis="axisRow" showAll="0">
      <items count="51">
        <item x="4"/>
        <item x="6"/>
        <item x="11"/>
        <item x="7"/>
        <item x="42"/>
        <item x="24"/>
        <item x="0"/>
        <item x="19"/>
        <item x="31"/>
        <item x="32"/>
        <item x="20"/>
        <item x="44"/>
        <item x="30"/>
        <item x="25"/>
        <item x="22"/>
        <item x="5"/>
        <item x="3"/>
        <item x="23"/>
        <item x="26"/>
        <item x="40"/>
        <item x="49"/>
        <item x="2"/>
        <item x="41"/>
        <item x="8"/>
        <item x="15"/>
        <item x="16"/>
        <item x="18"/>
        <item x="17"/>
        <item x="28"/>
        <item x="48"/>
        <item x="21"/>
        <item x="14"/>
        <item x="46"/>
        <item x="29"/>
        <item x="9"/>
        <item x="43"/>
        <item x="10"/>
        <item x="27"/>
        <item x="45"/>
        <item x="12"/>
        <item x="47"/>
        <item x="39"/>
        <item x="13"/>
        <item x="1"/>
        <item x="35"/>
        <item x="36"/>
        <item x="33"/>
        <item x="34"/>
        <item x="37"/>
        <item x="38"/>
        <item t="default"/>
      </items>
    </pivotField>
    <pivotField numFmtId="164" showAll="0"/>
    <pivotField showAll="0"/>
    <pivotField showAll="0"/>
    <pivotField showAll="0"/>
    <pivotField showAll="0"/>
    <pivotField showAll="0"/>
    <pivotField dataField="1" showAll="0"/>
    <pivotField showAll="0"/>
    <pivotField showAll="0"/>
    <pivotField showAll="0">
      <items count="3">
        <item x="0"/>
        <item x="1"/>
        <item t="default"/>
      </items>
    </pivotField>
    <pivotField showAll="0"/>
    <pivotField showAll="0"/>
    <pivotField showAll="0"/>
    <pivotField showAll="0">
      <items count="5">
        <item x="1"/>
        <item x="2"/>
        <item x="0"/>
        <item x="3"/>
        <item t="default"/>
      </items>
    </pivotField>
    <pivotField showAll="0"/>
    <pivotField showAll="0"/>
    <pivotField showAll="0"/>
    <pivotField showAll="0">
      <items count="5">
        <item x="1"/>
        <item x="2"/>
        <item x="0"/>
        <item x="3"/>
        <item t="default"/>
      </items>
    </pivotField>
    <pivotField showAll="0"/>
    <pivotField showAll="0"/>
    <pivotField showAll="0"/>
    <pivotField showAll="0">
      <items count="6">
        <item x="2"/>
        <item x="1"/>
        <item x="3"/>
        <item x="0"/>
        <item x="4"/>
        <item t="default"/>
      </items>
    </pivotField>
    <pivotField showAll="0"/>
    <pivotField showAll="0"/>
    <pivotField showAll="0"/>
    <pivotField showAll="0"/>
    <pivotField showAll="0"/>
  </pivotFields>
  <rowFields count="1">
    <field x="3"/>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Count of Start PA" fld="10" subtotal="count" baseField="3" baseItem="0" numFmtId="14"/>
  </dataFields>
  <formats count="2">
    <format dxfId="53">
      <pivotArea outline="0" collapsedLevelsAreSubtotals="1" fieldPosition="0"/>
    </format>
    <format dxfId="5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157A637-42B4-4930-85A7-32726AFC5587}"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W1:AA51" firstHeaderRow="0" firstDataRow="1" firstDataCol="1"/>
  <pivotFields count="31">
    <pivotField showAll="0">
      <items count="13">
        <item x="0"/>
        <item x="1"/>
        <item x="2"/>
        <item x="3"/>
        <item x="4"/>
        <item x="5"/>
        <item x="6"/>
        <item x="7"/>
        <item x="8"/>
        <item x="9"/>
        <item x="10"/>
        <item x="11"/>
        <item t="default"/>
      </items>
    </pivotField>
    <pivotField showAll="0">
      <items count="10">
        <item x="6"/>
        <item x="0"/>
        <item x="3"/>
        <item x="5"/>
        <item x="7"/>
        <item x="2"/>
        <item x="4"/>
        <item x="1"/>
        <item x="8"/>
        <item t="default"/>
      </items>
    </pivotField>
    <pivotField showAll="0"/>
    <pivotField axis="axisRow" showAll="0">
      <items count="51">
        <item x="4"/>
        <item x="6"/>
        <item x="11"/>
        <item x="7"/>
        <item x="42"/>
        <item x="24"/>
        <item x="0"/>
        <item x="19"/>
        <item x="31"/>
        <item x="32"/>
        <item x="20"/>
        <item x="44"/>
        <item x="30"/>
        <item x="25"/>
        <item x="22"/>
        <item x="5"/>
        <item x="3"/>
        <item x="23"/>
        <item x="26"/>
        <item x="40"/>
        <item x="49"/>
        <item x="2"/>
        <item x="41"/>
        <item x="8"/>
        <item x="15"/>
        <item x="16"/>
        <item x="18"/>
        <item x="17"/>
        <item x="28"/>
        <item x="48"/>
        <item x="21"/>
        <item x="14"/>
        <item x="46"/>
        <item x="29"/>
        <item x="9"/>
        <item x="43"/>
        <item x="10"/>
        <item x="27"/>
        <item x="45"/>
        <item x="12"/>
        <item x="47"/>
        <item x="39"/>
        <item x="13"/>
        <item x="1"/>
        <item x="35"/>
        <item x="36"/>
        <item x="33"/>
        <item x="34"/>
        <item x="37"/>
        <item x="38"/>
        <item t="default"/>
      </items>
    </pivotField>
    <pivotField numFmtId="164" showAll="0"/>
    <pivotField showAll="0"/>
    <pivotField showAll="0"/>
    <pivotField showAll="0"/>
    <pivotField showAll="0"/>
    <pivotField showAll="0"/>
    <pivotField showAll="0"/>
    <pivotField showAll="0"/>
    <pivotField showAll="0"/>
    <pivotField dataField="1" showAll="0"/>
    <pivotField showAll="0"/>
    <pivotField showAll="0"/>
    <pivotField showAll="0"/>
    <pivotField dataField="1" showAll="0"/>
    <pivotField showAll="0"/>
    <pivotField showAll="0"/>
    <pivotField showAll="0"/>
    <pivotField dataField="1" showAll="0"/>
    <pivotField showAll="0"/>
    <pivotField showAll="0"/>
    <pivotField showAll="0"/>
    <pivotField dataField="1" showAll="0"/>
    <pivotField showAll="0"/>
    <pivotField showAll="0"/>
    <pivotField showAll="0"/>
    <pivotField showAll="0"/>
    <pivotField showAll="0"/>
  </pivotFields>
  <rowFields count="1">
    <field x="3"/>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Fields count="1">
    <field x="-2"/>
  </colFields>
  <colItems count="4">
    <i>
      <x/>
    </i>
    <i i="1">
      <x v="1"/>
    </i>
    <i i="2">
      <x v="2"/>
    </i>
    <i i="3">
      <x v="3"/>
    </i>
  </colItems>
  <dataFields count="4">
    <dataField name="Max of BOM Hour shift" fld="13" subtotal="max" baseField="3" baseItem="0"/>
    <dataField name="Sum of LM Hour shift" fld="17" baseField="3" baseItem="0"/>
    <dataField name="Sum of GOAL hour shift" fld="21" baseField="3" baseItem="0"/>
    <dataField name="Sum of RESULT Hour shift" fld="2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276521F-1024-4981-81BE-B5AC548A3CA3}"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P1:T51" firstHeaderRow="0" firstDataRow="1" firstDataCol="1"/>
  <pivotFields count="31">
    <pivotField showAll="0">
      <items count="13">
        <item x="0"/>
        <item x="1"/>
        <item x="2"/>
        <item x="3"/>
        <item x="4"/>
        <item x="5"/>
        <item x="6"/>
        <item x="7"/>
        <item x="8"/>
        <item x="9"/>
        <item x="10"/>
        <item x="11"/>
        <item t="default"/>
      </items>
    </pivotField>
    <pivotField showAll="0">
      <items count="10">
        <item x="6"/>
        <item x="0"/>
        <item x="3"/>
        <item x="5"/>
        <item x="7"/>
        <item x="2"/>
        <item x="4"/>
        <item x="1"/>
        <item x="8"/>
        <item t="default"/>
      </items>
    </pivotField>
    <pivotField showAll="0"/>
    <pivotField axis="axisRow" showAll="0">
      <items count="51">
        <item x="4"/>
        <item x="6"/>
        <item x="11"/>
        <item x="7"/>
        <item x="42"/>
        <item x="24"/>
        <item x="0"/>
        <item x="19"/>
        <item x="31"/>
        <item x="32"/>
        <item x="20"/>
        <item x="44"/>
        <item x="30"/>
        <item x="25"/>
        <item x="22"/>
        <item x="5"/>
        <item x="3"/>
        <item x="23"/>
        <item x="26"/>
        <item x="40"/>
        <item x="49"/>
        <item x="2"/>
        <item x="41"/>
        <item x="8"/>
        <item x="15"/>
        <item x="16"/>
        <item x="18"/>
        <item x="17"/>
        <item x="28"/>
        <item x="48"/>
        <item x="21"/>
        <item x="14"/>
        <item x="46"/>
        <item x="29"/>
        <item x="9"/>
        <item x="43"/>
        <item x="10"/>
        <item x="27"/>
        <item x="45"/>
        <item x="12"/>
        <item x="47"/>
        <item x="39"/>
        <item x="13"/>
        <item x="1"/>
        <item x="35"/>
        <item x="36"/>
        <item x="33"/>
        <item x="34"/>
        <item x="37"/>
        <item x="38"/>
        <item t="default"/>
      </items>
    </pivotField>
    <pivotField numFmtId="164" showAll="0"/>
    <pivotField showAll="0"/>
    <pivotField showAll="0"/>
    <pivotField showAll="0"/>
    <pivotField showAll="0"/>
    <pivotField showAll="0"/>
    <pivotField showAll="0"/>
    <pivotField showAll="0"/>
    <pivotField dataField="1" showAll="0"/>
    <pivotField showAll="0"/>
    <pivotField showAll="0"/>
    <pivotField showAll="0"/>
    <pivotField dataField="1" showAll="0"/>
    <pivotField showAll="0"/>
    <pivotField showAll="0"/>
    <pivotField showAll="0"/>
    <pivotField dataField="1" showAll="0"/>
    <pivotField showAll="0"/>
    <pivotField showAll="0"/>
    <pivotField showAll="0"/>
    <pivotField dataField="1" showAll="0"/>
    <pivotField showAll="0"/>
    <pivotField showAll="0"/>
    <pivotField showAll="0"/>
    <pivotField showAll="0"/>
    <pivotField showAll="0"/>
    <pivotField showAll="0"/>
  </pivotFields>
  <rowFields count="1">
    <field x="3"/>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Fields count="1">
    <field x="-2"/>
  </colFields>
  <colItems count="4">
    <i>
      <x/>
    </i>
    <i i="1">
      <x v="1"/>
    </i>
    <i i="2">
      <x v="2"/>
    </i>
    <i i="3">
      <x v="3"/>
    </i>
  </colItems>
  <dataFields count="4">
    <dataField name="Sum of BOM CAPA" fld="12" baseField="0" baseItem="0"/>
    <dataField name="Sum of LM CAPA" fld="16" baseField="0" baseItem="0"/>
    <dataField name="Sum of GOAL CAPA" fld="20" baseField="0" baseItem="0"/>
    <dataField name="Sum of RESULT CAPA"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87C4C7D-DF12-4884-9569-628415814D05}"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1:E51" firstHeaderRow="0" firstDataRow="1" firstDataCol="1"/>
  <pivotFields count="31">
    <pivotField showAll="0">
      <items count="13">
        <item x="0"/>
        <item x="1"/>
        <item x="2"/>
        <item x="3"/>
        <item x="4"/>
        <item x="5"/>
        <item x="6"/>
        <item x="7"/>
        <item x="8"/>
        <item x="9"/>
        <item x="10"/>
        <item x="11"/>
        <item t="default"/>
      </items>
    </pivotField>
    <pivotField showAll="0">
      <items count="10">
        <item x="6"/>
        <item x="0"/>
        <item x="3"/>
        <item x="5"/>
        <item x="7"/>
        <item x="2"/>
        <item x="4"/>
        <item x="1"/>
        <item x="8"/>
        <item t="default"/>
      </items>
    </pivotField>
    <pivotField showAll="0"/>
    <pivotField axis="axisRow" showAll="0">
      <items count="51">
        <item x="4"/>
        <item x="6"/>
        <item x="11"/>
        <item x="7"/>
        <item x="42"/>
        <item x="24"/>
        <item x="0"/>
        <item x="19"/>
        <item x="31"/>
        <item x="32"/>
        <item x="20"/>
        <item x="44"/>
        <item x="30"/>
        <item x="25"/>
        <item x="22"/>
        <item x="5"/>
        <item x="3"/>
        <item x="23"/>
        <item x="26"/>
        <item x="40"/>
        <item x="49"/>
        <item x="2"/>
        <item x="41"/>
        <item x="8"/>
        <item x="15"/>
        <item x="16"/>
        <item x="18"/>
        <item x="17"/>
        <item x="28"/>
        <item x="48"/>
        <item x="21"/>
        <item x="14"/>
        <item x="46"/>
        <item x="29"/>
        <item x="9"/>
        <item x="43"/>
        <item x="10"/>
        <item x="27"/>
        <item x="45"/>
        <item x="12"/>
        <item x="47"/>
        <item x="39"/>
        <item x="13"/>
        <item x="1"/>
        <item x="35"/>
        <item x="36"/>
        <item x="33"/>
        <item x="34"/>
        <item x="37"/>
        <item x="38"/>
        <item t="default"/>
      </items>
    </pivotField>
    <pivotField numFmtId="164"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ataField="1" showAll="0"/>
    <pivotField showAll="0"/>
    <pivotField showAll="0"/>
    <pivotField showAll="0"/>
    <pivotField dataField="1" showAll="0"/>
    <pivotField showAll="0"/>
    <pivotField showAll="0"/>
    <pivotField showAll="0"/>
    <pivotField dataField="1" showAll="0"/>
    <pivotField showAll="0"/>
    <pivotField showAll="0"/>
    <pivotField showAll="0"/>
    <pivotField showAll="0"/>
  </pivotFields>
  <rowFields count="1">
    <field x="3"/>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Fields count="1">
    <field x="-2"/>
  </colFields>
  <colItems count="4">
    <i>
      <x/>
    </i>
    <i i="1">
      <x v="1"/>
    </i>
    <i i="2">
      <x v="2"/>
    </i>
    <i i="3">
      <x v="3"/>
    </i>
  </colItems>
  <dataFields count="4">
    <dataField name="Sum of BOM KPI" fld="14" baseField="3" baseItem="7" numFmtId="2"/>
    <dataField name="Sum of LM KPI" fld="18" baseField="3" baseItem="7" numFmtId="2"/>
    <dataField name="Sum of GOAL KPI" fld="22" baseField="3" baseItem="7" numFmtId="2"/>
    <dataField name="Sum of RESULT KPI" fld="26" baseField="3" baseItem="7"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5BF5F12-F4A2-46DE-BB1A-EE2D20B095B5}"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I1:M51" firstHeaderRow="0" firstDataRow="1" firstDataCol="1"/>
  <pivotFields count="31">
    <pivotField showAll="0">
      <items count="13">
        <item x="0"/>
        <item x="1"/>
        <item x="2"/>
        <item x="3"/>
        <item x="4"/>
        <item x="5"/>
        <item x="6"/>
        <item x="7"/>
        <item x="8"/>
        <item x="9"/>
        <item x="10"/>
        <item x="11"/>
        <item t="default"/>
      </items>
    </pivotField>
    <pivotField showAll="0">
      <items count="10">
        <item x="6"/>
        <item x="0"/>
        <item x="3"/>
        <item x="5"/>
        <item x="7"/>
        <item x="2"/>
        <item x="4"/>
        <item x="1"/>
        <item x="8"/>
        <item t="default"/>
      </items>
    </pivotField>
    <pivotField showAll="0"/>
    <pivotField axis="axisRow" showAll="0">
      <items count="51">
        <item x="4"/>
        <item x="6"/>
        <item x="11"/>
        <item x="7"/>
        <item x="42"/>
        <item x="24"/>
        <item x="0"/>
        <item x="19"/>
        <item x="31"/>
        <item x="32"/>
        <item x="20"/>
        <item x="44"/>
        <item x="30"/>
        <item x="25"/>
        <item x="22"/>
        <item x="5"/>
        <item x="3"/>
        <item x="23"/>
        <item x="26"/>
        <item x="40"/>
        <item x="49"/>
        <item x="2"/>
        <item x="41"/>
        <item x="8"/>
        <item x="15"/>
        <item x="16"/>
        <item x="18"/>
        <item x="17"/>
        <item x="28"/>
        <item x="48"/>
        <item x="21"/>
        <item x="14"/>
        <item x="46"/>
        <item x="29"/>
        <item x="9"/>
        <item x="43"/>
        <item x="10"/>
        <item x="27"/>
        <item x="45"/>
        <item x="12"/>
        <item x="47"/>
        <item x="39"/>
        <item x="13"/>
        <item x="1"/>
        <item x="35"/>
        <item x="36"/>
        <item x="33"/>
        <item x="34"/>
        <item x="37"/>
        <item x="38"/>
        <item t="default"/>
      </items>
    </pivotField>
    <pivotField numFmtId="164" showAll="0"/>
    <pivotField showAll="0"/>
    <pivotField showAll="0"/>
    <pivotField showAll="0"/>
    <pivotField showAll="0"/>
    <pivotField showAll="0"/>
    <pivotField showAll="0"/>
    <pivotField dataField="1" showAll="0"/>
    <pivotField showAll="0"/>
    <pivotField showAll="0"/>
    <pivotField showAll="0"/>
    <pivotField dataField="1" showAll="0"/>
    <pivotField showAll="0"/>
    <pivotField showAll="0"/>
    <pivotField showAll="0"/>
    <pivotField dataField="1" showAll="0"/>
    <pivotField showAll="0"/>
    <pivotField showAll="0"/>
    <pivotField showAll="0"/>
    <pivotField dataField="1" showAll="0"/>
    <pivotField showAll="0"/>
    <pivotField showAll="0"/>
    <pivotField showAll="0"/>
    <pivotField showAll="0"/>
    <pivotField showAll="0"/>
    <pivotField showAll="0"/>
    <pivotField showAll="0"/>
  </pivotFields>
  <rowFields count="1">
    <field x="3"/>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Fields count="1">
    <field x="-2"/>
  </colFields>
  <colItems count="4">
    <i>
      <x/>
    </i>
    <i i="1">
      <x v="1"/>
    </i>
    <i i="2">
      <x v="2"/>
    </i>
    <i i="3">
      <x v="3"/>
    </i>
  </colItems>
  <dataFields count="4">
    <dataField name="Sum of BOM HC" fld="11" baseField="0" baseItem="0"/>
    <dataField name="Sum of LM HC" fld="15" baseField="0" baseItem="0"/>
    <dataField name="Sum of GOAL HC" fld="19" baseField="0" baseItem="0"/>
    <dataField name="Sum of RESULT HC"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ly" xr10:uid="{014609EC-81B0-4D46-B0EF-108A381BEB46}" sourceName="Weekly">
  <pivotTables>
    <pivotTable tabId="13" name="PivotTable7"/>
    <pivotTable tabId="13" name="PivotTable10"/>
    <pivotTable tabId="13" name="PivotTable11"/>
    <pivotTable tabId="13" name="PivotTable12"/>
    <pivotTable tabId="13" name="PivotTable9"/>
  </pivotTables>
  <data>
    <tabular pivotCacheId="1811069211">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MMP_Group" xr10:uid="{13E1229E-5A70-4281-9ED7-F6F4B379F2E8}" sourceName="CMMP Group">
  <pivotTables>
    <pivotTable tabId="13" name="PivotTable7"/>
    <pivotTable tabId="13" name="PivotTable10"/>
    <pivotTable tabId="13" name="PivotTable11"/>
    <pivotTable tabId="13" name="PivotTable12"/>
    <pivotTable tabId="13" name="PivotTable9"/>
  </pivotTables>
  <data>
    <tabular pivotCacheId="1811069211">
      <items count="9">
        <i x="6" s="1"/>
        <i x="0" s="1"/>
        <i x="3" s="1"/>
        <i x="5" s="1"/>
        <i x="7" s="1"/>
        <i x="2" s="1"/>
        <i x="4" s="1"/>
        <i x="1" s="1"/>
        <i x="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awing_code" xr10:uid="{23354D22-8E29-45E7-84B8-CCF732AB685B}" sourceName="Drawing code">
  <pivotTables>
    <pivotTable tabId="13" name="PivotTable10"/>
    <pivotTable tabId="13" name="PivotTable11"/>
    <pivotTable tabId="13" name="PivotTable12"/>
    <pivotTable tabId="13" name="PivotTable9"/>
    <pivotTable tabId="13" name="PivotTable7"/>
  </pivotTables>
  <data>
    <tabular pivotCacheId="1811069211">
      <items count="50">
        <i x="4" s="1"/>
        <i x="6" s="1"/>
        <i x="11" s="1"/>
        <i x="7" s="1"/>
        <i x="42" s="1"/>
        <i x="24" s="1"/>
        <i x="0" s="1"/>
        <i x="19" s="1"/>
        <i x="31" s="1"/>
        <i x="32" s="1"/>
        <i x="20" s="1"/>
        <i x="44" s="1"/>
        <i x="30" s="1"/>
        <i x="25" s="1"/>
        <i x="22" s="1"/>
        <i x="5" s="1"/>
        <i x="3" s="1"/>
        <i x="23" s="1"/>
        <i x="26" s="1"/>
        <i x="40" s="1"/>
        <i x="49" s="1"/>
        <i x="2" s="1"/>
        <i x="41" s="1"/>
        <i x="8" s="1"/>
        <i x="15" s="1"/>
        <i x="16" s="1"/>
        <i x="18" s="1"/>
        <i x="17" s="1"/>
        <i x="28" s="1"/>
        <i x="48" s="1"/>
        <i x="21" s="1"/>
        <i x="14" s="1"/>
        <i x="46" s="1"/>
        <i x="29" s="1"/>
        <i x="9" s="1"/>
        <i x="43" s="1"/>
        <i x="10" s="1"/>
        <i x="27" s="1"/>
        <i x="45" s="1"/>
        <i x="12" s="1"/>
        <i x="47" s="1"/>
        <i x="39" s="1"/>
        <i x="13" s="1"/>
        <i x="1" s="1"/>
        <i x="35" s="1"/>
        <i x="36" s="1"/>
        <i x="33" s="1"/>
        <i x="34" s="1"/>
        <i x="37" s="1"/>
        <i x="3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ly1" xr10:uid="{F7708DC2-C05F-4709-A363-06B32DB0CEA9}" sourceName="Weekly">
  <pivotTables>
    <pivotTable tabId="13" name="PivotTable20"/>
    <pivotTable tabId="13" name="PivotTable19"/>
    <pivotTable tabId="13" name="PivotTable21"/>
    <pivotTable tabId="13" name="PivotTable22"/>
  </pivotTables>
  <data>
    <tabular pivotCacheId="1425198661">
      <items count="12">
        <i x="0" s="1"/>
        <i x="1" s="1"/>
        <i x="2" s="1"/>
        <i x="3" s="1"/>
        <i x="4" s="1"/>
        <i x="5" s="1"/>
        <i x="6" s="1"/>
        <i x="7" s="1"/>
        <i x="8" s="1"/>
        <i x="9" s="1"/>
        <i x="10" s="1"/>
        <i x="1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MMP_Group1" xr10:uid="{4CA62A24-1D9F-4F44-93B4-F206F4960FC2}" sourceName="CMMP Group">
  <pivotTables>
    <pivotTable tabId="13" name="PivotTable19"/>
    <pivotTable tabId="13" name="PivotTable20"/>
    <pivotTable tabId="13" name="PivotTable21"/>
    <pivotTable tabId="13" name="PivotTable22"/>
  </pivotTables>
  <data>
    <tabular pivotCacheId="1425198661">
      <items count="9">
        <i x="6" s="1"/>
        <i x="0" s="1"/>
        <i x="3" s="1"/>
        <i x="5" s="1"/>
        <i x="7" s="1"/>
        <i x="2" s="1"/>
        <i x="4" s="1"/>
        <i x="1"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ly 1" xr10:uid="{B160AF45-CABC-432D-A2E0-5E46B40FEF9D}" cache="Slicer_Weekly" caption="Weekly" columnCount="2" style="Slicer_noborder" rowHeight="241300"/>
  <slicer name="CMMP Group 1" xr10:uid="{BC1F6971-96E7-4018-A5D5-073F89475F06}" cache="Slicer_CMMP_Group" caption="CMMP Group" style="Slicer_noborder" rowHeight="241300"/>
  <slicer name="Drawing code 1" xr10:uid="{A11AF4D0-7470-4C37-9AD1-D4DCE670985A}" cache="Slicer_Drawing_code" caption="Drawing code" startItem="33" style="Slicer_noborder" rowHeight="241300"/>
  <slicer name="Weekly 2" xr10:uid="{6402FA5A-0521-4ACC-B48F-D875D46921B7}" cache="Slicer_Weekly1" caption="Weekly" columnCount="6" showCaption="0" style="Slicer_noborder" rowHeight="241300"/>
  <slicer name="CMMP Group 2" xr10:uid="{0861DE0D-C203-48EF-A287-1E5FB5217209}" cache="Slicer_CMMP_Group1" caption="CMMP Group" columnCount="5" showCaption="0" style="Slicer_nobor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ly" xr10:uid="{6FBAE65F-DBEF-4A9D-8E61-3DE3F79E38AB}" cache="Slicer_Weekly" caption="Weekly" rowHeight="241300"/>
  <slicer name="CMMP Group" xr10:uid="{22E22179-CC3A-48FE-AD9F-2B9755FB75F1}" cache="Slicer_CMMP_Group" caption="CMMP Group" rowHeight="241300"/>
  <slicer name="Drawing code" xr10:uid="{54696E45-810A-4D05-887C-9BB01F9C7CEC}" cache="Slicer_Drawing_code" caption="Drawing code" startItem="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6310A9-294B-40C1-8EEC-45CC9DA469AF}" name="dataPV" displayName="dataPV" ref="A1:AE114" totalsRowShown="0" headerRowDxfId="46" dataDxfId="45" tableBorderDxfId="44" headerRowCellStyle="Normal 2" dataCellStyle="Percent">
  <autoFilter ref="A1:AE114" xr:uid="{FA6310A9-294B-40C1-8EEC-45CC9DA469AF}">
    <filterColumn colId="14">
      <filters>
        <filter val="0.42"/>
        <filter val="0.63"/>
        <filter val="0.78"/>
        <filter val="0.82"/>
        <filter val="0.83"/>
        <filter val="0.99"/>
        <filter val="1.05"/>
        <filter val="1.09"/>
        <filter val="1.10"/>
        <filter val="1.16"/>
        <filter val="1.17"/>
        <filter val="1.24"/>
        <filter val="1.50"/>
        <filter val="1.54"/>
        <filter val="1.58"/>
        <filter val="1.59"/>
        <filter val="1.74"/>
        <filter val="1.75"/>
        <filter val="1.89"/>
        <filter val="1.97"/>
        <filter val="2.08"/>
        <filter val="2.17"/>
        <filter val="2.53"/>
        <filter val="2.65"/>
        <filter val="2.71"/>
        <filter val="2.72"/>
        <filter val="2.75"/>
        <filter val="2.94"/>
        <filter val="3.03"/>
        <filter val="3.33"/>
        <filter val="3.45"/>
      </filters>
    </filterColumn>
    <filterColumn colId="26">
      <filters>
        <filter val="0.49"/>
        <filter val="0.68"/>
        <filter val="0.80"/>
        <filter val="0.93"/>
        <filter val="1.01"/>
        <filter val="1.07"/>
        <filter val="1.12"/>
        <filter val="1.16"/>
        <filter val="1.17"/>
        <filter val="1.22"/>
        <filter val="1.25"/>
        <filter val="1.28"/>
        <filter val="1.29"/>
        <filter val="1.41"/>
        <filter val="1.45"/>
        <filter val="1.55"/>
        <filter val="1.63"/>
        <filter val="1.73"/>
        <filter val="1.74"/>
        <filter val="1.79"/>
        <filter val="1.95"/>
        <filter val="2.02"/>
        <filter val="2.06"/>
        <filter val="2.19"/>
        <filter val="2.23"/>
        <filter val="2.24"/>
        <filter val="2.36"/>
        <filter val="2.37"/>
        <filter val="2.39"/>
        <filter val="2.43"/>
        <filter val="2.44"/>
        <filter val="2.49"/>
        <filter val="2.54"/>
        <filter val="2.56"/>
        <filter val="2.58"/>
        <filter val="2.63"/>
        <filter val="2.66"/>
        <filter val="2.73"/>
        <filter val="2.81"/>
        <filter val="2.85"/>
        <filter val="3.00"/>
        <filter val="3.13"/>
        <filter val="3.16"/>
        <filter val="3.23"/>
        <filter val="3.27"/>
        <filter val="3.38"/>
        <filter val="3.45"/>
        <filter val="3.52"/>
        <filter val="3.54"/>
        <filter val="3.57"/>
        <filter val="3.63"/>
        <filter val="3.72"/>
        <filter val="3.82"/>
        <filter val="3.92"/>
        <filter val="4.03"/>
        <filter val="4.14"/>
        <filter val="4.26"/>
        <filter val="4.39"/>
        <filter val="4.63"/>
        <filter val="5.17"/>
      </filters>
    </filterColumn>
  </autoFilter>
  <tableColumns count="31">
    <tableColumn id="1" xr3:uid="{FF35C1F9-A4ED-4D29-A57A-B2839773F439}" name="Weekly" dataDxfId="43"/>
    <tableColumn id="2" xr3:uid="{A22D5DF6-9D20-4E78-A45E-665AD6CE06FD}" name="CMMP Group" dataDxfId="42"/>
    <tableColumn id="3" xr3:uid="{51F440F2-C452-46DB-8BA0-E3637548963A}" name="Item name" dataDxfId="41"/>
    <tableColumn id="4" xr3:uid="{34E1D517-5704-4E3B-92E0-AB137598F43D}" name="Drawing code" dataDxfId="40"/>
    <tableColumn id="5" xr3:uid="{275858C6-E596-4F48-BDAD-E1FC4B860EB6}" name="Drawing Eff. Date" dataDxfId="39"/>
    <tableColumn id="6" xr3:uid="{DEA91B8C-935A-4234-A62D-030AFFF0DB4E}" name="Drawing ver." dataDxfId="38"/>
    <tableColumn id="7" xr3:uid="{B63447A4-4415-46C7-94FC-648B024D30F8}" name="PPD note" dataDxfId="37"/>
    <tableColumn id="8" xr3:uid="{F2B09B1D-9B94-4FF2-9CDB-E330583162DA}" name="PA note" dataDxfId="36"/>
    <tableColumn id="9" xr3:uid="{648C3E95-A45C-4604-A684-72DBB73A710B}" name="Item number" dataDxfId="35"/>
    <tableColumn id="10" xr3:uid="{7FD7F714-D41C-441F-B9DF-DBB7C92C047E}" name="Customer name" dataDxfId="34"/>
    <tableColumn id="11" xr3:uid="{7A13FF2D-9C07-4120-B56D-63C84F8E081B}" name="Start PA" dataDxfId="33"/>
    <tableColumn id="12" xr3:uid="{E1C2EC4F-42A2-45B2-BF88-5711B3544D92}" name="BOM HC" dataDxfId="32"/>
    <tableColumn id="13" xr3:uid="{27FE9884-E3B6-4975-BF2B-309A7E2053DA}" name="BOM CAPA" dataDxfId="31"/>
    <tableColumn id="14" xr3:uid="{FCF783AB-6943-4792-BE0A-22EA8C66814C}" name="BOM Hour shift" dataDxfId="30"/>
    <tableColumn id="15" xr3:uid="{3CA23523-289D-4132-9D47-C6F00BA7B1A7}" name="BOM KPI" dataDxfId="29"/>
    <tableColumn id="16" xr3:uid="{CF9F13FC-54FA-4E25-96FF-76BB1C81B9D9}" name="LM HC" dataDxfId="28"/>
    <tableColumn id="17" xr3:uid="{CEC04CE1-569B-4769-8EBD-AF284129C9BF}" name="LM CAPA" dataDxfId="27"/>
    <tableColumn id="18" xr3:uid="{46726063-7D79-45A5-AE71-C6EC698E55ED}" name="LM Hour shift" dataDxfId="26"/>
    <tableColumn id="19" xr3:uid="{BC44884B-8CE5-4779-A279-56EBC4907EED}" name="LM KPI" dataDxfId="25"/>
    <tableColumn id="20" xr3:uid="{B4C00600-A091-4E08-898F-D13BC74EFB8A}" name="GOAL HC" dataDxfId="24"/>
    <tableColumn id="21" xr3:uid="{64BE55D0-5810-41DE-AAD6-E9D10AADDBC4}" name="GOAL CAPA" dataDxfId="23"/>
    <tableColumn id="22" xr3:uid="{554A7EBA-AB9E-40FA-B599-E70D30D12106}" name="GOAL hour shift" dataDxfId="22"/>
    <tableColumn id="23" xr3:uid="{41D72B55-FA53-4830-A017-2B3EFB52E367}" name="GOAL KPI" dataDxfId="21"/>
    <tableColumn id="24" xr3:uid="{0E2D9562-2A28-42FB-AB2D-0DA768025329}" name="RESULT HC" dataDxfId="20"/>
    <tableColumn id="25" xr3:uid="{E96FD034-5D37-4318-940E-CB9442C2AAD7}" name="RESULT CAPA" dataDxfId="19"/>
    <tableColumn id="26" xr3:uid="{C0632178-AC64-40F9-85C7-F637A29C3500}" name="RESULT Hour shift" dataDxfId="18"/>
    <tableColumn id="27" xr3:uid="{E367CECA-63D8-4083-AA7A-EEE47498CDBD}" name="RESULT KPI" dataDxfId="17"/>
    <tableColumn id="28" xr3:uid="{8EB5304C-ED30-4DBB-B945-2BB530FB866D}" name="RESULT vs BOM" dataDxfId="16" dataCellStyle="Percent">
      <calculatedColumnFormula>(AA2/O2)-1</calculatedColumnFormula>
    </tableColumn>
    <tableColumn id="29" xr3:uid="{3ABF15B4-132A-4997-895D-10AB72CC9ABE}" name="RESULT vs LM" dataDxfId="15" dataCellStyle="Percent">
      <calculatedColumnFormula>(AA2/S2)-1</calculatedColumnFormula>
    </tableColumn>
    <tableColumn id="30" xr3:uid="{20E0EDBA-8181-4480-8EBF-2950B692125F}" name="RESULT vs GOAL" dataDxfId="14" dataCellStyle="Percent">
      <calculatedColumnFormula>(AA2/W2)-1</calculatedColumnFormula>
    </tableColumn>
    <tableColumn id="31" xr3:uid="{2149A5D7-948B-4911-8EB6-0159BE604B6A}" name="Note:" dataDxf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2.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06DD4-3E93-4330-B340-2549750BEF54}">
  <sheetPr codeName="Sheet1">
    <tabColor rgb="FFFF9966"/>
  </sheetPr>
  <dimension ref="A26:AF364"/>
  <sheetViews>
    <sheetView showGridLines="0" topLeftCell="A15" zoomScale="40" zoomScaleNormal="112" workbookViewId="0">
      <selection activeCell="AJ28" sqref="AJ28"/>
    </sheetView>
  </sheetViews>
  <sheetFormatPr defaultRowHeight="14.5" x14ac:dyDescent="0.35"/>
  <cols>
    <col min="1" max="1" width="40.26953125" style="32" customWidth="1"/>
    <col min="2" max="13" width="8.7265625" style="21"/>
    <col min="14" max="14" width="15.1796875" style="21" customWidth="1"/>
    <col min="15" max="22" width="8.7265625" style="21"/>
    <col min="23" max="23" width="17.453125" style="21" customWidth="1"/>
    <col min="24" max="24" width="11.90625" style="21" customWidth="1"/>
    <col min="25" max="25" width="11.81640625" style="21" customWidth="1"/>
    <col min="26" max="26" width="18.26953125" style="21" customWidth="1"/>
    <col min="27" max="16384" width="8.7265625" style="21"/>
  </cols>
  <sheetData>
    <row r="26" spans="15:32" ht="23.5" x14ac:dyDescent="0.55000000000000004">
      <c r="P26" s="74" t="s">
        <v>237</v>
      </c>
      <c r="Q26" s="74"/>
      <c r="R26" s="74"/>
      <c r="S26" s="74"/>
      <c r="T26" s="74"/>
      <c r="U26" s="74"/>
      <c r="V26" s="74"/>
      <c r="W26" s="74"/>
      <c r="X26" s="74"/>
      <c r="Y26" s="74"/>
      <c r="Z26" s="74"/>
      <c r="AA26" s="74"/>
      <c r="AB26" s="74"/>
      <c r="AC26" s="54"/>
    </row>
    <row r="27" spans="15:32" ht="23.5" x14ac:dyDescent="0.55000000000000004">
      <c r="O27" s="47"/>
      <c r="P27" s="58" t="s">
        <v>236</v>
      </c>
      <c r="Q27" s="75" t="s">
        <v>232</v>
      </c>
      <c r="R27" s="75"/>
      <c r="S27" s="75"/>
      <c r="T27" s="75"/>
      <c r="U27" s="75"/>
      <c r="V27" s="75"/>
      <c r="W27" s="75"/>
      <c r="X27" s="76" t="s">
        <v>2</v>
      </c>
      <c r="Y27" s="76"/>
      <c r="Z27" s="58" t="s">
        <v>233</v>
      </c>
      <c r="AA27" s="59"/>
      <c r="AB27" s="60"/>
    </row>
    <row r="28" spans="15:32" ht="24" thickBot="1" x14ac:dyDescent="0.6">
      <c r="P28" s="61">
        <v>1</v>
      </c>
      <c r="Q28" s="59" t="str">
        <f>_xlfn.XLOOKUP(X28,'Data PA'!D1:D112,'Data PA'!C1:C112,0)</f>
        <v>Lynx rect. table 150x90cm, 74h, w/o ph, ALU BMB, PAR FSCP MUB</v>
      </c>
      <c r="R28" s="59"/>
      <c r="S28" s="59"/>
      <c r="T28" s="59"/>
      <c r="U28" s="59"/>
      <c r="V28" s="59"/>
      <c r="W28" s="59"/>
      <c r="X28" s="73" t="str">
        <f>PV!BF1</f>
        <v>PN1289C</v>
      </c>
      <c r="Y28" s="73"/>
      <c r="Z28" s="62">
        <f>PV!BG1</f>
        <v>-0.18163250148544263</v>
      </c>
      <c r="AA28" s="61"/>
      <c r="AB28" s="59"/>
    </row>
    <row r="29" spans="15:32" ht="23.5" x14ac:dyDescent="0.55000000000000004">
      <c r="P29" s="61">
        <v>2</v>
      </c>
      <c r="Q29" s="59" t="str">
        <f>_xlfn.XLOOKUP(X29,'Data PA'!D2:D113,'Data PA'!C2:C113,0)</f>
        <v>Lynx ext. rect. table 180-240x100cm, 74h, w/ph, ALU GPHM, PAR FSC MUB</v>
      </c>
      <c r="R29" s="59"/>
      <c r="S29" s="59"/>
      <c r="T29" s="59"/>
      <c r="U29" s="59"/>
      <c r="V29" s="59"/>
      <c r="W29" s="59"/>
      <c r="X29" s="73" t="str">
        <f>PV!BF2</f>
        <v>PN1698C</v>
      </c>
      <c r="Y29" s="73"/>
      <c r="Z29" s="62">
        <f>PV!BG2</f>
        <v>-1.0809992306055298</v>
      </c>
      <c r="AA29" s="61"/>
      <c r="AB29" s="59"/>
      <c r="AD29" s="64"/>
      <c r="AE29" s="65"/>
      <c r="AF29" s="66"/>
    </row>
    <row r="30" spans="15:32" ht="23.5" x14ac:dyDescent="0.55000000000000004">
      <c r="P30" s="61">
        <v>3</v>
      </c>
      <c r="Q30" s="59" t="str">
        <f>_xlfn.XLOOKUP(X30,'Data PA'!D3:D114,'Data PA'!C3:C114,0)</f>
        <v>Solana square table 88x88cm, 75h, w/ph, ALU COSM, DRB TSG</v>
      </c>
      <c r="R30" s="59"/>
      <c r="S30" s="59"/>
      <c r="T30" s="59"/>
      <c r="U30" s="59"/>
      <c r="V30" s="59"/>
      <c r="W30" s="59"/>
      <c r="X30" s="73" t="str">
        <f>PV!BF3</f>
        <v>PN5146C</v>
      </c>
      <c r="Y30" s="73"/>
      <c r="Z30" s="62">
        <f>PV!BG3</f>
        <v>-0.19172932330827064</v>
      </c>
      <c r="AA30" s="61"/>
      <c r="AB30" s="59"/>
      <c r="AD30" s="67"/>
      <c r="AE30" s="68"/>
      <c r="AF30" s="69"/>
    </row>
    <row r="31" spans="15:32" ht="23.5" x14ac:dyDescent="0.55000000000000004">
      <c r="P31" s="61">
        <v>4</v>
      </c>
      <c r="Q31" s="59" t="str">
        <f>_xlfn.XLOOKUP(X31,'Data PA'!D4:D115,'Data PA'!C4:C115,0)</f>
        <v>Kingsbury-Lynx rect. table 140x80cm, 74h, w/ph, ALU COC, PAR FSCP MUB</v>
      </c>
      <c r="R31" s="59"/>
      <c r="S31" s="59"/>
      <c r="T31" s="59"/>
      <c r="U31" s="59"/>
      <c r="V31" s="59"/>
      <c r="W31" s="59"/>
      <c r="X31" s="73" t="str">
        <f>PV!BF4</f>
        <v>PN5147C</v>
      </c>
      <c r="Y31" s="73"/>
      <c r="Z31" s="62">
        <f>PV!BG4</f>
        <v>-0.11143695014662758</v>
      </c>
      <c r="AA31" s="61"/>
      <c r="AB31" s="59"/>
      <c r="AD31" s="67"/>
      <c r="AE31" s="68"/>
      <c r="AF31" s="69"/>
    </row>
    <row r="32" spans="15:32" ht="23.5" x14ac:dyDescent="0.55000000000000004">
      <c r="P32" s="61">
        <v>5</v>
      </c>
      <c r="Q32" s="59" t="str">
        <f>_xlfn.XLOOKUP(X32,'Data PA'!D5:D116,'Data PA'!C5:C116,0)</f>
        <v>Port Adriano ext. table 214-297x100cm, 75h, w/o ph, ALU GPH, PAR FSCP DWA</v>
      </c>
      <c r="R32" s="59"/>
      <c r="S32" s="59"/>
      <c r="T32" s="59"/>
      <c r="U32" s="59"/>
      <c r="V32" s="59"/>
      <c r="W32" s="59"/>
      <c r="X32" s="73" t="str">
        <f>PV!BF5</f>
        <v>PN68432C</v>
      </c>
      <c r="Y32" s="73"/>
      <c r="Z32" s="62">
        <f>PV!BG5</f>
        <v>-0.13673469387755111</v>
      </c>
      <c r="AA32" s="61"/>
      <c r="AB32" s="59"/>
      <c r="AD32" s="67"/>
      <c r="AE32" s="68"/>
      <c r="AF32" s="69"/>
    </row>
    <row r="33" spans="16:32" ht="23.5" x14ac:dyDescent="0.55000000000000004">
      <c r="P33" s="61">
        <v>6</v>
      </c>
      <c r="Q33" s="59" t="str">
        <f>_xlfn.XLOOKUP(X33,'Data PA'!D6:D117,'Data PA'!C6:C117,0)</f>
        <v>Cormorant rect. table 207x90cm, 75h, w/o ph, ALU DGRY, PAR FSCP LOT</v>
      </c>
      <c r="R33" s="59"/>
      <c r="S33" s="59"/>
      <c r="T33" s="59"/>
      <c r="U33" s="59"/>
      <c r="V33" s="59"/>
      <c r="W33" s="59"/>
      <c r="X33" s="73" t="str">
        <f>PV!BF6</f>
        <v>PN70184C</v>
      </c>
      <c r="Y33" s="73"/>
      <c r="Z33" s="62">
        <f>PV!BG6</f>
        <v>-0.76892225421637184</v>
      </c>
      <c r="AA33" s="61"/>
      <c r="AB33" s="59"/>
      <c r="AD33" s="67"/>
      <c r="AE33" s="68"/>
      <c r="AF33" s="69"/>
    </row>
    <row r="34" spans="16:32" ht="24" thickBot="1" x14ac:dyDescent="0.6">
      <c r="P34" s="61">
        <v>7</v>
      </c>
      <c r="Q34" s="59" t="str">
        <f>_xlfn.XLOOKUP(X34,'Data PA'!D7:D118,'Data PA'!C7:C118,0)</f>
        <v>Cormorant balcony rect. table 136x44cm, 75h, w/o ph, ALU DGRY, PAR FSCP LOT</v>
      </c>
      <c r="R34" s="59"/>
      <c r="S34" s="59"/>
      <c r="T34" s="59"/>
      <c r="U34" s="59"/>
      <c r="V34" s="59"/>
      <c r="W34" s="59"/>
      <c r="X34" s="73" t="str">
        <f>PV!BF7</f>
        <v>PN71041C</v>
      </c>
      <c r="Y34" s="73"/>
      <c r="Z34" s="62">
        <f>PV!BG7</f>
        <v>-8.3278472679394366E-2</v>
      </c>
      <c r="AA34" s="61"/>
      <c r="AB34" s="59"/>
      <c r="AD34" s="70"/>
      <c r="AE34" s="71"/>
      <c r="AF34" s="72"/>
    </row>
    <row r="35" spans="16:32" ht="23.5" x14ac:dyDescent="0.55000000000000004">
      <c r="P35" s="61">
        <v>8</v>
      </c>
      <c r="Q35" s="59" t="str">
        <f>_xlfn.XLOOKUP(X35,'Data PA'!D8:D119,'Data PA'!C8:C119,0)</f>
        <v>Tokyo dining round table 75cm, 72h, w/o ph, DRA CSNM, WDRB WHT</v>
      </c>
      <c r="R35" s="59"/>
      <c r="S35" s="59"/>
      <c r="T35" s="59"/>
      <c r="U35" s="59"/>
      <c r="V35" s="59"/>
      <c r="W35" s="59"/>
      <c r="X35" s="73" t="str">
        <f>PV!BF8</f>
        <v>PN71221C</v>
      </c>
      <c r="Y35" s="73"/>
      <c r="Z35" s="62">
        <f>PV!BG8</f>
        <v>-0.51345324810465276</v>
      </c>
      <c r="AA35" s="61"/>
      <c r="AB35" s="59"/>
    </row>
    <row r="36" spans="16:32" ht="23.5" x14ac:dyDescent="0.55000000000000004">
      <c r="P36" s="61">
        <v>9</v>
      </c>
      <c r="Q36" s="59" t="str">
        <f>_xlfn.XLOOKUP(X36,'Data PA'!D9:D120,'Data PA'!C9:C120,0)</f>
        <v>Tokyo dining round table 90cm, 72h, w/o ph, DRA CSNM, WDRB WHT</v>
      </c>
      <c r="R36" s="59"/>
      <c r="S36" s="59"/>
      <c r="T36" s="59"/>
      <c r="U36" s="59"/>
      <c r="V36" s="59"/>
      <c r="W36" s="59"/>
      <c r="X36" s="73" t="str">
        <f>PV!BF9</f>
        <v>PN71222C</v>
      </c>
      <c r="Y36" s="73"/>
      <c r="Z36" s="62">
        <f>PV!BG9</f>
        <v>-0.34167215273206053</v>
      </c>
      <c r="AA36" s="61"/>
      <c r="AB36" s="59"/>
    </row>
    <row r="37" spans="16:32" ht="23.5" x14ac:dyDescent="0.55000000000000004">
      <c r="P37" s="61">
        <v>10</v>
      </c>
      <c r="Q37" s="59" t="str">
        <f>_xlfn.XLOOKUP(X37,'Data PA'!D10:D121,'Data PA'!C10:C121,0)</f>
        <v>Jean Rect. Ext. Butterfly Table 153-200x90cm, 75h, w/o ph, ALU DLG, PAR FSCP LOT</v>
      </c>
      <c r="R37" s="59"/>
      <c r="S37" s="59"/>
      <c r="T37" s="59"/>
      <c r="U37" s="59"/>
      <c r="V37" s="59"/>
      <c r="W37" s="59"/>
      <c r="X37" s="73" t="str">
        <f>PV!BF10</f>
        <v>PN71365C</v>
      </c>
      <c r="Y37" s="73"/>
      <c r="Z37" s="62">
        <f>PV!BG10</f>
        <v>-0.18918918918918914</v>
      </c>
      <c r="AA37" s="61"/>
      <c r="AB37" s="59"/>
    </row>
    <row r="38" spans="16:32" x14ac:dyDescent="0.35">
      <c r="Y38" s="55"/>
    </row>
    <row r="39" spans="16:32" x14ac:dyDescent="0.35">
      <c r="Y39" s="55"/>
    </row>
    <row r="40" spans="16:32" x14ac:dyDescent="0.35">
      <c r="Y40" s="55"/>
    </row>
    <row r="41" spans="16:32" x14ac:dyDescent="0.35">
      <c r="Y41" s="55"/>
    </row>
    <row r="73" spans="1:1" x14ac:dyDescent="0.35">
      <c r="A73" s="53"/>
    </row>
    <row r="74" spans="1:1" x14ac:dyDescent="0.35">
      <c r="A74" s="53"/>
    </row>
    <row r="75" spans="1:1" x14ac:dyDescent="0.35">
      <c r="A75" s="53"/>
    </row>
    <row r="76" spans="1:1" x14ac:dyDescent="0.35">
      <c r="A76" s="53"/>
    </row>
    <row r="77" spans="1:1" x14ac:dyDescent="0.35">
      <c r="A77" s="53"/>
    </row>
    <row r="78" spans="1:1" x14ac:dyDescent="0.35">
      <c r="A78" s="53"/>
    </row>
    <row r="79" spans="1:1" x14ac:dyDescent="0.35">
      <c r="A79" s="53"/>
    </row>
    <row r="80" spans="1:1" x14ac:dyDescent="0.35">
      <c r="A80" s="53"/>
    </row>
    <row r="81" spans="1:1" x14ac:dyDescent="0.35">
      <c r="A81" s="53"/>
    </row>
    <row r="82" spans="1:1" x14ac:dyDescent="0.35">
      <c r="A82" s="53"/>
    </row>
    <row r="83" spans="1:1" x14ac:dyDescent="0.35">
      <c r="A83" s="53"/>
    </row>
    <row r="84" spans="1:1" x14ac:dyDescent="0.35">
      <c r="A84" s="53"/>
    </row>
    <row r="85" spans="1:1" x14ac:dyDescent="0.35">
      <c r="A85" s="53"/>
    </row>
    <row r="86" spans="1:1" x14ac:dyDescent="0.35">
      <c r="A86" s="53"/>
    </row>
    <row r="87" spans="1:1" x14ac:dyDescent="0.35">
      <c r="A87" s="53"/>
    </row>
    <row r="88" spans="1:1" x14ac:dyDescent="0.35">
      <c r="A88" s="53"/>
    </row>
    <row r="89" spans="1:1" x14ac:dyDescent="0.35">
      <c r="A89" s="53"/>
    </row>
    <row r="90" spans="1:1" x14ac:dyDescent="0.35">
      <c r="A90" s="53"/>
    </row>
    <row r="91" spans="1:1" x14ac:dyDescent="0.35">
      <c r="A91" s="53"/>
    </row>
    <row r="92" spans="1:1" x14ac:dyDescent="0.35">
      <c r="A92" s="53"/>
    </row>
    <row r="93" spans="1:1" x14ac:dyDescent="0.35">
      <c r="A93" s="53"/>
    </row>
    <row r="94" spans="1:1" x14ac:dyDescent="0.35">
      <c r="A94" s="53"/>
    </row>
    <row r="95" spans="1:1" x14ac:dyDescent="0.35">
      <c r="A95" s="53"/>
    </row>
    <row r="96" spans="1:1" x14ac:dyDescent="0.35">
      <c r="A96" s="53"/>
    </row>
    <row r="97" spans="1:1" x14ac:dyDescent="0.35">
      <c r="A97" s="53"/>
    </row>
    <row r="98" spans="1:1" x14ac:dyDescent="0.35">
      <c r="A98" s="53"/>
    </row>
    <row r="99" spans="1:1" x14ac:dyDescent="0.35">
      <c r="A99" s="53"/>
    </row>
    <row r="100" spans="1:1" x14ac:dyDescent="0.35">
      <c r="A100" s="53"/>
    </row>
    <row r="101" spans="1:1" x14ac:dyDescent="0.35">
      <c r="A101" s="53"/>
    </row>
    <row r="102" spans="1:1" x14ac:dyDescent="0.35">
      <c r="A102" s="53"/>
    </row>
    <row r="103" spans="1:1" x14ac:dyDescent="0.35">
      <c r="A103" s="53"/>
    </row>
    <row r="104" spans="1:1" x14ac:dyDescent="0.35">
      <c r="A104" s="53"/>
    </row>
    <row r="105" spans="1:1" x14ac:dyDescent="0.35">
      <c r="A105" s="53"/>
    </row>
    <row r="106" spans="1:1" x14ac:dyDescent="0.35">
      <c r="A106" s="53"/>
    </row>
    <row r="107" spans="1:1" x14ac:dyDescent="0.35">
      <c r="A107" s="53"/>
    </row>
    <row r="108" spans="1:1" x14ac:dyDescent="0.35">
      <c r="A108" s="53"/>
    </row>
    <row r="109" spans="1:1" x14ac:dyDescent="0.35">
      <c r="A109" s="53"/>
    </row>
    <row r="110" spans="1:1" x14ac:dyDescent="0.35">
      <c r="A110" s="53"/>
    </row>
    <row r="111" spans="1:1" x14ac:dyDescent="0.35">
      <c r="A111" s="53"/>
    </row>
    <row r="112" spans="1:1" x14ac:dyDescent="0.35">
      <c r="A112" s="53"/>
    </row>
    <row r="113" spans="1:1" x14ac:dyDescent="0.35">
      <c r="A113" s="53"/>
    </row>
    <row r="114" spans="1:1" x14ac:dyDescent="0.35">
      <c r="A114" s="53"/>
    </row>
    <row r="115" spans="1:1" x14ac:dyDescent="0.35">
      <c r="A115" s="53"/>
    </row>
    <row r="116" spans="1:1" x14ac:dyDescent="0.35">
      <c r="A116" s="53"/>
    </row>
    <row r="117" spans="1:1" x14ac:dyDescent="0.35">
      <c r="A117" s="53"/>
    </row>
    <row r="118" spans="1:1" x14ac:dyDescent="0.35">
      <c r="A118" s="53"/>
    </row>
    <row r="119" spans="1:1" x14ac:dyDescent="0.35">
      <c r="A119" s="53"/>
    </row>
    <row r="120" spans="1:1" x14ac:dyDescent="0.35">
      <c r="A120" s="53"/>
    </row>
    <row r="121" spans="1:1" x14ac:dyDescent="0.35">
      <c r="A121" s="53"/>
    </row>
    <row r="122" spans="1:1" x14ac:dyDescent="0.35">
      <c r="A122" s="53"/>
    </row>
    <row r="123" spans="1:1" x14ac:dyDescent="0.35">
      <c r="A123" s="53"/>
    </row>
    <row r="124" spans="1:1" x14ac:dyDescent="0.35">
      <c r="A124" s="53"/>
    </row>
    <row r="125" spans="1:1" x14ac:dyDescent="0.35">
      <c r="A125" s="53"/>
    </row>
    <row r="126" spans="1:1" x14ac:dyDescent="0.35">
      <c r="A126" s="53"/>
    </row>
    <row r="127" spans="1:1" x14ac:dyDescent="0.35">
      <c r="A127" s="53"/>
    </row>
    <row r="128" spans="1:1" x14ac:dyDescent="0.35">
      <c r="A128" s="53"/>
    </row>
    <row r="129" spans="1:1" x14ac:dyDescent="0.35">
      <c r="A129" s="53"/>
    </row>
    <row r="130" spans="1:1" x14ac:dyDescent="0.35">
      <c r="A130" s="53"/>
    </row>
    <row r="131" spans="1:1" x14ac:dyDescent="0.35">
      <c r="A131" s="53"/>
    </row>
    <row r="132" spans="1:1" x14ac:dyDescent="0.35">
      <c r="A132" s="53"/>
    </row>
    <row r="133" spans="1:1" x14ac:dyDescent="0.35">
      <c r="A133" s="53"/>
    </row>
    <row r="134" spans="1:1" x14ac:dyDescent="0.35">
      <c r="A134" s="53"/>
    </row>
    <row r="135" spans="1:1" x14ac:dyDescent="0.35">
      <c r="A135" s="53"/>
    </row>
    <row r="136" spans="1:1" x14ac:dyDescent="0.35">
      <c r="A136" s="53"/>
    </row>
    <row r="137" spans="1:1" x14ac:dyDescent="0.35">
      <c r="A137" s="53"/>
    </row>
    <row r="138" spans="1:1" x14ac:dyDescent="0.35">
      <c r="A138" s="53"/>
    </row>
    <row r="139" spans="1:1" x14ac:dyDescent="0.35">
      <c r="A139" s="53"/>
    </row>
    <row r="140" spans="1:1" x14ac:dyDescent="0.35">
      <c r="A140" s="53"/>
    </row>
    <row r="141" spans="1:1" x14ac:dyDescent="0.35">
      <c r="A141" s="53"/>
    </row>
    <row r="142" spans="1:1" x14ac:dyDescent="0.35">
      <c r="A142" s="53"/>
    </row>
    <row r="143" spans="1:1" x14ac:dyDescent="0.35">
      <c r="A143" s="53"/>
    </row>
    <row r="144" spans="1:1" x14ac:dyDescent="0.35">
      <c r="A144" s="53"/>
    </row>
    <row r="145" spans="1:1" x14ac:dyDescent="0.35">
      <c r="A145" s="53"/>
    </row>
    <row r="146" spans="1:1" x14ac:dyDescent="0.35">
      <c r="A146" s="53"/>
    </row>
    <row r="147" spans="1:1" x14ac:dyDescent="0.35">
      <c r="A147" s="53"/>
    </row>
    <row r="148" spans="1:1" x14ac:dyDescent="0.35">
      <c r="A148" s="53"/>
    </row>
    <row r="149" spans="1:1" x14ac:dyDescent="0.35">
      <c r="A149" s="53"/>
    </row>
    <row r="150" spans="1:1" x14ac:dyDescent="0.35">
      <c r="A150" s="53"/>
    </row>
    <row r="151" spans="1:1" x14ac:dyDescent="0.35">
      <c r="A151" s="53"/>
    </row>
    <row r="152" spans="1:1" x14ac:dyDescent="0.35">
      <c r="A152" s="53"/>
    </row>
    <row r="153" spans="1:1" x14ac:dyDescent="0.35">
      <c r="A153" s="53"/>
    </row>
    <row r="154" spans="1:1" x14ac:dyDescent="0.35">
      <c r="A154" s="53"/>
    </row>
    <row r="155" spans="1:1" x14ac:dyDescent="0.35">
      <c r="A155" s="53"/>
    </row>
    <row r="156" spans="1:1" x14ac:dyDescent="0.35">
      <c r="A156" s="53"/>
    </row>
    <row r="157" spans="1:1" x14ac:dyDescent="0.35">
      <c r="A157" s="53"/>
    </row>
    <row r="158" spans="1:1" x14ac:dyDescent="0.35">
      <c r="A158" s="53"/>
    </row>
    <row r="159" spans="1:1" x14ac:dyDescent="0.35">
      <c r="A159" s="53"/>
    </row>
    <row r="160" spans="1:1" x14ac:dyDescent="0.35">
      <c r="A160" s="53"/>
    </row>
    <row r="161" spans="1:1" x14ac:dyDescent="0.35">
      <c r="A161" s="53"/>
    </row>
    <row r="162" spans="1:1" x14ac:dyDescent="0.35">
      <c r="A162" s="53"/>
    </row>
    <row r="163" spans="1:1" x14ac:dyDescent="0.35">
      <c r="A163" s="53"/>
    </row>
    <row r="164" spans="1:1" x14ac:dyDescent="0.35">
      <c r="A164" s="53"/>
    </row>
    <row r="165" spans="1:1" x14ac:dyDescent="0.35">
      <c r="A165" s="53"/>
    </row>
    <row r="166" spans="1:1" x14ac:dyDescent="0.35">
      <c r="A166" s="53"/>
    </row>
    <row r="167" spans="1:1" x14ac:dyDescent="0.35">
      <c r="A167" s="53"/>
    </row>
    <row r="168" spans="1:1" x14ac:dyDescent="0.35">
      <c r="A168" s="53"/>
    </row>
    <row r="169" spans="1:1" x14ac:dyDescent="0.35">
      <c r="A169" s="53"/>
    </row>
    <row r="170" spans="1:1" x14ac:dyDescent="0.35">
      <c r="A170" s="53"/>
    </row>
    <row r="171" spans="1:1" x14ac:dyDescent="0.35">
      <c r="A171" s="53"/>
    </row>
    <row r="172" spans="1:1" x14ac:dyDescent="0.35">
      <c r="A172" s="53"/>
    </row>
    <row r="173" spans="1:1" x14ac:dyDescent="0.35">
      <c r="A173" s="53"/>
    </row>
    <row r="174" spans="1:1" x14ac:dyDescent="0.35">
      <c r="A174" s="53"/>
    </row>
    <row r="175" spans="1:1" x14ac:dyDescent="0.35">
      <c r="A175" s="53"/>
    </row>
    <row r="176" spans="1:1" x14ac:dyDescent="0.35">
      <c r="A176" s="53"/>
    </row>
    <row r="177" spans="1:1" x14ac:dyDescent="0.35">
      <c r="A177" s="53"/>
    </row>
    <row r="178" spans="1:1" x14ac:dyDescent="0.35">
      <c r="A178" s="53"/>
    </row>
    <row r="179" spans="1:1" x14ac:dyDescent="0.35">
      <c r="A179" s="53"/>
    </row>
    <row r="180" spans="1:1" x14ac:dyDescent="0.35">
      <c r="A180" s="53"/>
    </row>
    <row r="181" spans="1:1" x14ac:dyDescent="0.35">
      <c r="A181" s="53"/>
    </row>
    <row r="182" spans="1:1" x14ac:dyDescent="0.35">
      <c r="A182" s="53"/>
    </row>
    <row r="183" spans="1:1" x14ac:dyDescent="0.35">
      <c r="A183" s="53"/>
    </row>
    <row r="184" spans="1:1" x14ac:dyDescent="0.35">
      <c r="A184" s="53"/>
    </row>
    <row r="185" spans="1:1" x14ac:dyDescent="0.35">
      <c r="A185" s="53"/>
    </row>
    <row r="186" spans="1:1" x14ac:dyDescent="0.35">
      <c r="A186" s="53"/>
    </row>
    <row r="187" spans="1:1" x14ac:dyDescent="0.35">
      <c r="A187" s="53"/>
    </row>
    <row r="188" spans="1:1" x14ac:dyDescent="0.35">
      <c r="A188" s="53"/>
    </row>
    <row r="189" spans="1:1" x14ac:dyDescent="0.35">
      <c r="A189" s="53"/>
    </row>
    <row r="190" spans="1:1" x14ac:dyDescent="0.35">
      <c r="A190" s="53"/>
    </row>
    <row r="191" spans="1:1" x14ac:dyDescent="0.35">
      <c r="A191" s="53"/>
    </row>
    <row r="192" spans="1:1" x14ac:dyDescent="0.35">
      <c r="A192" s="53"/>
    </row>
    <row r="193" spans="1:1" x14ac:dyDescent="0.35">
      <c r="A193" s="53"/>
    </row>
    <row r="194" spans="1:1" x14ac:dyDescent="0.35">
      <c r="A194" s="53"/>
    </row>
    <row r="195" spans="1:1" x14ac:dyDescent="0.35">
      <c r="A195" s="53"/>
    </row>
    <row r="196" spans="1:1" x14ac:dyDescent="0.35">
      <c r="A196" s="53"/>
    </row>
    <row r="197" spans="1:1" x14ac:dyDescent="0.35">
      <c r="A197" s="53"/>
    </row>
    <row r="198" spans="1:1" x14ac:dyDescent="0.35">
      <c r="A198" s="53"/>
    </row>
    <row r="199" spans="1:1" x14ac:dyDescent="0.35">
      <c r="A199" s="53"/>
    </row>
    <row r="200" spans="1:1" x14ac:dyDescent="0.35">
      <c r="A200" s="53"/>
    </row>
    <row r="201" spans="1:1" x14ac:dyDescent="0.35">
      <c r="A201" s="53"/>
    </row>
    <row r="202" spans="1:1" x14ac:dyDescent="0.35">
      <c r="A202" s="53"/>
    </row>
    <row r="203" spans="1:1" x14ac:dyDescent="0.35">
      <c r="A203" s="53"/>
    </row>
    <row r="204" spans="1:1" x14ac:dyDescent="0.35">
      <c r="A204" s="53"/>
    </row>
    <row r="205" spans="1:1" x14ac:dyDescent="0.35">
      <c r="A205" s="53"/>
    </row>
    <row r="206" spans="1:1" x14ac:dyDescent="0.35">
      <c r="A206" s="53"/>
    </row>
    <row r="207" spans="1:1" x14ac:dyDescent="0.35">
      <c r="A207" s="53"/>
    </row>
    <row r="208" spans="1:1" x14ac:dyDescent="0.35">
      <c r="A208" s="53"/>
    </row>
    <row r="209" spans="1:1" x14ac:dyDescent="0.35">
      <c r="A209" s="53"/>
    </row>
    <row r="210" spans="1:1" x14ac:dyDescent="0.35">
      <c r="A210" s="53"/>
    </row>
    <row r="211" spans="1:1" x14ac:dyDescent="0.35">
      <c r="A211" s="53"/>
    </row>
    <row r="212" spans="1:1" x14ac:dyDescent="0.35">
      <c r="A212" s="53"/>
    </row>
    <row r="213" spans="1:1" x14ac:dyDescent="0.35">
      <c r="A213" s="53"/>
    </row>
    <row r="214" spans="1:1" x14ac:dyDescent="0.35">
      <c r="A214" s="53"/>
    </row>
    <row r="215" spans="1:1" x14ac:dyDescent="0.35">
      <c r="A215" s="53"/>
    </row>
    <row r="216" spans="1:1" x14ac:dyDescent="0.35">
      <c r="A216" s="53"/>
    </row>
    <row r="217" spans="1:1" x14ac:dyDescent="0.35">
      <c r="A217" s="53"/>
    </row>
    <row r="218" spans="1:1" x14ac:dyDescent="0.35">
      <c r="A218" s="53"/>
    </row>
    <row r="219" spans="1:1" x14ac:dyDescent="0.35">
      <c r="A219" s="53"/>
    </row>
    <row r="220" spans="1:1" x14ac:dyDescent="0.35">
      <c r="A220" s="53"/>
    </row>
    <row r="221" spans="1:1" x14ac:dyDescent="0.35">
      <c r="A221" s="53"/>
    </row>
    <row r="222" spans="1:1" x14ac:dyDescent="0.35">
      <c r="A222" s="53"/>
    </row>
    <row r="223" spans="1:1" x14ac:dyDescent="0.35">
      <c r="A223" s="53"/>
    </row>
    <row r="224" spans="1:1" x14ac:dyDescent="0.35">
      <c r="A224" s="53"/>
    </row>
    <row r="225" spans="1:1" x14ac:dyDescent="0.35">
      <c r="A225" s="53"/>
    </row>
    <row r="226" spans="1:1" x14ac:dyDescent="0.35">
      <c r="A226" s="53"/>
    </row>
    <row r="227" spans="1:1" x14ac:dyDescent="0.35">
      <c r="A227" s="53"/>
    </row>
    <row r="228" spans="1:1" x14ac:dyDescent="0.35">
      <c r="A228" s="53"/>
    </row>
    <row r="229" spans="1:1" x14ac:dyDescent="0.35">
      <c r="A229" s="53"/>
    </row>
    <row r="230" spans="1:1" x14ac:dyDescent="0.35">
      <c r="A230" s="53"/>
    </row>
    <row r="231" spans="1:1" x14ac:dyDescent="0.35">
      <c r="A231" s="53"/>
    </row>
    <row r="232" spans="1:1" x14ac:dyDescent="0.35">
      <c r="A232" s="53"/>
    </row>
    <row r="233" spans="1:1" x14ac:dyDescent="0.35">
      <c r="A233" s="53"/>
    </row>
    <row r="234" spans="1:1" x14ac:dyDescent="0.35">
      <c r="A234" s="53"/>
    </row>
    <row r="235" spans="1:1" x14ac:dyDescent="0.35">
      <c r="A235" s="53"/>
    </row>
    <row r="236" spans="1:1" x14ac:dyDescent="0.35">
      <c r="A236" s="53"/>
    </row>
    <row r="237" spans="1:1" x14ac:dyDescent="0.35">
      <c r="A237" s="53"/>
    </row>
    <row r="238" spans="1:1" x14ac:dyDescent="0.35">
      <c r="A238" s="53"/>
    </row>
    <row r="239" spans="1:1" x14ac:dyDescent="0.35">
      <c r="A239" s="53"/>
    </row>
    <row r="240" spans="1:1" x14ac:dyDescent="0.35">
      <c r="A240" s="53"/>
    </row>
    <row r="241" spans="1:1" x14ac:dyDescent="0.35">
      <c r="A241" s="53"/>
    </row>
    <row r="242" spans="1:1" x14ac:dyDescent="0.35">
      <c r="A242" s="53"/>
    </row>
    <row r="243" spans="1:1" x14ac:dyDescent="0.35">
      <c r="A243" s="53"/>
    </row>
    <row r="244" spans="1:1" x14ac:dyDescent="0.35">
      <c r="A244" s="53"/>
    </row>
    <row r="245" spans="1:1" x14ac:dyDescent="0.35">
      <c r="A245" s="53"/>
    </row>
    <row r="246" spans="1:1" x14ac:dyDescent="0.35">
      <c r="A246" s="53"/>
    </row>
    <row r="247" spans="1:1" x14ac:dyDescent="0.35">
      <c r="A247" s="53"/>
    </row>
    <row r="248" spans="1:1" x14ac:dyDescent="0.35">
      <c r="A248" s="53"/>
    </row>
    <row r="249" spans="1:1" x14ac:dyDescent="0.35">
      <c r="A249" s="53"/>
    </row>
    <row r="250" spans="1:1" x14ac:dyDescent="0.35">
      <c r="A250" s="53"/>
    </row>
    <row r="251" spans="1:1" x14ac:dyDescent="0.35">
      <c r="A251" s="53"/>
    </row>
    <row r="252" spans="1:1" x14ac:dyDescent="0.35">
      <c r="A252" s="53"/>
    </row>
    <row r="253" spans="1:1" x14ac:dyDescent="0.35">
      <c r="A253" s="53"/>
    </row>
    <row r="254" spans="1:1" x14ac:dyDescent="0.35">
      <c r="A254" s="53"/>
    </row>
    <row r="255" spans="1:1" x14ac:dyDescent="0.35">
      <c r="A255" s="53"/>
    </row>
    <row r="256" spans="1:1" x14ac:dyDescent="0.35">
      <c r="A256" s="53"/>
    </row>
    <row r="257" spans="1:1" x14ac:dyDescent="0.35">
      <c r="A257" s="53"/>
    </row>
    <row r="258" spans="1:1" x14ac:dyDescent="0.35">
      <c r="A258" s="53"/>
    </row>
    <row r="259" spans="1:1" x14ac:dyDescent="0.35">
      <c r="A259" s="53"/>
    </row>
    <row r="260" spans="1:1" x14ac:dyDescent="0.35">
      <c r="A260" s="53"/>
    </row>
    <row r="261" spans="1:1" x14ac:dyDescent="0.35">
      <c r="A261" s="53"/>
    </row>
    <row r="262" spans="1:1" x14ac:dyDescent="0.35">
      <c r="A262" s="53"/>
    </row>
    <row r="263" spans="1:1" x14ac:dyDescent="0.35">
      <c r="A263" s="53"/>
    </row>
    <row r="264" spans="1:1" x14ac:dyDescent="0.35">
      <c r="A264" s="53"/>
    </row>
    <row r="265" spans="1:1" x14ac:dyDescent="0.35">
      <c r="A265" s="53"/>
    </row>
    <row r="266" spans="1:1" x14ac:dyDescent="0.35">
      <c r="A266" s="53"/>
    </row>
    <row r="267" spans="1:1" x14ac:dyDescent="0.35">
      <c r="A267" s="53"/>
    </row>
    <row r="268" spans="1:1" x14ac:dyDescent="0.35">
      <c r="A268" s="53"/>
    </row>
    <row r="269" spans="1:1" x14ac:dyDescent="0.35">
      <c r="A269" s="53"/>
    </row>
    <row r="270" spans="1:1" x14ac:dyDescent="0.35">
      <c r="A270" s="53"/>
    </row>
    <row r="271" spans="1:1" x14ac:dyDescent="0.35">
      <c r="A271" s="53"/>
    </row>
    <row r="272" spans="1:1" x14ac:dyDescent="0.35">
      <c r="A272" s="53"/>
    </row>
    <row r="273" spans="1:1" x14ac:dyDescent="0.35">
      <c r="A273" s="53"/>
    </row>
    <row r="274" spans="1:1" x14ac:dyDescent="0.35">
      <c r="A274" s="53"/>
    </row>
    <row r="275" spans="1:1" x14ac:dyDescent="0.35">
      <c r="A275" s="53"/>
    </row>
    <row r="276" spans="1:1" x14ac:dyDescent="0.35">
      <c r="A276" s="53"/>
    </row>
    <row r="277" spans="1:1" x14ac:dyDescent="0.35">
      <c r="A277" s="53"/>
    </row>
    <row r="278" spans="1:1" x14ac:dyDescent="0.35">
      <c r="A278" s="53"/>
    </row>
    <row r="279" spans="1:1" x14ac:dyDescent="0.35">
      <c r="A279" s="53"/>
    </row>
    <row r="280" spans="1:1" x14ac:dyDescent="0.35">
      <c r="A280" s="53"/>
    </row>
    <row r="281" spans="1:1" x14ac:dyDescent="0.35">
      <c r="A281" s="53"/>
    </row>
    <row r="282" spans="1:1" x14ac:dyDescent="0.35">
      <c r="A282" s="53"/>
    </row>
    <row r="283" spans="1:1" x14ac:dyDescent="0.35">
      <c r="A283" s="53"/>
    </row>
    <row r="284" spans="1:1" x14ac:dyDescent="0.35">
      <c r="A284" s="53"/>
    </row>
    <row r="285" spans="1:1" x14ac:dyDescent="0.35">
      <c r="A285" s="53"/>
    </row>
    <row r="286" spans="1:1" x14ac:dyDescent="0.35">
      <c r="A286" s="53"/>
    </row>
    <row r="287" spans="1:1" x14ac:dyDescent="0.35">
      <c r="A287" s="53"/>
    </row>
    <row r="288" spans="1:1" x14ac:dyDescent="0.35">
      <c r="A288" s="53"/>
    </row>
    <row r="289" spans="1:1" x14ac:dyDescent="0.35">
      <c r="A289" s="53"/>
    </row>
    <row r="290" spans="1:1" x14ac:dyDescent="0.35">
      <c r="A290" s="53"/>
    </row>
    <row r="291" spans="1:1" x14ac:dyDescent="0.35">
      <c r="A291" s="53"/>
    </row>
    <row r="292" spans="1:1" x14ac:dyDescent="0.35">
      <c r="A292" s="53"/>
    </row>
    <row r="293" spans="1:1" x14ac:dyDescent="0.35">
      <c r="A293" s="53"/>
    </row>
    <row r="294" spans="1:1" x14ac:dyDescent="0.35">
      <c r="A294" s="53"/>
    </row>
    <row r="295" spans="1:1" x14ac:dyDescent="0.35">
      <c r="A295" s="53"/>
    </row>
    <row r="296" spans="1:1" x14ac:dyDescent="0.35">
      <c r="A296" s="53"/>
    </row>
    <row r="297" spans="1:1" x14ac:dyDescent="0.35">
      <c r="A297" s="53"/>
    </row>
    <row r="298" spans="1:1" x14ac:dyDescent="0.35">
      <c r="A298" s="53"/>
    </row>
    <row r="299" spans="1:1" x14ac:dyDescent="0.35">
      <c r="A299" s="53"/>
    </row>
    <row r="300" spans="1:1" x14ac:dyDescent="0.35">
      <c r="A300" s="53"/>
    </row>
    <row r="301" spans="1:1" x14ac:dyDescent="0.35">
      <c r="A301" s="53"/>
    </row>
    <row r="302" spans="1:1" x14ac:dyDescent="0.35">
      <c r="A302" s="53"/>
    </row>
    <row r="303" spans="1:1" x14ac:dyDescent="0.35">
      <c r="A303" s="53"/>
    </row>
    <row r="304" spans="1:1" x14ac:dyDescent="0.35">
      <c r="A304" s="53"/>
    </row>
    <row r="305" spans="1:1" x14ac:dyDescent="0.35">
      <c r="A305" s="53"/>
    </row>
    <row r="306" spans="1:1" x14ac:dyDescent="0.35">
      <c r="A306" s="53"/>
    </row>
    <row r="307" spans="1:1" x14ac:dyDescent="0.35">
      <c r="A307" s="53"/>
    </row>
    <row r="308" spans="1:1" x14ac:dyDescent="0.35">
      <c r="A308" s="53"/>
    </row>
    <row r="309" spans="1:1" x14ac:dyDescent="0.35">
      <c r="A309" s="53"/>
    </row>
    <row r="310" spans="1:1" x14ac:dyDescent="0.35">
      <c r="A310" s="53"/>
    </row>
    <row r="311" spans="1:1" x14ac:dyDescent="0.35">
      <c r="A311" s="53"/>
    </row>
    <row r="312" spans="1:1" x14ac:dyDescent="0.35">
      <c r="A312" s="53"/>
    </row>
    <row r="313" spans="1:1" x14ac:dyDescent="0.35">
      <c r="A313" s="53"/>
    </row>
    <row r="314" spans="1:1" x14ac:dyDescent="0.35">
      <c r="A314" s="53"/>
    </row>
    <row r="315" spans="1:1" x14ac:dyDescent="0.35">
      <c r="A315" s="53"/>
    </row>
    <row r="316" spans="1:1" x14ac:dyDescent="0.35">
      <c r="A316" s="53"/>
    </row>
    <row r="317" spans="1:1" x14ac:dyDescent="0.35">
      <c r="A317" s="53"/>
    </row>
    <row r="318" spans="1:1" x14ac:dyDescent="0.35">
      <c r="A318" s="53"/>
    </row>
    <row r="319" spans="1:1" x14ac:dyDescent="0.35">
      <c r="A319" s="53"/>
    </row>
    <row r="320" spans="1:1" x14ac:dyDescent="0.35">
      <c r="A320" s="53"/>
    </row>
    <row r="321" spans="1:1" x14ac:dyDescent="0.35">
      <c r="A321" s="53"/>
    </row>
    <row r="322" spans="1:1" x14ac:dyDescent="0.35">
      <c r="A322" s="53"/>
    </row>
    <row r="323" spans="1:1" x14ac:dyDescent="0.35">
      <c r="A323" s="53"/>
    </row>
    <row r="324" spans="1:1" x14ac:dyDescent="0.35">
      <c r="A324" s="53"/>
    </row>
    <row r="325" spans="1:1" x14ac:dyDescent="0.35">
      <c r="A325" s="53"/>
    </row>
    <row r="326" spans="1:1" x14ac:dyDescent="0.35">
      <c r="A326" s="53"/>
    </row>
    <row r="327" spans="1:1" x14ac:dyDescent="0.35">
      <c r="A327" s="53"/>
    </row>
    <row r="328" spans="1:1" x14ac:dyDescent="0.35">
      <c r="A328" s="53"/>
    </row>
    <row r="329" spans="1:1" x14ac:dyDescent="0.35">
      <c r="A329" s="53"/>
    </row>
    <row r="330" spans="1:1" x14ac:dyDescent="0.35">
      <c r="A330" s="53"/>
    </row>
    <row r="331" spans="1:1" x14ac:dyDescent="0.35">
      <c r="A331" s="53"/>
    </row>
    <row r="332" spans="1:1" x14ac:dyDescent="0.35">
      <c r="A332" s="53"/>
    </row>
    <row r="333" spans="1:1" x14ac:dyDescent="0.35">
      <c r="A333" s="53"/>
    </row>
    <row r="334" spans="1:1" x14ac:dyDescent="0.35">
      <c r="A334" s="53"/>
    </row>
    <row r="335" spans="1:1" x14ac:dyDescent="0.35">
      <c r="A335" s="53"/>
    </row>
    <row r="336" spans="1:1" x14ac:dyDescent="0.35">
      <c r="A336" s="53"/>
    </row>
    <row r="337" spans="1:1" x14ac:dyDescent="0.35">
      <c r="A337" s="53"/>
    </row>
    <row r="338" spans="1:1" x14ac:dyDescent="0.35">
      <c r="A338" s="53"/>
    </row>
    <row r="339" spans="1:1" x14ac:dyDescent="0.35">
      <c r="A339" s="53"/>
    </row>
    <row r="340" spans="1:1" x14ac:dyDescent="0.35">
      <c r="A340" s="53"/>
    </row>
    <row r="341" spans="1:1" x14ac:dyDescent="0.35">
      <c r="A341" s="53"/>
    </row>
    <row r="342" spans="1:1" x14ac:dyDescent="0.35">
      <c r="A342" s="53"/>
    </row>
    <row r="343" spans="1:1" x14ac:dyDescent="0.35">
      <c r="A343" s="53"/>
    </row>
    <row r="344" spans="1:1" x14ac:dyDescent="0.35">
      <c r="A344" s="53"/>
    </row>
    <row r="345" spans="1:1" x14ac:dyDescent="0.35">
      <c r="A345" s="53"/>
    </row>
    <row r="346" spans="1:1" x14ac:dyDescent="0.35">
      <c r="A346" s="53"/>
    </row>
    <row r="347" spans="1:1" x14ac:dyDescent="0.35">
      <c r="A347" s="53"/>
    </row>
    <row r="348" spans="1:1" x14ac:dyDescent="0.35">
      <c r="A348" s="53"/>
    </row>
    <row r="349" spans="1:1" x14ac:dyDescent="0.35">
      <c r="A349" s="53"/>
    </row>
    <row r="350" spans="1:1" x14ac:dyDescent="0.35">
      <c r="A350" s="53"/>
    </row>
    <row r="351" spans="1:1" x14ac:dyDescent="0.35">
      <c r="A351" s="53"/>
    </row>
    <row r="352" spans="1:1" x14ac:dyDescent="0.35">
      <c r="A352" s="53"/>
    </row>
    <row r="353" spans="1:1" x14ac:dyDescent="0.35">
      <c r="A353" s="53"/>
    </row>
    <row r="354" spans="1:1" x14ac:dyDescent="0.35">
      <c r="A354" s="53"/>
    </row>
    <row r="355" spans="1:1" x14ac:dyDescent="0.35">
      <c r="A355" s="53"/>
    </row>
    <row r="356" spans="1:1" x14ac:dyDescent="0.35">
      <c r="A356" s="53"/>
    </row>
    <row r="357" spans="1:1" x14ac:dyDescent="0.35">
      <c r="A357" s="53"/>
    </row>
    <row r="358" spans="1:1" x14ac:dyDescent="0.35">
      <c r="A358" s="53"/>
    </row>
    <row r="359" spans="1:1" x14ac:dyDescent="0.35">
      <c r="A359" s="53"/>
    </row>
    <row r="360" spans="1:1" x14ac:dyDescent="0.35">
      <c r="A360" s="53"/>
    </row>
    <row r="361" spans="1:1" x14ac:dyDescent="0.35">
      <c r="A361" s="53"/>
    </row>
    <row r="362" spans="1:1" x14ac:dyDescent="0.35">
      <c r="A362" s="53"/>
    </row>
    <row r="363" spans="1:1" x14ac:dyDescent="0.35">
      <c r="A363" s="53"/>
    </row>
    <row r="364" spans="1:1" x14ac:dyDescent="0.35">
      <c r="A364" s="53"/>
    </row>
  </sheetData>
  <mergeCells count="13">
    <mergeCell ref="P26:AB26"/>
    <mergeCell ref="Q27:W27"/>
    <mergeCell ref="X27:Y27"/>
    <mergeCell ref="X34:Y34"/>
    <mergeCell ref="X35:Y35"/>
    <mergeCell ref="X36:Y36"/>
    <mergeCell ref="X37:Y37"/>
    <mergeCell ref="X28:Y28"/>
    <mergeCell ref="X29:Y29"/>
    <mergeCell ref="X30:Y30"/>
    <mergeCell ref="X31:Y31"/>
    <mergeCell ref="X32:Y32"/>
    <mergeCell ref="X33:Y33"/>
  </mergeCells>
  <conditionalFormatting sqref="P27:AB38">
    <cfRule type="expression" dxfId="12" priority="1">
      <formula>MOD(ROW(),2)&gt;0</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Option Button 1">
              <controlPr defaultSize="0" autoFill="0" autoLine="0" autoPict="0">
                <anchor moveWithCells="1">
                  <from>
                    <xdr:col>29</xdr:col>
                    <xdr:colOff>158750</xdr:colOff>
                    <xdr:row>30</xdr:row>
                    <xdr:rowOff>63500</xdr:rowOff>
                  </from>
                  <to>
                    <xdr:col>31</xdr:col>
                    <xdr:colOff>590550</xdr:colOff>
                    <xdr:row>31</xdr:row>
                    <xdr:rowOff>82550</xdr:rowOff>
                  </to>
                </anchor>
              </controlPr>
            </control>
          </mc:Choice>
        </mc:AlternateContent>
        <mc:AlternateContent xmlns:mc="http://schemas.openxmlformats.org/markup-compatibility/2006">
          <mc:Choice Requires="x14">
            <control shapeId="1026" r:id="rId5" name="Option Button 2">
              <controlPr defaultSize="0" autoFill="0" autoLine="0" autoPict="0">
                <anchor moveWithCells="1">
                  <from>
                    <xdr:col>29</xdr:col>
                    <xdr:colOff>158750</xdr:colOff>
                    <xdr:row>28</xdr:row>
                    <xdr:rowOff>165100</xdr:rowOff>
                  </from>
                  <to>
                    <xdr:col>30</xdr:col>
                    <xdr:colOff>469900</xdr:colOff>
                    <xdr:row>29</xdr:row>
                    <xdr:rowOff>82550</xdr:rowOff>
                  </to>
                </anchor>
              </controlPr>
            </control>
          </mc:Choice>
        </mc:AlternateContent>
        <mc:AlternateContent xmlns:mc="http://schemas.openxmlformats.org/markup-compatibility/2006">
          <mc:Choice Requires="x14">
            <control shapeId="1027" r:id="rId6" name="Option Button 3">
              <controlPr defaultSize="0" autoFill="0" autoLine="0" autoPict="0">
                <anchor moveWithCells="1">
                  <from>
                    <xdr:col>29</xdr:col>
                    <xdr:colOff>184150</xdr:colOff>
                    <xdr:row>32</xdr:row>
                    <xdr:rowOff>76200</xdr:rowOff>
                  </from>
                  <to>
                    <xdr:col>31</xdr:col>
                    <xdr:colOff>88900</xdr:colOff>
                    <xdr:row>32</xdr:row>
                    <xdr:rowOff>285750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EC18D-0AB6-427E-BE1A-C594F3DD8F6A}">
  <sheetPr codeName="Sheet2">
    <tabColor rgb="FFFF9966"/>
  </sheetPr>
  <dimension ref="A1:BG113"/>
  <sheetViews>
    <sheetView tabSelected="1" zoomScale="84" zoomScaleNormal="101" workbookViewId="0"/>
  </sheetViews>
  <sheetFormatPr defaultRowHeight="14.5" x14ac:dyDescent="0.35"/>
  <cols>
    <col min="1" max="1" width="13.26953125" bestFit="1" customWidth="1"/>
    <col min="2" max="2" width="14.90625" bestFit="1" customWidth="1"/>
    <col min="3" max="3" width="13.08984375" bestFit="1" customWidth="1"/>
    <col min="4" max="4" width="15.36328125" bestFit="1" customWidth="1"/>
    <col min="5" max="5" width="16.7265625" bestFit="1" customWidth="1"/>
    <col min="9" max="9" width="13.26953125" bestFit="1" customWidth="1"/>
    <col min="10" max="10" width="14.6328125" bestFit="1" customWidth="1"/>
    <col min="11" max="11" width="12.7265625" bestFit="1" customWidth="1"/>
    <col min="12" max="12" width="15" bestFit="1" customWidth="1"/>
    <col min="13" max="13" width="16.453125" bestFit="1" customWidth="1"/>
    <col min="16" max="16" width="13.26953125" bestFit="1" customWidth="1"/>
    <col min="17" max="17" width="17" bestFit="1" customWidth="1"/>
    <col min="18" max="18" width="15.26953125" bestFit="1" customWidth="1"/>
    <col min="19" max="19" width="17.36328125" bestFit="1" customWidth="1"/>
    <col min="20" max="20" width="18.90625" bestFit="1" customWidth="1"/>
    <col min="23" max="23" width="13.26953125" bestFit="1" customWidth="1"/>
    <col min="24" max="24" width="21" bestFit="1" customWidth="1"/>
    <col min="25" max="25" width="19.1796875" bestFit="1" customWidth="1"/>
    <col min="26" max="26" width="21.08984375" bestFit="1" customWidth="1"/>
    <col min="27" max="27" width="22.7265625" bestFit="1" customWidth="1"/>
    <col min="30" max="30" width="13.26953125" bestFit="1" customWidth="1"/>
    <col min="31" max="31" width="20.90625" bestFit="1" customWidth="1"/>
    <col min="32" max="32" width="19.1796875" bestFit="1" customWidth="1"/>
    <col min="33" max="33" width="21.26953125" bestFit="1" customWidth="1"/>
    <col min="36" max="36" width="13.26953125" bestFit="1" customWidth="1"/>
    <col min="37" max="37" width="20.90625" bestFit="1" customWidth="1"/>
    <col min="38" max="38" width="21.7265625" bestFit="1" customWidth="1"/>
    <col min="39" max="39" width="13.26953125" bestFit="1" customWidth="1"/>
    <col min="40" max="40" width="19.1796875" bestFit="1" customWidth="1"/>
    <col min="41" max="41" width="19.453125" bestFit="1" customWidth="1"/>
    <col min="42" max="42" width="13.26953125" bestFit="1" customWidth="1"/>
    <col min="43" max="43" width="21.26953125" bestFit="1" customWidth="1"/>
    <col min="44" max="44" width="23.08984375" bestFit="1" customWidth="1"/>
    <col min="46" max="46" width="13.26953125" bestFit="1" customWidth="1"/>
    <col min="47" max="47" width="15" style="42" customWidth="1"/>
    <col min="48" max="48" width="20.7265625" style="46" bestFit="1" customWidth="1"/>
    <col min="49" max="49" width="24.36328125" style="46" customWidth="1"/>
    <col min="50" max="50" width="21.26953125" style="46" bestFit="1" customWidth="1"/>
    <col min="51" max="51" width="12.81640625" bestFit="1" customWidth="1"/>
    <col min="52" max="52" width="20.08984375" customWidth="1"/>
    <col min="53" max="53" width="12.81640625" bestFit="1" customWidth="1"/>
    <col min="54" max="54" width="13.26953125" bestFit="1" customWidth="1"/>
    <col min="55" max="55" width="15.81640625" bestFit="1" customWidth="1"/>
    <col min="56" max="56" width="6.7265625" bestFit="1" customWidth="1"/>
    <col min="57" max="57" width="15.90625" customWidth="1"/>
    <col min="58" max="58" width="12.54296875" bestFit="1" customWidth="1"/>
    <col min="59" max="59" width="8.7265625" bestFit="1" customWidth="1"/>
    <col min="60" max="60" width="12.81640625" bestFit="1" customWidth="1"/>
    <col min="61" max="61" width="11.7265625" bestFit="1" customWidth="1"/>
    <col min="62" max="62" width="12.08984375" bestFit="1" customWidth="1"/>
    <col min="63" max="63" width="12.81640625" bestFit="1" customWidth="1"/>
    <col min="64" max="66" width="12.08984375" bestFit="1" customWidth="1"/>
    <col min="67" max="67" width="9.6328125" bestFit="1" customWidth="1"/>
    <col min="68" max="68" width="12.81640625" bestFit="1" customWidth="1"/>
    <col min="69" max="69" width="12.08984375" bestFit="1" customWidth="1"/>
    <col min="70" max="70" width="9.6328125" bestFit="1" customWidth="1"/>
    <col min="71" max="73" width="12.08984375" bestFit="1" customWidth="1"/>
    <col min="74" max="74" width="12.81640625" bestFit="1" customWidth="1"/>
    <col min="75" max="75" width="9.7265625" bestFit="1" customWidth="1"/>
    <col min="76" max="76" width="12.81640625" bestFit="1" customWidth="1"/>
    <col min="77" max="77" width="12.08984375" bestFit="1" customWidth="1"/>
    <col min="78" max="78" width="9.6328125" bestFit="1" customWidth="1"/>
    <col min="79" max="79" width="12.81640625" bestFit="1" customWidth="1"/>
    <col min="80" max="81" width="9.6328125" bestFit="1" customWidth="1"/>
    <col min="82" max="85" width="12.08984375" bestFit="1" customWidth="1"/>
    <col min="86" max="86" width="9.6328125" bestFit="1" customWidth="1"/>
    <col min="87" max="89" width="12.08984375" bestFit="1" customWidth="1"/>
    <col min="90" max="90" width="12.81640625" bestFit="1" customWidth="1"/>
    <col min="91" max="91" width="11.08984375" bestFit="1" customWidth="1"/>
    <col min="92" max="93" width="12.08984375" bestFit="1" customWidth="1"/>
    <col min="94" max="96" width="12.81640625" bestFit="1" customWidth="1"/>
    <col min="97" max="97" width="9.6328125" bestFit="1" customWidth="1"/>
    <col min="98" max="98" width="19.54296875" bestFit="1" customWidth="1"/>
    <col min="99" max="101" width="12.08984375" bestFit="1" customWidth="1"/>
    <col min="102" max="103" width="8.6328125" bestFit="1" customWidth="1"/>
    <col min="104" max="104" width="12.81640625" bestFit="1" customWidth="1"/>
    <col min="105" max="105" width="8.7265625" bestFit="1" customWidth="1"/>
    <col min="106" max="107" width="12.08984375" bestFit="1" customWidth="1"/>
    <col min="108" max="108" width="12.54296875" bestFit="1" customWidth="1"/>
    <col min="110" max="110" width="12.08984375" bestFit="1" customWidth="1"/>
    <col min="111" max="111" width="8.6328125" bestFit="1" customWidth="1"/>
    <col min="112" max="115" width="12.08984375" bestFit="1" customWidth="1"/>
    <col min="116" max="118" width="9.6328125" bestFit="1" customWidth="1"/>
    <col min="119" max="119" width="12.08984375" bestFit="1" customWidth="1"/>
    <col min="120" max="122" width="9.6328125" bestFit="1" customWidth="1"/>
    <col min="123" max="124" width="12.08984375" bestFit="1" customWidth="1"/>
    <col min="125" max="125" width="12.81640625" bestFit="1" customWidth="1"/>
    <col min="126" max="126" width="11.08984375" bestFit="1" customWidth="1"/>
    <col min="127" max="129" width="12.08984375" bestFit="1" customWidth="1"/>
    <col min="130" max="131" width="9.6328125" bestFit="1" customWidth="1"/>
    <col min="132" max="135" width="12.08984375" bestFit="1" customWidth="1"/>
    <col min="136" max="137" width="9.6328125" bestFit="1" customWidth="1"/>
    <col min="138" max="138" width="12.08984375" bestFit="1" customWidth="1"/>
    <col min="139" max="139" width="11.08984375" bestFit="1" customWidth="1"/>
    <col min="140" max="140" width="9.6328125" bestFit="1" customWidth="1"/>
    <col min="141" max="143" width="12.08984375" bestFit="1" customWidth="1"/>
    <col min="144" max="144" width="12.81640625" bestFit="1" customWidth="1"/>
    <col min="145" max="145" width="11.7265625" bestFit="1" customWidth="1"/>
    <col min="146" max="146" width="11.08984375" bestFit="1" customWidth="1"/>
    <col min="147" max="147" width="12.08984375" bestFit="1" customWidth="1"/>
    <col min="148" max="148" width="21.6328125" bestFit="1" customWidth="1"/>
    <col min="149" max="149" width="12.81640625" bestFit="1" customWidth="1"/>
    <col min="150" max="150" width="12.08984375" bestFit="1" customWidth="1"/>
    <col min="151" max="151" width="12.81640625" bestFit="1" customWidth="1"/>
    <col min="152" max="152" width="8.6328125" bestFit="1" customWidth="1"/>
    <col min="153" max="153" width="11.7265625" bestFit="1" customWidth="1"/>
    <col min="154" max="155" width="12.81640625" bestFit="1" customWidth="1"/>
    <col min="156" max="157" width="12.08984375" bestFit="1" customWidth="1"/>
    <col min="158" max="158" width="12.54296875" bestFit="1" customWidth="1"/>
    <col min="160" max="164" width="12.81640625" bestFit="1" customWidth="1"/>
    <col min="165" max="165" width="12.08984375" bestFit="1" customWidth="1"/>
    <col min="166" max="166" width="12.81640625" bestFit="1" customWidth="1"/>
    <col min="167" max="168" width="9.6328125" bestFit="1" customWidth="1"/>
    <col min="169" max="169" width="12.81640625" bestFit="1" customWidth="1"/>
    <col min="170" max="172" width="9.6328125" bestFit="1" customWidth="1"/>
    <col min="173" max="173" width="12.81640625" bestFit="1" customWidth="1"/>
    <col min="174" max="174" width="12.08984375" bestFit="1" customWidth="1"/>
    <col min="175" max="177" width="12.81640625" bestFit="1" customWidth="1"/>
    <col min="178" max="178" width="12.08984375" bestFit="1" customWidth="1"/>
    <col min="179" max="179" width="12.81640625" bestFit="1" customWidth="1"/>
    <col min="180" max="181" width="9.6328125" bestFit="1" customWidth="1"/>
    <col min="182" max="183" width="12.81640625" bestFit="1" customWidth="1"/>
    <col min="184" max="184" width="12.08984375" bestFit="1" customWidth="1"/>
    <col min="185" max="185" width="12.81640625" bestFit="1" customWidth="1"/>
    <col min="186" max="186" width="9.6328125" bestFit="1" customWidth="1"/>
    <col min="187" max="188" width="12.08984375" bestFit="1" customWidth="1"/>
    <col min="189" max="191" width="12.81640625" bestFit="1" customWidth="1"/>
    <col min="192" max="193" width="12.08984375" bestFit="1" customWidth="1"/>
    <col min="194" max="195" width="12.81640625" bestFit="1" customWidth="1"/>
    <col min="196" max="196" width="9.6328125" bestFit="1" customWidth="1"/>
    <col min="197" max="197" width="12.08984375" bestFit="1" customWidth="1"/>
    <col min="198" max="198" width="26" bestFit="1" customWidth="1"/>
    <col min="199" max="199" width="24.36328125" bestFit="1" customWidth="1"/>
    <col min="200" max="200" width="26.453125" bestFit="1" customWidth="1"/>
  </cols>
  <sheetData>
    <row r="1" spans="1:59" x14ac:dyDescent="0.35">
      <c r="A1" s="41" t="s">
        <v>207</v>
      </c>
      <c r="B1" t="s">
        <v>208</v>
      </c>
      <c r="C1" t="s">
        <v>209</v>
      </c>
      <c r="D1" t="s">
        <v>210</v>
      </c>
      <c r="E1" t="s">
        <v>211</v>
      </c>
      <c r="F1" t="s">
        <v>227</v>
      </c>
      <c r="H1" t="s">
        <v>46</v>
      </c>
      <c r="I1" s="41" t="s">
        <v>207</v>
      </c>
      <c r="J1" t="s">
        <v>213</v>
      </c>
      <c r="K1" t="s">
        <v>214</v>
      </c>
      <c r="L1" t="s">
        <v>215</v>
      </c>
      <c r="M1" t="s">
        <v>216</v>
      </c>
      <c r="O1" t="s">
        <v>48</v>
      </c>
      <c r="P1" s="41" t="s">
        <v>207</v>
      </c>
      <c r="Q1" t="s">
        <v>212</v>
      </c>
      <c r="R1" t="s">
        <v>217</v>
      </c>
      <c r="S1" t="s">
        <v>218</v>
      </c>
      <c r="T1" t="s">
        <v>219</v>
      </c>
      <c r="V1" t="s">
        <v>225</v>
      </c>
      <c r="W1" s="41" t="s">
        <v>207</v>
      </c>
      <c r="X1" t="s">
        <v>229</v>
      </c>
      <c r="Y1" t="s">
        <v>220</v>
      </c>
      <c r="Z1" t="s">
        <v>230</v>
      </c>
      <c r="AA1" t="s">
        <v>221</v>
      </c>
      <c r="AC1" t="s">
        <v>226</v>
      </c>
      <c r="AD1" s="41" t="s">
        <v>207</v>
      </c>
      <c r="AE1" t="s">
        <v>222</v>
      </c>
      <c r="AF1" t="s">
        <v>223</v>
      </c>
      <c r="AG1" t="s">
        <v>224</v>
      </c>
      <c r="AJ1" s="41" t="s">
        <v>207</v>
      </c>
      <c r="AK1" t="s">
        <v>222</v>
      </c>
      <c r="AL1">
        <v>2</v>
      </c>
      <c r="AM1" s="41" t="s">
        <v>207</v>
      </c>
      <c r="AN1" t="s">
        <v>223</v>
      </c>
      <c r="AP1" s="41" t="s">
        <v>207</v>
      </c>
      <c r="AQ1" t="s">
        <v>224</v>
      </c>
      <c r="AU1"/>
      <c r="AV1"/>
      <c r="AX1" t="s">
        <v>235</v>
      </c>
      <c r="AY1" s="51" t="s">
        <v>234</v>
      </c>
      <c r="AZ1" s="51" t="s">
        <v>222</v>
      </c>
      <c r="BB1" s="41" t="s">
        <v>207</v>
      </c>
      <c r="BC1" t="s">
        <v>231</v>
      </c>
      <c r="BE1" t="str" cm="1">
        <f t="array" ref="BE1:BG10">_xlfn._xlws.FILTER(AX2:AZ33,AX2:AX33=_xlfn.SWITCH(AL1,2,"Sum of RESULT vs BOM",1,"Sum of RESULT vs LM",3,"Sum of RESULT vs GOAL"))</f>
        <v>Sum of RESULT vs BOM</v>
      </c>
      <c r="BF1" t="str">
        <v>PN1289C</v>
      </c>
      <c r="BG1" s="50">
        <v>-0.18163250148544263</v>
      </c>
    </row>
    <row r="2" spans="1:59" x14ac:dyDescent="0.35">
      <c r="A2" s="18" t="s">
        <v>24</v>
      </c>
      <c r="B2" s="49">
        <v>2.0843023255813953</v>
      </c>
      <c r="C2" s="49">
        <v>2.3585526315789473</v>
      </c>
      <c r="D2" s="49">
        <v>2.5657894736842106</v>
      </c>
      <c r="E2" s="49">
        <v>2.3585526315789473</v>
      </c>
      <c r="I2" s="18" t="s">
        <v>24</v>
      </c>
      <c r="J2">
        <v>43</v>
      </c>
      <c r="K2">
        <v>38</v>
      </c>
      <c r="L2">
        <v>38</v>
      </c>
      <c r="M2">
        <v>38</v>
      </c>
      <c r="P2" s="18" t="s">
        <v>24</v>
      </c>
      <c r="Q2">
        <v>717</v>
      </c>
      <c r="R2">
        <v>717</v>
      </c>
      <c r="S2">
        <v>780</v>
      </c>
      <c r="T2">
        <v>717</v>
      </c>
      <c r="W2" s="18" t="s">
        <v>24</v>
      </c>
      <c r="X2">
        <v>8</v>
      </c>
      <c r="Y2">
        <v>8</v>
      </c>
      <c r="Z2">
        <v>8</v>
      </c>
      <c r="AA2">
        <v>8</v>
      </c>
      <c r="AD2" s="18" t="s">
        <v>24</v>
      </c>
      <c r="AE2" s="48">
        <v>0.13157894736842102</v>
      </c>
      <c r="AF2" s="48">
        <v>0</v>
      </c>
      <c r="AG2" s="48">
        <v>-8.0769230769230815E-2</v>
      </c>
      <c r="AJ2" s="18" t="s">
        <v>33</v>
      </c>
      <c r="AK2" s="48">
        <v>-0.18163250148544263</v>
      </c>
      <c r="AL2" t="str" cm="1">
        <f t="array" ref="AL2">_xlfn.SWITCH(AL1,1,"Sum of RESULT vs LM",2,"Sum of RESULT vs BOM",3,"Sum of RESULT vs GOAL")</f>
        <v>Sum of RESULT vs BOM</v>
      </c>
      <c r="AM2" s="18" t="s">
        <v>24</v>
      </c>
      <c r="AN2" s="48">
        <v>0</v>
      </c>
      <c r="AP2" s="18" t="s">
        <v>89</v>
      </c>
      <c r="AQ2" s="48">
        <v>-0.21142217032627997</v>
      </c>
      <c r="AU2" s="63">
        <f>AE2</f>
        <v>0.13157894736842102</v>
      </c>
      <c r="AV2" s="63">
        <f>AF2</f>
        <v>0</v>
      </c>
      <c r="AW2" s="63">
        <f>AG2</f>
        <v>-8.0769230769230815E-2</v>
      </c>
      <c r="AX2" s="51" t="s">
        <v>222</v>
      </c>
      <c r="AY2" s="18" t="s">
        <v>33</v>
      </c>
      <c r="AZ2" s="48">
        <v>-0.18163250148544263</v>
      </c>
      <c r="BB2" s="18" t="s">
        <v>24</v>
      </c>
      <c r="BC2" s="42">
        <v>1</v>
      </c>
      <c r="BE2" t="str">
        <v>Sum of RESULT vs BOM</v>
      </c>
      <c r="BF2" t="str">
        <v>PN1698C</v>
      </c>
      <c r="BG2" s="50">
        <v>-1.0809992306055298</v>
      </c>
    </row>
    <row r="3" spans="1:59" x14ac:dyDescent="0.35">
      <c r="A3" s="18" t="s">
        <v>33</v>
      </c>
      <c r="B3" s="49">
        <v>11</v>
      </c>
      <c r="C3" s="49">
        <v>9.2428571428571438</v>
      </c>
      <c r="D3" s="49">
        <v>10.800551470588236</v>
      </c>
      <c r="E3" s="49">
        <v>10.500510620915032</v>
      </c>
      <c r="I3" s="18" t="s">
        <v>33</v>
      </c>
      <c r="J3">
        <v>120</v>
      </c>
      <c r="K3">
        <v>135</v>
      </c>
      <c r="L3">
        <v>115</v>
      </c>
      <c r="M3">
        <v>117</v>
      </c>
      <c r="P3" s="18" t="s">
        <v>33</v>
      </c>
      <c r="Q3">
        <v>2640</v>
      </c>
      <c r="R3">
        <v>2478</v>
      </c>
      <c r="S3">
        <v>2112</v>
      </c>
      <c r="T3">
        <v>2176</v>
      </c>
      <c r="W3" s="18" t="s">
        <v>33</v>
      </c>
      <c r="X3">
        <v>8</v>
      </c>
      <c r="Y3">
        <v>32</v>
      </c>
      <c r="Z3">
        <v>28</v>
      </c>
      <c r="AA3">
        <v>28.5</v>
      </c>
      <c r="AD3" s="18" t="s">
        <v>33</v>
      </c>
      <c r="AE3" s="48">
        <v>-0.18163250148544263</v>
      </c>
      <c r="AF3" s="48">
        <v>0.53012029144090911</v>
      </c>
      <c r="AG3" s="48">
        <v>-6.4650827073657435E-2</v>
      </c>
      <c r="AJ3" s="18" t="s">
        <v>89</v>
      </c>
      <c r="AK3" s="48">
        <v>-1.0809992306055298</v>
      </c>
      <c r="AM3" s="18" t="s">
        <v>89</v>
      </c>
      <c r="AN3" s="48">
        <v>0</v>
      </c>
      <c r="AP3" s="18" t="s">
        <v>84</v>
      </c>
      <c r="AQ3" s="48">
        <v>-0.13059648150309255</v>
      </c>
      <c r="AS3" s="18"/>
      <c r="AU3" s="52">
        <f>100%-AU2</f>
        <v>0.86842105263157898</v>
      </c>
      <c r="AV3" s="52">
        <f>100%-AV2</f>
        <v>1</v>
      </c>
      <c r="AW3" s="52">
        <f t="shared" ref="AW3" si="0">100%-AW2</f>
        <v>1.0807692307692309</v>
      </c>
      <c r="AX3" s="51" t="s">
        <v>222</v>
      </c>
      <c r="AY3" s="18" t="s">
        <v>89</v>
      </c>
      <c r="AZ3" s="48">
        <v>-1.0809992306055298</v>
      </c>
      <c r="BB3" s="18" t="s">
        <v>33</v>
      </c>
      <c r="BC3" s="42">
        <v>4</v>
      </c>
      <c r="BE3" t="str">
        <v>Sum of RESULT vs BOM</v>
      </c>
      <c r="BF3" t="str">
        <v>PN5146C</v>
      </c>
      <c r="BG3" s="50">
        <v>-0.19172932330827064</v>
      </c>
    </row>
    <row r="4" spans="1:59" x14ac:dyDescent="0.35">
      <c r="A4" s="18" t="s">
        <v>52</v>
      </c>
      <c r="B4" s="49">
        <v>4.333333333333333</v>
      </c>
      <c r="C4" s="49">
        <v>5.1919354838709681</v>
      </c>
      <c r="D4" s="49">
        <v>5.5450500556173523</v>
      </c>
      <c r="E4" s="49">
        <v>5.5736929922135703</v>
      </c>
      <c r="H4" s="21"/>
      <c r="I4" s="18" t="s">
        <v>52</v>
      </c>
      <c r="J4">
        <v>60</v>
      </c>
      <c r="K4">
        <v>62</v>
      </c>
      <c r="L4">
        <v>60</v>
      </c>
      <c r="M4">
        <v>60</v>
      </c>
      <c r="P4" s="18" t="s">
        <v>52</v>
      </c>
      <c r="Q4">
        <v>1040</v>
      </c>
      <c r="R4">
        <v>996</v>
      </c>
      <c r="S4">
        <v>1020</v>
      </c>
      <c r="T4">
        <v>1020</v>
      </c>
      <c r="W4" s="18" t="s">
        <v>52</v>
      </c>
      <c r="X4">
        <v>8</v>
      </c>
      <c r="Y4">
        <v>13</v>
      </c>
      <c r="Z4">
        <v>13</v>
      </c>
      <c r="AA4">
        <v>13</v>
      </c>
      <c r="AD4" s="18" t="s">
        <v>52</v>
      </c>
      <c r="AE4" s="48">
        <v>0.57247368871395565</v>
      </c>
      <c r="AF4" s="48">
        <v>0.12175393784589161</v>
      </c>
      <c r="AG4" s="48">
        <v>7.6923076923063327E-4</v>
      </c>
      <c r="AJ4" s="18" t="s">
        <v>109</v>
      </c>
      <c r="AK4" s="48">
        <v>-0.19172932330827064</v>
      </c>
      <c r="AM4" s="18" t="s">
        <v>71</v>
      </c>
      <c r="AN4" s="48">
        <v>0</v>
      </c>
      <c r="AP4" s="18" t="s">
        <v>22</v>
      </c>
      <c r="AQ4" s="48">
        <v>-0.17788863253725784</v>
      </c>
      <c r="AS4" s="18"/>
      <c r="AU4"/>
      <c r="AV4"/>
      <c r="AW4"/>
      <c r="AX4" s="51" t="s">
        <v>222</v>
      </c>
      <c r="AY4" s="18" t="s">
        <v>109</v>
      </c>
      <c r="AZ4" s="48">
        <v>-0.19172932330827064</v>
      </c>
      <c r="BB4" s="18" t="s">
        <v>52</v>
      </c>
      <c r="BC4" s="42">
        <v>2</v>
      </c>
      <c r="BE4" t="str">
        <v>Sum of RESULT vs BOM</v>
      </c>
      <c r="BF4" t="str">
        <v>PN5147C</v>
      </c>
      <c r="BG4" s="50">
        <v>-0.11143695014662758</v>
      </c>
    </row>
    <row r="5" spans="1:59" x14ac:dyDescent="0.35">
      <c r="A5" s="18" t="s">
        <v>36</v>
      </c>
      <c r="B5" s="49">
        <v>8.25</v>
      </c>
      <c r="C5" s="49">
        <v>7.734375</v>
      </c>
      <c r="D5" s="49">
        <v>8.29133064516129</v>
      </c>
      <c r="E5" s="49">
        <v>8.1300403225806441</v>
      </c>
      <c r="H5" s="21"/>
      <c r="I5" s="18" t="s">
        <v>36</v>
      </c>
      <c r="J5">
        <v>90</v>
      </c>
      <c r="K5">
        <v>96</v>
      </c>
      <c r="L5">
        <v>95</v>
      </c>
      <c r="M5">
        <v>95</v>
      </c>
      <c r="P5" s="18" t="s">
        <v>36</v>
      </c>
      <c r="Q5">
        <v>1980</v>
      </c>
      <c r="R5">
        <v>1980</v>
      </c>
      <c r="S5">
        <v>2100</v>
      </c>
      <c r="T5">
        <v>2060</v>
      </c>
      <c r="W5" s="18" t="s">
        <v>36</v>
      </c>
      <c r="X5">
        <v>8</v>
      </c>
      <c r="Y5">
        <v>24</v>
      </c>
      <c r="Z5">
        <v>24</v>
      </c>
      <c r="AA5">
        <v>24</v>
      </c>
      <c r="AD5" s="18" t="s">
        <v>36</v>
      </c>
      <c r="AE5" s="48">
        <v>-4.3621700879765579E-2</v>
      </c>
      <c r="AF5" s="48">
        <v>0.15347018572825011</v>
      </c>
      <c r="AG5" s="48">
        <v>-5.7142857142857273E-2</v>
      </c>
      <c r="AJ5" s="18" t="s">
        <v>91</v>
      </c>
      <c r="AK5" s="48">
        <v>-0.11143695014662758</v>
      </c>
      <c r="AM5" s="18" t="s">
        <v>91</v>
      </c>
      <c r="AN5" s="48">
        <v>0</v>
      </c>
      <c r="AP5" s="18" t="s">
        <v>93</v>
      </c>
      <c r="AQ5" s="48">
        <v>-0.14546341463414625</v>
      </c>
      <c r="AS5" s="18"/>
      <c r="AX5" s="51" t="s">
        <v>222</v>
      </c>
      <c r="AY5" s="18" t="s">
        <v>91</v>
      </c>
      <c r="AZ5" s="48">
        <v>-0.11143695014662758</v>
      </c>
      <c r="BB5" s="18" t="s">
        <v>36</v>
      </c>
      <c r="BC5" s="42">
        <v>3</v>
      </c>
      <c r="BE5" t="str">
        <v>Sum of RESULT vs BOM</v>
      </c>
      <c r="BF5" t="str">
        <v>PN68432C</v>
      </c>
      <c r="BG5" s="50">
        <v>-0.13673469387755111</v>
      </c>
    </row>
    <row r="6" spans="1:59" x14ac:dyDescent="0.35">
      <c r="A6" s="18" t="s">
        <v>152</v>
      </c>
      <c r="B6" s="49">
        <v>5.5</v>
      </c>
      <c r="C6" s="49">
        <v>4.5220588235294121</v>
      </c>
      <c r="D6" s="49">
        <v>4.8529411764705879</v>
      </c>
      <c r="E6" s="49" t="e">
        <v>#DIV/0!</v>
      </c>
      <c r="H6" s="21"/>
      <c r="I6" s="18" t="s">
        <v>152</v>
      </c>
      <c r="J6">
        <v>60</v>
      </c>
      <c r="K6">
        <v>68</v>
      </c>
      <c r="L6">
        <v>68</v>
      </c>
      <c r="P6" s="18" t="s">
        <v>152</v>
      </c>
      <c r="Q6">
        <v>1320</v>
      </c>
      <c r="R6">
        <v>1230</v>
      </c>
      <c r="S6">
        <v>1320</v>
      </c>
      <c r="W6" s="18" t="s">
        <v>152</v>
      </c>
      <c r="X6">
        <v>8</v>
      </c>
      <c r="Y6">
        <v>16</v>
      </c>
      <c r="Z6">
        <v>16</v>
      </c>
      <c r="AD6" s="18" t="s">
        <v>152</v>
      </c>
      <c r="AE6" s="48" t="e">
        <v>#DIV/0!</v>
      </c>
      <c r="AF6" s="48" t="e">
        <v>#DIV/0!</v>
      </c>
      <c r="AG6" s="48" t="e">
        <v>#DIV/0!</v>
      </c>
      <c r="AJ6" s="18" t="s">
        <v>158</v>
      </c>
      <c r="AK6" s="48">
        <v>-0.13673469387755111</v>
      </c>
      <c r="AM6" s="18" t="s">
        <v>93</v>
      </c>
      <c r="AN6" s="48">
        <v>0</v>
      </c>
      <c r="AP6" s="18" t="s">
        <v>58</v>
      </c>
      <c r="AQ6" s="48">
        <v>-0.57864801864801862</v>
      </c>
      <c r="AS6" s="18"/>
      <c r="AX6" s="51" t="s">
        <v>222</v>
      </c>
      <c r="AY6" s="18" t="s">
        <v>158</v>
      </c>
      <c r="AZ6" s="48">
        <v>-0.13673469387755111</v>
      </c>
      <c r="BB6" s="18" t="s">
        <v>152</v>
      </c>
      <c r="BC6" s="42">
        <v>1</v>
      </c>
      <c r="BE6" t="str">
        <v>Sum of RESULT vs BOM</v>
      </c>
      <c r="BF6" t="str">
        <v>PN70184C</v>
      </c>
      <c r="BG6" s="50">
        <v>-0.76892225421637184</v>
      </c>
    </row>
    <row r="7" spans="1:59" x14ac:dyDescent="0.35">
      <c r="A7" s="18" t="s">
        <v>89</v>
      </c>
      <c r="B7" s="49">
        <v>7.9375</v>
      </c>
      <c r="C7" s="49">
        <v>6.2214137214137217</v>
      </c>
      <c r="D7" s="49">
        <v>6.5133547008547001</v>
      </c>
      <c r="E7" s="49">
        <v>6.2214137214137217</v>
      </c>
      <c r="I7" s="18" t="s">
        <v>89</v>
      </c>
      <c r="J7">
        <v>150</v>
      </c>
      <c r="K7">
        <v>191</v>
      </c>
      <c r="L7">
        <v>189</v>
      </c>
      <c r="M7">
        <v>191</v>
      </c>
      <c r="P7" s="18" t="s">
        <v>89</v>
      </c>
      <c r="Q7">
        <v>1905</v>
      </c>
      <c r="R7">
        <v>1900</v>
      </c>
      <c r="S7">
        <v>1968</v>
      </c>
      <c r="T7">
        <v>1900</v>
      </c>
      <c r="W7" s="18" t="s">
        <v>89</v>
      </c>
      <c r="X7">
        <v>8</v>
      </c>
      <c r="Y7">
        <v>40</v>
      </c>
      <c r="Z7">
        <v>40</v>
      </c>
      <c r="AA7">
        <v>40</v>
      </c>
      <c r="AD7" s="18" t="s">
        <v>89</v>
      </c>
      <c r="AE7" s="48">
        <v>-1.0809992306055298</v>
      </c>
      <c r="AF7" s="48">
        <v>0</v>
      </c>
      <c r="AG7" s="48">
        <v>-0.21142217032627997</v>
      </c>
      <c r="AJ7" s="18" t="s">
        <v>58</v>
      </c>
      <c r="AK7" s="48">
        <v>-0.76892225421637184</v>
      </c>
      <c r="AM7" s="18" t="s">
        <v>158</v>
      </c>
      <c r="AN7" s="48">
        <v>0</v>
      </c>
      <c r="AP7" s="18" t="s">
        <v>153</v>
      </c>
      <c r="AQ7" s="48">
        <v>-0.32795566502463047</v>
      </c>
      <c r="AS7" s="18"/>
      <c r="AX7" s="51" t="s">
        <v>222</v>
      </c>
      <c r="AY7" s="18" t="s">
        <v>58</v>
      </c>
      <c r="AZ7" s="48">
        <v>-0.76892225421637184</v>
      </c>
      <c r="BB7" s="18" t="s">
        <v>89</v>
      </c>
      <c r="BC7" s="42">
        <v>5</v>
      </c>
      <c r="BE7" t="str">
        <v>Sum of RESULT vs BOM</v>
      </c>
      <c r="BF7" t="str">
        <v>PN71041C</v>
      </c>
      <c r="BG7" s="50">
        <v>-8.3278472679394366E-2</v>
      </c>
    </row>
    <row r="8" spans="1:59" x14ac:dyDescent="0.35">
      <c r="A8" s="18" t="s">
        <v>12</v>
      </c>
      <c r="B8" s="49" t="e">
        <v>#DIV/0!</v>
      </c>
      <c r="C8" s="49" t="e">
        <v>#DIV/0!</v>
      </c>
      <c r="D8" s="49" t="e">
        <v>#DIV/0!</v>
      </c>
      <c r="E8" s="49" t="e">
        <v>#DIV/0!</v>
      </c>
      <c r="I8" s="18" t="s">
        <v>12</v>
      </c>
      <c r="J8">
        <v>430</v>
      </c>
      <c r="K8">
        <v>400</v>
      </c>
      <c r="L8">
        <v>397</v>
      </c>
      <c r="M8">
        <v>397</v>
      </c>
      <c r="P8" s="18" t="s">
        <v>12</v>
      </c>
      <c r="Q8">
        <v>9110</v>
      </c>
      <c r="R8">
        <v>11438</v>
      </c>
      <c r="S8">
        <v>11635</v>
      </c>
      <c r="T8">
        <v>11520</v>
      </c>
      <c r="W8" s="18" t="s">
        <v>12</v>
      </c>
      <c r="X8">
        <v>8</v>
      </c>
      <c r="Y8">
        <v>80</v>
      </c>
      <c r="Z8">
        <v>80</v>
      </c>
      <c r="AA8">
        <v>80</v>
      </c>
      <c r="AD8" s="18" t="s">
        <v>12</v>
      </c>
      <c r="AE8" s="48" t="e">
        <v>#DIV/0!</v>
      </c>
      <c r="AF8" s="48" t="e">
        <v>#DIV/0!</v>
      </c>
      <c r="AG8" s="48" t="e">
        <v>#DIV/0!</v>
      </c>
      <c r="AJ8" s="18" t="s">
        <v>56</v>
      </c>
      <c r="AK8" s="48">
        <v>-8.3278472679394366E-2</v>
      </c>
      <c r="AM8" s="18" t="s">
        <v>60</v>
      </c>
      <c r="AN8" s="48">
        <v>0</v>
      </c>
      <c r="AP8" s="18" t="s">
        <v>95</v>
      </c>
      <c r="AQ8" s="48">
        <v>-0.13005263157894742</v>
      </c>
      <c r="AS8" s="18"/>
      <c r="AX8" s="51" t="s">
        <v>222</v>
      </c>
      <c r="AY8" s="18" t="s">
        <v>56</v>
      </c>
      <c r="AZ8" s="48">
        <v>-8.3278472679394366E-2</v>
      </c>
      <c r="BB8" s="18" t="s">
        <v>12</v>
      </c>
      <c r="BC8" s="42">
        <v>11</v>
      </c>
      <c r="BE8" t="str">
        <v>Sum of RESULT vs BOM</v>
      </c>
      <c r="BF8" t="str">
        <v>PN71221C</v>
      </c>
      <c r="BG8" s="50">
        <v>-0.51345324810465276</v>
      </c>
    </row>
    <row r="9" spans="1:59" x14ac:dyDescent="0.35">
      <c r="A9" s="18" t="s">
        <v>71</v>
      </c>
      <c r="B9" s="49">
        <v>5.2965116279069768</v>
      </c>
      <c r="C9" s="49">
        <v>8.0555555555555554</v>
      </c>
      <c r="D9" s="49">
        <v>8.0902777777777786</v>
      </c>
      <c r="E9" s="49">
        <v>8.0555555555555554</v>
      </c>
      <c r="I9" s="18" t="s">
        <v>71</v>
      </c>
      <c r="J9">
        <v>86</v>
      </c>
      <c r="K9">
        <v>72</v>
      </c>
      <c r="L9">
        <v>72</v>
      </c>
      <c r="M9">
        <v>72</v>
      </c>
      <c r="P9" s="18" t="s">
        <v>71</v>
      </c>
      <c r="Q9">
        <v>1822</v>
      </c>
      <c r="R9">
        <v>2320</v>
      </c>
      <c r="S9">
        <v>2330</v>
      </c>
      <c r="T9">
        <v>2320</v>
      </c>
      <c r="W9" s="18" t="s">
        <v>71</v>
      </c>
      <c r="X9">
        <v>8</v>
      </c>
      <c r="Y9">
        <v>16</v>
      </c>
      <c r="Z9">
        <v>16</v>
      </c>
      <c r="AA9">
        <v>16</v>
      </c>
      <c r="AD9" s="18" t="s">
        <v>71</v>
      </c>
      <c r="AE9" s="48">
        <v>1.0418343700451271</v>
      </c>
      <c r="AF9" s="48">
        <v>0</v>
      </c>
      <c r="AG9" s="48">
        <v>-8.583690987124637E-3</v>
      </c>
      <c r="AJ9" s="18" t="s">
        <v>116</v>
      </c>
      <c r="AK9" s="48">
        <v>-0.51345324810465276</v>
      </c>
      <c r="AM9" s="18" t="s">
        <v>67</v>
      </c>
      <c r="AN9" s="48">
        <v>-2.3255813953488413E-2</v>
      </c>
      <c r="AP9" s="18" t="s">
        <v>56</v>
      </c>
      <c r="AQ9" s="48">
        <v>-0.20428571428571429</v>
      </c>
      <c r="AS9" s="18"/>
      <c r="AX9" s="51" t="s">
        <v>222</v>
      </c>
      <c r="AY9" s="18" t="s">
        <v>116</v>
      </c>
      <c r="AZ9" s="48">
        <v>-0.51345324810465276</v>
      </c>
      <c r="BB9" s="18" t="s">
        <v>71</v>
      </c>
      <c r="BC9" s="42">
        <v>2</v>
      </c>
      <c r="BE9" t="str">
        <v>Sum of RESULT vs BOM</v>
      </c>
      <c r="BF9" t="str">
        <v>PN71222C</v>
      </c>
      <c r="BG9" s="50">
        <v>-0.34167215273206053</v>
      </c>
    </row>
    <row r="10" spans="1:59" x14ac:dyDescent="0.35">
      <c r="A10" s="18" t="s">
        <v>111</v>
      </c>
      <c r="B10" s="49">
        <v>1.1041666666666667</v>
      </c>
      <c r="C10" s="49">
        <v>1.0451388888888888</v>
      </c>
      <c r="D10" s="49">
        <v>1.0451388888888888</v>
      </c>
      <c r="E10" s="49">
        <v>1.1585365853658536</v>
      </c>
      <c r="I10" s="18" t="s">
        <v>111</v>
      </c>
      <c r="J10">
        <v>30</v>
      </c>
      <c r="K10">
        <v>36</v>
      </c>
      <c r="L10">
        <v>36</v>
      </c>
      <c r="M10">
        <v>41</v>
      </c>
      <c r="P10" s="18" t="s">
        <v>111</v>
      </c>
      <c r="Q10">
        <v>265</v>
      </c>
      <c r="R10">
        <v>301</v>
      </c>
      <c r="S10">
        <v>301</v>
      </c>
      <c r="T10">
        <v>380</v>
      </c>
      <c r="W10" s="18" t="s">
        <v>111</v>
      </c>
      <c r="X10">
        <v>8</v>
      </c>
      <c r="Y10">
        <v>8</v>
      </c>
      <c r="Z10">
        <v>8</v>
      </c>
      <c r="AA10">
        <v>8</v>
      </c>
      <c r="AD10" s="18" t="s">
        <v>111</v>
      </c>
      <c r="AE10" s="48">
        <v>4.9240681086055949E-2</v>
      </c>
      <c r="AF10" s="48">
        <v>0.10850012154606592</v>
      </c>
      <c r="AG10" s="48">
        <v>0.10850012154606592</v>
      </c>
      <c r="AJ10" s="18" t="s">
        <v>118</v>
      </c>
      <c r="AK10" s="48">
        <v>-0.34167215273206053</v>
      </c>
      <c r="AM10" s="18" t="s">
        <v>54</v>
      </c>
      <c r="AN10" s="48">
        <v>0</v>
      </c>
      <c r="AP10" s="18" t="s">
        <v>116</v>
      </c>
      <c r="AQ10" s="48">
        <v>-0.52512406947890833</v>
      </c>
      <c r="AS10" s="18"/>
      <c r="AX10" s="51" t="s">
        <v>222</v>
      </c>
      <c r="AY10" s="18" t="s">
        <v>118</v>
      </c>
      <c r="AZ10" s="48">
        <v>-0.34167215273206053</v>
      </c>
      <c r="BB10" s="18" t="s">
        <v>111</v>
      </c>
      <c r="BC10" s="42">
        <v>1</v>
      </c>
      <c r="BE10" t="str">
        <v>Sum of RESULT vs BOM</v>
      </c>
      <c r="BF10" t="str">
        <v>PN71365C</v>
      </c>
      <c r="BG10" s="50">
        <v>-0.18918918918918914</v>
      </c>
    </row>
    <row r="11" spans="1:59" x14ac:dyDescent="0.35">
      <c r="A11" s="18" t="s">
        <v>113</v>
      </c>
      <c r="B11" s="49">
        <v>0.81666666666666665</v>
      </c>
      <c r="C11" s="49">
        <v>0.64189189189189189</v>
      </c>
      <c r="D11" s="49">
        <v>0.84459459459459463</v>
      </c>
      <c r="E11" s="49">
        <v>1.0119047619047619</v>
      </c>
      <c r="I11" s="18" t="s">
        <v>113</v>
      </c>
      <c r="J11">
        <v>30</v>
      </c>
      <c r="K11">
        <v>37</v>
      </c>
      <c r="L11">
        <v>37</v>
      </c>
      <c r="M11">
        <v>42</v>
      </c>
      <c r="P11" s="18" t="s">
        <v>113</v>
      </c>
      <c r="Q11">
        <v>196</v>
      </c>
      <c r="R11">
        <v>190</v>
      </c>
      <c r="S11">
        <v>250</v>
      </c>
      <c r="T11">
        <v>340</v>
      </c>
      <c r="W11" s="18" t="s">
        <v>113</v>
      </c>
      <c r="X11">
        <v>8</v>
      </c>
      <c r="Y11">
        <v>8</v>
      </c>
      <c r="Z11">
        <v>8</v>
      </c>
      <c r="AA11">
        <v>8</v>
      </c>
      <c r="AD11" s="18" t="s">
        <v>113</v>
      </c>
      <c r="AE11" s="48">
        <v>0.23906705539358608</v>
      </c>
      <c r="AF11" s="48">
        <v>0.57644110275689209</v>
      </c>
      <c r="AG11" s="48">
        <v>0.1980952380952381</v>
      </c>
      <c r="AJ11" s="18" t="s">
        <v>125</v>
      </c>
      <c r="AK11" s="48">
        <v>-0.18918918918918914</v>
      </c>
      <c r="AM11" s="18" t="s">
        <v>56</v>
      </c>
      <c r="AN11" s="48">
        <v>0</v>
      </c>
      <c r="AP11" s="18" t="s">
        <v>118</v>
      </c>
      <c r="AQ11" s="48">
        <v>-0.31868131868131866</v>
      </c>
      <c r="AS11" s="18"/>
      <c r="AX11" s="51" t="s">
        <v>222</v>
      </c>
      <c r="AY11" s="18" t="s">
        <v>125</v>
      </c>
      <c r="AZ11" s="48">
        <v>-0.18918918918918914</v>
      </c>
      <c r="BB11" s="18" t="s">
        <v>113</v>
      </c>
      <c r="BC11" s="42">
        <v>1</v>
      </c>
    </row>
    <row r="12" spans="1:59" x14ac:dyDescent="0.35">
      <c r="A12" s="18" t="s">
        <v>79</v>
      </c>
      <c r="B12" s="49">
        <v>1.1627906976744187</v>
      </c>
      <c r="C12" s="49">
        <v>1.6153846153846154</v>
      </c>
      <c r="D12" s="49">
        <v>1.7628205128205128</v>
      </c>
      <c r="E12" s="49">
        <v>1.7857142857142858</v>
      </c>
      <c r="I12" s="18" t="s">
        <v>79</v>
      </c>
      <c r="J12">
        <v>43</v>
      </c>
      <c r="K12">
        <v>39</v>
      </c>
      <c r="L12">
        <v>39</v>
      </c>
      <c r="M12">
        <v>42</v>
      </c>
      <c r="P12" s="18" t="s">
        <v>79</v>
      </c>
      <c r="Q12">
        <v>400</v>
      </c>
      <c r="R12">
        <v>504</v>
      </c>
      <c r="S12">
        <v>550</v>
      </c>
      <c r="T12">
        <v>600</v>
      </c>
      <c r="W12" s="18" t="s">
        <v>79</v>
      </c>
      <c r="X12">
        <v>8</v>
      </c>
      <c r="Y12">
        <v>8</v>
      </c>
      <c r="Z12">
        <v>8</v>
      </c>
      <c r="AA12">
        <v>8</v>
      </c>
      <c r="AD12" s="18" t="s">
        <v>79</v>
      </c>
      <c r="AE12" s="48">
        <v>0.53571428571428581</v>
      </c>
      <c r="AF12" s="48">
        <v>0.10544217687074831</v>
      </c>
      <c r="AG12" s="48">
        <v>1.2987012987013102E-2</v>
      </c>
      <c r="AJ12" s="18" t="s">
        <v>228</v>
      </c>
      <c r="AK12" s="48">
        <v>-3.5990480163450909</v>
      </c>
      <c r="AM12" s="18" t="s">
        <v>116</v>
      </c>
      <c r="AN12" s="48">
        <v>-0.23430321592649317</v>
      </c>
      <c r="AP12" s="18" t="s">
        <v>228</v>
      </c>
      <c r="AQ12" s="48">
        <v>-2.7501181166983146</v>
      </c>
      <c r="AS12" s="18"/>
      <c r="AX12" s="51" t="s">
        <v>223</v>
      </c>
      <c r="AY12" s="18" t="s">
        <v>24</v>
      </c>
      <c r="AZ12" s="48">
        <v>0</v>
      </c>
      <c r="BB12" s="18" t="s">
        <v>79</v>
      </c>
      <c r="BC12" s="42">
        <v>1</v>
      </c>
    </row>
    <row r="13" spans="1:59" x14ac:dyDescent="0.35">
      <c r="A13" s="18" t="s">
        <v>154</v>
      </c>
      <c r="B13" s="49">
        <v>5.2965116279069768</v>
      </c>
      <c r="C13" s="49">
        <v>7.0731707317073171</v>
      </c>
      <c r="D13" s="49">
        <v>7.0731707317073171</v>
      </c>
      <c r="E13" s="49" t="e">
        <v>#DIV/0!</v>
      </c>
      <c r="I13" s="18" t="s">
        <v>154</v>
      </c>
      <c r="J13">
        <v>86</v>
      </c>
      <c r="K13">
        <v>82</v>
      </c>
      <c r="L13">
        <v>82</v>
      </c>
      <c r="M13">
        <v>41</v>
      </c>
      <c r="P13" s="18" t="s">
        <v>154</v>
      </c>
      <c r="Q13">
        <v>1822</v>
      </c>
      <c r="R13">
        <v>2320</v>
      </c>
      <c r="S13">
        <v>2320</v>
      </c>
      <c r="T13">
        <v>1160</v>
      </c>
      <c r="W13" s="18" t="s">
        <v>154</v>
      </c>
      <c r="X13">
        <v>8</v>
      </c>
      <c r="Y13">
        <v>16</v>
      </c>
      <c r="Z13">
        <v>16</v>
      </c>
      <c r="AA13">
        <v>8</v>
      </c>
      <c r="AD13" s="18" t="s">
        <v>154</v>
      </c>
      <c r="AE13" s="48" t="e">
        <v>#DIV/0!</v>
      </c>
      <c r="AF13" s="48" t="e">
        <v>#DIV/0!</v>
      </c>
      <c r="AG13" s="48" t="e">
        <v>#DIV/0!</v>
      </c>
      <c r="AM13" s="18" t="s">
        <v>118</v>
      </c>
      <c r="AN13" s="48">
        <v>-0.32181141982060824</v>
      </c>
      <c r="AX13" s="51" t="s">
        <v>223</v>
      </c>
      <c r="AY13" s="18" t="s">
        <v>89</v>
      </c>
      <c r="AZ13" s="48">
        <v>0</v>
      </c>
      <c r="BB13" s="18" t="s">
        <v>154</v>
      </c>
      <c r="BC13" s="42">
        <v>2</v>
      </c>
    </row>
    <row r="14" spans="1:59" x14ac:dyDescent="0.35">
      <c r="A14" s="18" t="s">
        <v>109</v>
      </c>
      <c r="B14" s="49">
        <v>1.75</v>
      </c>
      <c r="C14" s="49">
        <v>1.375</v>
      </c>
      <c r="D14" s="49">
        <v>1.4864864864864864</v>
      </c>
      <c r="E14" s="49">
        <v>1.4144736842105263</v>
      </c>
      <c r="I14" s="18" t="s">
        <v>109</v>
      </c>
      <c r="J14">
        <v>30</v>
      </c>
      <c r="K14">
        <v>38</v>
      </c>
      <c r="L14">
        <v>37</v>
      </c>
      <c r="M14">
        <v>38</v>
      </c>
      <c r="P14" s="18" t="s">
        <v>109</v>
      </c>
      <c r="Q14">
        <v>420</v>
      </c>
      <c r="R14">
        <v>418</v>
      </c>
      <c r="S14">
        <v>440</v>
      </c>
      <c r="T14">
        <v>430</v>
      </c>
      <c r="W14" s="18" t="s">
        <v>109</v>
      </c>
      <c r="X14">
        <v>8</v>
      </c>
      <c r="Y14">
        <v>8</v>
      </c>
      <c r="Z14">
        <v>8</v>
      </c>
      <c r="AA14">
        <v>8</v>
      </c>
      <c r="AD14" s="18" t="s">
        <v>109</v>
      </c>
      <c r="AE14" s="48">
        <v>-0.19172932330827064</v>
      </c>
      <c r="AF14" s="48">
        <v>2.8708133971291794E-2</v>
      </c>
      <c r="AG14" s="48">
        <v>-4.8444976076554958E-2</v>
      </c>
      <c r="AM14" s="18" t="s">
        <v>228</v>
      </c>
      <c r="AN14" s="48">
        <v>-0.57937044970058982</v>
      </c>
      <c r="AX14" s="57" t="s">
        <v>223</v>
      </c>
      <c r="AY14" s="18" t="s">
        <v>71</v>
      </c>
      <c r="AZ14" s="48">
        <v>0</v>
      </c>
      <c r="BB14" s="18" t="s">
        <v>109</v>
      </c>
      <c r="BC14" s="42">
        <v>1</v>
      </c>
    </row>
    <row r="15" spans="1:59" x14ac:dyDescent="0.35">
      <c r="A15" s="18" t="s">
        <v>91</v>
      </c>
      <c r="B15" s="49">
        <v>2.75</v>
      </c>
      <c r="C15" s="49">
        <v>2.443548387096774</v>
      </c>
      <c r="D15" s="49">
        <v>2.5833333333333335</v>
      </c>
      <c r="E15" s="49">
        <v>2.443548387096774</v>
      </c>
      <c r="I15" s="18" t="s">
        <v>91</v>
      </c>
      <c r="J15">
        <v>30</v>
      </c>
      <c r="K15">
        <v>31</v>
      </c>
      <c r="L15">
        <v>30</v>
      </c>
      <c r="M15">
        <v>31</v>
      </c>
      <c r="P15" s="18" t="s">
        <v>91</v>
      </c>
      <c r="Q15">
        <v>660</v>
      </c>
      <c r="R15">
        <v>606</v>
      </c>
      <c r="S15">
        <v>620</v>
      </c>
      <c r="T15">
        <v>606</v>
      </c>
      <c r="W15" s="18" t="s">
        <v>91</v>
      </c>
      <c r="X15">
        <v>8</v>
      </c>
      <c r="Y15">
        <v>8</v>
      </c>
      <c r="Z15">
        <v>8</v>
      </c>
      <c r="AA15">
        <v>8</v>
      </c>
      <c r="AD15" s="18" t="s">
        <v>91</v>
      </c>
      <c r="AE15" s="48">
        <v>-0.11143695014662758</v>
      </c>
      <c r="AF15" s="48">
        <v>0</v>
      </c>
      <c r="AG15" s="48">
        <v>-5.4110301768990787E-2</v>
      </c>
      <c r="AX15" s="57" t="s">
        <v>223</v>
      </c>
      <c r="AY15" s="18" t="s">
        <v>91</v>
      </c>
      <c r="AZ15" s="48">
        <v>0</v>
      </c>
      <c r="BB15" s="18" t="s">
        <v>91</v>
      </c>
      <c r="BC15" s="42">
        <v>1</v>
      </c>
    </row>
    <row r="16" spans="1:59" x14ac:dyDescent="0.35">
      <c r="A16" s="18" t="s">
        <v>84</v>
      </c>
      <c r="B16" s="49">
        <v>4.1686046511627906</v>
      </c>
      <c r="C16" s="49">
        <v>4.7434210526315788</v>
      </c>
      <c r="D16" s="49">
        <v>5.9459459459459456</v>
      </c>
      <c r="E16" s="49">
        <v>5.5576861360718866</v>
      </c>
      <c r="I16" s="18" t="s">
        <v>84</v>
      </c>
      <c r="J16">
        <v>86</v>
      </c>
      <c r="K16">
        <v>76</v>
      </c>
      <c r="L16">
        <v>74</v>
      </c>
      <c r="M16">
        <v>79</v>
      </c>
      <c r="P16" s="18" t="s">
        <v>84</v>
      </c>
      <c r="Q16">
        <v>1434</v>
      </c>
      <c r="R16">
        <v>1442</v>
      </c>
      <c r="S16">
        <v>1760</v>
      </c>
      <c r="T16">
        <v>1751</v>
      </c>
      <c r="W16" s="18" t="s">
        <v>84</v>
      </c>
      <c r="X16">
        <v>8</v>
      </c>
      <c r="Y16">
        <v>16</v>
      </c>
      <c r="Z16">
        <v>16</v>
      </c>
      <c r="AA16">
        <v>16</v>
      </c>
      <c r="AD16" s="18" t="s">
        <v>84</v>
      </c>
      <c r="AE16" s="48">
        <v>0.66644913641384829</v>
      </c>
      <c r="AF16" s="48">
        <v>0.34332397415513705</v>
      </c>
      <c r="AG16" s="48">
        <v>-0.13059648150309255</v>
      </c>
      <c r="AX16" s="57" t="s">
        <v>223</v>
      </c>
      <c r="AY16" s="18" t="s">
        <v>93</v>
      </c>
      <c r="AZ16" s="48">
        <v>0</v>
      </c>
      <c r="BB16" s="18" t="s">
        <v>84</v>
      </c>
      <c r="BC16" s="42">
        <v>2</v>
      </c>
    </row>
    <row r="17" spans="1:55" x14ac:dyDescent="0.35">
      <c r="A17" s="18" t="s">
        <v>27</v>
      </c>
      <c r="B17" s="49">
        <v>3.2749999999999995</v>
      </c>
      <c r="C17" s="49">
        <v>2.9487569300069301</v>
      </c>
      <c r="D17" s="49">
        <v>3.205105311355311</v>
      </c>
      <c r="E17" s="49">
        <v>3.294679054054054</v>
      </c>
      <c r="I17" s="18" t="s">
        <v>27</v>
      </c>
      <c r="J17">
        <v>90</v>
      </c>
      <c r="K17">
        <v>116</v>
      </c>
      <c r="L17">
        <v>114</v>
      </c>
      <c r="M17">
        <v>116</v>
      </c>
      <c r="P17" s="18" t="s">
        <v>27</v>
      </c>
      <c r="Q17">
        <v>786</v>
      </c>
      <c r="R17">
        <v>914</v>
      </c>
      <c r="S17">
        <v>975</v>
      </c>
      <c r="T17">
        <v>1022</v>
      </c>
      <c r="W17" s="18" t="s">
        <v>27</v>
      </c>
      <c r="X17">
        <v>8</v>
      </c>
      <c r="Y17">
        <v>24</v>
      </c>
      <c r="Z17">
        <v>24</v>
      </c>
      <c r="AA17">
        <v>24</v>
      </c>
      <c r="AD17" s="18" t="s">
        <v>27</v>
      </c>
      <c r="AE17" s="48">
        <v>1.8026614400660668E-2</v>
      </c>
      <c r="AF17" s="48">
        <v>0.34102936355547242</v>
      </c>
      <c r="AG17" s="48">
        <v>7.8460706832774396E-2</v>
      </c>
      <c r="AX17" s="57" t="s">
        <v>223</v>
      </c>
      <c r="AY17" s="18" t="s">
        <v>158</v>
      </c>
      <c r="AZ17" s="48">
        <v>0</v>
      </c>
      <c r="BB17" s="18" t="s">
        <v>27</v>
      </c>
      <c r="BC17" s="42">
        <v>3</v>
      </c>
    </row>
    <row r="18" spans="1:55" x14ac:dyDescent="0.35">
      <c r="A18" s="18" t="s">
        <v>22</v>
      </c>
      <c r="B18" s="49">
        <v>7.6416666666666666</v>
      </c>
      <c r="C18" s="49">
        <v>8.3618421052631575</v>
      </c>
      <c r="D18" s="49">
        <v>9.1282894736842106</v>
      </c>
      <c r="E18" s="49">
        <v>8.8914473684210531</v>
      </c>
      <c r="I18" s="18" t="s">
        <v>22</v>
      </c>
      <c r="J18">
        <v>210</v>
      </c>
      <c r="K18">
        <v>266</v>
      </c>
      <c r="L18">
        <v>266</v>
      </c>
      <c r="M18">
        <v>266</v>
      </c>
      <c r="P18" s="18" t="s">
        <v>22</v>
      </c>
      <c r="Q18">
        <v>1834</v>
      </c>
      <c r="R18">
        <v>2542</v>
      </c>
      <c r="S18">
        <v>2775</v>
      </c>
      <c r="T18">
        <v>2703</v>
      </c>
      <c r="W18" s="18" t="s">
        <v>22</v>
      </c>
      <c r="X18">
        <v>8</v>
      </c>
      <c r="Y18">
        <v>56</v>
      </c>
      <c r="Z18">
        <v>56</v>
      </c>
      <c r="AA18">
        <v>56</v>
      </c>
      <c r="AD18" s="18" t="s">
        <v>22</v>
      </c>
      <c r="AE18" s="48">
        <v>1.1448372840498198</v>
      </c>
      <c r="AF18" s="48">
        <v>0.49386503067484644</v>
      </c>
      <c r="AG18" s="48">
        <v>-0.17788863253725784</v>
      </c>
      <c r="AX18" s="57" t="s">
        <v>223</v>
      </c>
      <c r="AY18" s="18" t="s">
        <v>60</v>
      </c>
      <c r="AZ18" s="48">
        <v>0</v>
      </c>
      <c r="BB18" s="18" t="s">
        <v>22</v>
      </c>
      <c r="BC18" s="42">
        <v>7</v>
      </c>
    </row>
    <row r="19" spans="1:55" x14ac:dyDescent="0.35">
      <c r="A19" s="18" t="s">
        <v>86</v>
      </c>
      <c r="B19" s="49">
        <v>3.7578947368421054</v>
      </c>
      <c r="C19" s="49">
        <v>5.1447368421052628</v>
      </c>
      <c r="D19" s="49">
        <v>5.4439900426742529</v>
      </c>
      <c r="E19" s="49">
        <v>5.4777738264580371</v>
      </c>
      <c r="I19" s="18" t="s">
        <v>86</v>
      </c>
      <c r="J19">
        <v>128</v>
      </c>
      <c r="K19">
        <v>152</v>
      </c>
      <c r="L19">
        <v>150</v>
      </c>
      <c r="M19">
        <v>150</v>
      </c>
      <c r="P19" s="18" t="s">
        <v>86</v>
      </c>
      <c r="Q19">
        <v>952</v>
      </c>
      <c r="R19">
        <v>1564</v>
      </c>
      <c r="S19">
        <v>1632</v>
      </c>
      <c r="T19">
        <v>1642</v>
      </c>
      <c r="W19" s="18" t="s">
        <v>86</v>
      </c>
      <c r="X19">
        <v>8</v>
      </c>
      <c r="Y19">
        <v>32</v>
      </c>
      <c r="Z19">
        <v>32</v>
      </c>
      <c r="AA19">
        <v>32</v>
      </c>
      <c r="AD19" s="18" t="s">
        <v>86</v>
      </c>
      <c r="AE19" s="48">
        <v>1.9144482828693348</v>
      </c>
      <c r="AF19" s="48">
        <v>0.25893412594179877</v>
      </c>
      <c r="AG19" s="48">
        <v>2.3809523809523725E-2</v>
      </c>
      <c r="AX19" s="57" t="s">
        <v>223</v>
      </c>
      <c r="AY19" s="18" t="s">
        <v>67</v>
      </c>
      <c r="AZ19" s="48">
        <v>-2.3255813953488413E-2</v>
      </c>
      <c r="BB19" s="18" t="s">
        <v>86</v>
      </c>
      <c r="BC19" s="42">
        <v>4</v>
      </c>
    </row>
    <row r="20" spans="1:55" x14ac:dyDescent="0.35">
      <c r="A20" s="18" t="s">
        <v>93</v>
      </c>
      <c r="B20" s="49">
        <v>2.6482558139534884</v>
      </c>
      <c r="C20" s="49">
        <v>2.8109756097560976</v>
      </c>
      <c r="D20" s="49">
        <v>3.2894736842105261</v>
      </c>
      <c r="E20" s="49">
        <v>2.8109756097560976</v>
      </c>
      <c r="I20" s="18" t="s">
        <v>93</v>
      </c>
      <c r="J20">
        <v>43</v>
      </c>
      <c r="K20">
        <v>41</v>
      </c>
      <c r="L20">
        <v>38</v>
      </c>
      <c r="M20">
        <v>41</v>
      </c>
      <c r="P20" s="18" t="s">
        <v>93</v>
      </c>
      <c r="Q20">
        <v>911</v>
      </c>
      <c r="R20">
        <v>922</v>
      </c>
      <c r="S20">
        <v>1000</v>
      </c>
      <c r="T20">
        <v>922</v>
      </c>
      <c r="W20" s="18" t="s">
        <v>93</v>
      </c>
      <c r="X20">
        <v>8</v>
      </c>
      <c r="Y20">
        <v>8</v>
      </c>
      <c r="Z20">
        <v>8</v>
      </c>
      <c r="AA20">
        <v>8</v>
      </c>
      <c r="AD20" s="18" t="s">
        <v>93</v>
      </c>
      <c r="AE20" s="48">
        <v>6.1444138041819585E-2</v>
      </c>
      <c r="AF20" s="48">
        <v>0</v>
      </c>
      <c r="AG20" s="48">
        <v>-0.14546341463414625</v>
      </c>
      <c r="AX20" s="57" t="s">
        <v>223</v>
      </c>
      <c r="AY20" s="18" t="s">
        <v>54</v>
      </c>
      <c r="AZ20" s="48">
        <v>0</v>
      </c>
      <c r="BB20" s="18" t="s">
        <v>93</v>
      </c>
      <c r="BC20" s="42">
        <v>1</v>
      </c>
    </row>
    <row r="21" spans="1:55" x14ac:dyDescent="0.35">
      <c r="A21" s="18" t="s">
        <v>139</v>
      </c>
      <c r="B21" s="49" t="e">
        <v>#DIV/0!</v>
      </c>
      <c r="C21" s="49" t="e">
        <v>#DIV/0!</v>
      </c>
      <c r="D21" s="49" t="e">
        <v>#DIV/0!</v>
      </c>
      <c r="E21" s="49" t="e">
        <v>#DIV/0!</v>
      </c>
      <c r="I21" s="18" t="s">
        <v>139</v>
      </c>
      <c r="J21">
        <v>215</v>
      </c>
      <c r="K21">
        <v>194</v>
      </c>
      <c r="L21">
        <v>189</v>
      </c>
      <c r="M21">
        <v>187</v>
      </c>
      <c r="P21" s="18" t="s">
        <v>139</v>
      </c>
      <c r="Q21">
        <v>4555</v>
      </c>
      <c r="R21">
        <v>5240</v>
      </c>
      <c r="S21">
        <v>5800</v>
      </c>
      <c r="T21">
        <v>5800</v>
      </c>
      <c r="W21" s="18" t="s">
        <v>139</v>
      </c>
      <c r="X21">
        <v>8</v>
      </c>
      <c r="Y21">
        <v>40</v>
      </c>
      <c r="Z21">
        <v>40</v>
      </c>
      <c r="AA21">
        <v>40</v>
      </c>
      <c r="AD21" s="18" t="s">
        <v>139</v>
      </c>
      <c r="AE21" s="48" t="e">
        <v>#DIV/0!</v>
      </c>
      <c r="AF21" s="48" t="e">
        <v>#DIV/0!</v>
      </c>
      <c r="AG21" s="48" t="e">
        <v>#DIV/0!</v>
      </c>
      <c r="AX21" s="57" t="s">
        <v>223</v>
      </c>
      <c r="AY21" s="18" t="s">
        <v>56</v>
      </c>
      <c r="AZ21" s="48">
        <v>0</v>
      </c>
      <c r="BB21" s="18" t="s">
        <v>139</v>
      </c>
      <c r="BC21" s="42">
        <v>8</v>
      </c>
    </row>
    <row r="22" spans="1:55" x14ac:dyDescent="0.35">
      <c r="A22" s="18" t="s">
        <v>158</v>
      </c>
      <c r="B22" s="49">
        <v>1.1666666666666667</v>
      </c>
      <c r="C22" s="49">
        <v>1.0071428571428571</v>
      </c>
      <c r="D22" s="49">
        <v>1.0714285714285714</v>
      </c>
      <c r="E22" s="49">
        <v>1.0071428571428571</v>
      </c>
      <c r="I22" s="18" t="s">
        <v>158</v>
      </c>
      <c r="J22">
        <v>30</v>
      </c>
      <c r="K22">
        <v>35</v>
      </c>
      <c r="L22">
        <v>35</v>
      </c>
      <c r="M22">
        <v>35</v>
      </c>
      <c r="P22" s="18" t="s">
        <v>158</v>
      </c>
      <c r="Q22">
        <v>280</v>
      </c>
      <c r="R22">
        <v>282</v>
      </c>
      <c r="S22">
        <v>300</v>
      </c>
      <c r="T22">
        <v>282</v>
      </c>
      <c r="W22" s="18" t="s">
        <v>158</v>
      </c>
      <c r="X22">
        <v>8</v>
      </c>
      <c r="Y22">
        <v>8</v>
      </c>
      <c r="Z22">
        <v>8</v>
      </c>
      <c r="AA22">
        <v>8</v>
      </c>
      <c r="AD22" s="18" t="s">
        <v>158</v>
      </c>
      <c r="AE22" s="48">
        <v>-0.13673469387755111</v>
      </c>
      <c r="AF22" s="48">
        <v>0</v>
      </c>
      <c r="AG22" s="48">
        <v>-5.9999999999999942E-2</v>
      </c>
      <c r="AX22" s="57" t="s">
        <v>223</v>
      </c>
      <c r="AY22" s="18" t="s">
        <v>116</v>
      </c>
      <c r="AZ22" s="48">
        <v>-0.23430321592649317</v>
      </c>
      <c r="BB22" s="18" t="s">
        <v>158</v>
      </c>
      <c r="BC22" s="42">
        <v>1</v>
      </c>
    </row>
    <row r="23" spans="1:55" x14ac:dyDescent="0.35">
      <c r="A23" s="18" t="s">
        <v>18</v>
      </c>
      <c r="B23" s="49" t="e">
        <v>#DIV/0!</v>
      </c>
      <c r="C23" s="49" t="e">
        <v>#DIV/0!</v>
      </c>
      <c r="D23" s="49" t="e">
        <v>#DIV/0!</v>
      </c>
      <c r="E23" s="49" t="e">
        <v>#DIV/0!</v>
      </c>
      <c r="I23" s="18" t="s">
        <v>18</v>
      </c>
      <c r="J23">
        <v>215</v>
      </c>
      <c r="K23">
        <v>193</v>
      </c>
      <c r="L23">
        <v>188</v>
      </c>
      <c r="M23">
        <v>189</v>
      </c>
      <c r="P23" s="18" t="s">
        <v>18</v>
      </c>
      <c r="Q23">
        <v>4555</v>
      </c>
      <c r="R23">
        <v>5692</v>
      </c>
      <c r="S23">
        <v>5810</v>
      </c>
      <c r="T23">
        <v>5800</v>
      </c>
      <c r="W23" s="18" t="s">
        <v>18</v>
      </c>
      <c r="X23">
        <v>8</v>
      </c>
      <c r="Y23">
        <v>40</v>
      </c>
      <c r="Z23">
        <v>40</v>
      </c>
      <c r="AA23">
        <v>40</v>
      </c>
      <c r="AD23" s="18" t="s">
        <v>18</v>
      </c>
      <c r="AE23" s="48" t="e">
        <v>#DIV/0!</v>
      </c>
      <c r="AF23" s="48" t="e">
        <v>#DIV/0!</v>
      </c>
      <c r="AG23" s="48" t="e">
        <v>#DIV/0!</v>
      </c>
      <c r="AX23" s="57" t="s">
        <v>223</v>
      </c>
      <c r="AY23" s="18" t="s">
        <v>118</v>
      </c>
      <c r="AZ23" s="48">
        <v>-0.32181141982060824</v>
      </c>
      <c r="BB23" s="18" t="s">
        <v>18</v>
      </c>
      <c r="BC23" s="42">
        <v>6</v>
      </c>
    </row>
    <row r="24" spans="1:55" x14ac:dyDescent="0.35">
      <c r="A24" s="18" t="s">
        <v>143</v>
      </c>
      <c r="B24" s="49">
        <v>3.5</v>
      </c>
      <c r="C24" s="49">
        <v>3.8817567567567566</v>
      </c>
      <c r="D24" s="49">
        <v>4.0540540540540544</v>
      </c>
      <c r="E24" s="49" t="e">
        <v>#DIV/0!</v>
      </c>
      <c r="I24" s="18" t="s">
        <v>143</v>
      </c>
      <c r="J24">
        <v>90</v>
      </c>
      <c r="K24">
        <v>111</v>
      </c>
      <c r="L24">
        <v>111</v>
      </c>
      <c r="M24">
        <v>72</v>
      </c>
      <c r="P24" s="18" t="s">
        <v>143</v>
      </c>
      <c r="Q24">
        <v>840</v>
      </c>
      <c r="R24">
        <v>1149</v>
      </c>
      <c r="S24">
        <v>1200</v>
      </c>
      <c r="T24">
        <v>940</v>
      </c>
      <c r="W24" s="18" t="s">
        <v>143</v>
      </c>
      <c r="X24">
        <v>8</v>
      </c>
      <c r="Y24">
        <v>24</v>
      </c>
      <c r="Z24">
        <v>24</v>
      </c>
      <c r="AA24">
        <v>16</v>
      </c>
      <c r="AD24" s="18" t="s">
        <v>143</v>
      </c>
      <c r="AE24" s="48" t="e">
        <v>#DIV/0!</v>
      </c>
      <c r="AF24" s="48" t="e">
        <v>#DIV/0!</v>
      </c>
      <c r="AG24" s="48" t="e">
        <v>#DIV/0!</v>
      </c>
      <c r="AX24" s="56" t="s">
        <v>224</v>
      </c>
      <c r="AY24" s="18" t="s">
        <v>89</v>
      </c>
      <c r="AZ24" s="48">
        <v>-0.21142217032627997</v>
      </c>
      <c r="BB24" s="18" t="s">
        <v>143</v>
      </c>
      <c r="BC24" s="42">
        <v>3</v>
      </c>
    </row>
    <row r="25" spans="1:55" x14ac:dyDescent="0.35">
      <c r="A25" s="18" t="s">
        <v>38</v>
      </c>
      <c r="B25" s="49">
        <v>1.2416666666666667</v>
      </c>
      <c r="C25" s="49">
        <v>1.1029411764705883</v>
      </c>
      <c r="D25" s="49">
        <v>1.786764705882353</v>
      </c>
      <c r="E25" s="49">
        <v>1.786764705882353</v>
      </c>
      <c r="I25" s="18" t="s">
        <v>38</v>
      </c>
      <c r="J25">
        <v>30</v>
      </c>
      <c r="K25">
        <v>34</v>
      </c>
      <c r="L25">
        <v>34</v>
      </c>
      <c r="M25">
        <v>34</v>
      </c>
      <c r="P25" s="18" t="s">
        <v>38</v>
      </c>
      <c r="Q25">
        <v>298</v>
      </c>
      <c r="R25">
        <v>300</v>
      </c>
      <c r="S25">
        <v>486</v>
      </c>
      <c r="T25">
        <v>486</v>
      </c>
      <c r="W25" s="18" t="s">
        <v>38</v>
      </c>
      <c r="X25">
        <v>8</v>
      </c>
      <c r="Y25">
        <v>8</v>
      </c>
      <c r="Z25">
        <v>8</v>
      </c>
      <c r="AA25">
        <v>8</v>
      </c>
      <c r="AD25" s="18" t="s">
        <v>38</v>
      </c>
      <c r="AE25" s="48">
        <v>0.43900513225424409</v>
      </c>
      <c r="AF25" s="48">
        <v>0.61999999999999988</v>
      </c>
      <c r="AG25" s="48">
        <v>0</v>
      </c>
      <c r="AX25" s="56" t="s">
        <v>224</v>
      </c>
      <c r="AY25" s="18" t="s">
        <v>84</v>
      </c>
      <c r="AZ25" s="48">
        <v>-0.13059648150309255</v>
      </c>
      <c r="BB25" s="18" t="s">
        <v>38</v>
      </c>
      <c r="BC25" s="42">
        <v>1</v>
      </c>
    </row>
    <row r="26" spans="1:55" x14ac:dyDescent="0.35">
      <c r="A26" s="18" t="s">
        <v>60</v>
      </c>
      <c r="B26" s="49">
        <v>1.5416666666666667</v>
      </c>
      <c r="C26" s="49">
        <v>2.2406250000000001</v>
      </c>
      <c r="D26" s="49">
        <v>2.2980769230769229</v>
      </c>
      <c r="E26" s="49">
        <v>2.2406250000000001</v>
      </c>
      <c r="I26" s="18" t="s">
        <v>60</v>
      </c>
      <c r="J26">
        <v>33</v>
      </c>
      <c r="K26">
        <v>40</v>
      </c>
      <c r="L26">
        <v>39</v>
      </c>
      <c r="M26">
        <v>40</v>
      </c>
      <c r="P26" s="18" t="s">
        <v>60</v>
      </c>
      <c r="Q26">
        <v>407</v>
      </c>
      <c r="R26">
        <v>717</v>
      </c>
      <c r="S26">
        <v>717</v>
      </c>
      <c r="T26">
        <v>717</v>
      </c>
      <c r="W26" s="18" t="s">
        <v>60</v>
      </c>
      <c r="X26">
        <v>8</v>
      </c>
      <c r="Y26">
        <v>8</v>
      </c>
      <c r="Z26">
        <v>8</v>
      </c>
      <c r="AA26">
        <v>8</v>
      </c>
      <c r="AD26" s="18" t="s">
        <v>60</v>
      </c>
      <c r="AE26" s="48">
        <v>0.45337837837837847</v>
      </c>
      <c r="AF26" s="48">
        <v>0</v>
      </c>
      <c r="AG26" s="48">
        <v>-2.4999999999999911E-2</v>
      </c>
      <c r="AX26" s="56" t="s">
        <v>224</v>
      </c>
      <c r="AY26" s="18" t="s">
        <v>22</v>
      </c>
      <c r="AZ26" s="48">
        <v>-0.17788863253725784</v>
      </c>
      <c r="BB26" s="18" t="s">
        <v>60</v>
      </c>
      <c r="BC26" s="42">
        <v>1</v>
      </c>
    </row>
    <row r="27" spans="1:55" x14ac:dyDescent="0.35">
      <c r="A27" s="18" t="s">
        <v>64</v>
      </c>
      <c r="B27" s="49">
        <v>0.625</v>
      </c>
      <c r="C27" s="49">
        <v>0.55147058823529416</v>
      </c>
      <c r="D27" s="49">
        <v>0.69852941176470584</v>
      </c>
      <c r="E27" s="49">
        <v>0.68014705882352944</v>
      </c>
      <c r="I27" s="18" t="s">
        <v>64</v>
      </c>
      <c r="J27">
        <v>30</v>
      </c>
      <c r="K27">
        <v>34</v>
      </c>
      <c r="L27">
        <v>34</v>
      </c>
      <c r="M27">
        <v>34</v>
      </c>
      <c r="P27" s="18" t="s">
        <v>64</v>
      </c>
      <c r="Q27">
        <v>150</v>
      </c>
      <c r="R27">
        <v>150</v>
      </c>
      <c r="S27">
        <v>190</v>
      </c>
      <c r="T27">
        <v>185</v>
      </c>
      <c r="W27" s="18" t="s">
        <v>64</v>
      </c>
      <c r="X27">
        <v>8</v>
      </c>
      <c r="Y27">
        <v>8</v>
      </c>
      <c r="Z27">
        <v>8</v>
      </c>
      <c r="AA27">
        <v>8</v>
      </c>
      <c r="AD27" s="18" t="s">
        <v>64</v>
      </c>
      <c r="AE27" s="48">
        <v>8.8235294117647189E-2</v>
      </c>
      <c r="AF27" s="48">
        <v>0.23333333333333339</v>
      </c>
      <c r="AG27" s="48">
        <v>-2.631578947368407E-2</v>
      </c>
      <c r="AX27" s="56" t="s">
        <v>224</v>
      </c>
      <c r="AY27" s="18" t="s">
        <v>93</v>
      </c>
      <c r="AZ27" s="48">
        <v>-0.14546341463414625</v>
      </c>
      <c r="BB27" s="18" t="s">
        <v>64</v>
      </c>
      <c r="BC27" s="42">
        <v>1</v>
      </c>
    </row>
    <row r="28" spans="1:55" x14ac:dyDescent="0.35">
      <c r="A28" s="18" t="s">
        <v>69</v>
      </c>
      <c r="B28" s="49">
        <v>0.83333333333333337</v>
      </c>
      <c r="C28" s="49">
        <v>0.67905405405405406</v>
      </c>
      <c r="D28" s="49">
        <v>0.7857142857142857</v>
      </c>
      <c r="E28" s="49">
        <v>0.79861111111111116</v>
      </c>
      <c r="I28" s="18" t="s">
        <v>69</v>
      </c>
      <c r="J28">
        <v>30</v>
      </c>
      <c r="K28">
        <v>37</v>
      </c>
      <c r="L28">
        <v>35</v>
      </c>
      <c r="M28">
        <v>36</v>
      </c>
      <c r="P28" s="18" t="s">
        <v>69</v>
      </c>
      <c r="Q28">
        <v>200</v>
      </c>
      <c r="R28">
        <v>201</v>
      </c>
      <c r="S28">
        <v>220</v>
      </c>
      <c r="T28">
        <v>230</v>
      </c>
      <c r="W28" s="18" t="s">
        <v>69</v>
      </c>
      <c r="X28">
        <v>8</v>
      </c>
      <c r="Y28">
        <v>8</v>
      </c>
      <c r="Z28">
        <v>8</v>
      </c>
      <c r="AA28">
        <v>8</v>
      </c>
      <c r="AD28" s="18" t="s">
        <v>69</v>
      </c>
      <c r="AE28" s="48">
        <v>-4.166666666666663E-2</v>
      </c>
      <c r="AF28" s="48">
        <v>0.176064123825318</v>
      </c>
      <c r="AG28" s="48">
        <v>1.6414141414141437E-2</v>
      </c>
      <c r="AX28" s="56" t="s">
        <v>224</v>
      </c>
      <c r="AY28" s="18" t="s">
        <v>58</v>
      </c>
      <c r="AZ28" s="48">
        <v>-0.57864801864801862</v>
      </c>
      <c r="BB28" s="18" t="s">
        <v>69</v>
      </c>
      <c r="BC28" s="42">
        <v>1</v>
      </c>
    </row>
    <row r="29" spans="1:55" x14ac:dyDescent="0.35">
      <c r="A29" s="18" t="s">
        <v>67</v>
      </c>
      <c r="B29" s="49">
        <v>1.7441860465116279</v>
      </c>
      <c r="C29" s="49">
        <v>1.7857142857142858</v>
      </c>
      <c r="D29" s="49">
        <v>1.8895348837209303</v>
      </c>
      <c r="E29" s="49">
        <v>1.7441860465116279</v>
      </c>
      <c r="I29" s="18" t="s">
        <v>67</v>
      </c>
      <c r="J29">
        <v>43</v>
      </c>
      <c r="K29">
        <v>42</v>
      </c>
      <c r="L29">
        <v>43</v>
      </c>
      <c r="M29">
        <v>43</v>
      </c>
      <c r="P29" s="18" t="s">
        <v>67</v>
      </c>
      <c r="Q29">
        <v>600</v>
      </c>
      <c r="R29">
        <v>600</v>
      </c>
      <c r="S29">
        <v>650</v>
      </c>
      <c r="T29">
        <v>600</v>
      </c>
      <c r="W29" s="18" t="s">
        <v>67</v>
      </c>
      <c r="X29">
        <v>8</v>
      </c>
      <c r="Y29">
        <v>8</v>
      </c>
      <c r="Z29">
        <v>8</v>
      </c>
      <c r="AA29">
        <v>8</v>
      </c>
      <c r="AD29" s="18" t="s">
        <v>67</v>
      </c>
      <c r="AE29" s="48">
        <v>0</v>
      </c>
      <c r="AF29" s="48">
        <v>-2.3255813953488413E-2</v>
      </c>
      <c r="AG29" s="48">
        <v>-7.6923076923076983E-2</v>
      </c>
      <c r="AX29" s="56" t="s">
        <v>224</v>
      </c>
      <c r="AY29" s="18" t="s">
        <v>153</v>
      </c>
      <c r="AZ29" s="48">
        <v>-0.32795566502463047</v>
      </c>
      <c r="BB29" s="18" t="s">
        <v>67</v>
      </c>
      <c r="BC29" s="42">
        <v>1</v>
      </c>
    </row>
    <row r="30" spans="1:55" x14ac:dyDescent="0.35">
      <c r="A30" s="18" t="s">
        <v>103</v>
      </c>
      <c r="B30" s="49">
        <v>2.7159090909090908</v>
      </c>
      <c r="C30" s="49">
        <v>2.435810810810811</v>
      </c>
      <c r="D30" s="49">
        <v>2.8298611111111112</v>
      </c>
      <c r="E30" s="49">
        <v>2.6315789473684212</v>
      </c>
      <c r="I30" s="18" t="s">
        <v>103</v>
      </c>
      <c r="J30">
        <v>33</v>
      </c>
      <c r="K30">
        <v>37</v>
      </c>
      <c r="L30">
        <v>36</v>
      </c>
      <c r="M30">
        <v>38</v>
      </c>
      <c r="P30" s="18" t="s">
        <v>103</v>
      </c>
      <c r="Q30">
        <v>717</v>
      </c>
      <c r="R30">
        <v>721</v>
      </c>
      <c r="S30">
        <v>815</v>
      </c>
      <c r="T30">
        <v>800</v>
      </c>
      <c r="W30" s="18" t="s">
        <v>103</v>
      </c>
      <c r="X30">
        <v>8</v>
      </c>
      <c r="Y30">
        <v>8</v>
      </c>
      <c r="Z30">
        <v>8</v>
      </c>
      <c r="AA30">
        <v>8</v>
      </c>
      <c r="AD30" s="18" t="s">
        <v>103</v>
      </c>
      <c r="AE30" s="48">
        <v>-3.1050429420832359E-2</v>
      </c>
      <c r="AF30" s="48">
        <v>8.0370829987590264E-2</v>
      </c>
      <c r="AG30" s="48">
        <v>-7.0067807555698969E-2</v>
      </c>
      <c r="AX30" s="56" t="s">
        <v>224</v>
      </c>
      <c r="AY30" s="18" t="s">
        <v>95</v>
      </c>
      <c r="AZ30" s="48">
        <v>-0.13005263157894742</v>
      </c>
      <c r="BB30" s="18" t="s">
        <v>103</v>
      </c>
      <c r="BC30" s="42">
        <v>1</v>
      </c>
    </row>
    <row r="31" spans="1:55" x14ac:dyDescent="0.35">
      <c r="A31" s="18" t="s">
        <v>162</v>
      </c>
      <c r="B31" s="49">
        <v>2.6482558139534884</v>
      </c>
      <c r="C31" s="49">
        <v>3.8157894736842106</v>
      </c>
      <c r="D31" s="49">
        <v>4.0277777777777777</v>
      </c>
      <c r="E31" s="49">
        <v>3.9189189189189189</v>
      </c>
      <c r="I31" s="18" t="s">
        <v>162</v>
      </c>
      <c r="J31">
        <v>43</v>
      </c>
      <c r="K31">
        <v>38</v>
      </c>
      <c r="L31">
        <v>36</v>
      </c>
      <c r="M31">
        <v>37</v>
      </c>
      <c r="P31" s="18" t="s">
        <v>162</v>
      </c>
      <c r="Q31">
        <v>911</v>
      </c>
      <c r="R31">
        <v>1160</v>
      </c>
      <c r="S31">
        <v>1160</v>
      </c>
      <c r="T31">
        <v>1160</v>
      </c>
      <c r="W31" s="18" t="s">
        <v>162</v>
      </c>
      <c r="X31">
        <v>8</v>
      </c>
      <c r="Y31">
        <v>8</v>
      </c>
      <c r="Z31">
        <v>8</v>
      </c>
      <c r="AA31">
        <v>8</v>
      </c>
      <c r="AD31" s="18" t="s">
        <v>162</v>
      </c>
      <c r="AE31" s="48">
        <v>0.47981131515708908</v>
      </c>
      <c r="AF31" s="48">
        <v>2.7027027027026973E-2</v>
      </c>
      <c r="AG31" s="48">
        <v>-2.7027027027026973E-2</v>
      </c>
      <c r="AX31" s="56" t="s">
        <v>224</v>
      </c>
      <c r="AY31" s="18" t="s">
        <v>56</v>
      </c>
      <c r="AZ31" s="48">
        <v>-0.20428571428571429</v>
      </c>
      <c r="BB31" s="18" t="s">
        <v>162</v>
      </c>
      <c r="BC31" s="42">
        <v>1</v>
      </c>
    </row>
    <row r="32" spans="1:55" x14ac:dyDescent="0.35">
      <c r="A32" s="18" t="s">
        <v>82</v>
      </c>
      <c r="B32" s="49">
        <v>3.4507575757575757</v>
      </c>
      <c r="C32" s="49">
        <v>2.7083333333333335</v>
      </c>
      <c r="D32" s="49">
        <v>2.9963235294117645</v>
      </c>
      <c r="E32" s="49">
        <v>3.4507575757575757</v>
      </c>
      <c r="I32" s="18" t="s">
        <v>82</v>
      </c>
      <c r="J32">
        <v>33</v>
      </c>
      <c r="K32">
        <v>33</v>
      </c>
      <c r="L32">
        <v>34</v>
      </c>
      <c r="M32">
        <v>33</v>
      </c>
      <c r="P32" s="18" t="s">
        <v>82</v>
      </c>
      <c r="Q32">
        <v>911</v>
      </c>
      <c r="R32">
        <v>715</v>
      </c>
      <c r="S32">
        <v>815</v>
      </c>
      <c r="T32">
        <v>911</v>
      </c>
      <c r="W32" s="18" t="s">
        <v>82</v>
      </c>
      <c r="X32">
        <v>8</v>
      </c>
      <c r="Y32">
        <v>8</v>
      </c>
      <c r="Z32">
        <v>8</v>
      </c>
      <c r="AA32">
        <v>8</v>
      </c>
      <c r="AD32" s="18" t="s">
        <v>82</v>
      </c>
      <c r="AE32" s="48">
        <v>0</v>
      </c>
      <c r="AF32" s="48">
        <v>0.27412587412587408</v>
      </c>
      <c r="AG32" s="48">
        <v>0.1516638780442463</v>
      </c>
      <c r="AX32" s="56" t="s">
        <v>224</v>
      </c>
      <c r="AY32" s="18" t="s">
        <v>116</v>
      </c>
      <c r="AZ32" s="48">
        <v>-0.52512406947890833</v>
      </c>
      <c r="BB32" s="18" t="s">
        <v>82</v>
      </c>
      <c r="BC32" s="42">
        <v>1</v>
      </c>
    </row>
    <row r="33" spans="1:55" x14ac:dyDescent="0.35">
      <c r="A33" s="18" t="s">
        <v>58</v>
      </c>
      <c r="B33" s="49">
        <v>6.5</v>
      </c>
      <c r="C33" s="49">
        <v>4.4078690127077227</v>
      </c>
      <c r="D33" s="49">
        <v>6.0317836812144208</v>
      </c>
      <c r="E33" s="49">
        <v>4.8340017825311943</v>
      </c>
      <c r="I33" s="18" t="s">
        <v>58</v>
      </c>
      <c r="J33">
        <v>90</v>
      </c>
      <c r="K33">
        <v>95</v>
      </c>
      <c r="L33">
        <v>96</v>
      </c>
      <c r="M33">
        <v>100</v>
      </c>
      <c r="P33" s="18" t="s">
        <v>58</v>
      </c>
      <c r="Q33">
        <v>1560</v>
      </c>
      <c r="R33">
        <v>1118</v>
      </c>
      <c r="S33">
        <v>1540</v>
      </c>
      <c r="T33">
        <v>1290</v>
      </c>
      <c r="W33" s="18" t="s">
        <v>58</v>
      </c>
      <c r="X33">
        <v>8</v>
      </c>
      <c r="Y33">
        <v>24</v>
      </c>
      <c r="Z33">
        <v>24</v>
      </c>
      <c r="AA33">
        <v>24</v>
      </c>
      <c r="AD33" s="18" t="s">
        <v>58</v>
      </c>
      <c r="AE33" s="48">
        <v>-0.76892225421637184</v>
      </c>
      <c r="AF33" s="48">
        <v>0.28862279876310959</v>
      </c>
      <c r="AG33" s="48">
        <v>-0.57864801864801862</v>
      </c>
      <c r="AX33" s="56" t="s">
        <v>224</v>
      </c>
      <c r="AY33" s="18" t="s">
        <v>118</v>
      </c>
      <c r="AZ33" s="48">
        <v>-0.31868131868131866</v>
      </c>
      <c r="BB33" s="18" t="s">
        <v>58</v>
      </c>
      <c r="BC33" s="42">
        <v>3</v>
      </c>
    </row>
    <row r="34" spans="1:55" x14ac:dyDescent="0.35">
      <c r="A34" s="18" t="s">
        <v>156</v>
      </c>
      <c r="B34" s="49">
        <v>5.05</v>
      </c>
      <c r="C34" s="49">
        <v>4.734375</v>
      </c>
      <c r="D34" s="49">
        <v>5.1171875</v>
      </c>
      <c r="E34" s="49" t="e">
        <v>#DIV/0!</v>
      </c>
      <c r="I34" s="18" t="s">
        <v>156</v>
      </c>
      <c r="J34">
        <v>60</v>
      </c>
      <c r="K34">
        <v>64</v>
      </c>
      <c r="L34">
        <v>64</v>
      </c>
      <c r="M34">
        <v>32</v>
      </c>
      <c r="P34" s="18" t="s">
        <v>156</v>
      </c>
      <c r="Q34">
        <v>1212</v>
      </c>
      <c r="R34">
        <v>1212</v>
      </c>
      <c r="S34">
        <v>1310</v>
      </c>
      <c r="T34">
        <v>606</v>
      </c>
      <c r="W34" s="18" t="s">
        <v>156</v>
      </c>
      <c r="X34">
        <v>8</v>
      </c>
      <c r="Y34">
        <v>16</v>
      </c>
      <c r="Z34">
        <v>16</v>
      </c>
      <c r="AA34">
        <v>8</v>
      </c>
      <c r="AD34" s="18" t="s">
        <v>156</v>
      </c>
      <c r="AE34" s="48" t="e">
        <v>#DIV/0!</v>
      </c>
      <c r="AF34" s="48" t="e">
        <v>#DIV/0!</v>
      </c>
      <c r="AG34" s="48" t="e">
        <v>#DIV/0!</v>
      </c>
      <c r="AX34"/>
      <c r="BB34" s="18" t="s">
        <v>156</v>
      </c>
      <c r="BC34" s="42">
        <v>2</v>
      </c>
    </row>
    <row r="35" spans="1:55" x14ac:dyDescent="0.35">
      <c r="A35" s="18" t="s">
        <v>105</v>
      </c>
      <c r="B35" s="49">
        <v>6.3636363636363633</v>
      </c>
      <c r="C35" s="49">
        <v>5.2651515151515156</v>
      </c>
      <c r="D35" s="49">
        <v>6.3636363636363633</v>
      </c>
      <c r="E35" s="49" t="e">
        <v>#DIV/0!</v>
      </c>
      <c r="I35" s="18" t="s">
        <v>105</v>
      </c>
      <c r="J35">
        <v>63</v>
      </c>
      <c r="K35">
        <v>63</v>
      </c>
      <c r="L35">
        <v>63</v>
      </c>
      <c r="M35">
        <v>31</v>
      </c>
      <c r="P35" s="18" t="s">
        <v>105</v>
      </c>
      <c r="Q35">
        <v>1600</v>
      </c>
      <c r="R35">
        <v>1310</v>
      </c>
      <c r="S35">
        <v>1600</v>
      </c>
      <c r="T35">
        <v>800</v>
      </c>
      <c r="W35" s="18" t="s">
        <v>105</v>
      </c>
      <c r="X35">
        <v>8</v>
      </c>
      <c r="Y35">
        <v>16</v>
      </c>
      <c r="Z35">
        <v>16</v>
      </c>
      <c r="AA35">
        <v>8</v>
      </c>
      <c r="AD35" s="18" t="s">
        <v>105</v>
      </c>
      <c r="AE35" s="48" t="e">
        <v>#DIV/0!</v>
      </c>
      <c r="AF35" s="48" t="e">
        <v>#DIV/0!</v>
      </c>
      <c r="AG35" s="48" t="e">
        <v>#DIV/0!</v>
      </c>
      <c r="AX35"/>
      <c r="BB35" s="18" t="s">
        <v>105</v>
      </c>
      <c r="BC35" s="42">
        <v>2</v>
      </c>
    </row>
    <row r="36" spans="1:55" x14ac:dyDescent="0.35">
      <c r="A36" s="18" t="s">
        <v>41</v>
      </c>
      <c r="B36" s="49">
        <v>2.1666666666666665</v>
      </c>
      <c r="C36" s="49">
        <v>4.4827586206896548</v>
      </c>
      <c r="D36" s="49">
        <v>5.5</v>
      </c>
      <c r="E36" s="49">
        <v>5.1724137931034484</v>
      </c>
      <c r="I36" s="18" t="s">
        <v>41</v>
      </c>
      <c r="J36">
        <v>30</v>
      </c>
      <c r="K36">
        <v>29</v>
      </c>
      <c r="L36">
        <v>30</v>
      </c>
      <c r="M36">
        <v>29</v>
      </c>
      <c r="P36" s="18" t="s">
        <v>41</v>
      </c>
      <c r="Q36">
        <v>520</v>
      </c>
      <c r="R36">
        <v>520</v>
      </c>
      <c r="S36">
        <v>660</v>
      </c>
      <c r="T36">
        <v>600</v>
      </c>
      <c r="W36" s="18" t="s">
        <v>41</v>
      </c>
      <c r="X36">
        <v>8</v>
      </c>
      <c r="Y36">
        <v>4</v>
      </c>
      <c r="Z36">
        <v>4</v>
      </c>
      <c r="AA36">
        <v>4</v>
      </c>
      <c r="AD36" s="18" t="s">
        <v>41</v>
      </c>
      <c r="AE36" s="48">
        <v>1.3872679045092839</v>
      </c>
      <c r="AF36" s="48">
        <v>0.15384615384615397</v>
      </c>
      <c r="AG36" s="48">
        <v>-5.9561128526645746E-2</v>
      </c>
      <c r="AX36"/>
      <c r="BB36" s="18" t="s">
        <v>41</v>
      </c>
      <c r="BC36" s="42">
        <v>1</v>
      </c>
    </row>
    <row r="37" spans="1:55" x14ac:dyDescent="0.35">
      <c r="A37" s="18" t="s">
        <v>153</v>
      </c>
      <c r="B37" s="49">
        <v>5.2965116279069768</v>
      </c>
      <c r="C37" s="49">
        <v>6.1111111111111107</v>
      </c>
      <c r="D37" s="49">
        <v>8.0555555555555554</v>
      </c>
      <c r="E37" s="49">
        <v>6.7346230158730158</v>
      </c>
      <c r="I37" s="18" t="s">
        <v>153</v>
      </c>
      <c r="J37">
        <v>86</v>
      </c>
      <c r="K37">
        <v>72</v>
      </c>
      <c r="L37">
        <v>72</v>
      </c>
      <c r="M37">
        <v>71</v>
      </c>
      <c r="P37" s="18" t="s">
        <v>153</v>
      </c>
      <c r="Q37">
        <v>1822</v>
      </c>
      <c r="R37">
        <v>1760</v>
      </c>
      <c r="S37">
        <v>2320</v>
      </c>
      <c r="T37">
        <v>1911</v>
      </c>
      <c r="W37" s="18" t="s">
        <v>153</v>
      </c>
      <c r="X37">
        <v>8</v>
      </c>
      <c r="Y37">
        <v>16</v>
      </c>
      <c r="Z37">
        <v>16</v>
      </c>
      <c r="AA37">
        <v>16</v>
      </c>
      <c r="AD37" s="18" t="s">
        <v>153</v>
      </c>
      <c r="AE37" s="48">
        <v>0.54304096318366346</v>
      </c>
      <c r="AF37" s="48">
        <v>0.20405844155844188</v>
      </c>
      <c r="AG37" s="48">
        <v>-0.32795566502463047</v>
      </c>
      <c r="AX37"/>
      <c r="BB37" s="18" t="s">
        <v>153</v>
      </c>
      <c r="BC37" s="42">
        <v>2</v>
      </c>
    </row>
    <row r="38" spans="1:55" x14ac:dyDescent="0.35">
      <c r="A38" s="18" t="s">
        <v>44</v>
      </c>
      <c r="B38" s="49">
        <v>4.333333333333333</v>
      </c>
      <c r="C38" s="49">
        <v>4.2279411764705879</v>
      </c>
      <c r="D38" s="49">
        <v>4.6105587121212119</v>
      </c>
      <c r="E38" s="49">
        <v>5.5147058823529411</v>
      </c>
      <c r="I38" s="18" t="s">
        <v>44</v>
      </c>
      <c r="J38">
        <v>60</v>
      </c>
      <c r="K38">
        <v>68</v>
      </c>
      <c r="L38">
        <v>65</v>
      </c>
      <c r="M38">
        <v>66</v>
      </c>
      <c r="P38" s="18" t="s">
        <v>44</v>
      </c>
      <c r="Q38">
        <v>1040</v>
      </c>
      <c r="R38">
        <v>1150</v>
      </c>
      <c r="S38">
        <v>1200</v>
      </c>
      <c r="T38">
        <v>1450</v>
      </c>
      <c r="W38" s="18" t="s">
        <v>44</v>
      </c>
      <c r="X38">
        <v>8</v>
      </c>
      <c r="Y38">
        <v>16</v>
      </c>
      <c r="Z38">
        <v>16</v>
      </c>
      <c r="AA38">
        <v>16</v>
      </c>
      <c r="AD38" s="18" t="s">
        <v>44</v>
      </c>
      <c r="AE38" s="48">
        <v>0.54524886877828083</v>
      </c>
      <c r="AF38" s="48">
        <v>0.60769230769230775</v>
      </c>
      <c r="AG38" s="48">
        <v>0.3815302344714111</v>
      </c>
      <c r="AU38"/>
      <c r="AV38"/>
      <c r="AW38"/>
      <c r="AX38"/>
      <c r="BB38" s="18" t="s">
        <v>44</v>
      </c>
      <c r="BC38" s="42">
        <v>2</v>
      </c>
    </row>
    <row r="39" spans="1:55" x14ac:dyDescent="0.35">
      <c r="A39" s="18" t="s">
        <v>95</v>
      </c>
      <c r="B39" s="49">
        <v>2.9926470588235294</v>
      </c>
      <c r="C39" s="49">
        <v>5.6937499999999996</v>
      </c>
      <c r="D39" s="49">
        <v>6.2582236842105257</v>
      </c>
      <c r="E39" s="49">
        <v>5.8435855263157892</v>
      </c>
      <c r="I39" s="18" t="s">
        <v>95</v>
      </c>
      <c r="J39">
        <v>68</v>
      </c>
      <c r="K39">
        <v>80</v>
      </c>
      <c r="L39">
        <v>78</v>
      </c>
      <c r="M39">
        <v>78</v>
      </c>
      <c r="P39" s="18" t="s">
        <v>95</v>
      </c>
      <c r="Q39">
        <v>814</v>
      </c>
      <c r="R39">
        <v>1822</v>
      </c>
      <c r="S39">
        <v>1950</v>
      </c>
      <c r="T39">
        <v>1822</v>
      </c>
      <c r="W39" s="18" t="s">
        <v>95</v>
      </c>
      <c r="X39">
        <v>8</v>
      </c>
      <c r="Y39">
        <v>16</v>
      </c>
      <c r="Z39">
        <v>16</v>
      </c>
      <c r="AA39">
        <v>16</v>
      </c>
      <c r="AD39" s="18" t="s">
        <v>95</v>
      </c>
      <c r="AE39" s="48">
        <v>1.9052954868744341</v>
      </c>
      <c r="AF39" s="48">
        <v>5.2631578947368363E-2</v>
      </c>
      <c r="AG39" s="48">
        <v>-0.13005263157894742</v>
      </c>
      <c r="AU39"/>
      <c r="AV39"/>
      <c r="AW39"/>
      <c r="AX39"/>
      <c r="BB39" s="18" t="s">
        <v>95</v>
      </c>
      <c r="BC39" s="42">
        <v>2</v>
      </c>
    </row>
    <row r="40" spans="1:55" x14ac:dyDescent="0.35">
      <c r="A40" s="18" t="s">
        <v>155</v>
      </c>
      <c r="B40" s="49">
        <v>1.8916666666666666</v>
      </c>
      <c r="C40" s="49">
        <v>2.1826923076923075</v>
      </c>
      <c r="D40" s="49">
        <v>2.4038461538461537</v>
      </c>
      <c r="E40" s="49" t="e">
        <v>#DIV/0!</v>
      </c>
      <c r="I40" s="18" t="s">
        <v>155</v>
      </c>
      <c r="J40">
        <v>30</v>
      </c>
      <c r="K40">
        <v>26</v>
      </c>
      <c r="L40">
        <v>26</v>
      </c>
      <c r="P40" s="18" t="s">
        <v>155</v>
      </c>
      <c r="Q40">
        <v>454</v>
      </c>
      <c r="R40">
        <v>454</v>
      </c>
      <c r="S40">
        <v>500</v>
      </c>
      <c r="W40" s="18" t="s">
        <v>155</v>
      </c>
      <c r="X40">
        <v>8</v>
      </c>
      <c r="Y40">
        <v>8</v>
      </c>
      <c r="Z40">
        <v>8</v>
      </c>
      <c r="AD40" s="18" t="s">
        <v>155</v>
      </c>
      <c r="AE40" s="48" t="e">
        <v>#DIV/0!</v>
      </c>
      <c r="AF40" s="48" t="e">
        <v>#DIV/0!</v>
      </c>
      <c r="AG40" s="48" t="e">
        <v>#DIV/0!</v>
      </c>
      <c r="AU40"/>
      <c r="AV40"/>
      <c r="AW40"/>
      <c r="AX40"/>
      <c r="BB40" s="18" t="s">
        <v>155</v>
      </c>
      <c r="BC40" s="42">
        <v>1</v>
      </c>
    </row>
    <row r="41" spans="1:55" x14ac:dyDescent="0.35">
      <c r="A41" s="18" t="s">
        <v>54</v>
      </c>
      <c r="B41" s="49">
        <v>4.1363636363636367</v>
      </c>
      <c r="C41" s="49">
        <v>4.140625</v>
      </c>
      <c r="D41" s="49">
        <v>4.1193181818181817</v>
      </c>
      <c r="E41" s="49">
        <v>4.140625</v>
      </c>
      <c r="I41" s="18" t="s">
        <v>54</v>
      </c>
      <c r="J41">
        <v>63</v>
      </c>
      <c r="K41">
        <v>64</v>
      </c>
      <c r="L41">
        <v>65</v>
      </c>
      <c r="M41">
        <v>64</v>
      </c>
      <c r="P41" s="18" t="s">
        <v>54</v>
      </c>
      <c r="Q41">
        <v>1040</v>
      </c>
      <c r="R41">
        <v>1060</v>
      </c>
      <c r="S41">
        <v>1070</v>
      </c>
      <c r="T41">
        <v>1060</v>
      </c>
      <c r="W41" s="18" t="s">
        <v>54</v>
      </c>
      <c r="X41">
        <v>8</v>
      </c>
      <c r="Y41">
        <v>16</v>
      </c>
      <c r="Z41">
        <v>16</v>
      </c>
      <c r="AA41">
        <v>16</v>
      </c>
      <c r="AD41" s="18" t="s">
        <v>54</v>
      </c>
      <c r="AE41" s="48">
        <v>1.2019230769230838E-2</v>
      </c>
      <c r="AF41" s="48">
        <v>0</v>
      </c>
      <c r="AG41" s="48">
        <v>1.1029411764705843E-2</v>
      </c>
      <c r="AU41"/>
      <c r="AV41"/>
      <c r="AW41"/>
      <c r="AX41"/>
      <c r="BB41" s="18" t="s">
        <v>54</v>
      </c>
      <c r="BC41" s="42">
        <v>2</v>
      </c>
    </row>
    <row r="42" spans="1:55" x14ac:dyDescent="0.35">
      <c r="A42" s="18" t="s">
        <v>160</v>
      </c>
      <c r="B42" s="49">
        <v>0.41666666666666669</v>
      </c>
      <c r="C42" s="49">
        <v>0.36280487804878048</v>
      </c>
      <c r="D42" s="49">
        <v>0.421875</v>
      </c>
      <c r="E42" s="49">
        <v>0.4861111111111111</v>
      </c>
      <c r="I42" s="18" t="s">
        <v>160</v>
      </c>
      <c r="J42">
        <v>30</v>
      </c>
      <c r="K42">
        <v>41</v>
      </c>
      <c r="L42">
        <v>40</v>
      </c>
      <c r="M42">
        <v>36</v>
      </c>
      <c r="P42" s="18" t="s">
        <v>160</v>
      </c>
      <c r="Q42">
        <v>100</v>
      </c>
      <c r="R42">
        <v>119</v>
      </c>
      <c r="S42">
        <v>135</v>
      </c>
      <c r="T42">
        <v>140</v>
      </c>
      <c r="W42" s="18" t="s">
        <v>160</v>
      </c>
      <c r="X42">
        <v>8</v>
      </c>
      <c r="Y42">
        <v>8</v>
      </c>
      <c r="Z42">
        <v>8</v>
      </c>
      <c r="AA42">
        <v>8</v>
      </c>
      <c r="AD42" s="18" t="s">
        <v>160</v>
      </c>
      <c r="AE42" s="48">
        <v>0.16666666666666652</v>
      </c>
      <c r="AF42" s="48">
        <v>0.33986928104575176</v>
      </c>
      <c r="AG42" s="48">
        <v>0.15226337448559679</v>
      </c>
      <c r="AU42"/>
      <c r="AV42"/>
      <c r="AW42"/>
      <c r="AX42"/>
      <c r="BB42" s="18" t="s">
        <v>160</v>
      </c>
      <c r="BC42" s="42">
        <v>1</v>
      </c>
    </row>
    <row r="43" spans="1:55" x14ac:dyDescent="0.35">
      <c r="A43" s="18" t="s">
        <v>135</v>
      </c>
      <c r="B43" s="49">
        <v>1.0458333333333334</v>
      </c>
      <c r="C43" s="49">
        <v>0.78437500000000004</v>
      </c>
      <c r="D43" s="49">
        <v>1.1280487804878048</v>
      </c>
      <c r="E43" s="49">
        <v>1.0670731707317074</v>
      </c>
      <c r="I43" s="18" t="s">
        <v>135</v>
      </c>
      <c r="J43">
        <v>30</v>
      </c>
      <c r="K43">
        <v>40</v>
      </c>
      <c r="L43">
        <v>41</v>
      </c>
      <c r="M43">
        <v>41</v>
      </c>
      <c r="P43" s="18" t="s">
        <v>135</v>
      </c>
      <c r="Q43">
        <v>251</v>
      </c>
      <c r="R43">
        <v>251</v>
      </c>
      <c r="S43">
        <v>370</v>
      </c>
      <c r="T43">
        <v>350</v>
      </c>
      <c r="W43" s="18" t="s">
        <v>135</v>
      </c>
      <c r="X43">
        <v>8</v>
      </c>
      <c r="Y43">
        <v>8</v>
      </c>
      <c r="Z43">
        <v>8</v>
      </c>
      <c r="AA43">
        <v>8</v>
      </c>
      <c r="AD43" s="18" t="s">
        <v>135</v>
      </c>
      <c r="AE43" s="48">
        <v>2.0309007870955131E-2</v>
      </c>
      <c r="AF43" s="48">
        <v>0.36041201049460692</v>
      </c>
      <c r="AG43" s="48">
        <v>-5.4054054054053946E-2</v>
      </c>
      <c r="AU43"/>
      <c r="AV43"/>
      <c r="AW43"/>
      <c r="AX43"/>
      <c r="BB43" s="18" t="s">
        <v>135</v>
      </c>
      <c r="BC43" s="42">
        <v>1</v>
      </c>
    </row>
    <row r="44" spans="1:55" x14ac:dyDescent="0.35">
      <c r="A44" s="18" t="s">
        <v>56</v>
      </c>
      <c r="B44" s="49">
        <v>2.7124999999999999</v>
      </c>
      <c r="C44" s="49">
        <v>2.4866071428571428</v>
      </c>
      <c r="D44" s="49">
        <v>3.125</v>
      </c>
      <c r="E44" s="49">
        <v>2.4866071428571428</v>
      </c>
      <c r="I44" s="18" t="s">
        <v>56</v>
      </c>
      <c r="J44">
        <v>30</v>
      </c>
      <c r="K44">
        <v>28</v>
      </c>
      <c r="L44">
        <v>28</v>
      </c>
      <c r="M44">
        <v>28</v>
      </c>
      <c r="P44" s="18" t="s">
        <v>56</v>
      </c>
      <c r="Q44">
        <v>651</v>
      </c>
      <c r="R44">
        <v>557</v>
      </c>
      <c r="S44">
        <v>700</v>
      </c>
      <c r="T44">
        <v>557</v>
      </c>
      <c r="W44" s="18" t="s">
        <v>56</v>
      </c>
      <c r="X44">
        <v>8</v>
      </c>
      <c r="Y44">
        <v>8</v>
      </c>
      <c r="Z44">
        <v>8</v>
      </c>
      <c r="AA44">
        <v>8</v>
      </c>
      <c r="AD44" s="18" t="s">
        <v>56</v>
      </c>
      <c r="AE44" s="48">
        <v>-8.3278472679394366E-2</v>
      </c>
      <c r="AF44" s="48">
        <v>0</v>
      </c>
      <c r="AG44" s="48">
        <v>-0.20428571428571429</v>
      </c>
      <c r="AU44"/>
      <c r="AV44"/>
      <c r="AW44"/>
      <c r="AX44"/>
      <c r="BB44" s="18" t="s">
        <v>56</v>
      </c>
      <c r="BC44" s="42">
        <v>1</v>
      </c>
    </row>
    <row r="45" spans="1:55" x14ac:dyDescent="0.35">
      <c r="A45" s="18" t="s">
        <v>16</v>
      </c>
      <c r="B45" s="49" t="e">
        <v>#DIV/0!</v>
      </c>
      <c r="C45" s="49" t="e">
        <v>#DIV/0!</v>
      </c>
      <c r="D45" s="49" t="e">
        <v>#DIV/0!</v>
      </c>
      <c r="E45" s="49" t="e">
        <v>#DIV/0!</v>
      </c>
      <c r="I45" s="18" t="s">
        <v>16</v>
      </c>
      <c r="J45">
        <v>129</v>
      </c>
      <c r="K45">
        <v>116</v>
      </c>
      <c r="L45">
        <v>115</v>
      </c>
      <c r="M45">
        <v>115</v>
      </c>
      <c r="P45" s="18" t="s">
        <v>16</v>
      </c>
      <c r="Q45">
        <v>2733</v>
      </c>
      <c r="R45">
        <v>3360</v>
      </c>
      <c r="S45">
        <v>3490</v>
      </c>
      <c r="T45">
        <v>3480</v>
      </c>
      <c r="W45" s="18" t="s">
        <v>16</v>
      </c>
      <c r="X45">
        <v>8</v>
      </c>
      <c r="Y45">
        <v>24</v>
      </c>
      <c r="Z45">
        <v>24</v>
      </c>
      <c r="AA45">
        <v>24</v>
      </c>
      <c r="AD45" s="18" t="s">
        <v>16</v>
      </c>
      <c r="AE45" s="48" t="e">
        <v>#DIV/0!</v>
      </c>
      <c r="AF45" s="48" t="e">
        <v>#DIV/0!</v>
      </c>
      <c r="AG45" s="48" t="e">
        <v>#DIV/0!</v>
      </c>
      <c r="AU45"/>
      <c r="AV45"/>
      <c r="AW45"/>
      <c r="AX45"/>
      <c r="BB45" s="18" t="s">
        <v>16</v>
      </c>
      <c r="BC45" s="42">
        <v>3</v>
      </c>
    </row>
    <row r="46" spans="1:55" x14ac:dyDescent="0.35">
      <c r="A46" s="18" t="s">
        <v>120</v>
      </c>
      <c r="B46" s="49">
        <v>5.8779069767441863</v>
      </c>
      <c r="C46" s="49">
        <v>7.7358511586452758</v>
      </c>
      <c r="D46" s="49">
        <v>8.579545454545455</v>
      </c>
      <c r="E46" s="49">
        <v>8.897058823529413</v>
      </c>
      <c r="I46" s="18" t="s">
        <v>120</v>
      </c>
      <c r="J46">
        <v>86</v>
      </c>
      <c r="K46">
        <v>67</v>
      </c>
      <c r="L46">
        <v>66</v>
      </c>
      <c r="M46">
        <v>68</v>
      </c>
      <c r="P46" s="18" t="s">
        <v>120</v>
      </c>
      <c r="Q46">
        <v>2022</v>
      </c>
      <c r="R46">
        <v>2069</v>
      </c>
      <c r="S46">
        <v>2265</v>
      </c>
      <c r="T46">
        <v>2420</v>
      </c>
      <c r="W46" s="18" t="s">
        <v>120</v>
      </c>
      <c r="X46">
        <v>8</v>
      </c>
      <c r="Y46">
        <v>16</v>
      </c>
      <c r="Z46">
        <v>16</v>
      </c>
      <c r="AA46">
        <v>16</v>
      </c>
      <c r="AD46" s="18" t="s">
        <v>120</v>
      </c>
      <c r="AE46" s="48">
        <v>1.0272880665619364</v>
      </c>
      <c r="AF46" s="48">
        <v>0.3303872476497145</v>
      </c>
      <c r="AG46" s="48">
        <v>7.3264327190103451E-2</v>
      </c>
      <c r="AU46"/>
      <c r="AV46"/>
      <c r="AW46"/>
      <c r="AX46"/>
      <c r="BB46" s="18" t="s">
        <v>120</v>
      </c>
      <c r="BC46" s="42">
        <v>2</v>
      </c>
    </row>
    <row r="47" spans="1:55" x14ac:dyDescent="0.35">
      <c r="A47" s="18" t="s">
        <v>122</v>
      </c>
      <c r="B47" s="49">
        <v>5.8779069767441863</v>
      </c>
      <c r="C47" s="49">
        <v>7.9447206439393936</v>
      </c>
      <c r="D47" s="49">
        <v>8.709753787878789</v>
      </c>
      <c r="E47" s="49">
        <v>9.0262923351158655</v>
      </c>
      <c r="I47" s="18" t="s">
        <v>122</v>
      </c>
      <c r="J47">
        <v>86</v>
      </c>
      <c r="K47">
        <v>65</v>
      </c>
      <c r="L47">
        <v>65</v>
      </c>
      <c r="M47">
        <v>67</v>
      </c>
      <c r="P47" s="18" t="s">
        <v>122</v>
      </c>
      <c r="Q47">
        <v>2022</v>
      </c>
      <c r="R47">
        <v>2069</v>
      </c>
      <c r="S47">
        <v>2265</v>
      </c>
      <c r="T47">
        <v>2420</v>
      </c>
      <c r="W47" s="18" t="s">
        <v>122</v>
      </c>
      <c r="X47">
        <v>8</v>
      </c>
      <c r="Y47">
        <v>16</v>
      </c>
      <c r="Z47">
        <v>16</v>
      </c>
      <c r="AA47">
        <v>16</v>
      </c>
      <c r="AD47" s="18" t="s">
        <v>122</v>
      </c>
      <c r="AE47" s="48">
        <v>1.07126069562795</v>
      </c>
      <c r="AF47" s="48">
        <v>0.29171671392967569</v>
      </c>
      <c r="AG47" s="48">
        <v>7.2324447105838408E-2</v>
      </c>
      <c r="AU47"/>
      <c r="AV47"/>
      <c r="AW47"/>
      <c r="AX47"/>
      <c r="BB47" s="18" t="s">
        <v>122</v>
      </c>
      <c r="BC47" s="42">
        <v>2</v>
      </c>
    </row>
    <row r="48" spans="1:55" x14ac:dyDescent="0.35">
      <c r="A48" s="18" t="s">
        <v>116</v>
      </c>
      <c r="B48" s="49">
        <v>5.4249999999999998</v>
      </c>
      <c r="C48" s="49">
        <v>4.649193548387097</v>
      </c>
      <c r="D48" s="49">
        <v>5.4781105990783416</v>
      </c>
      <c r="E48" s="49">
        <v>4.032258064516129</v>
      </c>
      <c r="I48" s="18" t="s">
        <v>116</v>
      </c>
      <c r="J48">
        <v>60</v>
      </c>
      <c r="K48">
        <v>62</v>
      </c>
      <c r="L48">
        <v>66</v>
      </c>
      <c r="M48">
        <v>62</v>
      </c>
      <c r="P48" s="18" t="s">
        <v>116</v>
      </c>
      <c r="Q48">
        <v>1302</v>
      </c>
      <c r="R48">
        <v>1153</v>
      </c>
      <c r="S48">
        <v>1450</v>
      </c>
      <c r="T48">
        <v>1000</v>
      </c>
      <c r="W48" s="18" t="s">
        <v>116</v>
      </c>
      <c r="X48">
        <v>8</v>
      </c>
      <c r="Y48">
        <v>16</v>
      </c>
      <c r="Z48">
        <v>16</v>
      </c>
      <c r="AA48">
        <v>16</v>
      </c>
      <c r="AD48" s="18" t="s">
        <v>116</v>
      </c>
      <c r="AE48" s="48">
        <v>-0.51345324810465276</v>
      </c>
      <c r="AF48" s="48">
        <v>-0.23430321592649317</v>
      </c>
      <c r="AG48" s="48">
        <v>-0.52512406947890833</v>
      </c>
      <c r="AU48"/>
      <c r="AV48"/>
      <c r="AW48"/>
      <c r="AX48"/>
      <c r="BB48" s="18" t="s">
        <v>116</v>
      </c>
      <c r="BC48" s="42">
        <v>2</v>
      </c>
    </row>
    <row r="49" spans="1:55" x14ac:dyDescent="0.35">
      <c r="A49" s="18" t="s">
        <v>118</v>
      </c>
      <c r="B49" s="49">
        <v>2.7124999999999999</v>
      </c>
      <c r="C49" s="49">
        <v>2.6330645161290325</v>
      </c>
      <c r="D49" s="49">
        <v>2.620967741935484</v>
      </c>
      <c r="E49" s="49">
        <v>1.7857142857142858</v>
      </c>
      <c r="I49" s="18" t="s">
        <v>118</v>
      </c>
      <c r="J49">
        <v>30</v>
      </c>
      <c r="K49">
        <v>31</v>
      </c>
      <c r="L49">
        <v>31</v>
      </c>
      <c r="M49">
        <v>35</v>
      </c>
      <c r="P49" s="18" t="s">
        <v>118</v>
      </c>
      <c r="Q49">
        <v>651</v>
      </c>
      <c r="R49">
        <v>653</v>
      </c>
      <c r="S49">
        <v>650</v>
      </c>
      <c r="T49">
        <v>500</v>
      </c>
      <c r="W49" s="18" t="s">
        <v>118</v>
      </c>
      <c r="X49">
        <v>8</v>
      </c>
      <c r="Y49">
        <v>8</v>
      </c>
      <c r="Z49">
        <v>8</v>
      </c>
      <c r="AA49">
        <v>8</v>
      </c>
      <c r="AD49" s="18" t="s">
        <v>118</v>
      </c>
      <c r="AE49" s="48">
        <v>-0.34167215273206053</v>
      </c>
      <c r="AF49" s="48">
        <v>-0.32181141982060824</v>
      </c>
      <c r="AG49" s="48">
        <v>-0.31868131868131866</v>
      </c>
      <c r="AU49"/>
      <c r="AV49"/>
      <c r="AW49"/>
      <c r="AX49"/>
      <c r="BB49" s="18" t="s">
        <v>118</v>
      </c>
      <c r="BC49" s="42">
        <v>1</v>
      </c>
    </row>
    <row r="50" spans="1:55" x14ac:dyDescent="0.35">
      <c r="A50" s="18" t="s">
        <v>125</v>
      </c>
      <c r="B50" s="49">
        <v>1.5833333333333333</v>
      </c>
      <c r="C50" s="49">
        <v>0.95270270270270274</v>
      </c>
      <c r="D50" s="49">
        <v>1.2837837837837838</v>
      </c>
      <c r="E50" s="49">
        <v>1.2837837837837838</v>
      </c>
      <c r="I50" s="18" t="s">
        <v>125</v>
      </c>
      <c r="J50">
        <v>30</v>
      </c>
      <c r="K50">
        <v>37</v>
      </c>
      <c r="L50">
        <v>37</v>
      </c>
      <c r="M50">
        <v>37</v>
      </c>
      <c r="P50" s="18" t="s">
        <v>125</v>
      </c>
      <c r="Q50">
        <v>380</v>
      </c>
      <c r="R50">
        <v>282</v>
      </c>
      <c r="S50">
        <v>380</v>
      </c>
      <c r="T50">
        <v>380</v>
      </c>
      <c r="W50" s="18" t="s">
        <v>125</v>
      </c>
      <c r="X50">
        <v>8</v>
      </c>
      <c r="Y50">
        <v>8</v>
      </c>
      <c r="Z50">
        <v>8</v>
      </c>
      <c r="AA50">
        <v>8</v>
      </c>
      <c r="AD50" s="18" t="s">
        <v>125</v>
      </c>
      <c r="AE50" s="48">
        <v>-0.18918918918918914</v>
      </c>
      <c r="AF50" s="48">
        <v>0.34751773049645385</v>
      </c>
      <c r="AG50" s="48">
        <v>0</v>
      </c>
      <c r="AU50"/>
      <c r="AV50"/>
      <c r="AW50"/>
      <c r="AX50"/>
      <c r="BB50" s="18" t="s">
        <v>125</v>
      </c>
      <c r="BC50" s="42">
        <v>1</v>
      </c>
    </row>
    <row r="51" spans="1:55" x14ac:dyDescent="0.35">
      <c r="A51" s="18" t="s">
        <v>127</v>
      </c>
      <c r="B51" s="49">
        <v>2.7083333333333335</v>
      </c>
      <c r="C51" s="49">
        <v>2.3671875</v>
      </c>
      <c r="D51" s="49">
        <v>2.265625</v>
      </c>
      <c r="E51" s="49">
        <v>2.5390625</v>
      </c>
      <c r="I51" s="18" t="s">
        <v>127</v>
      </c>
      <c r="J51">
        <v>30</v>
      </c>
      <c r="K51">
        <v>32</v>
      </c>
      <c r="L51">
        <v>32</v>
      </c>
      <c r="M51">
        <v>32</v>
      </c>
      <c r="P51" s="18" t="s">
        <v>127</v>
      </c>
      <c r="Q51">
        <v>650</v>
      </c>
      <c r="R51">
        <v>606</v>
      </c>
      <c r="S51">
        <v>580</v>
      </c>
      <c r="T51">
        <v>650</v>
      </c>
      <c r="W51" s="18" t="s">
        <v>127</v>
      </c>
      <c r="X51">
        <v>8</v>
      </c>
      <c r="Y51">
        <v>8</v>
      </c>
      <c r="Z51">
        <v>8</v>
      </c>
      <c r="AA51">
        <v>8</v>
      </c>
      <c r="AD51" s="18" t="s">
        <v>127</v>
      </c>
      <c r="AE51" s="48">
        <v>-6.25E-2</v>
      </c>
      <c r="AF51" s="48">
        <v>7.2607260726072598E-2</v>
      </c>
      <c r="AG51" s="48">
        <v>0.1206896551724137</v>
      </c>
      <c r="AU51"/>
      <c r="AV51"/>
      <c r="AW51"/>
      <c r="AX51"/>
      <c r="BB51" s="18" t="s">
        <v>127</v>
      </c>
      <c r="BC51" s="42">
        <v>1</v>
      </c>
    </row>
    <row r="52" spans="1:55" x14ac:dyDescent="0.35">
      <c r="AU52"/>
      <c r="AV52"/>
      <c r="AW52"/>
      <c r="AX52"/>
      <c r="BB52" s="18" t="s">
        <v>228</v>
      </c>
      <c r="BC52" s="42">
        <v>111</v>
      </c>
    </row>
    <row r="53" spans="1:55" x14ac:dyDescent="0.35">
      <c r="AU53"/>
      <c r="AV53"/>
      <c r="AW53"/>
      <c r="AX53"/>
    </row>
    <row r="54" spans="1:55" x14ac:dyDescent="0.35">
      <c r="AU54"/>
      <c r="AV54"/>
      <c r="AW54"/>
      <c r="AX54"/>
    </row>
    <row r="55" spans="1:55" x14ac:dyDescent="0.35">
      <c r="AU55"/>
      <c r="AV55"/>
      <c r="AW55"/>
      <c r="AX55"/>
    </row>
    <row r="56" spans="1:55" x14ac:dyDescent="0.35">
      <c r="AU56"/>
      <c r="AV56"/>
      <c r="AW56"/>
      <c r="AX56"/>
    </row>
    <row r="57" spans="1:55" x14ac:dyDescent="0.35">
      <c r="AU57"/>
      <c r="AV57"/>
      <c r="AW57"/>
      <c r="AX57"/>
    </row>
    <row r="58" spans="1:55" x14ac:dyDescent="0.35">
      <c r="AU58"/>
      <c r="AV58"/>
      <c r="AW58"/>
      <c r="AX58"/>
    </row>
    <row r="59" spans="1:55" x14ac:dyDescent="0.35">
      <c r="AU59"/>
      <c r="AV59"/>
      <c r="AW59"/>
      <c r="AX59"/>
    </row>
    <row r="60" spans="1:55" x14ac:dyDescent="0.35">
      <c r="AU60"/>
      <c r="AV60"/>
      <c r="AW60"/>
      <c r="AX60"/>
    </row>
    <row r="61" spans="1:55" x14ac:dyDescent="0.35">
      <c r="AU61"/>
      <c r="AV61"/>
      <c r="AW61"/>
      <c r="AX61"/>
    </row>
    <row r="62" spans="1:55" x14ac:dyDescent="0.35">
      <c r="AU62"/>
      <c r="AV62"/>
      <c r="AW62"/>
      <c r="AX62"/>
    </row>
    <row r="63" spans="1:55" x14ac:dyDescent="0.35">
      <c r="AU63"/>
      <c r="AV63"/>
      <c r="AW63"/>
      <c r="AX63"/>
    </row>
    <row r="64" spans="1:55" x14ac:dyDescent="0.35">
      <c r="AU64"/>
      <c r="AV64"/>
      <c r="AW64"/>
      <c r="AX64"/>
    </row>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9966"/>
  </sheetPr>
  <dimension ref="A1:AE114"/>
  <sheetViews>
    <sheetView zoomScale="97" zoomScaleNormal="70" workbookViewId="0">
      <pane xSplit="3" ySplit="1" topLeftCell="L2" activePane="bottomRight" state="frozen"/>
      <selection activeCell="C29" sqref="C29"/>
      <selection pane="topRight" activeCell="C29" sqref="C29"/>
      <selection pane="bottomLeft" activeCell="C29" sqref="C29"/>
      <selection pane="bottomRight" activeCell="L17" sqref="D17:L17"/>
    </sheetView>
  </sheetViews>
  <sheetFormatPr defaultRowHeight="14.5" outlineLevelCol="1" x14ac:dyDescent="0.35"/>
  <cols>
    <col min="1" max="1" width="9.26953125" customWidth="1"/>
    <col min="2" max="2" width="16.54296875" customWidth="1"/>
    <col min="3" max="3" width="22.90625" customWidth="1"/>
    <col min="4" max="4" width="14.54296875" style="18" customWidth="1"/>
    <col min="5" max="5" width="17.6328125" style="25" hidden="1" customWidth="1" outlineLevel="1"/>
    <col min="6" max="6" width="13.7265625" style="18" hidden="1" customWidth="1" outlineLevel="1"/>
    <col min="7" max="7" width="13.54296875" style="18" hidden="1" customWidth="1" outlineLevel="1"/>
    <col min="8" max="8" width="10.26953125" style="18" hidden="1" customWidth="1" outlineLevel="1"/>
    <col min="9" max="9" width="14" style="18" hidden="1" customWidth="1" outlineLevel="1"/>
    <col min="10" max="10" width="16.26953125" style="18" hidden="1" customWidth="1" outlineLevel="1"/>
    <col min="11" max="11" width="13.90625" style="42" hidden="1" customWidth="1" outlineLevel="1"/>
    <col min="12" max="12" width="10.1796875" style="3" customWidth="1" collapsed="1"/>
    <col min="13" max="13" width="11.81640625" style="3" customWidth="1"/>
    <col min="14" max="14" width="16" style="3" customWidth="1"/>
    <col min="15" max="15" width="10.26953125" style="3" customWidth="1"/>
    <col min="17" max="17" width="10.26953125" customWidth="1"/>
    <col min="18" max="18" width="14.453125" customWidth="1"/>
    <col min="20" max="20" width="10.26953125" customWidth="1"/>
    <col min="21" max="21" width="12.26953125" customWidth="1"/>
    <col min="22" max="22" width="16.26953125" customWidth="1"/>
    <col min="23" max="23" width="10.6328125" customWidth="1"/>
    <col min="24" max="24" width="12" customWidth="1"/>
    <col min="25" max="25" width="14" customWidth="1"/>
    <col min="26" max="26" width="18.1796875" customWidth="1"/>
    <col min="27" max="27" width="12.453125" customWidth="1"/>
    <col min="28" max="28" width="16.1796875" customWidth="1"/>
    <col min="29" max="29" width="14.54296875" customWidth="1"/>
    <col min="30" max="30" width="16.6328125" customWidth="1"/>
    <col min="31" max="31" width="11.81640625" customWidth="1"/>
    <col min="32" max="32" width="10" customWidth="1"/>
    <col min="33" max="33" width="10.7265625" customWidth="1"/>
  </cols>
  <sheetData>
    <row r="1" spans="1:31" ht="14.5" customHeight="1" x14ac:dyDescent="0.35">
      <c r="A1" s="38" t="s">
        <v>206</v>
      </c>
      <c r="B1" s="33" t="s">
        <v>0</v>
      </c>
      <c r="C1" s="33" t="s">
        <v>1</v>
      </c>
      <c r="D1" s="33" t="s">
        <v>2</v>
      </c>
      <c r="E1" s="31" t="s">
        <v>3</v>
      </c>
      <c r="F1" s="31" t="s">
        <v>4</v>
      </c>
      <c r="G1" s="31" t="s">
        <v>5</v>
      </c>
      <c r="H1" s="31" t="s">
        <v>98</v>
      </c>
      <c r="I1" s="31" t="s">
        <v>6</v>
      </c>
      <c r="J1" s="31" t="s">
        <v>7</v>
      </c>
      <c r="K1" s="43" t="s">
        <v>8</v>
      </c>
      <c r="L1" s="34" t="s">
        <v>187</v>
      </c>
      <c r="M1" s="34" t="s">
        <v>188</v>
      </c>
      <c r="N1" s="35" t="s">
        <v>189</v>
      </c>
      <c r="O1" s="35" t="s">
        <v>190</v>
      </c>
      <c r="P1" s="22" t="s">
        <v>191</v>
      </c>
      <c r="Q1" s="22" t="s">
        <v>192</v>
      </c>
      <c r="R1" s="36" t="s">
        <v>193</v>
      </c>
      <c r="S1" s="22" t="s">
        <v>194</v>
      </c>
      <c r="T1" s="36" t="s">
        <v>195</v>
      </c>
      <c r="U1" s="36" t="s">
        <v>196</v>
      </c>
      <c r="V1" s="36" t="s">
        <v>197</v>
      </c>
      <c r="W1" s="36" t="s">
        <v>198</v>
      </c>
      <c r="X1" s="37" t="s">
        <v>199</v>
      </c>
      <c r="Y1" s="37" t="s">
        <v>200</v>
      </c>
      <c r="Z1" s="37" t="s">
        <v>201</v>
      </c>
      <c r="AA1" s="37" t="s">
        <v>202</v>
      </c>
      <c r="AB1" s="37" t="s">
        <v>203</v>
      </c>
      <c r="AC1" s="37" t="s">
        <v>204</v>
      </c>
      <c r="AD1" s="37" t="s">
        <v>205</v>
      </c>
      <c r="AE1" s="22" t="s">
        <v>49</v>
      </c>
    </row>
    <row r="2" spans="1:31" x14ac:dyDescent="0.35">
      <c r="A2" s="39" t="s">
        <v>9</v>
      </c>
      <c r="B2" s="1" t="s">
        <v>10</v>
      </c>
      <c r="C2" s="4" t="s">
        <v>11</v>
      </c>
      <c r="D2" s="16" t="s">
        <v>12</v>
      </c>
      <c r="E2" s="23">
        <v>45357</v>
      </c>
      <c r="F2" s="16">
        <v>7</v>
      </c>
      <c r="G2" s="16" t="s">
        <v>13</v>
      </c>
      <c r="H2" s="16" t="s">
        <v>13</v>
      </c>
      <c r="I2" s="16">
        <v>2171000265</v>
      </c>
      <c r="J2" s="16" t="s">
        <v>14</v>
      </c>
      <c r="K2" s="44">
        <v>45439</v>
      </c>
      <c r="L2" s="6">
        <v>43</v>
      </c>
      <c r="M2" s="6">
        <v>911</v>
      </c>
      <c r="N2" s="6">
        <v>8</v>
      </c>
      <c r="O2" s="7">
        <f>M2/L2/N2</f>
        <v>2.6482558139534884</v>
      </c>
      <c r="P2" s="1">
        <v>40</v>
      </c>
      <c r="Q2" s="1">
        <v>1106</v>
      </c>
      <c r="R2" s="8">
        <v>8</v>
      </c>
      <c r="S2" s="9">
        <f>Q2/P2/R2</f>
        <v>3.4562499999999998</v>
      </c>
      <c r="T2" s="8">
        <v>40</v>
      </c>
      <c r="U2" s="8">
        <v>1165</v>
      </c>
      <c r="V2" s="8">
        <v>8</v>
      </c>
      <c r="W2" s="9">
        <f>U2/T2/V2</f>
        <v>3.640625</v>
      </c>
      <c r="X2" s="8">
        <v>40</v>
      </c>
      <c r="Y2" s="8">
        <v>1160</v>
      </c>
      <c r="Z2" s="8">
        <v>8</v>
      </c>
      <c r="AA2" s="9">
        <f>Y2/X2/Z2</f>
        <v>3.625</v>
      </c>
      <c r="AB2" s="10">
        <f>(AA2/O2)-1</f>
        <v>0.36882546652030723</v>
      </c>
      <c r="AC2" s="10">
        <f>(AA2/S2)-1</f>
        <v>4.8824593128390603E-2</v>
      </c>
      <c r="AD2" s="10">
        <f>(AA2/W2)-1</f>
        <v>-4.2918454935622075E-3</v>
      </c>
      <c r="AE2" s="10"/>
    </row>
    <row r="3" spans="1:31" x14ac:dyDescent="0.35">
      <c r="A3" s="39" t="s">
        <v>9</v>
      </c>
      <c r="B3" s="1" t="s">
        <v>10</v>
      </c>
      <c r="C3" s="1" t="s">
        <v>15</v>
      </c>
      <c r="D3" s="16" t="s">
        <v>16</v>
      </c>
      <c r="E3" s="23">
        <v>45422</v>
      </c>
      <c r="F3" s="16">
        <v>3</v>
      </c>
      <c r="G3" s="16" t="s">
        <v>13</v>
      </c>
      <c r="H3" s="16" t="s">
        <v>13</v>
      </c>
      <c r="I3" s="16">
        <v>3121400002</v>
      </c>
      <c r="J3" s="16" t="s">
        <v>14</v>
      </c>
      <c r="K3" s="44">
        <v>45439</v>
      </c>
      <c r="L3" s="6">
        <v>43</v>
      </c>
      <c r="M3" s="6">
        <v>911</v>
      </c>
      <c r="N3" s="6">
        <v>8</v>
      </c>
      <c r="O3" s="7">
        <f t="shared" ref="O3:O66" si="0">M3/L3/N3</f>
        <v>2.6482558139534884</v>
      </c>
      <c r="P3" s="1">
        <v>38</v>
      </c>
      <c r="Q3" s="1">
        <v>1100</v>
      </c>
      <c r="R3" s="8">
        <v>8</v>
      </c>
      <c r="S3" s="9">
        <f t="shared" ref="S3:S66" si="1">Q3/P3/R3</f>
        <v>3.6184210526315788</v>
      </c>
      <c r="T3" s="8">
        <v>38</v>
      </c>
      <c r="U3" s="8">
        <v>1165</v>
      </c>
      <c r="V3" s="8">
        <v>8</v>
      </c>
      <c r="W3" s="9">
        <f t="shared" ref="W3:W66" si="2">U3/T3/V3</f>
        <v>3.8322368421052633</v>
      </c>
      <c r="X3" s="8">
        <v>38</v>
      </c>
      <c r="Y3" s="8">
        <v>1160</v>
      </c>
      <c r="Z3" s="8">
        <v>8</v>
      </c>
      <c r="AA3" s="9">
        <f t="shared" ref="AA3:AA66" si="3">Y3/X3/Z3</f>
        <v>3.8157894736842106</v>
      </c>
      <c r="AB3" s="10">
        <f t="shared" ref="AB3:AB65" si="4">(AA3/O3)-1</f>
        <v>0.44086891212663937</v>
      </c>
      <c r="AC3" s="10">
        <f t="shared" ref="AC3:AC65" si="5">(AA3/S3)-1</f>
        <v>5.4545454545454675E-2</v>
      </c>
      <c r="AD3" s="10">
        <f t="shared" ref="AD3:AD66" si="6">(AA3/W3)-1</f>
        <v>-4.2918454935622075E-3</v>
      </c>
      <c r="AE3" s="10"/>
    </row>
    <row r="4" spans="1:31" x14ac:dyDescent="0.35">
      <c r="A4" s="39" t="s">
        <v>9</v>
      </c>
      <c r="B4" s="1" t="s">
        <v>10</v>
      </c>
      <c r="C4" s="5" t="s">
        <v>17</v>
      </c>
      <c r="D4" s="16" t="s">
        <v>18</v>
      </c>
      <c r="E4" s="23">
        <v>45399</v>
      </c>
      <c r="F4" s="16">
        <v>5</v>
      </c>
      <c r="G4" s="16" t="s">
        <v>13</v>
      </c>
      <c r="H4" s="16" t="s">
        <v>13</v>
      </c>
      <c r="I4" s="16">
        <v>2883400000</v>
      </c>
      <c r="J4" s="16" t="s">
        <v>19</v>
      </c>
      <c r="K4" s="44">
        <v>45439</v>
      </c>
      <c r="L4" s="6">
        <v>43</v>
      </c>
      <c r="M4" s="6">
        <v>911</v>
      </c>
      <c r="N4" s="6">
        <v>8</v>
      </c>
      <c r="O4" s="7">
        <f t="shared" si="0"/>
        <v>2.6482558139534884</v>
      </c>
      <c r="P4" s="1">
        <v>39</v>
      </c>
      <c r="Q4" s="1">
        <v>1106</v>
      </c>
      <c r="R4" s="8">
        <v>8</v>
      </c>
      <c r="S4" s="9">
        <f t="shared" si="1"/>
        <v>3.5448717948717947</v>
      </c>
      <c r="T4" s="8">
        <v>38</v>
      </c>
      <c r="U4" s="8">
        <v>1165</v>
      </c>
      <c r="V4" s="8">
        <v>8</v>
      </c>
      <c r="W4" s="9">
        <f t="shared" si="2"/>
        <v>3.8322368421052633</v>
      </c>
      <c r="X4" s="8">
        <v>39</v>
      </c>
      <c r="Y4" s="8">
        <v>1160</v>
      </c>
      <c r="Z4" s="8">
        <v>8</v>
      </c>
      <c r="AA4" s="9">
        <f t="shared" si="3"/>
        <v>3.7179487179487181</v>
      </c>
      <c r="AB4" s="10">
        <f t="shared" si="4"/>
        <v>0.40392355540544345</v>
      </c>
      <c r="AC4" s="10">
        <f t="shared" si="5"/>
        <v>4.8824593128390603E-2</v>
      </c>
      <c r="AD4" s="10">
        <f t="shared" si="6"/>
        <v>-2.9822823814240174E-2</v>
      </c>
      <c r="AE4" s="10"/>
    </row>
    <row r="5" spans="1:31" x14ac:dyDescent="0.35">
      <c r="A5" s="39" t="s">
        <v>9</v>
      </c>
      <c r="B5" s="1" t="s">
        <v>20</v>
      </c>
      <c r="C5" s="1" t="s">
        <v>21</v>
      </c>
      <c r="D5" s="16" t="s">
        <v>22</v>
      </c>
      <c r="E5" s="23">
        <v>45357</v>
      </c>
      <c r="F5" s="16">
        <v>8</v>
      </c>
      <c r="G5" s="16" t="s">
        <v>13</v>
      </c>
      <c r="H5" s="16" t="s">
        <v>47</v>
      </c>
      <c r="I5" s="16">
        <v>2666400005</v>
      </c>
      <c r="J5" s="16" t="s">
        <v>14</v>
      </c>
      <c r="K5" s="44">
        <v>45441</v>
      </c>
      <c r="L5" s="6">
        <v>30</v>
      </c>
      <c r="M5" s="6">
        <v>262</v>
      </c>
      <c r="N5" s="6">
        <v>8</v>
      </c>
      <c r="O5" s="7">
        <f t="shared" si="0"/>
        <v>1.0916666666666666</v>
      </c>
      <c r="P5" s="1">
        <v>38</v>
      </c>
      <c r="Q5" s="1">
        <v>326</v>
      </c>
      <c r="R5" s="8">
        <v>8</v>
      </c>
      <c r="S5" s="9">
        <f t="shared" si="1"/>
        <v>1.0723684210526316</v>
      </c>
      <c r="T5" s="8">
        <v>38</v>
      </c>
      <c r="U5" s="8">
        <v>406</v>
      </c>
      <c r="V5" s="8">
        <v>8</v>
      </c>
      <c r="W5" s="9">
        <f t="shared" si="2"/>
        <v>1.3355263157894737</v>
      </c>
      <c r="X5" s="8">
        <v>38</v>
      </c>
      <c r="Y5" s="8">
        <v>357</v>
      </c>
      <c r="Z5" s="8">
        <v>8</v>
      </c>
      <c r="AA5" s="9">
        <f t="shared" si="3"/>
        <v>1.174342105263158</v>
      </c>
      <c r="AB5" s="10">
        <f t="shared" si="4"/>
        <v>7.573322619525924E-2</v>
      </c>
      <c r="AC5" s="10">
        <f t="shared" si="5"/>
        <v>9.5092024539877196E-2</v>
      </c>
      <c r="AD5" s="10">
        <f t="shared" si="6"/>
        <v>-0.1206896551724137</v>
      </c>
      <c r="AE5" s="10"/>
    </row>
    <row r="6" spans="1:31" x14ac:dyDescent="0.35">
      <c r="A6" s="39" t="s">
        <v>9</v>
      </c>
      <c r="B6" s="1" t="s">
        <v>10</v>
      </c>
      <c r="C6" s="1" t="s">
        <v>23</v>
      </c>
      <c r="D6" s="16" t="s">
        <v>24</v>
      </c>
      <c r="E6" s="23">
        <v>45387</v>
      </c>
      <c r="F6" s="16">
        <v>28</v>
      </c>
      <c r="G6" s="16" t="s">
        <v>13</v>
      </c>
      <c r="H6" s="16" t="s">
        <v>13</v>
      </c>
      <c r="I6" s="16">
        <v>1039910400</v>
      </c>
      <c r="J6" s="16" t="s">
        <v>25</v>
      </c>
      <c r="K6" s="44">
        <v>45442</v>
      </c>
      <c r="L6" s="6">
        <v>43</v>
      </c>
      <c r="M6" s="6">
        <v>717</v>
      </c>
      <c r="N6" s="6">
        <v>8</v>
      </c>
      <c r="O6" s="7">
        <f t="shared" si="0"/>
        <v>2.0843023255813953</v>
      </c>
      <c r="P6" s="1">
        <v>38</v>
      </c>
      <c r="Q6" s="1">
        <v>717</v>
      </c>
      <c r="R6" s="8">
        <v>8</v>
      </c>
      <c r="S6" s="9">
        <f t="shared" si="1"/>
        <v>2.3585526315789473</v>
      </c>
      <c r="T6" s="8">
        <v>38</v>
      </c>
      <c r="U6" s="8">
        <v>780</v>
      </c>
      <c r="V6" s="8">
        <v>8</v>
      </c>
      <c r="W6" s="9">
        <f t="shared" si="2"/>
        <v>2.5657894736842106</v>
      </c>
      <c r="X6" s="8">
        <v>38</v>
      </c>
      <c r="Y6" s="8">
        <v>717</v>
      </c>
      <c r="Z6" s="8">
        <v>8</v>
      </c>
      <c r="AA6" s="9">
        <f t="shared" si="3"/>
        <v>2.3585526315789473</v>
      </c>
      <c r="AB6" s="10">
        <f t="shared" si="4"/>
        <v>0.13157894736842102</v>
      </c>
      <c r="AC6" s="10">
        <f t="shared" si="5"/>
        <v>0</v>
      </c>
      <c r="AD6" s="10">
        <f t="shared" si="6"/>
        <v>-8.0769230769230815E-2</v>
      </c>
      <c r="AE6" s="10" t="s">
        <v>45</v>
      </c>
    </row>
    <row r="7" spans="1:31" x14ac:dyDescent="0.35">
      <c r="A7" s="39" t="s">
        <v>9</v>
      </c>
      <c r="B7" s="1" t="s">
        <v>20</v>
      </c>
      <c r="C7" s="1" t="s">
        <v>26</v>
      </c>
      <c r="D7" s="16" t="s">
        <v>27</v>
      </c>
      <c r="E7" s="23">
        <v>44489</v>
      </c>
      <c r="F7" s="16">
        <v>5</v>
      </c>
      <c r="G7" s="16" t="s">
        <v>13</v>
      </c>
      <c r="H7" s="16" t="s">
        <v>13</v>
      </c>
      <c r="I7" s="16">
        <v>2586400002</v>
      </c>
      <c r="J7" s="16" t="s">
        <v>14</v>
      </c>
      <c r="K7" s="44">
        <v>45443</v>
      </c>
      <c r="L7" s="6">
        <v>30</v>
      </c>
      <c r="M7" s="6">
        <v>262</v>
      </c>
      <c r="N7" s="6">
        <v>8</v>
      </c>
      <c r="O7" s="7">
        <f t="shared" si="0"/>
        <v>1.0916666666666666</v>
      </c>
      <c r="P7" s="1">
        <v>40</v>
      </c>
      <c r="Q7" s="1">
        <v>326</v>
      </c>
      <c r="R7" s="8">
        <v>8</v>
      </c>
      <c r="S7" s="9">
        <f t="shared" si="1"/>
        <v>1.01875</v>
      </c>
      <c r="T7" s="8">
        <v>40</v>
      </c>
      <c r="U7" s="8">
        <v>326</v>
      </c>
      <c r="V7" s="8">
        <v>8</v>
      </c>
      <c r="W7" s="9">
        <f t="shared" si="2"/>
        <v>1.01875</v>
      </c>
      <c r="X7" s="8">
        <v>40</v>
      </c>
      <c r="Y7" s="8">
        <v>357</v>
      </c>
      <c r="Z7" s="8">
        <v>8</v>
      </c>
      <c r="AA7" s="9">
        <f t="shared" si="3"/>
        <v>1.1156250000000001</v>
      </c>
      <c r="AB7" s="10">
        <f t="shared" si="4"/>
        <v>2.19465648854964E-2</v>
      </c>
      <c r="AC7" s="10">
        <f t="shared" si="5"/>
        <v>9.5092024539877418E-2</v>
      </c>
      <c r="AD7" s="10">
        <f t="shared" si="6"/>
        <v>9.5092024539877418E-2</v>
      </c>
      <c r="AE7" s="10"/>
    </row>
    <row r="8" spans="1:31" x14ac:dyDescent="0.35">
      <c r="A8" s="39" t="s">
        <v>28</v>
      </c>
      <c r="B8" s="8" t="s">
        <v>10</v>
      </c>
      <c r="C8" s="8" t="s">
        <v>29</v>
      </c>
      <c r="D8" s="17" t="s">
        <v>18</v>
      </c>
      <c r="E8" s="24">
        <v>45399</v>
      </c>
      <c r="F8" s="17">
        <v>5</v>
      </c>
      <c r="G8" s="17" t="s">
        <v>13</v>
      </c>
      <c r="H8" s="16" t="s">
        <v>13</v>
      </c>
      <c r="I8" s="17">
        <v>2883400019</v>
      </c>
      <c r="J8" s="17" t="s">
        <v>30</v>
      </c>
      <c r="K8" s="45">
        <v>45446</v>
      </c>
      <c r="L8" s="12">
        <v>43</v>
      </c>
      <c r="M8" s="12">
        <v>911</v>
      </c>
      <c r="N8" s="12">
        <v>8</v>
      </c>
      <c r="O8" s="9">
        <f t="shared" si="0"/>
        <v>2.6482558139534884</v>
      </c>
      <c r="P8" s="8">
        <v>39</v>
      </c>
      <c r="Q8" s="8">
        <v>1106</v>
      </c>
      <c r="R8" s="8">
        <v>8</v>
      </c>
      <c r="S8" s="9">
        <f t="shared" si="1"/>
        <v>3.5448717948717947</v>
      </c>
      <c r="T8" s="8">
        <v>39</v>
      </c>
      <c r="U8" s="8">
        <v>1165</v>
      </c>
      <c r="V8" s="8">
        <v>8</v>
      </c>
      <c r="W8" s="9">
        <f t="shared" si="2"/>
        <v>3.733974358974359</v>
      </c>
      <c r="X8" s="8">
        <v>39</v>
      </c>
      <c r="Y8" s="8">
        <v>1160</v>
      </c>
      <c r="Z8" s="8">
        <v>8</v>
      </c>
      <c r="AA8" s="9">
        <f t="shared" si="3"/>
        <v>3.7179487179487181</v>
      </c>
      <c r="AB8" s="10">
        <f t="shared" si="4"/>
        <v>0.40392355540544345</v>
      </c>
      <c r="AC8" s="10">
        <f t="shared" si="5"/>
        <v>4.8824593128390603E-2</v>
      </c>
      <c r="AD8" s="10">
        <f t="shared" si="6"/>
        <v>-4.2918454935622075E-3</v>
      </c>
      <c r="AE8" s="10"/>
    </row>
    <row r="9" spans="1:31" x14ac:dyDescent="0.35">
      <c r="A9" s="39" t="s">
        <v>28</v>
      </c>
      <c r="B9" s="8" t="s">
        <v>10</v>
      </c>
      <c r="C9" s="8" t="s">
        <v>15</v>
      </c>
      <c r="D9" s="17" t="s">
        <v>16</v>
      </c>
      <c r="E9" s="24">
        <v>45422</v>
      </c>
      <c r="F9" s="17">
        <v>3</v>
      </c>
      <c r="G9" s="17" t="s">
        <v>13</v>
      </c>
      <c r="H9" s="16" t="s">
        <v>13</v>
      </c>
      <c r="I9" s="17">
        <v>3121400002</v>
      </c>
      <c r="J9" s="17" t="s">
        <v>14</v>
      </c>
      <c r="K9" s="45">
        <v>45446</v>
      </c>
      <c r="L9" s="12">
        <v>43</v>
      </c>
      <c r="M9" s="12">
        <v>911</v>
      </c>
      <c r="N9" s="12">
        <v>8</v>
      </c>
      <c r="O9" s="9">
        <f t="shared" si="0"/>
        <v>2.6482558139534884</v>
      </c>
      <c r="P9" s="8">
        <v>38</v>
      </c>
      <c r="Q9" s="8">
        <v>1100</v>
      </c>
      <c r="R9" s="8">
        <v>8</v>
      </c>
      <c r="S9" s="9">
        <f t="shared" si="1"/>
        <v>3.6184210526315788</v>
      </c>
      <c r="T9" s="8">
        <v>38</v>
      </c>
      <c r="U9" s="8">
        <v>1165</v>
      </c>
      <c r="V9" s="8">
        <v>8</v>
      </c>
      <c r="W9" s="9">
        <f t="shared" si="2"/>
        <v>3.8322368421052633</v>
      </c>
      <c r="X9" s="8">
        <v>38</v>
      </c>
      <c r="Y9" s="8">
        <v>1160</v>
      </c>
      <c r="Z9" s="8">
        <v>8</v>
      </c>
      <c r="AA9" s="9">
        <f t="shared" si="3"/>
        <v>3.8157894736842106</v>
      </c>
      <c r="AB9" s="10">
        <f t="shared" si="4"/>
        <v>0.44086891212663937</v>
      </c>
      <c r="AC9" s="10">
        <f t="shared" si="5"/>
        <v>5.4545454545454675E-2</v>
      </c>
      <c r="AD9" s="10">
        <f t="shared" si="6"/>
        <v>-4.2918454935622075E-3</v>
      </c>
      <c r="AE9" s="10"/>
    </row>
    <row r="10" spans="1:31" x14ac:dyDescent="0.35">
      <c r="A10" s="39" t="s">
        <v>28</v>
      </c>
      <c r="B10" s="8" t="s">
        <v>20</v>
      </c>
      <c r="C10" s="8" t="s">
        <v>21</v>
      </c>
      <c r="D10" s="17" t="s">
        <v>22</v>
      </c>
      <c r="E10" s="24">
        <v>45357</v>
      </c>
      <c r="F10" s="17">
        <v>8</v>
      </c>
      <c r="G10" s="17" t="s">
        <v>13</v>
      </c>
      <c r="H10" s="17" t="s">
        <v>99</v>
      </c>
      <c r="I10" s="17">
        <v>2666400005</v>
      </c>
      <c r="J10" s="17" t="s">
        <v>14</v>
      </c>
      <c r="K10" s="45">
        <v>45447</v>
      </c>
      <c r="L10" s="12">
        <v>30</v>
      </c>
      <c r="M10" s="12">
        <v>262</v>
      </c>
      <c r="N10" s="12">
        <v>8</v>
      </c>
      <c r="O10" s="9">
        <f t="shared" si="0"/>
        <v>1.0916666666666666</v>
      </c>
      <c r="P10" s="8">
        <v>38</v>
      </c>
      <c r="Q10" s="8">
        <v>326</v>
      </c>
      <c r="R10" s="8">
        <v>8</v>
      </c>
      <c r="S10" s="9">
        <f t="shared" si="1"/>
        <v>1.0723684210526316</v>
      </c>
      <c r="T10" s="8">
        <v>38</v>
      </c>
      <c r="U10" s="8">
        <v>406</v>
      </c>
      <c r="V10" s="8">
        <v>8</v>
      </c>
      <c r="W10" s="9">
        <f t="shared" si="2"/>
        <v>1.3355263157894737</v>
      </c>
      <c r="X10" s="8">
        <v>38</v>
      </c>
      <c r="Y10" s="8">
        <v>391</v>
      </c>
      <c r="Z10" s="8">
        <v>8</v>
      </c>
      <c r="AA10" s="9">
        <f t="shared" si="3"/>
        <v>1.2861842105263157</v>
      </c>
      <c r="AB10" s="10">
        <f t="shared" si="4"/>
        <v>0.17818400964242675</v>
      </c>
      <c r="AC10" s="10">
        <f t="shared" si="5"/>
        <v>0.19938650306748462</v>
      </c>
      <c r="AD10" s="10">
        <f t="shared" si="6"/>
        <v>-3.6945812807881784E-2</v>
      </c>
      <c r="AE10" s="10"/>
    </row>
    <row r="11" spans="1:31" x14ac:dyDescent="0.35">
      <c r="A11" s="39" t="s">
        <v>28</v>
      </c>
      <c r="B11" s="8" t="s">
        <v>31</v>
      </c>
      <c r="C11" s="8" t="s">
        <v>32</v>
      </c>
      <c r="D11" s="17" t="s">
        <v>33</v>
      </c>
      <c r="E11" s="24">
        <v>44900</v>
      </c>
      <c r="F11" s="17">
        <v>14</v>
      </c>
      <c r="G11" s="17" t="s">
        <v>34</v>
      </c>
      <c r="H11" s="16" t="s">
        <v>100</v>
      </c>
      <c r="I11" s="17">
        <v>1040813701</v>
      </c>
      <c r="J11" s="17" t="s">
        <v>30</v>
      </c>
      <c r="K11" s="45">
        <v>45448</v>
      </c>
      <c r="L11" s="12">
        <v>30</v>
      </c>
      <c r="M11" s="12">
        <v>660</v>
      </c>
      <c r="N11" s="12">
        <v>8</v>
      </c>
      <c r="O11" s="9">
        <f t="shared" si="0"/>
        <v>2.75</v>
      </c>
      <c r="P11" s="8">
        <v>30</v>
      </c>
      <c r="Q11" s="8">
        <v>660</v>
      </c>
      <c r="R11" s="8">
        <v>8</v>
      </c>
      <c r="S11" s="9">
        <f t="shared" si="1"/>
        <v>2.75</v>
      </c>
      <c r="T11" s="8">
        <v>17</v>
      </c>
      <c r="U11" s="8">
        <v>250</v>
      </c>
      <c r="V11" s="8">
        <v>4</v>
      </c>
      <c r="W11" s="9">
        <f t="shared" si="2"/>
        <v>3.6764705882352939</v>
      </c>
      <c r="X11" s="8">
        <v>17</v>
      </c>
      <c r="Y11" s="8">
        <v>250</v>
      </c>
      <c r="Z11" s="8">
        <v>4.5</v>
      </c>
      <c r="AA11" s="9">
        <f t="shared" si="3"/>
        <v>3.2679738562091503</v>
      </c>
      <c r="AB11" s="10">
        <f>(AA11/O11)-1</f>
        <v>0.18835412953060016</v>
      </c>
      <c r="AC11" s="10">
        <f t="shared" si="5"/>
        <v>0.18835412953060016</v>
      </c>
      <c r="AD11" s="10">
        <f t="shared" si="6"/>
        <v>-0.11111111111111105</v>
      </c>
      <c r="AE11" s="10"/>
    </row>
    <row r="12" spans="1:31" x14ac:dyDescent="0.35">
      <c r="A12" s="39" t="s">
        <v>28</v>
      </c>
      <c r="B12" s="8" t="s">
        <v>31</v>
      </c>
      <c r="C12" s="8" t="s">
        <v>35</v>
      </c>
      <c r="D12" s="17" t="s">
        <v>36</v>
      </c>
      <c r="E12" s="24">
        <v>44921</v>
      </c>
      <c r="F12" s="17">
        <v>15</v>
      </c>
      <c r="G12" s="17" t="s">
        <v>34</v>
      </c>
      <c r="H12" s="16" t="s">
        <v>100</v>
      </c>
      <c r="I12" s="17">
        <v>1042110038</v>
      </c>
      <c r="J12" s="17" t="s">
        <v>30</v>
      </c>
      <c r="K12" s="45">
        <v>45449</v>
      </c>
      <c r="L12" s="12">
        <v>30</v>
      </c>
      <c r="M12" s="12">
        <v>660</v>
      </c>
      <c r="N12" s="12">
        <v>8</v>
      </c>
      <c r="O12" s="9">
        <f t="shared" si="0"/>
        <v>2.75</v>
      </c>
      <c r="P12" s="8">
        <v>32</v>
      </c>
      <c r="Q12" s="8">
        <v>660</v>
      </c>
      <c r="R12" s="8">
        <v>8</v>
      </c>
      <c r="S12" s="9">
        <f t="shared" si="1"/>
        <v>2.578125</v>
      </c>
      <c r="T12" s="8">
        <v>32</v>
      </c>
      <c r="U12" s="8">
        <v>700</v>
      </c>
      <c r="V12" s="8">
        <v>8</v>
      </c>
      <c r="W12" s="9">
        <f t="shared" si="2"/>
        <v>2.734375</v>
      </c>
      <c r="X12" s="8">
        <v>32</v>
      </c>
      <c r="Y12" s="8">
        <v>700</v>
      </c>
      <c r="Z12" s="8">
        <v>8</v>
      </c>
      <c r="AA12" s="9">
        <f t="shared" si="3"/>
        <v>2.734375</v>
      </c>
      <c r="AB12" s="10">
        <f t="shared" si="4"/>
        <v>-5.6818181818182323E-3</v>
      </c>
      <c r="AC12" s="10">
        <f t="shared" si="5"/>
        <v>6.0606060606060552E-2</v>
      </c>
      <c r="AD12" s="10">
        <f t="shared" si="6"/>
        <v>0</v>
      </c>
      <c r="AE12" s="10"/>
    </row>
    <row r="13" spans="1:31" x14ac:dyDescent="0.35">
      <c r="A13" s="39" t="s">
        <v>28</v>
      </c>
      <c r="B13" s="8" t="s">
        <v>20</v>
      </c>
      <c r="C13" s="8" t="s">
        <v>37</v>
      </c>
      <c r="D13" s="17" t="s">
        <v>38</v>
      </c>
      <c r="E13" s="24">
        <v>44615</v>
      </c>
      <c r="F13" s="17">
        <v>1</v>
      </c>
      <c r="G13" s="17" t="s">
        <v>34</v>
      </c>
      <c r="H13" s="16" t="s">
        <v>100</v>
      </c>
      <c r="I13" s="17">
        <v>2920700002</v>
      </c>
      <c r="J13" s="17" t="s">
        <v>39</v>
      </c>
      <c r="K13" s="45">
        <v>45449</v>
      </c>
      <c r="L13" s="12">
        <v>30</v>
      </c>
      <c r="M13" s="12">
        <v>298</v>
      </c>
      <c r="N13" s="12">
        <v>8</v>
      </c>
      <c r="O13" s="9">
        <f t="shared" si="0"/>
        <v>1.2416666666666667</v>
      </c>
      <c r="P13" s="8">
        <v>34</v>
      </c>
      <c r="Q13" s="8">
        <v>300</v>
      </c>
      <c r="R13" s="8">
        <v>8</v>
      </c>
      <c r="S13" s="9">
        <f t="shared" si="1"/>
        <v>1.1029411764705883</v>
      </c>
      <c r="T13" s="8">
        <v>34</v>
      </c>
      <c r="U13" s="8">
        <v>486</v>
      </c>
      <c r="V13" s="8">
        <v>8</v>
      </c>
      <c r="W13" s="9">
        <f t="shared" si="2"/>
        <v>1.786764705882353</v>
      </c>
      <c r="X13" s="8">
        <v>34</v>
      </c>
      <c r="Y13" s="8">
        <v>486</v>
      </c>
      <c r="Z13" s="8">
        <v>8</v>
      </c>
      <c r="AA13" s="9">
        <f t="shared" si="3"/>
        <v>1.786764705882353</v>
      </c>
      <c r="AB13" s="10">
        <f t="shared" si="4"/>
        <v>0.43900513225424409</v>
      </c>
      <c r="AC13" s="10">
        <f t="shared" si="5"/>
        <v>0.61999999999999988</v>
      </c>
      <c r="AD13" s="10">
        <f t="shared" si="6"/>
        <v>0</v>
      </c>
      <c r="AE13" s="10"/>
    </row>
    <row r="14" spans="1:31" x14ac:dyDescent="0.35">
      <c r="A14" s="39" t="s">
        <v>28</v>
      </c>
      <c r="B14" s="8" t="s">
        <v>31</v>
      </c>
      <c r="C14" s="8" t="s">
        <v>40</v>
      </c>
      <c r="D14" s="17" t="s">
        <v>41</v>
      </c>
      <c r="E14" s="24">
        <v>45415</v>
      </c>
      <c r="F14" s="17">
        <v>2</v>
      </c>
      <c r="G14" s="17" t="s">
        <v>34</v>
      </c>
      <c r="H14" s="17" t="s">
        <v>100</v>
      </c>
      <c r="I14" s="17">
        <v>3040600000</v>
      </c>
      <c r="J14" s="17" t="s">
        <v>30</v>
      </c>
      <c r="K14" s="45">
        <v>45449</v>
      </c>
      <c r="L14" s="12">
        <v>30</v>
      </c>
      <c r="M14" s="12">
        <v>520</v>
      </c>
      <c r="N14" s="12">
        <v>8</v>
      </c>
      <c r="O14" s="9">
        <f t="shared" si="0"/>
        <v>2.1666666666666665</v>
      </c>
      <c r="P14" s="8">
        <v>29</v>
      </c>
      <c r="Q14" s="8">
        <v>520</v>
      </c>
      <c r="R14" s="8">
        <v>4</v>
      </c>
      <c r="S14" s="9">
        <f t="shared" si="1"/>
        <v>4.4827586206896548</v>
      </c>
      <c r="T14" s="8">
        <v>30</v>
      </c>
      <c r="U14" s="8">
        <v>660</v>
      </c>
      <c r="V14" s="8">
        <v>4</v>
      </c>
      <c r="W14" s="9">
        <f t="shared" si="2"/>
        <v>5.5</v>
      </c>
      <c r="X14" s="8">
        <v>29</v>
      </c>
      <c r="Y14" s="8">
        <v>600</v>
      </c>
      <c r="Z14" s="8">
        <v>4</v>
      </c>
      <c r="AA14" s="9">
        <f t="shared" si="3"/>
        <v>5.1724137931034484</v>
      </c>
      <c r="AB14" s="10">
        <f t="shared" si="4"/>
        <v>1.3872679045092839</v>
      </c>
      <c r="AC14" s="10">
        <f t="shared" si="5"/>
        <v>0.15384615384615397</v>
      </c>
      <c r="AD14" s="10">
        <f t="shared" si="6"/>
        <v>-5.9561128526645746E-2</v>
      </c>
      <c r="AE14" s="10" t="s">
        <v>45</v>
      </c>
    </row>
    <row r="15" spans="1:31" x14ac:dyDescent="0.35">
      <c r="A15" s="39" t="s">
        <v>28</v>
      </c>
      <c r="B15" s="8" t="s">
        <v>20</v>
      </c>
      <c r="C15" s="8" t="s">
        <v>26</v>
      </c>
      <c r="D15" s="17" t="s">
        <v>27</v>
      </c>
      <c r="E15" s="24">
        <v>44489</v>
      </c>
      <c r="F15" s="17">
        <v>5</v>
      </c>
      <c r="G15" s="17" t="s">
        <v>13</v>
      </c>
      <c r="H15" s="16" t="s">
        <v>13</v>
      </c>
      <c r="I15" s="17">
        <v>2586400002</v>
      </c>
      <c r="J15" s="17" t="s">
        <v>14</v>
      </c>
      <c r="K15" s="45">
        <v>45450</v>
      </c>
      <c r="L15" s="12">
        <v>30</v>
      </c>
      <c r="M15" s="12">
        <v>262</v>
      </c>
      <c r="N15" s="12">
        <v>8</v>
      </c>
      <c r="O15" s="9">
        <f t="shared" si="0"/>
        <v>1.0916666666666666</v>
      </c>
      <c r="P15" s="8">
        <v>39</v>
      </c>
      <c r="Q15" s="8">
        <v>326</v>
      </c>
      <c r="R15" s="8">
        <v>8</v>
      </c>
      <c r="S15" s="9">
        <f t="shared" si="1"/>
        <v>1.0448717948717949</v>
      </c>
      <c r="T15" s="8">
        <v>39</v>
      </c>
      <c r="U15" s="8">
        <v>359</v>
      </c>
      <c r="V15" s="8">
        <v>8</v>
      </c>
      <c r="W15" s="9">
        <f t="shared" si="2"/>
        <v>1.1506410256410255</v>
      </c>
      <c r="X15" s="8">
        <v>39</v>
      </c>
      <c r="Y15" s="8">
        <v>390</v>
      </c>
      <c r="Z15" s="8">
        <v>8</v>
      </c>
      <c r="AA15" s="9">
        <f t="shared" si="3"/>
        <v>1.25</v>
      </c>
      <c r="AB15" s="10">
        <f t="shared" si="4"/>
        <v>0.14503816793893143</v>
      </c>
      <c r="AC15" s="10">
        <f t="shared" si="5"/>
        <v>0.19631901840490795</v>
      </c>
      <c r="AD15" s="10">
        <f t="shared" si="6"/>
        <v>8.6350974930362145E-2</v>
      </c>
      <c r="AE15" s="10"/>
    </row>
    <row r="16" spans="1:31" x14ac:dyDescent="0.35">
      <c r="A16" s="39" t="s">
        <v>28</v>
      </c>
      <c r="B16" s="8" t="s">
        <v>42</v>
      </c>
      <c r="C16" s="8" t="s">
        <v>43</v>
      </c>
      <c r="D16" s="17" t="s">
        <v>44</v>
      </c>
      <c r="E16" s="24">
        <v>44610</v>
      </c>
      <c r="F16" s="17">
        <v>2</v>
      </c>
      <c r="G16" s="17" t="s">
        <v>34</v>
      </c>
      <c r="H16" s="16" t="s">
        <v>100</v>
      </c>
      <c r="I16" s="17">
        <v>3051500009</v>
      </c>
      <c r="J16" s="17" t="s">
        <v>30</v>
      </c>
      <c r="K16" s="45">
        <v>45450</v>
      </c>
      <c r="L16" s="12">
        <v>30</v>
      </c>
      <c r="M16" s="12">
        <v>520</v>
      </c>
      <c r="N16" s="12">
        <v>8</v>
      </c>
      <c r="O16" s="9">
        <f t="shared" si="0"/>
        <v>2.1666666666666665</v>
      </c>
      <c r="P16" s="8">
        <v>34</v>
      </c>
      <c r="Q16" s="8">
        <v>500</v>
      </c>
      <c r="R16" s="8">
        <v>8</v>
      </c>
      <c r="S16" s="9">
        <f t="shared" si="1"/>
        <v>1.838235294117647</v>
      </c>
      <c r="T16" s="8">
        <v>32</v>
      </c>
      <c r="U16" s="8">
        <v>550</v>
      </c>
      <c r="V16" s="8">
        <v>8</v>
      </c>
      <c r="W16" s="9">
        <f t="shared" si="2"/>
        <v>2.1484375</v>
      </c>
      <c r="X16" s="8">
        <v>34</v>
      </c>
      <c r="Y16" s="8">
        <v>650</v>
      </c>
      <c r="Z16" s="8">
        <v>8</v>
      </c>
      <c r="AA16" s="9">
        <f t="shared" si="3"/>
        <v>2.3897058823529411</v>
      </c>
      <c r="AB16" s="10">
        <f t="shared" si="4"/>
        <v>0.10294117647058831</v>
      </c>
      <c r="AC16" s="10">
        <f t="shared" si="5"/>
        <v>0.30000000000000004</v>
      </c>
      <c r="AD16" s="10">
        <f t="shared" si="6"/>
        <v>0.11229946524064172</v>
      </c>
      <c r="AE16" s="10"/>
    </row>
    <row r="17" spans="1:31" x14ac:dyDescent="0.35">
      <c r="A17" s="39" t="s">
        <v>28</v>
      </c>
      <c r="B17" s="8" t="s">
        <v>10</v>
      </c>
      <c r="C17" s="8" t="s">
        <v>11</v>
      </c>
      <c r="D17" s="17" t="s">
        <v>12</v>
      </c>
      <c r="E17" s="24">
        <v>45422</v>
      </c>
      <c r="F17" s="17">
        <v>8</v>
      </c>
      <c r="G17" s="17" t="s">
        <v>13</v>
      </c>
      <c r="H17" s="16" t="s">
        <v>13</v>
      </c>
      <c r="I17" s="17"/>
      <c r="J17" s="17" t="s">
        <v>14</v>
      </c>
      <c r="K17" s="45">
        <v>45451</v>
      </c>
      <c r="L17" s="12">
        <v>43</v>
      </c>
      <c r="M17" s="12">
        <v>911</v>
      </c>
      <c r="N17" s="12">
        <v>8</v>
      </c>
      <c r="O17" s="9">
        <f t="shared" si="0"/>
        <v>2.6482558139534884</v>
      </c>
      <c r="P17" s="8">
        <v>40</v>
      </c>
      <c r="Q17" s="8">
        <v>1106</v>
      </c>
      <c r="R17" s="8">
        <v>8</v>
      </c>
      <c r="S17" s="9">
        <f t="shared" si="1"/>
        <v>3.4562499999999998</v>
      </c>
      <c r="T17" s="8">
        <v>40</v>
      </c>
      <c r="U17" s="8">
        <v>1165</v>
      </c>
      <c r="V17" s="8">
        <v>8</v>
      </c>
      <c r="W17" s="9">
        <f t="shared" si="2"/>
        <v>3.640625</v>
      </c>
      <c r="X17" s="8">
        <v>40</v>
      </c>
      <c r="Y17" s="8">
        <v>1160</v>
      </c>
      <c r="Z17" s="8">
        <v>8</v>
      </c>
      <c r="AA17" s="9">
        <f t="shared" si="3"/>
        <v>3.625</v>
      </c>
      <c r="AB17" s="10">
        <f t="shared" si="4"/>
        <v>0.36882546652030723</v>
      </c>
      <c r="AC17" s="10">
        <f t="shared" si="5"/>
        <v>4.8824593128390603E-2</v>
      </c>
      <c r="AD17" s="10">
        <f t="shared" si="6"/>
        <v>-4.2918454935622075E-3</v>
      </c>
      <c r="AE17" s="10"/>
    </row>
    <row r="18" spans="1:31" x14ac:dyDescent="0.35">
      <c r="A18" s="39" t="s">
        <v>50</v>
      </c>
      <c r="B18" s="1" t="s">
        <v>31</v>
      </c>
      <c r="C18" s="1" t="s">
        <v>51</v>
      </c>
      <c r="D18" s="16" t="s">
        <v>52</v>
      </c>
      <c r="E18" s="23">
        <v>44921</v>
      </c>
      <c r="F18" s="16">
        <v>12</v>
      </c>
      <c r="G18" s="16" t="s">
        <v>34</v>
      </c>
      <c r="H18" s="16" t="s">
        <v>100</v>
      </c>
      <c r="I18" s="16">
        <v>1041712754</v>
      </c>
      <c r="J18" s="16" t="s">
        <v>30</v>
      </c>
      <c r="K18" s="44">
        <v>45454</v>
      </c>
      <c r="L18" s="1">
        <v>30</v>
      </c>
      <c r="M18" s="13">
        <v>520</v>
      </c>
      <c r="N18" s="12">
        <v>8</v>
      </c>
      <c r="O18" s="9">
        <f t="shared" si="0"/>
        <v>2.1666666666666665</v>
      </c>
      <c r="P18" s="1">
        <v>31</v>
      </c>
      <c r="Q18" s="1">
        <v>486</v>
      </c>
      <c r="R18" s="1">
        <v>5</v>
      </c>
      <c r="S18" s="9">
        <f t="shared" si="1"/>
        <v>3.1354838709677422</v>
      </c>
      <c r="T18" s="1">
        <v>29</v>
      </c>
      <c r="U18" s="1">
        <v>500</v>
      </c>
      <c r="V18" s="1">
        <v>5</v>
      </c>
      <c r="W18" s="9">
        <f t="shared" si="2"/>
        <v>3.4482758620689657</v>
      </c>
      <c r="X18" s="1">
        <v>29</v>
      </c>
      <c r="Y18" s="1">
        <v>510</v>
      </c>
      <c r="Z18" s="1">
        <v>5</v>
      </c>
      <c r="AA18" s="9">
        <f t="shared" si="3"/>
        <v>3.5172413793103443</v>
      </c>
      <c r="AB18" s="10">
        <f t="shared" si="4"/>
        <v>0.62334217506631284</v>
      </c>
      <c r="AC18" s="10">
        <f t="shared" si="5"/>
        <v>0.12175393784589161</v>
      </c>
      <c r="AD18" s="10">
        <f t="shared" si="6"/>
        <v>1.9999999999999796E-2</v>
      </c>
      <c r="AE18" s="1"/>
    </row>
    <row r="19" spans="1:31" x14ac:dyDescent="0.35">
      <c r="A19" s="39" t="s">
        <v>50</v>
      </c>
      <c r="B19" s="1" t="s">
        <v>20</v>
      </c>
      <c r="C19" s="1" t="s">
        <v>21</v>
      </c>
      <c r="D19" s="16" t="s">
        <v>22</v>
      </c>
      <c r="E19" s="23">
        <v>45357</v>
      </c>
      <c r="F19" s="16">
        <v>8</v>
      </c>
      <c r="G19" s="16" t="s">
        <v>13</v>
      </c>
      <c r="H19" s="16" t="s">
        <v>13</v>
      </c>
      <c r="I19" s="16">
        <v>2666400005</v>
      </c>
      <c r="J19" s="16" t="s">
        <v>14</v>
      </c>
      <c r="K19" s="44">
        <v>45453</v>
      </c>
      <c r="L19" s="1">
        <v>30</v>
      </c>
      <c r="M19" s="13">
        <v>262</v>
      </c>
      <c r="N19" s="12">
        <v>8</v>
      </c>
      <c r="O19" s="9">
        <f t="shared" si="0"/>
        <v>1.0916666666666666</v>
      </c>
      <c r="P19" s="1">
        <v>38</v>
      </c>
      <c r="Q19" s="1">
        <v>326</v>
      </c>
      <c r="R19" s="1">
        <v>8</v>
      </c>
      <c r="S19" s="9">
        <f t="shared" si="1"/>
        <v>1.0723684210526316</v>
      </c>
      <c r="T19" s="1">
        <v>38</v>
      </c>
      <c r="U19" s="1">
        <v>391</v>
      </c>
      <c r="V19" s="1">
        <v>8</v>
      </c>
      <c r="W19" s="9">
        <f t="shared" si="2"/>
        <v>1.2861842105263157</v>
      </c>
      <c r="X19" s="1">
        <v>38</v>
      </c>
      <c r="Y19" s="1">
        <v>391</v>
      </c>
      <c r="Z19" s="1">
        <v>8</v>
      </c>
      <c r="AA19" s="9">
        <f t="shared" si="3"/>
        <v>1.2861842105263157</v>
      </c>
      <c r="AB19" s="10">
        <f t="shared" si="4"/>
        <v>0.17818400964242675</v>
      </c>
      <c r="AC19" s="10">
        <f t="shared" si="5"/>
        <v>0.19938650306748462</v>
      </c>
      <c r="AD19" s="10">
        <f t="shared" si="6"/>
        <v>0</v>
      </c>
      <c r="AE19" s="1"/>
    </row>
    <row r="20" spans="1:31" x14ac:dyDescent="0.35">
      <c r="A20" s="39" t="s">
        <v>50</v>
      </c>
      <c r="B20" s="1" t="s">
        <v>10</v>
      </c>
      <c r="C20" s="1" t="s">
        <v>11</v>
      </c>
      <c r="D20" s="16" t="s">
        <v>12</v>
      </c>
      <c r="E20" s="23">
        <v>45422</v>
      </c>
      <c r="F20" s="16">
        <v>8</v>
      </c>
      <c r="G20" s="16" t="s">
        <v>13</v>
      </c>
      <c r="H20" s="16" t="s">
        <v>13</v>
      </c>
      <c r="I20" s="16">
        <v>2171000265</v>
      </c>
      <c r="J20" s="16" t="s">
        <v>14</v>
      </c>
      <c r="K20" s="44">
        <v>45455</v>
      </c>
      <c r="L20" s="1">
        <v>43</v>
      </c>
      <c r="M20" s="13">
        <v>911</v>
      </c>
      <c r="N20" s="12">
        <v>8</v>
      </c>
      <c r="O20" s="9">
        <f t="shared" si="0"/>
        <v>2.6482558139534884</v>
      </c>
      <c r="P20" s="1">
        <v>40</v>
      </c>
      <c r="Q20" s="1">
        <v>1160</v>
      </c>
      <c r="R20" s="1">
        <v>8</v>
      </c>
      <c r="S20" s="9">
        <f t="shared" si="1"/>
        <v>3.625</v>
      </c>
      <c r="T20" s="1">
        <v>40</v>
      </c>
      <c r="U20" s="1">
        <v>1165</v>
      </c>
      <c r="V20" s="1">
        <v>8</v>
      </c>
      <c r="W20" s="9">
        <f t="shared" si="2"/>
        <v>3.640625</v>
      </c>
      <c r="X20" s="1">
        <v>40</v>
      </c>
      <c r="Y20" s="1">
        <v>1160</v>
      </c>
      <c r="Z20" s="1">
        <v>8</v>
      </c>
      <c r="AA20" s="9">
        <f t="shared" si="3"/>
        <v>3.625</v>
      </c>
      <c r="AB20" s="10">
        <f t="shared" si="4"/>
        <v>0.36882546652030723</v>
      </c>
      <c r="AC20" s="10">
        <f t="shared" si="5"/>
        <v>0</v>
      </c>
      <c r="AD20" s="10">
        <f t="shared" si="6"/>
        <v>-4.2918454935622075E-3</v>
      </c>
      <c r="AE20" s="1"/>
    </row>
    <row r="21" spans="1:31" x14ac:dyDescent="0.35">
      <c r="A21" s="39" t="s">
        <v>50</v>
      </c>
      <c r="B21" s="1" t="s">
        <v>42</v>
      </c>
      <c r="C21" s="1" t="s">
        <v>53</v>
      </c>
      <c r="D21" s="16" t="s">
        <v>54</v>
      </c>
      <c r="E21" s="23">
        <v>45254</v>
      </c>
      <c r="F21" s="16">
        <v>3</v>
      </c>
      <c r="G21" s="16" t="s">
        <v>34</v>
      </c>
      <c r="H21" s="16" t="s">
        <v>100</v>
      </c>
      <c r="I21" s="16">
        <v>3072400002</v>
      </c>
      <c r="J21" s="16" t="s">
        <v>39</v>
      </c>
      <c r="K21" s="44">
        <v>45454</v>
      </c>
      <c r="L21" s="1">
        <v>33</v>
      </c>
      <c r="M21" s="13">
        <v>520</v>
      </c>
      <c r="N21" s="12">
        <v>8</v>
      </c>
      <c r="O21" s="9">
        <f t="shared" si="0"/>
        <v>1.9696969696969697</v>
      </c>
      <c r="P21" s="1">
        <v>32</v>
      </c>
      <c r="Q21" s="1">
        <v>560</v>
      </c>
      <c r="R21" s="1">
        <v>8</v>
      </c>
      <c r="S21" s="9">
        <f t="shared" si="1"/>
        <v>2.1875</v>
      </c>
      <c r="T21" s="1">
        <v>32</v>
      </c>
      <c r="U21" s="1">
        <v>560</v>
      </c>
      <c r="V21" s="1">
        <v>8</v>
      </c>
      <c r="W21" s="9">
        <f t="shared" si="2"/>
        <v>2.1875</v>
      </c>
      <c r="X21" s="1">
        <v>32</v>
      </c>
      <c r="Y21" s="1">
        <v>560</v>
      </c>
      <c r="Z21" s="1">
        <v>8</v>
      </c>
      <c r="AA21" s="9">
        <f t="shared" si="3"/>
        <v>2.1875</v>
      </c>
      <c r="AB21" s="10">
        <f t="shared" si="4"/>
        <v>0.11057692307692313</v>
      </c>
      <c r="AC21" s="10">
        <f t="shared" si="5"/>
        <v>0</v>
      </c>
      <c r="AD21" s="10">
        <f t="shared" si="6"/>
        <v>0</v>
      </c>
      <c r="AE21" s="1"/>
    </row>
    <row r="22" spans="1:31" x14ac:dyDescent="0.35">
      <c r="A22" s="39" t="s">
        <v>50</v>
      </c>
      <c r="B22" s="1" t="s">
        <v>31</v>
      </c>
      <c r="C22" s="1" t="s">
        <v>55</v>
      </c>
      <c r="D22" s="16" t="s">
        <v>56</v>
      </c>
      <c r="E22" s="23">
        <v>45023</v>
      </c>
      <c r="F22" s="16">
        <v>1</v>
      </c>
      <c r="G22" s="16" t="s">
        <v>34</v>
      </c>
      <c r="H22" s="16" t="s">
        <v>100</v>
      </c>
      <c r="I22" s="16">
        <v>3109000000</v>
      </c>
      <c r="J22" s="16" t="s">
        <v>39</v>
      </c>
      <c r="K22" s="44">
        <v>45456</v>
      </c>
      <c r="L22" s="14">
        <v>30</v>
      </c>
      <c r="M22" s="15">
        <v>651</v>
      </c>
      <c r="N22" s="12">
        <v>8</v>
      </c>
      <c r="O22" s="9">
        <f t="shared" si="0"/>
        <v>2.7124999999999999</v>
      </c>
      <c r="P22" s="1">
        <v>28</v>
      </c>
      <c r="Q22" s="1">
        <v>557</v>
      </c>
      <c r="R22" s="1">
        <v>8</v>
      </c>
      <c r="S22" s="9">
        <f t="shared" si="1"/>
        <v>2.4866071428571428</v>
      </c>
      <c r="T22" s="1">
        <v>28</v>
      </c>
      <c r="U22" s="1">
        <v>700</v>
      </c>
      <c r="V22" s="1">
        <v>8</v>
      </c>
      <c r="W22" s="9">
        <f t="shared" si="2"/>
        <v>3.125</v>
      </c>
      <c r="X22" s="14">
        <v>28</v>
      </c>
      <c r="Y22" s="14">
        <v>557</v>
      </c>
      <c r="Z22" s="1">
        <v>8</v>
      </c>
      <c r="AA22" s="9">
        <f t="shared" si="3"/>
        <v>2.4866071428571428</v>
      </c>
      <c r="AB22" s="10">
        <f t="shared" si="4"/>
        <v>-8.3278472679394366E-2</v>
      </c>
      <c r="AC22" s="10">
        <f t="shared" si="5"/>
        <v>0</v>
      </c>
      <c r="AD22" s="10">
        <f t="shared" si="6"/>
        <v>-0.20428571428571429</v>
      </c>
      <c r="AE22" s="1" t="s">
        <v>45</v>
      </c>
    </row>
    <row r="23" spans="1:31" x14ac:dyDescent="0.35">
      <c r="A23" s="39" t="s">
        <v>50</v>
      </c>
      <c r="B23" s="1" t="s">
        <v>31</v>
      </c>
      <c r="C23" s="1" t="s">
        <v>57</v>
      </c>
      <c r="D23" s="16" t="s">
        <v>58</v>
      </c>
      <c r="E23" s="23">
        <v>45254</v>
      </c>
      <c r="F23" s="16">
        <v>3</v>
      </c>
      <c r="G23" s="16" t="s">
        <v>34</v>
      </c>
      <c r="H23" s="16" t="s">
        <v>100</v>
      </c>
      <c r="I23" s="16">
        <v>3023200001</v>
      </c>
      <c r="J23" s="16" t="s">
        <v>39</v>
      </c>
      <c r="K23" s="44">
        <v>45456</v>
      </c>
      <c r="L23" s="14">
        <v>30</v>
      </c>
      <c r="M23" s="15">
        <v>520</v>
      </c>
      <c r="N23" s="12">
        <v>8</v>
      </c>
      <c r="O23" s="9">
        <f t="shared" si="0"/>
        <v>2.1666666666666665</v>
      </c>
      <c r="P23" s="1">
        <v>31</v>
      </c>
      <c r="Q23" s="1">
        <v>354</v>
      </c>
      <c r="R23" s="1">
        <v>8</v>
      </c>
      <c r="S23" s="9">
        <f t="shared" si="1"/>
        <v>1.4274193548387097</v>
      </c>
      <c r="T23" s="1">
        <v>31</v>
      </c>
      <c r="U23" s="1">
        <v>520</v>
      </c>
      <c r="V23" s="1">
        <v>8</v>
      </c>
      <c r="W23" s="9">
        <f t="shared" si="2"/>
        <v>2.096774193548387</v>
      </c>
      <c r="X23" s="14">
        <v>33</v>
      </c>
      <c r="Y23" s="14">
        <v>410</v>
      </c>
      <c r="Z23" s="1">
        <v>8</v>
      </c>
      <c r="AA23" s="9">
        <f t="shared" si="3"/>
        <v>1.553030303030303</v>
      </c>
      <c r="AB23" s="10">
        <f t="shared" si="4"/>
        <v>-0.28321678321678323</v>
      </c>
      <c r="AC23" s="10">
        <f t="shared" si="5"/>
        <v>8.7998630371511677E-2</v>
      </c>
      <c r="AD23" s="10">
        <f t="shared" si="6"/>
        <v>-0.25932400932400934</v>
      </c>
      <c r="AE23" s="1" t="s">
        <v>45</v>
      </c>
    </row>
    <row r="24" spans="1:31" x14ac:dyDescent="0.35">
      <c r="A24" s="39" t="s">
        <v>50</v>
      </c>
      <c r="B24" s="1" t="s">
        <v>42</v>
      </c>
      <c r="C24" s="1" t="s">
        <v>59</v>
      </c>
      <c r="D24" s="16" t="s">
        <v>60</v>
      </c>
      <c r="E24" s="23">
        <v>45267</v>
      </c>
      <c r="F24" s="16">
        <v>2</v>
      </c>
      <c r="G24" s="16" t="s">
        <v>34</v>
      </c>
      <c r="H24" s="16" t="s">
        <v>100</v>
      </c>
      <c r="I24" s="16">
        <v>2929500024</v>
      </c>
      <c r="J24" s="16" t="s">
        <v>39</v>
      </c>
      <c r="K24" s="44">
        <v>45453</v>
      </c>
      <c r="L24" s="1">
        <v>33</v>
      </c>
      <c r="M24" s="13">
        <v>407</v>
      </c>
      <c r="N24" s="12">
        <v>8</v>
      </c>
      <c r="O24" s="9">
        <f t="shared" si="0"/>
        <v>1.5416666666666667</v>
      </c>
      <c r="P24" s="1">
        <v>40</v>
      </c>
      <c r="Q24" s="1">
        <v>717</v>
      </c>
      <c r="R24" s="1">
        <v>8</v>
      </c>
      <c r="S24" s="9">
        <f t="shared" si="1"/>
        <v>2.2406250000000001</v>
      </c>
      <c r="T24" s="1">
        <v>39</v>
      </c>
      <c r="U24" s="1">
        <v>717</v>
      </c>
      <c r="V24" s="1">
        <v>8</v>
      </c>
      <c r="W24" s="9">
        <f t="shared" si="2"/>
        <v>2.2980769230769229</v>
      </c>
      <c r="X24" s="1">
        <v>40</v>
      </c>
      <c r="Y24" s="1">
        <v>717</v>
      </c>
      <c r="Z24" s="1">
        <v>8</v>
      </c>
      <c r="AA24" s="9">
        <f t="shared" si="3"/>
        <v>2.2406250000000001</v>
      </c>
      <c r="AB24" s="10">
        <f t="shared" si="4"/>
        <v>0.45337837837837847</v>
      </c>
      <c r="AC24" s="10">
        <f t="shared" si="5"/>
        <v>0</v>
      </c>
      <c r="AD24" s="10">
        <f t="shared" si="6"/>
        <v>-2.4999999999999911E-2</v>
      </c>
      <c r="AE24" s="1"/>
    </row>
    <row r="25" spans="1:31" x14ac:dyDescent="0.35">
      <c r="A25" s="39" t="s">
        <v>50</v>
      </c>
      <c r="B25" s="1" t="s">
        <v>20</v>
      </c>
      <c r="C25" s="1" t="s">
        <v>61</v>
      </c>
      <c r="D25" s="16" t="s">
        <v>27</v>
      </c>
      <c r="E25" s="23">
        <v>44489</v>
      </c>
      <c r="F25" s="16">
        <v>5</v>
      </c>
      <c r="G25" s="16" t="s">
        <v>34</v>
      </c>
      <c r="H25" s="16" t="s">
        <v>107</v>
      </c>
      <c r="I25" s="16">
        <v>2586400016</v>
      </c>
      <c r="J25" s="16" t="s">
        <v>39</v>
      </c>
      <c r="K25" s="44">
        <v>45453</v>
      </c>
      <c r="L25" s="14">
        <v>30</v>
      </c>
      <c r="M25" s="15">
        <v>262</v>
      </c>
      <c r="N25" s="12">
        <v>8</v>
      </c>
      <c r="O25" s="9">
        <f t="shared" si="0"/>
        <v>1.0916666666666666</v>
      </c>
      <c r="P25" s="1">
        <v>37</v>
      </c>
      <c r="Q25" s="1">
        <v>262</v>
      </c>
      <c r="R25" s="1">
        <v>8</v>
      </c>
      <c r="S25" s="9">
        <f t="shared" si="1"/>
        <v>0.88513513513513509</v>
      </c>
      <c r="T25" s="1">
        <v>35</v>
      </c>
      <c r="U25" s="1">
        <v>290</v>
      </c>
      <c r="V25" s="1">
        <v>8</v>
      </c>
      <c r="W25" s="9">
        <f t="shared" si="2"/>
        <v>1.0357142857142858</v>
      </c>
      <c r="X25" s="14">
        <v>37</v>
      </c>
      <c r="Y25" s="14">
        <v>275</v>
      </c>
      <c r="Z25" s="1">
        <v>8</v>
      </c>
      <c r="AA25" s="9">
        <f t="shared" si="3"/>
        <v>0.92905405405405406</v>
      </c>
      <c r="AB25" s="10">
        <f t="shared" si="4"/>
        <v>-0.14895811842376716</v>
      </c>
      <c r="AC25" s="10">
        <f t="shared" si="5"/>
        <v>4.961832061068705E-2</v>
      </c>
      <c r="AD25" s="10">
        <f t="shared" si="6"/>
        <v>-0.10298229263746517</v>
      </c>
      <c r="AE25" s="1" t="s">
        <v>137</v>
      </c>
    </row>
    <row r="26" spans="1:31" x14ac:dyDescent="0.35">
      <c r="A26" s="39" t="s">
        <v>50</v>
      </c>
      <c r="B26" s="1" t="s">
        <v>62</v>
      </c>
      <c r="C26" s="1" t="s">
        <v>63</v>
      </c>
      <c r="D26" s="16" t="s">
        <v>64</v>
      </c>
      <c r="E26" s="23">
        <v>43997</v>
      </c>
      <c r="F26" s="16">
        <v>1</v>
      </c>
      <c r="G26" s="16" t="s">
        <v>34</v>
      </c>
      <c r="H26" s="16" t="s">
        <v>100</v>
      </c>
      <c r="I26" s="16">
        <v>2983400005</v>
      </c>
      <c r="J26" s="16" t="s">
        <v>73</v>
      </c>
      <c r="K26" s="44">
        <v>45455</v>
      </c>
      <c r="L26" s="1">
        <v>30</v>
      </c>
      <c r="M26" s="13">
        <v>150</v>
      </c>
      <c r="N26" s="12">
        <v>8</v>
      </c>
      <c r="O26" s="9">
        <f t="shared" si="0"/>
        <v>0.625</v>
      </c>
      <c r="P26" s="1">
        <v>34</v>
      </c>
      <c r="Q26" s="1">
        <v>150</v>
      </c>
      <c r="R26" s="1">
        <v>8</v>
      </c>
      <c r="S26" s="9">
        <f t="shared" si="1"/>
        <v>0.55147058823529416</v>
      </c>
      <c r="T26" s="1">
        <v>34</v>
      </c>
      <c r="U26" s="1">
        <v>190</v>
      </c>
      <c r="V26" s="1">
        <v>8</v>
      </c>
      <c r="W26" s="9">
        <f t="shared" si="2"/>
        <v>0.69852941176470584</v>
      </c>
      <c r="X26" s="1">
        <v>34</v>
      </c>
      <c r="Y26" s="1">
        <v>185</v>
      </c>
      <c r="Z26" s="1">
        <v>8</v>
      </c>
      <c r="AA26" s="9">
        <f t="shared" si="3"/>
        <v>0.68014705882352944</v>
      </c>
      <c r="AB26" s="10">
        <f t="shared" si="4"/>
        <v>8.8235294117647189E-2</v>
      </c>
      <c r="AC26" s="10">
        <f t="shared" si="5"/>
        <v>0.23333333333333339</v>
      </c>
      <c r="AD26" s="10">
        <f t="shared" si="6"/>
        <v>-2.631578947368407E-2</v>
      </c>
      <c r="AE26" s="1"/>
    </row>
    <row r="27" spans="1:31" x14ac:dyDescent="0.35">
      <c r="A27" s="39" t="s">
        <v>50</v>
      </c>
      <c r="B27" s="1" t="s">
        <v>65</v>
      </c>
      <c r="C27" s="1" t="s">
        <v>66</v>
      </c>
      <c r="D27" s="16" t="s">
        <v>67</v>
      </c>
      <c r="E27" s="23">
        <v>45309</v>
      </c>
      <c r="F27" s="16">
        <v>4</v>
      </c>
      <c r="G27" s="16" t="s">
        <v>34</v>
      </c>
      <c r="H27" s="16" t="s">
        <v>100</v>
      </c>
      <c r="I27" s="16">
        <v>2984800000</v>
      </c>
      <c r="J27" s="16" t="s">
        <v>74</v>
      </c>
      <c r="K27" s="44">
        <v>45455</v>
      </c>
      <c r="L27" s="1">
        <v>43</v>
      </c>
      <c r="M27" s="13">
        <v>600</v>
      </c>
      <c r="N27" s="12">
        <v>8</v>
      </c>
      <c r="O27" s="9">
        <f t="shared" si="0"/>
        <v>1.7441860465116279</v>
      </c>
      <c r="P27" s="1">
        <v>42</v>
      </c>
      <c r="Q27" s="1">
        <v>600</v>
      </c>
      <c r="R27" s="1">
        <v>8</v>
      </c>
      <c r="S27" s="9">
        <f t="shared" si="1"/>
        <v>1.7857142857142858</v>
      </c>
      <c r="T27" s="1">
        <v>43</v>
      </c>
      <c r="U27" s="1">
        <v>650</v>
      </c>
      <c r="V27" s="1">
        <v>8</v>
      </c>
      <c r="W27" s="9">
        <f t="shared" si="2"/>
        <v>1.8895348837209303</v>
      </c>
      <c r="X27" s="1">
        <v>43</v>
      </c>
      <c r="Y27" s="1">
        <v>600</v>
      </c>
      <c r="Z27" s="1">
        <v>8</v>
      </c>
      <c r="AA27" s="9">
        <f t="shared" si="3"/>
        <v>1.7441860465116279</v>
      </c>
      <c r="AB27" s="10">
        <f t="shared" si="4"/>
        <v>0</v>
      </c>
      <c r="AC27" s="10">
        <f t="shared" si="5"/>
        <v>-2.3255813953488413E-2</v>
      </c>
      <c r="AD27" s="10">
        <f t="shared" si="6"/>
        <v>-7.6923076923076983E-2</v>
      </c>
      <c r="AE27" s="1"/>
    </row>
    <row r="28" spans="1:31" x14ac:dyDescent="0.35">
      <c r="A28" s="39" t="s">
        <v>50</v>
      </c>
      <c r="B28" s="1" t="s">
        <v>62</v>
      </c>
      <c r="C28" s="1" t="s">
        <v>68</v>
      </c>
      <c r="D28" s="16" t="s">
        <v>69</v>
      </c>
      <c r="E28" s="23">
        <v>45363</v>
      </c>
      <c r="F28" s="16">
        <v>2</v>
      </c>
      <c r="G28" s="16" t="s">
        <v>13</v>
      </c>
      <c r="H28" s="16" t="s">
        <v>13</v>
      </c>
      <c r="I28" s="16">
        <v>2983500009</v>
      </c>
      <c r="J28" s="16" t="s">
        <v>74</v>
      </c>
      <c r="K28" s="44">
        <v>45455</v>
      </c>
      <c r="L28" s="1">
        <v>30</v>
      </c>
      <c r="M28" s="13">
        <v>200</v>
      </c>
      <c r="N28" s="12">
        <v>8</v>
      </c>
      <c r="O28" s="9">
        <f t="shared" si="0"/>
        <v>0.83333333333333337</v>
      </c>
      <c r="P28" s="1">
        <v>37</v>
      </c>
      <c r="Q28" s="1">
        <v>201</v>
      </c>
      <c r="R28" s="1">
        <v>8</v>
      </c>
      <c r="S28" s="9">
        <f t="shared" si="1"/>
        <v>0.67905405405405406</v>
      </c>
      <c r="T28" s="1">
        <v>35</v>
      </c>
      <c r="U28" s="1">
        <v>220</v>
      </c>
      <c r="V28" s="1">
        <v>8</v>
      </c>
      <c r="W28" s="9">
        <f t="shared" si="2"/>
        <v>0.7857142857142857</v>
      </c>
      <c r="X28" s="1">
        <v>36</v>
      </c>
      <c r="Y28" s="1">
        <v>230</v>
      </c>
      <c r="Z28" s="1">
        <v>8</v>
      </c>
      <c r="AA28" s="9">
        <f t="shared" si="3"/>
        <v>0.79861111111111116</v>
      </c>
      <c r="AB28" s="10">
        <f t="shared" si="4"/>
        <v>-4.166666666666663E-2</v>
      </c>
      <c r="AC28" s="10">
        <f t="shared" si="5"/>
        <v>0.176064123825318</v>
      </c>
      <c r="AD28" s="10">
        <f t="shared" si="6"/>
        <v>1.6414141414141437E-2</v>
      </c>
      <c r="AE28" s="1"/>
    </row>
    <row r="29" spans="1:31" x14ac:dyDescent="0.35">
      <c r="A29" s="39" t="s">
        <v>50</v>
      </c>
      <c r="B29" s="1" t="s">
        <v>10</v>
      </c>
      <c r="C29" s="1" t="s">
        <v>70</v>
      </c>
      <c r="D29" s="16" t="s">
        <v>71</v>
      </c>
      <c r="E29" s="23">
        <v>45119</v>
      </c>
      <c r="F29" s="16">
        <v>5</v>
      </c>
      <c r="G29" s="16" t="s">
        <v>13</v>
      </c>
      <c r="H29" s="16" t="s">
        <v>13</v>
      </c>
      <c r="I29" s="16">
        <v>2266800188</v>
      </c>
      <c r="J29" s="16" t="s">
        <v>74</v>
      </c>
      <c r="K29" s="44">
        <v>45453</v>
      </c>
      <c r="L29" s="1">
        <v>43</v>
      </c>
      <c r="M29" s="13">
        <v>911</v>
      </c>
      <c r="N29" s="12">
        <v>8</v>
      </c>
      <c r="O29" s="9">
        <f t="shared" si="0"/>
        <v>2.6482558139534884</v>
      </c>
      <c r="P29" s="1">
        <v>36</v>
      </c>
      <c r="Q29" s="1">
        <v>1160</v>
      </c>
      <c r="R29" s="1">
        <v>8</v>
      </c>
      <c r="S29" s="9">
        <f t="shared" si="1"/>
        <v>4.0277777777777777</v>
      </c>
      <c r="T29" s="1">
        <v>36</v>
      </c>
      <c r="U29" s="1">
        <v>1165</v>
      </c>
      <c r="V29" s="1">
        <v>8</v>
      </c>
      <c r="W29" s="9">
        <f t="shared" si="2"/>
        <v>4.0451388888888893</v>
      </c>
      <c r="X29" s="1">
        <v>36</v>
      </c>
      <c r="Y29" s="1">
        <v>1160</v>
      </c>
      <c r="Z29" s="1">
        <v>8</v>
      </c>
      <c r="AA29" s="9">
        <f t="shared" si="3"/>
        <v>4.0277777777777777</v>
      </c>
      <c r="AB29" s="10">
        <f t="shared" si="4"/>
        <v>0.52091718502256357</v>
      </c>
      <c r="AC29" s="10">
        <f t="shared" si="5"/>
        <v>0</v>
      </c>
      <c r="AD29" s="10">
        <f t="shared" si="6"/>
        <v>-4.2918454935623185E-3</v>
      </c>
      <c r="AE29" s="1"/>
    </row>
    <row r="30" spans="1:31" x14ac:dyDescent="0.35">
      <c r="A30" s="39" t="s">
        <v>50</v>
      </c>
      <c r="B30" s="1" t="s">
        <v>31</v>
      </c>
      <c r="C30" s="1" t="s">
        <v>72</v>
      </c>
      <c r="D30" s="16" t="s">
        <v>36</v>
      </c>
      <c r="E30" s="23">
        <v>44921</v>
      </c>
      <c r="F30" s="16">
        <v>15</v>
      </c>
      <c r="G30" s="16" t="s">
        <v>34</v>
      </c>
      <c r="H30" s="16" t="s">
        <v>100</v>
      </c>
      <c r="I30" s="16">
        <v>1042110031</v>
      </c>
      <c r="J30" s="16" t="s">
        <v>75</v>
      </c>
      <c r="K30" s="44">
        <v>45457</v>
      </c>
      <c r="L30" s="14">
        <v>30</v>
      </c>
      <c r="M30" s="15">
        <v>660</v>
      </c>
      <c r="N30" s="12">
        <v>8</v>
      </c>
      <c r="O30" s="9">
        <f t="shared" si="0"/>
        <v>2.75</v>
      </c>
      <c r="P30" s="1">
        <v>32</v>
      </c>
      <c r="Q30" s="1">
        <v>660</v>
      </c>
      <c r="R30" s="1">
        <v>8</v>
      </c>
      <c r="S30" s="9">
        <f t="shared" si="1"/>
        <v>2.578125</v>
      </c>
      <c r="T30" s="1">
        <v>32</v>
      </c>
      <c r="U30" s="1">
        <v>700</v>
      </c>
      <c r="V30" s="1">
        <v>8</v>
      </c>
      <c r="W30" s="9">
        <f t="shared" si="2"/>
        <v>2.734375</v>
      </c>
      <c r="X30" s="14">
        <v>32</v>
      </c>
      <c r="Y30" s="14">
        <v>700</v>
      </c>
      <c r="Z30" s="1">
        <v>8</v>
      </c>
      <c r="AA30" s="9">
        <f t="shared" si="3"/>
        <v>2.734375</v>
      </c>
      <c r="AB30" s="10">
        <f t="shared" si="4"/>
        <v>-5.6818181818182323E-3</v>
      </c>
      <c r="AC30" s="10">
        <f t="shared" si="5"/>
        <v>6.0606060606060552E-2</v>
      </c>
      <c r="AD30" s="10">
        <f t="shared" si="6"/>
        <v>0</v>
      </c>
      <c r="AE30" s="1"/>
    </row>
    <row r="31" spans="1:31" x14ac:dyDescent="0.35">
      <c r="A31" s="39" t="s">
        <v>76</v>
      </c>
      <c r="B31" s="8" t="s">
        <v>31</v>
      </c>
      <c r="C31" s="8" t="s">
        <v>77</v>
      </c>
      <c r="D31" s="17" t="s">
        <v>33</v>
      </c>
      <c r="E31" s="24">
        <v>44900</v>
      </c>
      <c r="F31" s="17">
        <v>14</v>
      </c>
      <c r="G31" s="17" t="s">
        <v>13</v>
      </c>
      <c r="H31" s="16" t="s">
        <v>13</v>
      </c>
      <c r="I31" s="17">
        <v>1040813690</v>
      </c>
      <c r="J31" s="17" t="s">
        <v>19</v>
      </c>
      <c r="K31" s="45">
        <v>45460</v>
      </c>
      <c r="L31" s="14">
        <v>30</v>
      </c>
      <c r="M31" s="14">
        <v>660</v>
      </c>
      <c r="N31" s="12">
        <v>8</v>
      </c>
      <c r="O31" s="9">
        <f t="shared" si="0"/>
        <v>2.75</v>
      </c>
      <c r="P31" s="1">
        <v>35</v>
      </c>
      <c r="Q31" s="1">
        <v>606</v>
      </c>
      <c r="R31" s="1">
        <v>8</v>
      </c>
      <c r="S31" s="9">
        <f t="shared" si="1"/>
        <v>2.1642857142857141</v>
      </c>
      <c r="T31" s="1">
        <v>34</v>
      </c>
      <c r="U31" s="1">
        <v>650</v>
      </c>
      <c r="V31" s="1">
        <v>8</v>
      </c>
      <c r="W31" s="9">
        <f t="shared" si="2"/>
        <v>2.3897058823529411</v>
      </c>
      <c r="X31" s="14">
        <v>34</v>
      </c>
      <c r="Y31" s="14">
        <v>606</v>
      </c>
      <c r="Z31" s="1">
        <v>8</v>
      </c>
      <c r="AA31" s="9">
        <f t="shared" si="3"/>
        <v>2.2279411764705883</v>
      </c>
      <c r="AB31" s="10">
        <f t="shared" si="4"/>
        <v>-0.18983957219251335</v>
      </c>
      <c r="AC31" s="10">
        <f t="shared" si="5"/>
        <v>2.941176470588247E-2</v>
      </c>
      <c r="AD31" s="10">
        <f t="shared" si="6"/>
        <v>-6.7692307692307607E-2</v>
      </c>
      <c r="AE31" s="1"/>
    </row>
    <row r="32" spans="1:31" x14ac:dyDescent="0.35">
      <c r="A32" s="39" t="s">
        <v>76</v>
      </c>
      <c r="B32" s="8" t="s">
        <v>31</v>
      </c>
      <c r="C32" s="8" t="s">
        <v>72</v>
      </c>
      <c r="D32" s="17" t="s">
        <v>36</v>
      </c>
      <c r="E32" s="24">
        <v>44921</v>
      </c>
      <c r="F32" s="17">
        <v>15</v>
      </c>
      <c r="G32" s="17" t="s">
        <v>34</v>
      </c>
      <c r="H32" s="17" t="s">
        <v>100</v>
      </c>
      <c r="I32" s="17">
        <v>1042110031</v>
      </c>
      <c r="J32" s="17" t="s">
        <v>19</v>
      </c>
      <c r="K32" s="45">
        <v>45460</v>
      </c>
      <c r="L32" s="14">
        <v>30</v>
      </c>
      <c r="M32" s="14">
        <v>660</v>
      </c>
      <c r="N32" s="12">
        <v>8</v>
      </c>
      <c r="O32" s="9">
        <f t="shared" si="0"/>
        <v>2.75</v>
      </c>
      <c r="P32" s="1">
        <v>32</v>
      </c>
      <c r="Q32" s="1">
        <v>660</v>
      </c>
      <c r="R32" s="1">
        <v>8</v>
      </c>
      <c r="S32" s="9">
        <f t="shared" si="1"/>
        <v>2.578125</v>
      </c>
      <c r="T32" s="1">
        <v>31</v>
      </c>
      <c r="U32" s="1">
        <v>700</v>
      </c>
      <c r="V32" s="1">
        <v>8</v>
      </c>
      <c r="W32" s="9">
        <f t="shared" si="2"/>
        <v>2.8225806451612905</v>
      </c>
      <c r="X32" s="14">
        <v>31</v>
      </c>
      <c r="Y32" s="14">
        <v>660</v>
      </c>
      <c r="Z32" s="1">
        <v>8</v>
      </c>
      <c r="AA32" s="9">
        <f t="shared" si="3"/>
        <v>2.661290322580645</v>
      </c>
      <c r="AB32" s="10">
        <f t="shared" si="4"/>
        <v>-3.2258064516129115E-2</v>
      </c>
      <c r="AC32" s="10">
        <f t="shared" si="5"/>
        <v>3.2258064516129004E-2</v>
      </c>
      <c r="AD32" s="10">
        <f t="shared" si="6"/>
        <v>-5.7142857142857273E-2</v>
      </c>
      <c r="AE32" s="1"/>
    </row>
    <row r="33" spans="1:31" x14ac:dyDescent="0.35">
      <c r="A33" s="39" t="s">
        <v>76</v>
      </c>
      <c r="B33" s="8" t="s">
        <v>10</v>
      </c>
      <c r="C33" s="8" t="s">
        <v>11</v>
      </c>
      <c r="D33" s="17" t="s">
        <v>12</v>
      </c>
      <c r="E33" s="24">
        <v>45422</v>
      </c>
      <c r="F33" s="17">
        <v>8</v>
      </c>
      <c r="G33" s="17" t="s">
        <v>13</v>
      </c>
      <c r="H33" s="16" t="s">
        <v>13</v>
      </c>
      <c r="I33" s="17">
        <v>2171000265</v>
      </c>
      <c r="J33" s="17" t="s">
        <v>14</v>
      </c>
      <c r="K33" s="45">
        <v>45460</v>
      </c>
      <c r="L33" s="8">
        <v>43</v>
      </c>
      <c r="M33" s="8">
        <v>911</v>
      </c>
      <c r="N33" s="12">
        <v>8</v>
      </c>
      <c r="O33" s="9">
        <f t="shared" si="0"/>
        <v>2.6482558139534884</v>
      </c>
      <c r="P33" s="1">
        <v>40</v>
      </c>
      <c r="Q33" s="1">
        <v>1160</v>
      </c>
      <c r="R33" s="1">
        <v>8</v>
      </c>
      <c r="S33" s="9">
        <f t="shared" si="1"/>
        <v>3.625</v>
      </c>
      <c r="T33" s="1">
        <v>40</v>
      </c>
      <c r="U33" s="1">
        <v>1165</v>
      </c>
      <c r="V33" s="1">
        <v>8</v>
      </c>
      <c r="W33" s="9">
        <f t="shared" si="2"/>
        <v>3.640625</v>
      </c>
      <c r="X33" s="1">
        <v>40</v>
      </c>
      <c r="Y33" s="1">
        <v>1160</v>
      </c>
      <c r="Z33" s="1">
        <v>8</v>
      </c>
      <c r="AA33" s="9">
        <f t="shared" si="3"/>
        <v>3.625</v>
      </c>
      <c r="AB33" s="10">
        <f t="shared" si="4"/>
        <v>0.36882546652030723</v>
      </c>
      <c r="AC33" s="10">
        <f t="shared" si="5"/>
        <v>0</v>
      </c>
      <c r="AD33" s="10">
        <f t="shared" si="6"/>
        <v>-4.2918454935622075E-3</v>
      </c>
      <c r="AE33" s="1"/>
    </row>
    <row r="34" spans="1:31" x14ac:dyDescent="0.35">
      <c r="A34" s="39" t="s">
        <v>76</v>
      </c>
      <c r="B34" s="8" t="s">
        <v>42</v>
      </c>
      <c r="C34" s="8" t="s">
        <v>43</v>
      </c>
      <c r="D34" s="17" t="s">
        <v>44</v>
      </c>
      <c r="E34" s="24">
        <v>44610</v>
      </c>
      <c r="F34" s="17">
        <v>2</v>
      </c>
      <c r="G34" s="17" t="s">
        <v>13</v>
      </c>
      <c r="H34" s="16" t="s">
        <v>13</v>
      </c>
      <c r="I34" s="17">
        <v>3051500009</v>
      </c>
      <c r="J34" s="17" t="s">
        <v>30</v>
      </c>
      <c r="K34" s="45">
        <v>45460</v>
      </c>
      <c r="L34" s="8">
        <v>30</v>
      </c>
      <c r="M34" s="8">
        <v>520</v>
      </c>
      <c r="N34" s="12">
        <v>8</v>
      </c>
      <c r="O34" s="9">
        <f t="shared" si="0"/>
        <v>2.1666666666666665</v>
      </c>
      <c r="P34" s="1">
        <v>34</v>
      </c>
      <c r="Q34" s="1">
        <v>650</v>
      </c>
      <c r="R34" s="1">
        <v>8</v>
      </c>
      <c r="S34" s="9">
        <f t="shared" si="1"/>
        <v>2.3897058823529411</v>
      </c>
      <c r="T34" s="1">
        <v>33</v>
      </c>
      <c r="U34" s="1">
        <v>650</v>
      </c>
      <c r="V34" s="1">
        <v>8</v>
      </c>
      <c r="W34" s="9">
        <f t="shared" si="2"/>
        <v>2.4621212121212119</v>
      </c>
      <c r="X34" s="1">
        <v>32</v>
      </c>
      <c r="Y34" s="1">
        <v>800</v>
      </c>
      <c r="Z34" s="1">
        <v>8</v>
      </c>
      <c r="AA34" s="9">
        <f t="shared" si="3"/>
        <v>3.125</v>
      </c>
      <c r="AB34" s="10">
        <f t="shared" si="4"/>
        <v>0.44230769230769251</v>
      </c>
      <c r="AC34" s="10">
        <f t="shared" si="5"/>
        <v>0.30769230769230771</v>
      </c>
      <c r="AD34" s="10">
        <f t="shared" si="6"/>
        <v>0.26923076923076938</v>
      </c>
      <c r="AE34" s="1"/>
    </row>
    <row r="35" spans="1:31" x14ac:dyDescent="0.35">
      <c r="A35" s="39" t="s">
        <v>76</v>
      </c>
      <c r="B35" s="8" t="s">
        <v>65</v>
      </c>
      <c r="C35" s="8" t="s">
        <v>78</v>
      </c>
      <c r="D35" s="17" t="s">
        <v>79</v>
      </c>
      <c r="E35" s="24">
        <v>45139</v>
      </c>
      <c r="F35" s="17">
        <v>7</v>
      </c>
      <c r="G35" s="17" t="s">
        <v>34</v>
      </c>
      <c r="H35" s="17" t="s">
        <v>100</v>
      </c>
      <c r="I35" s="17">
        <v>2292800041</v>
      </c>
      <c r="J35" s="17" t="s">
        <v>74</v>
      </c>
      <c r="K35" s="45">
        <v>45460</v>
      </c>
      <c r="L35" s="8">
        <v>43</v>
      </c>
      <c r="M35" s="8">
        <v>400</v>
      </c>
      <c r="N35" s="12">
        <v>8</v>
      </c>
      <c r="O35" s="9">
        <f t="shared" si="0"/>
        <v>1.1627906976744187</v>
      </c>
      <c r="P35" s="1">
        <v>39</v>
      </c>
      <c r="Q35" s="1">
        <v>504</v>
      </c>
      <c r="R35" s="1">
        <v>8</v>
      </c>
      <c r="S35" s="9">
        <f t="shared" si="1"/>
        <v>1.6153846153846154</v>
      </c>
      <c r="T35" s="1">
        <v>39</v>
      </c>
      <c r="U35" s="1">
        <v>550</v>
      </c>
      <c r="V35" s="1">
        <v>8</v>
      </c>
      <c r="W35" s="9">
        <f t="shared" si="2"/>
        <v>1.7628205128205128</v>
      </c>
      <c r="X35" s="1">
        <v>42</v>
      </c>
      <c r="Y35" s="1">
        <v>600</v>
      </c>
      <c r="Z35" s="1">
        <v>8</v>
      </c>
      <c r="AA35" s="9">
        <f t="shared" si="3"/>
        <v>1.7857142857142858</v>
      </c>
      <c r="AB35" s="10">
        <f t="shared" si="4"/>
        <v>0.53571428571428581</v>
      </c>
      <c r="AC35" s="10">
        <f t="shared" si="5"/>
        <v>0.10544217687074831</v>
      </c>
      <c r="AD35" s="10">
        <f t="shared" si="6"/>
        <v>1.2987012987013102E-2</v>
      </c>
      <c r="AE35" s="1"/>
    </row>
    <row r="36" spans="1:31" x14ac:dyDescent="0.35">
      <c r="A36" s="39" t="s">
        <v>76</v>
      </c>
      <c r="B36" s="8" t="s">
        <v>80</v>
      </c>
      <c r="C36" s="8" t="s">
        <v>81</v>
      </c>
      <c r="D36" s="17" t="s">
        <v>82</v>
      </c>
      <c r="E36" s="24">
        <v>45344</v>
      </c>
      <c r="F36" s="17">
        <v>5</v>
      </c>
      <c r="G36" s="17" t="s">
        <v>34</v>
      </c>
      <c r="H36" s="17" t="s">
        <v>100</v>
      </c>
      <c r="I36" s="17">
        <v>3012200051</v>
      </c>
      <c r="J36" s="17" t="s">
        <v>39</v>
      </c>
      <c r="K36" s="45">
        <v>45461</v>
      </c>
      <c r="L36" s="8">
        <v>33</v>
      </c>
      <c r="M36" s="8">
        <v>911</v>
      </c>
      <c r="N36" s="12">
        <v>8</v>
      </c>
      <c r="O36" s="9">
        <f t="shared" si="0"/>
        <v>3.4507575757575757</v>
      </c>
      <c r="P36" s="1">
        <v>33</v>
      </c>
      <c r="Q36" s="1">
        <v>715</v>
      </c>
      <c r="R36" s="1">
        <v>8</v>
      </c>
      <c r="S36" s="9">
        <f t="shared" si="1"/>
        <v>2.7083333333333335</v>
      </c>
      <c r="T36" s="1">
        <v>34</v>
      </c>
      <c r="U36" s="1">
        <v>815</v>
      </c>
      <c r="V36" s="1">
        <v>8</v>
      </c>
      <c r="W36" s="9">
        <f t="shared" si="2"/>
        <v>2.9963235294117645</v>
      </c>
      <c r="X36" s="1">
        <v>33</v>
      </c>
      <c r="Y36" s="1">
        <v>911</v>
      </c>
      <c r="Z36" s="1">
        <v>8</v>
      </c>
      <c r="AA36" s="9">
        <f t="shared" si="3"/>
        <v>3.4507575757575757</v>
      </c>
      <c r="AB36" s="10">
        <f t="shared" si="4"/>
        <v>0</v>
      </c>
      <c r="AC36" s="10">
        <f t="shared" si="5"/>
        <v>0.27412587412587408</v>
      </c>
      <c r="AD36" s="10">
        <f t="shared" si="6"/>
        <v>0.1516638780442463</v>
      </c>
      <c r="AE36" s="1"/>
    </row>
    <row r="37" spans="1:31" x14ac:dyDescent="0.35">
      <c r="A37" s="39" t="s">
        <v>76</v>
      </c>
      <c r="B37" s="8" t="s">
        <v>10</v>
      </c>
      <c r="C37" s="8" t="s">
        <v>83</v>
      </c>
      <c r="D37" s="17" t="s">
        <v>84</v>
      </c>
      <c r="E37" s="24">
        <v>45147</v>
      </c>
      <c r="F37" s="17">
        <v>3</v>
      </c>
      <c r="G37" s="17" t="s">
        <v>34</v>
      </c>
      <c r="H37" s="17" t="s">
        <v>100</v>
      </c>
      <c r="I37" s="17">
        <v>2641400030</v>
      </c>
      <c r="J37" s="17" t="s">
        <v>96</v>
      </c>
      <c r="K37" s="45">
        <v>45461</v>
      </c>
      <c r="L37" s="8">
        <v>43</v>
      </c>
      <c r="M37" s="8">
        <v>717</v>
      </c>
      <c r="N37" s="12">
        <v>8</v>
      </c>
      <c r="O37" s="9">
        <f t="shared" si="0"/>
        <v>2.0843023255813953</v>
      </c>
      <c r="P37" s="1">
        <v>38</v>
      </c>
      <c r="Q37" s="1">
        <v>721</v>
      </c>
      <c r="R37" s="1">
        <v>8</v>
      </c>
      <c r="S37" s="9">
        <f t="shared" si="1"/>
        <v>2.3717105263157894</v>
      </c>
      <c r="T37" s="1">
        <v>37</v>
      </c>
      <c r="U37" s="1">
        <v>880</v>
      </c>
      <c r="V37" s="1">
        <v>8</v>
      </c>
      <c r="W37" s="9">
        <f t="shared" si="2"/>
        <v>2.9729729729729728</v>
      </c>
      <c r="X37" s="1">
        <v>38</v>
      </c>
      <c r="Y37" s="1">
        <v>911</v>
      </c>
      <c r="Z37" s="1">
        <v>8</v>
      </c>
      <c r="AA37" s="9">
        <f t="shared" si="3"/>
        <v>2.9967105263157894</v>
      </c>
      <c r="AB37" s="10">
        <f t="shared" si="4"/>
        <v>0.43775233061733831</v>
      </c>
      <c r="AC37" s="10">
        <f t="shared" si="5"/>
        <v>0.26352288488210829</v>
      </c>
      <c r="AD37" s="10">
        <f t="shared" si="6"/>
        <v>7.9844497607655107E-3</v>
      </c>
      <c r="AE37" s="1"/>
    </row>
    <row r="38" spans="1:31" x14ac:dyDescent="0.35">
      <c r="A38" s="39" t="s">
        <v>76</v>
      </c>
      <c r="B38" s="8" t="s">
        <v>10</v>
      </c>
      <c r="C38" s="8" t="s">
        <v>83</v>
      </c>
      <c r="D38" s="17" t="s">
        <v>84</v>
      </c>
      <c r="E38" s="24">
        <v>45147</v>
      </c>
      <c r="F38" s="17">
        <v>3</v>
      </c>
      <c r="G38" s="17" t="s">
        <v>34</v>
      </c>
      <c r="H38" s="17" t="s">
        <v>100</v>
      </c>
      <c r="I38" s="17">
        <v>2641400030</v>
      </c>
      <c r="J38" s="17" t="s">
        <v>96</v>
      </c>
      <c r="K38" s="45">
        <v>45461</v>
      </c>
      <c r="L38" s="8">
        <v>43</v>
      </c>
      <c r="M38" s="8">
        <v>717</v>
      </c>
      <c r="N38" s="12">
        <v>8</v>
      </c>
      <c r="O38" s="9">
        <f t="shared" si="0"/>
        <v>2.0843023255813953</v>
      </c>
      <c r="P38" s="1">
        <v>38</v>
      </c>
      <c r="Q38" s="1">
        <v>721</v>
      </c>
      <c r="R38" s="1">
        <v>8</v>
      </c>
      <c r="S38" s="9">
        <f t="shared" si="1"/>
        <v>2.3717105263157894</v>
      </c>
      <c r="T38" s="1">
        <v>37</v>
      </c>
      <c r="U38" s="1">
        <v>880</v>
      </c>
      <c r="V38" s="1">
        <v>8</v>
      </c>
      <c r="W38" s="9">
        <f t="shared" si="2"/>
        <v>2.9729729729729728</v>
      </c>
      <c r="X38" s="1">
        <v>41</v>
      </c>
      <c r="Y38" s="1">
        <v>840</v>
      </c>
      <c r="Z38" s="1">
        <v>8</v>
      </c>
      <c r="AA38" s="9">
        <f t="shared" si="3"/>
        <v>2.5609756097560976</v>
      </c>
      <c r="AB38" s="10">
        <f t="shared" si="4"/>
        <v>0.22869680579650997</v>
      </c>
      <c r="AC38" s="10">
        <f t="shared" si="5"/>
        <v>7.9801089273028758E-2</v>
      </c>
      <c r="AD38" s="10">
        <f t="shared" si="6"/>
        <v>-0.13858093126385806</v>
      </c>
      <c r="AE38" s="1"/>
    </row>
    <row r="39" spans="1:31" x14ac:dyDescent="0.35">
      <c r="A39" s="39" t="s">
        <v>76</v>
      </c>
      <c r="B39" s="8" t="s">
        <v>20</v>
      </c>
      <c r="C39" s="8" t="s">
        <v>85</v>
      </c>
      <c r="D39" s="17" t="s">
        <v>86</v>
      </c>
      <c r="E39" s="24">
        <v>45358</v>
      </c>
      <c r="F39" s="17">
        <v>4</v>
      </c>
      <c r="G39" s="17" t="s">
        <v>34</v>
      </c>
      <c r="H39" s="17" t="s">
        <v>100</v>
      </c>
      <c r="I39" s="17">
        <v>2715700009</v>
      </c>
      <c r="J39" s="17" t="s">
        <v>14</v>
      </c>
      <c r="K39" s="45">
        <v>45462</v>
      </c>
      <c r="L39" s="8">
        <v>38</v>
      </c>
      <c r="M39" s="8">
        <v>238</v>
      </c>
      <c r="N39" s="12">
        <v>8</v>
      </c>
      <c r="O39" s="9">
        <f t="shared" si="0"/>
        <v>0.78289473684210531</v>
      </c>
      <c r="P39" s="1">
        <v>38</v>
      </c>
      <c r="Q39" s="1">
        <v>391</v>
      </c>
      <c r="R39" s="1">
        <v>8</v>
      </c>
      <c r="S39" s="9">
        <f t="shared" si="1"/>
        <v>1.2861842105263157</v>
      </c>
      <c r="T39" s="1">
        <v>37</v>
      </c>
      <c r="U39" s="1">
        <v>420</v>
      </c>
      <c r="V39" s="1">
        <v>8</v>
      </c>
      <c r="W39" s="9">
        <f t="shared" si="2"/>
        <v>1.4189189189189189</v>
      </c>
      <c r="X39" s="1">
        <v>37</v>
      </c>
      <c r="Y39" s="1">
        <v>430</v>
      </c>
      <c r="Z39" s="1">
        <v>8</v>
      </c>
      <c r="AA39" s="9">
        <f t="shared" si="3"/>
        <v>1.4527027027027026</v>
      </c>
      <c r="AB39" s="10">
        <f t="shared" si="4"/>
        <v>0.85555303202361999</v>
      </c>
      <c r="AC39" s="10">
        <f t="shared" si="5"/>
        <v>0.12946706297089938</v>
      </c>
      <c r="AD39" s="10">
        <f t="shared" si="6"/>
        <v>2.3809523809523725E-2</v>
      </c>
      <c r="AE39" s="1"/>
    </row>
    <row r="40" spans="1:31" x14ac:dyDescent="0.35">
      <c r="A40" s="39" t="s">
        <v>76</v>
      </c>
      <c r="B40" s="8" t="s">
        <v>87</v>
      </c>
      <c r="C40" s="8" t="s">
        <v>88</v>
      </c>
      <c r="D40" s="17" t="s">
        <v>89</v>
      </c>
      <c r="E40" s="24">
        <v>43907</v>
      </c>
      <c r="F40" s="17">
        <v>18</v>
      </c>
      <c r="G40" s="17" t="s">
        <v>13</v>
      </c>
      <c r="H40" s="16" t="s">
        <v>13</v>
      </c>
      <c r="I40" s="17">
        <v>1041413493</v>
      </c>
      <c r="J40" s="17" t="s">
        <v>19</v>
      </c>
      <c r="K40" s="45">
        <v>45462</v>
      </c>
      <c r="L40" s="14">
        <v>30</v>
      </c>
      <c r="M40" s="14">
        <v>381</v>
      </c>
      <c r="N40" s="12">
        <v>8</v>
      </c>
      <c r="O40" s="9">
        <f t="shared" si="0"/>
        <v>1.5874999999999999</v>
      </c>
      <c r="P40" s="1">
        <v>37</v>
      </c>
      <c r="Q40" s="1">
        <v>380</v>
      </c>
      <c r="R40" s="1">
        <v>8</v>
      </c>
      <c r="S40" s="9">
        <f t="shared" si="1"/>
        <v>1.2837837837837838</v>
      </c>
      <c r="T40" s="1">
        <v>36</v>
      </c>
      <c r="U40" s="1">
        <v>390</v>
      </c>
      <c r="V40" s="1">
        <v>8</v>
      </c>
      <c r="W40" s="9">
        <f t="shared" si="2"/>
        <v>1.3541666666666667</v>
      </c>
      <c r="X40" s="14">
        <v>37</v>
      </c>
      <c r="Y40" s="14">
        <v>380</v>
      </c>
      <c r="Z40" s="1">
        <v>8</v>
      </c>
      <c r="AA40" s="9">
        <f t="shared" si="3"/>
        <v>1.2837837837837838</v>
      </c>
      <c r="AB40" s="10">
        <f t="shared" si="4"/>
        <v>-0.191317301553522</v>
      </c>
      <c r="AC40" s="10">
        <f t="shared" si="5"/>
        <v>0</v>
      </c>
      <c r="AD40" s="10">
        <f t="shared" si="6"/>
        <v>-5.1975051975052033E-2</v>
      </c>
      <c r="AE40" s="1"/>
    </row>
    <row r="41" spans="1:31" x14ac:dyDescent="0.35">
      <c r="A41" s="39" t="s">
        <v>76</v>
      </c>
      <c r="B41" s="8" t="s">
        <v>31</v>
      </c>
      <c r="C41" s="8" t="s">
        <v>90</v>
      </c>
      <c r="D41" s="17" t="s">
        <v>91</v>
      </c>
      <c r="E41" s="24">
        <v>44886</v>
      </c>
      <c r="F41" s="17">
        <v>4</v>
      </c>
      <c r="G41" s="17" t="s">
        <v>34</v>
      </c>
      <c r="H41" s="17" t="s">
        <v>100</v>
      </c>
      <c r="I41" s="17">
        <v>2590000062</v>
      </c>
      <c r="J41" s="17" t="s">
        <v>96</v>
      </c>
      <c r="K41" s="45">
        <v>45462</v>
      </c>
      <c r="L41" s="14">
        <v>30</v>
      </c>
      <c r="M41" s="14">
        <v>660</v>
      </c>
      <c r="N41" s="12">
        <v>8</v>
      </c>
      <c r="O41" s="9">
        <f t="shared" si="0"/>
        <v>2.75</v>
      </c>
      <c r="P41" s="1">
        <v>31</v>
      </c>
      <c r="Q41" s="1">
        <v>606</v>
      </c>
      <c r="R41" s="1">
        <v>8</v>
      </c>
      <c r="S41" s="9">
        <f t="shared" si="1"/>
        <v>2.443548387096774</v>
      </c>
      <c r="T41" s="1">
        <v>30</v>
      </c>
      <c r="U41" s="1">
        <v>620</v>
      </c>
      <c r="V41" s="1">
        <v>8</v>
      </c>
      <c r="W41" s="9">
        <f t="shared" si="2"/>
        <v>2.5833333333333335</v>
      </c>
      <c r="X41" s="14">
        <v>31</v>
      </c>
      <c r="Y41" s="14">
        <v>606</v>
      </c>
      <c r="Z41" s="1">
        <v>8</v>
      </c>
      <c r="AA41" s="9">
        <f t="shared" si="3"/>
        <v>2.443548387096774</v>
      </c>
      <c r="AB41" s="10">
        <f t="shared" si="4"/>
        <v>-0.11143695014662758</v>
      </c>
      <c r="AC41" s="10">
        <f t="shared" si="5"/>
        <v>0</v>
      </c>
      <c r="AD41" s="10">
        <f t="shared" si="6"/>
        <v>-5.4110301768990787E-2</v>
      </c>
      <c r="AE41" s="1"/>
    </row>
    <row r="42" spans="1:31" x14ac:dyDescent="0.35">
      <c r="A42" s="39" t="s">
        <v>76</v>
      </c>
      <c r="B42" s="8" t="s">
        <v>80</v>
      </c>
      <c r="C42" s="8" t="s">
        <v>92</v>
      </c>
      <c r="D42" s="17" t="s">
        <v>93</v>
      </c>
      <c r="E42" s="24">
        <v>45427</v>
      </c>
      <c r="F42" s="17">
        <v>4</v>
      </c>
      <c r="G42" s="17" t="s">
        <v>34</v>
      </c>
      <c r="H42" s="17" t="s">
        <v>100</v>
      </c>
      <c r="I42" s="17">
        <v>2755400117</v>
      </c>
      <c r="J42" s="17" t="s">
        <v>97</v>
      </c>
      <c r="K42" s="45">
        <v>45462</v>
      </c>
      <c r="L42" s="8">
        <v>43</v>
      </c>
      <c r="M42" s="8">
        <v>911</v>
      </c>
      <c r="N42" s="12">
        <v>8</v>
      </c>
      <c r="O42" s="9">
        <f t="shared" si="0"/>
        <v>2.6482558139534884</v>
      </c>
      <c r="P42" s="1">
        <v>41</v>
      </c>
      <c r="Q42" s="1">
        <v>922</v>
      </c>
      <c r="R42" s="1">
        <v>8</v>
      </c>
      <c r="S42" s="9">
        <f t="shared" si="1"/>
        <v>2.8109756097560976</v>
      </c>
      <c r="T42" s="1">
        <v>38</v>
      </c>
      <c r="U42" s="1">
        <v>1000</v>
      </c>
      <c r="V42" s="1">
        <v>8</v>
      </c>
      <c r="W42" s="9">
        <f t="shared" si="2"/>
        <v>3.2894736842105261</v>
      </c>
      <c r="X42" s="1">
        <v>41</v>
      </c>
      <c r="Y42" s="1">
        <v>922</v>
      </c>
      <c r="Z42" s="1">
        <v>8</v>
      </c>
      <c r="AA42" s="9">
        <f t="shared" si="3"/>
        <v>2.8109756097560976</v>
      </c>
      <c r="AB42" s="10">
        <f t="shared" si="4"/>
        <v>6.1444138041819585E-2</v>
      </c>
      <c r="AC42" s="10">
        <f t="shared" si="5"/>
        <v>0</v>
      </c>
      <c r="AD42" s="10">
        <f t="shared" si="6"/>
        <v>-0.14546341463414625</v>
      </c>
      <c r="AE42" s="1"/>
    </row>
    <row r="43" spans="1:31" x14ac:dyDescent="0.35">
      <c r="A43" s="39" t="s">
        <v>76</v>
      </c>
      <c r="B43" s="8" t="s">
        <v>20</v>
      </c>
      <c r="C43" s="8" t="s">
        <v>21</v>
      </c>
      <c r="D43" s="17" t="s">
        <v>22</v>
      </c>
      <c r="E43" s="24">
        <v>45357</v>
      </c>
      <c r="F43" s="17">
        <v>8</v>
      </c>
      <c r="G43" s="17" t="s">
        <v>13</v>
      </c>
      <c r="H43" s="16" t="s">
        <v>13</v>
      </c>
      <c r="I43" s="17">
        <v>2666400005</v>
      </c>
      <c r="J43" s="17" t="s">
        <v>14</v>
      </c>
      <c r="K43" s="45">
        <v>45463</v>
      </c>
      <c r="L43" s="8">
        <v>30</v>
      </c>
      <c r="M43" s="8">
        <v>262</v>
      </c>
      <c r="N43" s="12">
        <v>8</v>
      </c>
      <c r="O43" s="9">
        <f t="shared" si="0"/>
        <v>1.0916666666666666</v>
      </c>
      <c r="P43" s="1">
        <v>38</v>
      </c>
      <c r="Q43" s="1">
        <v>391</v>
      </c>
      <c r="R43" s="1">
        <v>8</v>
      </c>
      <c r="S43" s="9">
        <f t="shared" si="1"/>
        <v>1.2861842105263157</v>
      </c>
      <c r="T43" s="1">
        <v>38</v>
      </c>
      <c r="U43" s="1">
        <v>395</v>
      </c>
      <c r="V43" s="1">
        <v>8</v>
      </c>
      <c r="W43" s="9">
        <f t="shared" si="2"/>
        <v>1.299342105263158</v>
      </c>
      <c r="X43" s="1">
        <v>38</v>
      </c>
      <c r="Y43" s="1">
        <v>391</v>
      </c>
      <c r="Z43" s="1">
        <v>8</v>
      </c>
      <c r="AA43" s="9">
        <f t="shared" si="3"/>
        <v>1.2861842105263157</v>
      </c>
      <c r="AB43" s="10">
        <f t="shared" si="4"/>
        <v>0.17818400964242675</v>
      </c>
      <c r="AC43" s="10">
        <f t="shared" si="5"/>
        <v>0</v>
      </c>
      <c r="AD43" s="10">
        <f t="shared" si="6"/>
        <v>-1.0126582278481178E-2</v>
      </c>
      <c r="AE43" s="1"/>
    </row>
    <row r="44" spans="1:31" x14ac:dyDescent="0.35">
      <c r="A44" s="39" t="s">
        <v>76</v>
      </c>
      <c r="B44" s="8" t="s">
        <v>10</v>
      </c>
      <c r="C44" s="8" t="s">
        <v>94</v>
      </c>
      <c r="D44" s="17" t="s">
        <v>95</v>
      </c>
      <c r="E44" s="24">
        <v>44705</v>
      </c>
      <c r="F44" s="17">
        <v>1</v>
      </c>
      <c r="G44" s="17" t="s">
        <v>34</v>
      </c>
      <c r="H44" s="17" t="s">
        <v>100</v>
      </c>
      <c r="I44" s="17">
        <v>3069200000</v>
      </c>
      <c r="J44" s="17" t="s">
        <v>73</v>
      </c>
      <c r="K44" s="45">
        <v>45463</v>
      </c>
      <c r="L44" s="8">
        <v>34</v>
      </c>
      <c r="M44" s="8">
        <v>407</v>
      </c>
      <c r="N44" s="12">
        <v>8</v>
      </c>
      <c r="O44" s="9">
        <f t="shared" si="0"/>
        <v>1.4963235294117647</v>
      </c>
      <c r="P44" s="1">
        <v>40</v>
      </c>
      <c r="Q44" s="1">
        <v>911</v>
      </c>
      <c r="R44" s="1">
        <v>8</v>
      </c>
      <c r="S44" s="9">
        <f t="shared" si="1"/>
        <v>2.8468749999999998</v>
      </c>
      <c r="T44" s="1">
        <v>40</v>
      </c>
      <c r="U44" s="1">
        <v>950</v>
      </c>
      <c r="V44" s="1">
        <v>8</v>
      </c>
      <c r="W44" s="9">
        <f t="shared" si="2"/>
        <v>2.96875</v>
      </c>
      <c r="X44" s="1">
        <v>40</v>
      </c>
      <c r="Y44" s="1">
        <v>911</v>
      </c>
      <c r="Z44" s="1">
        <v>8</v>
      </c>
      <c r="AA44" s="9">
        <f t="shared" si="3"/>
        <v>2.8468749999999998</v>
      </c>
      <c r="AB44" s="10">
        <f t="shared" si="4"/>
        <v>0.90257985257985252</v>
      </c>
      <c r="AC44" s="10">
        <f t="shared" si="5"/>
        <v>0</v>
      </c>
      <c r="AD44" s="10">
        <f t="shared" si="6"/>
        <v>-4.1052631578947452E-2</v>
      </c>
      <c r="AE44" s="1"/>
    </row>
    <row r="45" spans="1:31" x14ac:dyDescent="0.35">
      <c r="A45" s="39" t="s">
        <v>76</v>
      </c>
      <c r="B45" s="8" t="s">
        <v>31</v>
      </c>
      <c r="C45" s="8" t="s">
        <v>51</v>
      </c>
      <c r="D45" s="17" t="s">
        <v>52</v>
      </c>
      <c r="E45" s="24">
        <v>44921</v>
      </c>
      <c r="F45" s="17">
        <v>12</v>
      </c>
      <c r="G45" s="17" t="s">
        <v>13</v>
      </c>
      <c r="H45" s="16" t="s">
        <v>13</v>
      </c>
      <c r="I45" s="17">
        <v>1041712754</v>
      </c>
      <c r="J45" s="17" t="s">
        <v>30</v>
      </c>
      <c r="K45" s="45">
        <v>45464</v>
      </c>
      <c r="L45" s="14">
        <v>30</v>
      </c>
      <c r="M45" s="14">
        <v>520</v>
      </c>
      <c r="N45" s="12">
        <v>8</v>
      </c>
      <c r="O45" s="9">
        <f t="shared" si="0"/>
        <v>2.1666666666666665</v>
      </c>
      <c r="P45" s="1">
        <v>31</v>
      </c>
      <c r="Q45" s="1">
        <v>510</v>
      </c>
      <c r="R45" s="1">
        <v>8</v>
      </c>
      <c r="S45" s="9">
        <f t="shared" si="1"/>
        <v>2.056451612903226</v>
      </c>
      <c r="T45" s="1">
        <v>31</v>
      </c>
      <c r="U45" s="1">
        <v>520</v>
      </c>
      <c r="V45" s="1">
        <v>8</v>
      </c>
      <c r="W45" s="9">
        <f t="shared" si="2"/>
        <v>2.096774193548387</v>
      </c>
      <c r="X45" s="14">
        <v>31</v>
      </c>
      <c r="Y45" s="14">
        <v>510</v>
      </c>
      <c r="Z45" s="1">
        <v>8</v>
      </c>
      <c r="AA45" s="9">
        <f t="shared" si="3"/>
        <v>2.056451612903226</v>
      </c>
      <c r="AB45" s="10">
        <f t="shared" si="4"/>
        <v>-5.086848635235719E-2</v>
      </c>
      <c r="AC45" s="10">
        <f t="shared" si="5"/>
        <v>0</v>
      </c>
      <c r="AD45" s="10">
        <f t="shared" si="6"/>
        <v>-1.9230769230769162E-2</v>
      </c>
      <c r="AE45" s="1"/>
    </row>
    <row r="46" spans="1:31" x14ac:dyDescent="0.35">
      <c r="A46" s="39" t="s">
        <v>101</v>
      </c>
      <c r="B46" s="8" t="s">
        <v>87</v>
      </c>
      <c r="C46" s="8" t="s">
        <v>88</v>
      </c>
      <c r="D46" s="17" t="s">
        <v>89</v>
      </c>
      <c r="E46" s="24">
        <v>43907</v>
      </c>
      <c r="F46" s="17">
        <v>18</v>
      </c>
      <c r="G46" s="17" t="s">
        <v>13</v>
      </c>
      <c r="H46" s="16" t="s">
        <v>13</v>
      </c>
      <c r="I46" s="17">
        <v>1041413493</v>
      </c>
      <c r="J46" s="17" t="s">
        <v>19</v>
      </c>
      <c r="K46" s="45">
        <v>45465</v>
      </c>
      <c r="L46" s="14">
        <v>30</v>
      </c>
      <c r="M46" s="14">
        <v>381</v>
      </c>
      <c r="N46" s="12">
        <v>8</v>
      </c>
      <c r="O46" s="9">
        <f t="shared" si="0"/>
        <v>1.5874999999999999</v>
      </c>
      <c r="P46" s="1">
        <v>37</v>
      </c>
      <c r="Q46" s="1">
        <v>380</v>
      </c>
      <c r="R46" s="1">
        <v>8</v>
      </c>
      <c r="S46" s="9">
        <f t="shared" si="1"/>
        <v>1.2837837837837838</v>
      </c>
      <c r="T46" s="1">
        <v>36</v>
      </c>
      <c r="U46" s="1">
        <v>380</v>
      </c>
      <c r="V46" s="1">
        <v>8</v>
      </c>
      <c r="W46" s="9">
        <f t="shared" si="2"/>
        <v>1.3194444444444444</v>
      </c>
      <c r="X46" s="14">
        <v>37</v>
      </c>
      <c r="Y46" s="14">
        <v>380</v>
      </c>
      <c r="Z46" s="1">
        <v>8</v>
      </c>
      <c r="AA46" s="9">
        <f t="shared" si="3"/>
        <v>1.2837837837837838</v>
      </c>
      <c r="AB46" s="10">
        <f t="shared" si="4"/>
        <v>-0.191317301553522</v>
      </c>
      <c r="AC46" s="10">
        <f t="shared" si="5"/>
        <v>0</v>
      </c>
      <c r="AD46" s="10">
        <f t="shared" si="6"/>
        <v>-2.7027027027026973E-2</v>
      </c>
      <c r="AE46" s="1"/>
    </row>
    <row r="47" spans="1:31" x14ac:dyDescent="0.35">
      <c r="A47" s="39" t="s">
        <v>101</v>
      </c>
      <c r="B47" s="8" t="s">
        <v>80</v>
      </c>
      <c r="C47" s="8" t="s">
        <v>102</v>
      </c>
      <c r="D47" s="17" t="s">
        <v>103</v>
      </c>
      <c r="E47" s="24">
        <v>45141</v>
      </c>
      <c r="F47" s="17">
        <v>4</v>
      </c>
      <c r="G47" s="17" t="s">
        <v>34</v>
      </c>
      <c r="H47" s="16" t="s">
        <v>100</v>
      </c>
      <c r="I47" s="17">
        <v>2984900000</v>
      </c>
      <c r="J47" s="17" t="s">
        <v>74</v>
      </c>
      <c r="K47" s="45">
        <v>45465</v>
      </c>
      <c r="L47" s="14">
        <v>33</v>
      </c>
      <c r="M47" s="14">
        <v>717</v>
      </c>
      <c r="N47" s="12">
        <v>8</v>
      </c>
      <c r="O47" s="9">
        <f t="shared" si="0"/>
        <v>2.7159090909090908</v>
      </c>
      <c r="P47" s="1">
        <v>37</v>
      </c>
      <c r="Q47" s="1">
        <v>721</v>
      </c>
      <c r="R47" s="1">
        <v>8</v>
      </c>
      <c r="S47" s="9">
        <f t="shared" si="1"/>
        <v>2.435810810810811</v>
      </c>
      <c r="T47" s="1">
        <v>36</v>
      </c>
      <c r="U47" s="1">
        <v>815</v>
      </c>
      <c r="V47" s="1">
        <v>8</v>
      </c>
      <c r="W47" s="9">
        <f t="shared" si="2"/>
        <v>2.8298611111111112</v>
      </c>
      <c r="X47" s="14">
        <v>38</v>
      </c>
      <c r="Y47" s="14">
        <v>800</v>
      </c>
      <c r="Z47" s="1">
        <v>8</v>
      </c>
      <c r="AA47" s="9">
        <f t="shared" si="3"/>
        <v>2.6315789473684212</v>
      </c>
      <c r="AB47" s="10">
        <f t="shared" si="4"/>
        <v>-3.1050429420832359E-2</v>
      </c>
      <c r="AC47" s="10">
        <f t="shared" si="5"/>
        <v>8.0370829987590264E-2</v>
      </c>
      <c r="AD47" s="10">
        <f t="shared" si="6"/>
        <v>-7.0067807555698969E-2</v>
      </c>
      <c r="AE47" s="1"/>
    </row>
    <row r="48" spans="1:31" x14ac:dyDescent="0.35">
      <c r="A48" s="39" t="s">
        <v>101</v>
      </c>
      <c r="B48" s="8" t="s">
        <v>10</v>
      </c>
      <c r="C48" s="8" t="s">
        <v>94</v>
      </c>
      <c r="D48" s="17" t="s">
        <v>95</v>
      </c>
      <c r="E48" s="24">
        <v>44705</v>
      </c>
      <c r="F48" s="17">
        <v>1</v>
      </c>
      <c r="G48" s="17" t="s">
        <v>13</v>
      </c>
      <c r="H48" s="16" t="s">
        <v>13</v>
      </c>
      <c r="I48" s="17">
        <v>3069200000</v>
      </c>
      <c r="J48" s="17" t="s">
        <v>73</v>
      </c>
      <c r="K48" s="45">
        <v>45465</v>
      </c>
      <c r="L48" s="8">
        <v>34</v>
      </c>
      <c r="M48" s="8">
        <v>407</v>
      </c>
      <c r="N48" s="12">
        <v>8</v>
      </c>
      <c r="O48" s="9">
        <f t="shared" si="0"/>
        <v>1.4963235294117647</v>
      </c>
      <c r="P48" s="1">
        <v>40</v>
      </c>
      <c r="Q48" s="1">
        <v>911</v>
      </c>
      <c r="R48" s="1">
        <v>8</v>
      </c>
      <c r="S48" s="9">
        <f t="shared" si="1"/>
        <v>2.8468749999999998</v>
      </c>
      <c r="T48" s="1">
        <v>38</v>
      </c>
      <c r="U48" s="1">
        <v>1000</v>
      </c>
      <c r="V48" s="1">
        <v>8</v>
      </c>
      <c r="W48" s="9">
        <f t="shared" si="2"/>
        <v>3.2894736842105261</v>
      </c>
      <c r="X48" s="1">
        <v>38</v>
      </c>
      <c r="Y48" s="1">
        <v>911</v>
      </c>
      <c r="Z48" s="1">
        <v>8</v>
      </c>
      <c r="AA48" s="9">
        <f t="shared" si="3"/>
        <v>2.9967105263157894</v>
      </c>
      <c r="AB48" s="10">
        <f t="shared" si="4"/>
        <v>1.0027156342945815</v>
      </c>
      <c r="AC48" s="10">
        <f t="shared" si="5"/>
        <v>5.2631578947368363E-2</v>
      </c>
      <c r="AD48" s="10">
        <f t="shared" si="6"/>
        <v>-8.8999999999999968E-2</v>
      </c>
      <c r="AE48" s="1"/>
    </row>
    <row r="49" spans="1:31" x14ac:dyDescent="0.35">
      <c r="A49" s="39" t="s">
        <v>101</v>
      </c>
      <c r="B49" s="8" t="s">
        <v>20</v>
      </c>
      <c r="C49" s="8" t="s">
        <v>85</v>
      </c>
      <c r="D49" s="17" t="s">
        <v>86</v>
      </c>
      <c r="E49" s="24">
        <v>45358</v>
      </c>
      <c r="F49" s="17">
        <v>4</v>
      </c>
      <c r="G49" s="17" t="s">
        <v>13</v>
      </c>
      <c r="H49" s="16" t="s">
        <v>13</v>
      </c>
      <c r="I49" s="17">
        <v>2715700009</v>
      </c>
      <c r="J49" s="17" t="s">
        <v>14</v>
      </c>
      <c r="K49" s="45">
        <v>45465</v>
      </c>
      <c r="L49" s="8">
        <v>30</v>
      </c>
      <c r="M49" s="8">
        <v>238</v>
      </c>
      <c r="N49" s="12">
        <v>8</v>
      </c>
      <c r="O49" s="9">
        <f t="shared" si="0"/>
        <v>0.9916666666666667</v>
      </c>
      <c r="P49" s="1">
        <v>38</v>
      </c>
      <c r="Q49" s="1">
        <v>391</v>
      </c>
      <c r="R49" s="1">
        <v>8</v>
      </c>
      <c r="S49" s="9">
        <f t="shared" si="1"/>
        <v>1.2861842105263157</v>
      </c>
      <c r="T49" s="1">
        <v>37</v>
      </c>
      <c r="U49" s="1">
        <v>430</v>
      </c>
      <c r="V49" s="1">
        <v>8</v>
      </c>
      <c r="W49" s="9">
        <f t="shared" si="2"/>
        <v>1.4527027027027026</v>
      </c>
      <c r="X49" s="1">
        <v>37</v>
      </c>
      <c r="Y49" s="1">
        <v>430</v>
      </c>
      <c r="Z49" s="1">
        <v>8</v>
      </c>
      <c r="AA49" s="9">
        <f t="shared" si="3"/>
        <v>1.4527027027027026</v>
      </c>
      <c r="AB49" s="10">
        <f t="shared" si="4"/>
        <v>0.46491028843970006</v>
      </c>
      <c r="AC49" s="10">
        <f t="shared" si="5"/>
        <v>0.12946706297089938</v>
      </c>
      <c r="AD49" s="10">
        <f t="shared" si="6"/>
        <v>0</v>
      </c>
      <c r="AE49" s="1"/>
    </row>
    <row r="50" spans="1:31" x14ac:dyDescent="0.35">
      <c r="A50" s="39" t="s">
        <v>101</v>
      </c>
      <c r="B50" s="8" t="s">
        <v>20</v>
      </c>
      <c r="C50" s="8" t="s">
        <v>21</v>
      </c>
      <c r="D50" s="17" t="s">
        <v>22</v>
      </c>
      <c r="E50" s="24">
        <v>45357</v>
      </c>
      <c r="F50" s="17">
        <v>8</v>
      </c>
      <c r="G50" s="17" t="s">
        <v>13</v>
      </c>
      <c r="H50" s="16" t="s">
        <v>13</v>
      </c>
      <c r="I50" s="17">
        <v>2666400005</v>
      </c>
      <c r="J50" s="17" t="s">
        <v>14</v>
      </c>
      <c r="K50" s="45">
        <v>45467</v>
      </c>
      <c r="L50" s="8">
        <v>30</v>
      </c>
      <c r="M50" s="8">
        <v>262</v>
      </c>
      <c r="N50" s="12">
        <v>8</v>
      </c>
      <c r="O50" s="9">
        <f t="shared" si="0"/>
        <v>1.0916666666666666</v>
      </c>
      <c r="P50" s="1">
        <v>38</v>
      </c>
      <c r="Q50" s="1">
        <v>391</v>
      </c>
      <c r="R50" s="1">
        <v>8</v>
      </c>
      <c r="S50" s="9">
        <f t="shared" si="1"/>
        <v>1.2861842105263157</v>
      </c>
      <c r="T50" s="1">
        <v>38</v>
      </c>
      <c r="U50" s="1">
        <v>391</v>
      </c>
      <c r="V50" s="1">
        <v>8</v>
      </c>
      <c r="W50" s="9">
        <f t="shared" si="2"/>
        <v>1.2861842105263157</v>
      </c>
      <c r="X50" s="1">
        <v>38</v>
      </c>
      <c r="Y50" s="1">
        <v>391</v>
      </c>
      <c r="Z50" s="1">
        <v>8</v>
      </c>
      <c r="AA50" s="9">
        <f t="shared" si="3"/>
        <v>1.2861842105263157</v>
      </c>
      <c r="AB50" s="10">
        <f t="shared" si="4"/>
        <v>0.17818400964242675</v>
      </c>
      <c r="AC50" s="10">
        <f t="shared" si="5"/>
        <v>0</v>
      </c>
      <c r="AD50" s="10">
        <f t="shared" si="6"/>
        <v>0</v>
      </c>
      <c r="AE50" s="1"/>
    </row>
    <row r="51" spans="1:31" x14ac:dyDescent="0.35">
      <c r="A51" s="39" t="s">
        <v>101</v>
      </c>
      <c r="B51" s="8" t="s">
        <v>10</v>
      </c>
      <c r="C51" s="8" t="s">
        <v>11</v>
      </c>
      <c r="D51" s="17" t="s">
        <v>12</v>
      </c>
      <c r="E51" s="24">
        <v>45422</v>
      </c>
      <c r="F51" s="17">
        <v>8</v>
      </c>
      <c r="G51" s="17" t="s">
        <v>13</v>
      </c>
      <c r="H51" s="16" t="s">
        <v>13</v>
      </c>
      <c r="I51" s="17">
        <v>2171000265</v>
      </c>
      <c r="J51" s="17" t="s">
        <v>14</v>
      </c>
      <c r="K51" s="45">
        <v>45467</v>
      </c>
      <c r="L51" s="8">
        <v>43</v>
      </c>
      <c r="M51" s="8">
        <v>911</v>
      </c>
      <c r="N51" s="12">
        <v>8</v>
      </c>
      <c r="O51" s="9">
        <f t="shared" si="0"/>
        <v>2.6482558139534884</v>
      </c>
      <c r="P51" s="1">
        <v>40</v>
      </c>
      <c r="Q51" s="1">
        <v>1160</v>
      </c>
      <c r="R51" s="1">
        <v>8</v>
      </c>
      <c r="S51" s="9">
        <f t="shared" si="1"/>
        <v>3.625</v>
      </c>
      <c r="T51" s="1">
        <v>40</v>
      </c>
      <c r="U51" s="1">
        <v>1165</v>
      </c>
      <c r="V51" s="1">
        <v>8</v>
      </c>
      <c r="W51" s="9">
        <f t="shared" si="2"/>
        <v>3.640625</v>
      </c>
      <c r="X51" s="1">
        <v>40</v>
      </c>
      <c r="Y51" s="1">
        <v>1160</v>
      </c>
      <c r="Z51" s="1">
        <v>8</v>
      </c>
      <c r="AA51" s="9">
        <f t="shared" si="3"/>
        <v>3.625</v>
      </c>
      <c r="AB51" s="10">
        <f t="shared" si="4"/>
        <v>0.36882546652030723</v>
      </c>
      <c r="AC51" s="10">
        <f t="shared" si="5"/>
        <v>0</v>
      </c>
      <c r="AD51" s="10">
        <f t="shared" si="6"/>
        <v>-4.2918454935622075E-3</v>
      </c>
      <c r="AE51" s="1"/>
    </row>
    <row r="52" spans="1:31" x14ac:dyDescent="0.35">
      <c r="A52" s="39" t="s">
        <v>101</v>
      </c>
      <c r="B52" s="8" t="s">
        <v>42</v>
      </c>
      <c r="C52" s="8" t="s">
        <v>104</v>
      </c>
      <c r="D52" s="17" t="s">
        <v>105</v>
      </c>
      <c r="E52" s="24">
        <v>44685</v>
      </c>
      <c r="F52" s="17">
        <v>3</v>
      </c>
      <c r="G52" s="17" t="s">
        <v>34</v>
      </c>
      <c r="H52" s="16" t="s">
        <v>100</v>
      </c>
      <c r="I52" s="17">
        <v>3027200000</v>
      </c>
      <c r="J52" s="17" t="s">
        <v>106</v>
      </c>
      <c r="K52" s="45">
        <v>45470</v>
      </c>
      <c r="L52" s="8">
        <v>33</v>
      </c>
      <c r="M52" s="8">
        <v>800</v>
      </c>
      <c r="N52" s="12">
        <v>8</v>
      </c>
      <c r="O52" s="9">
        <f t="shared" si="0"/>
        <v>3.0303030303030303</v>
      </c>
      <c r="P52" s="1">
        <v>33</v>
      </c>
      <c r="Q52" s="1">
        <v>510</v>
      </c>
      <c r="R52" s="1">
        <v>8</v>
      </c>
      <c r="S52" s="9">
        <f t="shared" si="1"/>
        <v>1.9318181818181819</v>
      </c>
      <c r="T52" s="1">
        <v>33</v>
      </c>
      <c r="U52" s="1">
        <v>800</v>
      </c>
      <c r="V52" s="1">
        <v>8</v>
      </c>
      <c r="W52" s="9">
        <f t="shared" si="2"/>
        <v>3.0303030303030303</v>
      </c>
      <c r="X52" s="19">
        <v>31</v>
      </c>
      <c r="Y52" s="19">
        <v>800</v>
      </c>
      <c r="Z52" s="1">
        <v>8</v>
      </c>
      <c r="AA52" s="9">
        <f t="shared" si="3"/>
        <v>3.225806451612903</v>
      </c>
      <c r="AB52" s="10">
        <f t="shared" si="4"/>
        <v>6.4516129032258007E-2</v>
      </c>
      <c r="AC52" s="10">
        <f t="shared" si="5"/>
        <v>0.66982922201138506</v>
      </c>
      <c r="AD52" s="10">
        <f t="shared" si="6"/>
        <v>6.4516129032258007E-2</v>
      </c>
      <c r="AE52" s="1"/>
    </row>
    <row r="53" spans="1:31" x14ac:dyDescent="0.35">
      <c r="A53" s="39" t="s">
        <v>101</v>
      </c>
      <c r="B53" s="8" t="s">
        <v>10</v>
      </c>
      <c r="C53" s="8" t="s">
        <v>70</v>
      </c>
      <c r="D53" s="17" t="s">
        <v>71</v>
      </c>
      <c r="E53" s="24">
        <v>45119</v>
      </c>
      <c r="F53" s="17">
        <v>5</v>
      </c>
      <c r="G53" s="17" t="s">
        <v>13</v>
      </c>
      <c r="H53" s="16" t="s">
        <v>13</v>
      </c>
      <c r="I53" s="17">
        <v>2266800188</v>
      </c>
      <c r="J53" s="17" t="s">
        <v>74</v>
      </c>
      <c r="K53" s="45">
        <v>45472</v>
      </c>
      <c r="L53" s="8">
        <v>43</v>
      </c>
      <c r="M53" s="8">
        <v>911</v>
      </c>
      <c r="N53" s="12">
        <v>8</v>
      </c>
      <c r="O53" s="9">
        <f t="shared" si="0"/>
        <v>2.6482558139534884</v>
      </c>
      <c r="P53" s="1">
        <v>36</v>
      </c>
      <c r="Q53" s="1">
        <v>1160</v>
      </c>
      <c r="R53" s="1">
        <v>8</v>
      </c>
      <c r="S53" s="9">
        <f t="shared" si="1"/>
        <v>4.0277777777777777</v>
      </c>
      <c r="T53" s="1">
        <v>36</v>
      </c>
      <c r="U53" s="1">
        <v>1165</v>
      </c>
      <c r="V53" s="1">
        <v>8</v>
      </c>
      <c r="W53" s="9">
        <f t="shared" si="2"/>
        <v>4.0451388888888893</v>
      </c>
      <c r="X53" s="1">
        <v>36</v>
      </c>
      <c r="Y53" s="1">
        <v>1160</v>
      </c>
      <c r="Z53" s="1">
        <v>8</v>
      </c>
      <c r="AA53" s="9">
        <f t="shared" si="3"/>
        <v>4.0277777777777777</v>
      </c>
      <c r="AB53" s="10">
        <f t="shared" si="4"/>
        <v>0.52091718502256357</v>
      </c>
      <c r="AC53" s="10">
        <f t="shared" si="5"/>
        <v>0</v>
      </c>
      <c r="AD53" s="10">
        <f t="shared" si="6"/>
        <v>-4.2918454935623185E-3</v>
      </c>
      <c r="AE53" s="1"/>
    </row>
    <row r="54" spans="1:31" x14ac:dyDescent="0.35">
      <c r="A54" s="40" t="s">
        <v>114</v>
      </c>
      <c r="B54" s="8" t="s">
        <v>20</v>
      </c>
      <c r="C54" s="8" t="s">
        <v>108</v>
      </c>
      <c r="D54" s="17" t="s">
        <v>109</v>
      </c>
      <c r="E54" s="24">
        <v>45152</v>
      </c>
      <c r="F54" s="16">
        <v>8</v>
      </c>
      <c r="G54" s="17" t="s">
        <v>34</v>
      </c>
      <c r="H54" s="16" t="s">
        <v>100</v>
      </c>
      <c r="I54" s="20">
        <v>2558900190</v>
      </c>
      <c r="J54" s="17" t="s">
        <v>74</v>
      </c>
      <c r="K54" s="44">
        <v>45474</v>
      </c>
      <c r="L54" s="14">
        <v>30</v>
      </c>
      <c r="M54" s="14">
        <v>420</v>
      </c>
      <c r="N54" s="12">
        <v>8</v>
      </c>
      <c r="O54" s="9">
        <f t="shared" si="0"/>
        <v>1.75</v>
      </c>
      <c r="P54" s="1">
        <v>38</v>
      </c>
      <c r="Q54" s="1">
        <v>418</v>
      </c>
      <c r="R54" s="1">
        <v>8</v>
      </c>
      <c r="S54" s="9">
        <f t="shared" si="1"/>
        <v>1.375</v>
      </c>
      <c r="T54" s="1">
        <v>37</v>
      </c>
      <c r="U54" s="1">
        <v>440</v>
      </c>
      <c r="V54" s="1">
        <v>8</v>
      </c>
      <c r="W54" s="9">
        <f t="shared" si="2"/>
        <v>1.4864864864864864</v>
      </c>
      <c r="X54" s="14">
        <v>38</v>
      </c>
      <c r="Y54" s="14">
        <v>430</v>
      </c>
      <c r="Z54" s="1">
        <v>8</v>
      </c>
      <c r="AA54" s="9">
        <f t="shared" si="3"/>
        <v>1.4144736842105263</v>
      </c>
      <c r="AB54" s="10">
        <f t="shared" si="4"/>
        <v>-0.19172932330827064</v>
      </c>
      <c r="AC54" s="10">
        <f t="shared" si="5"/>
        <v>2.8708133971291794E-2</v>
      </c>
      <c r="AD54" s="10">
        <f t="shared" si="6"/>
        <v>-4.8444976076554958E-2</v>
      </c>
      <c r="AE54" s="1" t="s">
        <v>45</v>
      </c>
    </row>
    <row r="55" spans="1:31" x14ac:dyDescent="0.35">
      <c r="A55" s="40" t="s">
        <v>114</v>
      </c>
      <c r="B55" s="8" t="s">
        <v>20</v>
      </c>
      <c r="C55" s="8" t="s">
        <v>110</v>
      </c>
      <c r="D55" s="17" t="s">
        <v>111</v>
      </c>
      <c r="E55" s="24">
        <v>45155</v>
      </c>
      <c r="F55" s="16">
        <v>11</v>
      </c>
      <c r="G55" s="17" t="s">
        <v>34</v>
      </c>
      <c r="H55" s="16" t="s">
        <v>100</v>
      </c>
      <c r="I55" s="20">
        <v>2381200630</v>
      </c>
      <c r="J55" s="17" t="s">
        <v>74</v>
      </c>
      <c r="K55" s="44">
        <v>45474</v>
      </c>
      <c r="L55" s="8">
        <v>30</v>
      </c>
      <c r="M55" s="8">
        <v>265</v>
      </c>
      <c r="N55" s="12">
        <v>8</v>
      </c>
      <c r="O55" s="9">
        <f t="shared" si="0"/>
        <v>1.1041666666666667</v>
      </c>
      <c r="P55" s="1">
        <v>36</v>
      </c>
      <c r="Q55" s="1">
        <v>301</v>
      </c>
      <c r="R55" s="1">
        <v>8</v>
      </c>
      <c r="S55" s="9">
        <f t="shared" si="1"/>
        <v>1.0451388888888888</v>
      </c>
      <c r="T55" s="1">
        <v>36</v>
      </c>
      <c r="U55" s="1">
        <v>301</v>
      </c>
      <c r="V55" s="1">
        <v>8</v>
      </c>
      <c r="W55" s="9">
        <f t="shared" si="2"/>
        <v>1.0451388888888888</v>
      </c>
      <c r="X55" s="1">
        <v>41</v>
      </c>
      <c r="Y55" s="1">
        <v>380</v>
      </c>
      <c r="Z55" s="1">
        <v>8</v>
      </c>
      <c r="AA55" s="9">
        <f t="shared" si="3"/>
        <v>1.1585365853658536</v>
      </c>
      <c r="AB55" s="10">
        <f t="shared" si="4"/>
        <v>4.9240681086055949E-2</v>
      </c>
      <c r="AC55" s="10">
        <f t="shared" si="5"/>
        <v>0.10850012154606592</v>
      </c>
      <c r="AD55" s="10">
        <f t="shared" si="6"/>
        <v>0.10850012154606592</v>
      </c>
      <c r="AE55" s="1"/>
    </row>
    <row r="56" spans="1:31" x14ac:dyDescent="0.35">
      <c r="A56" s="40" t="s">
        <v>114</v>
      </c>
      <c r="B56" s="8" t="s">
        <v>20</v>
      </c>
      <c r="C56" s="8" t="s">
        <v>112</v>
      </c>
      <c r="D56" s="17" t="s">
        <v>113</v>
      </c>
      <c r="E56" s="24">
        <v>45155</v>
      </c>
      <c r="F56" s="16">
        <v>13</v>
      </c>
      <c r="G56" s="17" t="s">
        <v>34</v>
      </c>
      <c r="H56" s="16" t="s">
        <v>100</v>
      </c>
      <c r="I56" s="20">
        <v>2347300501</v>
      </c>
      <c r="J56" s="17" t="s">
        <v>74</v>
      </c>
      <c r="K56" s="44">
        <v>45474</v>
      </c>
      <c r="L56" s="8">
        <v>30</v>
      </c>
      <c r="M56" s="8">
        <v>196</v>
      </c>
      <c r="N56" s="12">
        <v>8</v>
      </c>
      <c r="O56" s="9">
        <f t="shared" si="0"/>
        <v>0.81666666666666665</v>
      </c>
      <c r="P56" s="1">
        <v>37</v>
      </c>
      <c r="Q56" s="1">
        <v>190</v>
      </c>
      <c r="R56" s="1">
        <v>8</v>
      </c>
      <c r="S56" s="9">
        <f t="shared" si="1"/>
        <v>0.64189189189189189</v>
      </c>
      <c r="T56" s="1">
        <v>37</v>
      </c>
      <c r="U56" s="1">
        <v>250</v>
      </c>
      <c r="V56" s="1">
        <v>8</v>
      </c>
      <c r="W56" s="9">
        <f t="shared" si="2"/>
        <v>0.84459459459459463</v>
      </c>
      <c r="X56" s="1">
        <v>42</v>
      </c>
      <c r="Y56" s="1">
        <v>340</v>
      </c>
      <c r="Z56" s="1">
        <v>8</v>
      </c>
      <c r="AA56" s="9">
        <f t="shared" si="3"/>
        <v>1.0119047619047619</v>
      </c>
      <c r="AB56" s="10">
        <f t="shared" si="4"/>
        <v>0.23906705539358608</v>
      </c>
      <c r="AC56" s="10">
        <f t="shared" si="5"/>
        <v>0.57644110275689209</v>
      </c>
      <c r="AD56" s="10">
        <f t="shared" si="6"/>
        <v>0.1980952380952381</v>
      </c>
      <c r="AE56" s="1"/>
    </row>
    <row r="57" spans="1:31" x14ac:dyDescent="0.35">
      <c r="A57" s="40" t="s">
        <v>114</v>
      </c>
      <c r="B57" s="8" t="s">
        <v>20</v>
      </c>
      <c r="C57" s="8" t="s">
        <v>115</v>
      </c>
      <c r="D57" s="17" t="s">
        <v>116</v>
      </c>
      <c r="E57" s="24">
        <v>45253</v>
      </c>
      <c r="F57" s="16">
        <v>1</v>
      </c>
      <c r="G57" s="17" t="s">
        <v>34</v>
      </c>
      <c r="H57" s="16" t="s">
        <v>100</v>
      </c>
      <c r="I57" s="20">
        <v>3127000001</v>
      </c>
      <c r="J57" s="17" t="s">
        <v>123</v>
      </c>
      <c r="K57" s="44">
        <v>45475</v>
      </c>
      <c r="L57" s="14">
        <v>30</v>
      </c>
      <c r="M57" s="14">
        <v>651</v>
      </c>
      <c r="N57" s="12">
        <v>8</v>
      </c>
      <c r="O57" s="9">
        <f t="shared" si="0"/>
        <v>2.7124999999999999</v>
      </c>
      <c r="P57" s="1">
        <v>31</v>
      </c>
      <c r="Q57" s="1">
        <v>653</v>
      </c>
      <c r="R57" s="1">
        <v>8</v>
      </c>
      <c r="S57" s="9">
        <f t="shared" si="1"/>
        <v>2.6330645161290325</v>
      </c>
      <c r="T57" s="1">
        <v>31</v>
      </c>
      <c r="U57" s="1">
        <v>650</v>
      </c>
      <c r="V57" s="1">
        <v>8</v>
      </c>
      <c r="W57" s="9">
        <f t="shared" si="2"/>
        <v>2.620967741935484</v>
      </c>
      <c r="X57" s="14">
        <v>31</v>
      </c>
      <c r="Y57" s="14">
        <v>500</v>
      </c>
      <c r="Z57" s="1">
        <v>8</v>
      </c>
      <c r="AA57" s="9">
        <f t="shared" si="3"/>
        <v>2.0161290322580645</v>
      </c>
      <c r="AB57" s="10">
        <f t="shared" si="4"/>
        <v>-0.25672662405232638</v>
      </c>
      <c r="AC57" s="10">
        <f t="shared" si="5"/>
        <v>-0.23430321592649317</v>
      </c>
      <c r="AD57" s="10">
        <f t="shared" si="6"/>
        <v>-0.23076923076923084</v>
      </c>
      <c r="AE57" s="1"/>
    </row>
    <row r="58" spans="1:31" x14ac:dyDescent="0.35">
      <c r="A58" s="40" t="s">
        <v>114</v>
      </c>
      <c r="B58" s="8" t="s">
        <v>20</v>
      </c>
      <c r="C58" s="8" t="s">
        <v>117</v>
      </c>
      <c r="D58" s="17" t="s">
        <v>118</v>
      </c>
      <c r="E58" s="24">
        <v>45253</v>
      </c>
      <c r="F58" s="16">
        <v>1</v>
      </c>
      <c r="G58" s="17" t="s">
        <v>34</v>
      </c>
      <c r="H58" s="16" t="s">
        <v>100</v>
      </c>
      <c r="I58" s="20">
        <v>3127100001</v>
      </c>
      <c r="J58" s="17" t="s">
        <v>123</v>
      </c>
      <c r="K58" s="44">
        <v>45475</v>
      </c>
      <c r="L58" s="14">
        <v>30</v>
      </c>
      <c r="M58" s="14">
        <v>651</v>
      </c>
      <c r="N58" s="12">
        <v>8</v>
      </c>
      <c r="O58" s="9">
        <f t="shared" si="0"/>
        <v>2.7124999999999999</v>
      </c>
      <c r="P58" s="1">
        <v>31</v>
      </c>
      <c r="Q58" s="1">
        <v>653</v>
      </c>
      <c r="R58" s="1">
        <v>8</v>
      </c>
      <c r="S58" s="9">
        <f t="shared" si="1"/>
        <v>2.6330645161290325</v>
      </c>
      <c r="T58" s="1">
        <v>31</v>
      </c>
      <c r="U58" s="1">
        <v>650</v>
      </c>
      <c r="V58" s="1">
        <v>8</v>
      </c>
      <c r="W58" s="9">
        <f t="shared" si="2"/>
        <v>2.620967741935484</v>
      </c>
      <c r="X58" s="14">
        <v>35</v>
      </c>
      <c r="Y58" s="14">
        <v>500</v>
      </c>
      <c r="Z58" s="1">
        <v>8</v>
      </c>
      <c r="AA58" s="9">
        <f t="shared" si="3"/>
        <v>1.7857142857142858</v>
      </c>
      <c r="AB58" s="10">
        <f t="shared" si="4"/>
        <v>-0.34167215273206053</v>
      </c>
      <c r="AC58" s="10">
        <f t="shared" si="5"/>
        <v>-0.32181141982060824</v>
      </c>
      <c r="AD58" s="10">
        <f t="shared" si="6"/>
        <v>-0.31868131868131866</v>
      </c>
      <c r="AE58" s="1"/>
    </row>
    <row r="59" spans="1:31" x14ac:dyDescent="0.35">
      <c r="A59" s="40" t="s">
        <v>114</v>
      </c>
      <c r="B59" s="8" t="s">
        <v>42</v>
      </c>
      <c r="C59" s="8" t="s">
        <v>119</v>
      </c>
      <c r="D59" s="17" t="s">
        <v>120</v>
      </c>
      <c r="E59" s="24">
        <v>45247</v>
      </c>
      <c r="F59" s="16">
        <v>1</v>
      </c>
      <c r="G59" s="17" t="s">
        <v>34</v>
      </c>
      <c r="H59" s="16" t="s">
        <v>100</v>
      </c>
      <c r="I59" s="20">
        <v>3126800001</v>
      </c>
      <c r="J59" s="17" t="s">
        <v>123</v>
      </c>
      <c r="K59" s="44">
        <v>45475</v>
      </c>
      <c r="L59" s="8">
        <v>43</v>
      </c>
      <c r="M59" s="8">
        <v>1011</v>
      </c>
      <c r="N59" s="12">
        <v>8</v>
      </c>
      <c r="O59" s="9">
        <f t="shared" si="0"/>
        <v>2.9389534883720931</v>
      </c>
      <c r="P59" s="1">
        <v>34</v>
      </c>
      <c r="Q59" s="1">
        <v>909</v>
      </c>
      <c r="R59" s="1">
        <v>8</v>
      </c>
      <c r="S59" s="9">
        <f t="shared" si="1"/>
        <v>3.3419117647058822</v>
      </c>
      <c r="T59" s="1">
        <v>33</v>
      </c>
      <c r="U59" s="1">
        <v>1100</v>
      </c>
      <c r="V59" s="1">
        <v>8</v>
      </c>
      <c r="W59" s="9">
        <f t="shared" si="2"/>
        <v>4.166666666666667</v>
      </c>
      <c r="X59" s="1">
        <v>34</v>
      </c>
      <c r="Y59" s="1">
        <v>1160</v>
      </c>
      <c r="Z59" s="1">
        <v>8</v>
      </c>
      <c r="AA59" s="9">
        <f t="shared" si="3"/>
        <v>4.2647058823529411</v>
      </c>
      <c r="AB59" s="10">
        <f t="shared" si="4"/>
        <v>0.45109675917844871</v>
      </c>
      <c r="AC59" s="10">
        <f t="shared" si="5"/>
        <v>0.27612761276127618</v>
      </c>
      <c r="AD59" s="10">
        <f t="shared" si="6"/>
        <v>2.3529411764705799E-2</v>
      </c>
      <c r="AE59" s="1"/>
    </row>
    <row r="60" spans="1:31" x14ac:dyDescent="0.35">
      <c r="A60" s="40" t="s">
        <v>114</v>
      </c>
      <c r="B60" s="8" t="s">
        <v>42</v>
      </c>
      <c r="C60" s="8" t="s">
        <v>121</v>
      </c>
      <c r="D60" s="17" t="s">
        <v>122</v>
      </c>
      <c r="E60" s="24">
        <v>45247</v>
      </c>
      <c r="F60" s="16">
        <v>1</v>
      </c>
      <c r="G60" s="17" t="s">
        <v>34</v>
      </c>
      <c r="H60" s="16" t="s">
        <v>100</v>
      </c>
      <c r="I60" s="20">
        <v>3126900002</v>
      </c>
      <c r="J60" s="17" t="s">
        <v>123</v>
      </c>
      <c r="K60" s="44">
        <v>45475</v>
      </c>
      <c r="L60" s="8">
        <v>43</v>
      </c>
      <c r="M60" s="8">
        <v>1011</v>
      </c>
      <c r="N60" s="12">
        <v>8</v>
      </c>
      <c r="O60" s="9">
        <f t="shared" si="0"/>
        <v>2.9389534883720931</v>
      </c>
      <c r="P60" s="1">
        <v>32</v>
      </c>
      <c r="Q60" s="1">
        <v>909</v>
      </c>
      <c r="R60" s="1">
        <v>8</v>
      </c>
      <c r="S60" s="9">
        <f t="shared" si="1"/>
        <v>3.55078125</v>
      </c>
      <c r="T60" s="1">
        <v>32</v>
      </c>
      <c r="U60" s="1">
        <v>1100</v>
      </c>
      <c r="V60" s="1">
        <v>8</v>
      </c>
      <c r="W60" s="9">
        <f t="shared" si="2"/>
        <v>4.296875</v>
      </c>
      <c r="X60" s="1">
        <v>33</v>
      </c>
      <c r="Y60" s="1">
        <v>1160</v>
      </c>
      <c r="Z60" s="1">
        <v>8</v>
      </c>
      <c r="AA60" s="9">
        <f t="shared" si="3"/>
        <v>4.3939393939393936</v>
      </c>
      <c r="AB60" s="10">
        <f t="shared" si="4"/>
        <v>0.49506938824446234</v>
      </c>
      <c r="AC60" s="10">
        <f t="shared" si="5"/>
        <v>0.23745707904123736</v>
      </c>
      <c r="AD60" s="10">
        <f t="shared" si="6"/>
        <v>2.2589531680440755E-2</v>
      </c>
      <c r="AE60" s="1"/>
    </row>
    <row r="61" spans="1:31" x14ac:dyDescent="0.35">
      <c r="A61" s="40" t="s">
        <v>114</v>
      </c>
      <c r="B61" s="8" t="s">
        <v>87</v>
      </c>
      <c r="C61" s="8" t="s">
        <v>124</v>
      </c>
      <c r="D61" s="8" t="s">
        <v>125</v>
      </c>
      <c r="E61" s="24">
        <v>45387</v>
      </c>
      <c r="F61" s="17">
        <v>1</v>
      </c>
      <c r="G61" s="8" t="s">
        <v>34</v>
      </c>
      <c r="H61" s="16" t="s">
        <v>100</v>
      </c>
      <c r="I61" s="17">
        <v>3141400000</v>
      </c>
      <c r="J61" s="8" t="s">
        <v>97</v>
      </c>
      <c r="K61" s="45">
        <v>45477</v>
      </c>
      <c r="L61" s="14">
        <v>30</v>
      </c>
      <c r="M61" s="14">
        <v>380</v>
      </c>
      <c r="N61" s="12">
        <v>8</v>
      </c>
      <c r="O61" s="9">
        <f t="shared" si="0"/>
        <v>1.5833333333333333</v>
      </c>
      <c r="P61" s="1">
        <v>37</v>
      </c>
      <c r="Q61" s="1">
        <v>282</v>
      </c>
      <c r="R61" s="1">
        <v>8</v>
      </c>
      <c r="S61" s="9">
        <f t="shared" si="1"/>
        <v>0.95270270270270274</v>
      </c>
      <c r="T61" s="1">
        <v>37</v>
      </c>
      <c r="U61" s="1">
        <v>380</v>
      </c>
      <c r="V61" s="1">
        <v>8</v>
      </c>
      <c r="W61" s="9">
        <f t="shared" si="2"/>
        <v>1.2837837837837838</v>
      </c>
      <c r="X61" s="14">
        <v>37</v>
      </c>
      <c r="Y61" s="14">
        <v>380</v>
      </c>
      <c r="Z61" s="1">
        <v>8</v>
      </c>
      <c r="AA61" s="9">
        <f t="shared" si="3"/>
        <v>1.2837837837837838</v>
      </c>
      <c r="AB61" s="10">
        <f t="shared" si="4"/>
        <v>-0.18918918918918914</v>
      </c>
      <c r="AC61" s="10">
        <f t="shared" si="5"/>
        <v>0.34751773049645385</v>
      </c>
      <c r="AD61" s="10">
        <f t="shared" si="6"/>
        <v>0</v>
      </c>
      <c r="AE61" s="1"/>
    </row>
    <row r="62" spans="1:31" x14ac:dyDescent="0.35">
      <c r="A62" s="40" t="s">
        <v>114</v>
      </c>
      <c r="B62" s="8" t="s">
        <v>31</v>
      </c>
      <c r="C62" s="8" t="s">
        <v>126</v>
      </c>
      <c r="D62" s="8" t="s">
        <v>127</v>
      </c>
      <c r="E62" s="24">
        <v>45378</v>
      </c>
      <c r="F62" s="17">
        <v>1</v>
      </c>
      <c r="G62" s="8" t="s">
        <v>34</v>
      </c>
      <c r="H62" s="16" t="s">
        <v>100</v>
      </c>
      <c r="I62" s="17">
        <v>3141500000</v>
      </c>
      <c r="J62" s="8" t="s">
        <v>97</v>
      </c>
      <c r="K62" s="45">
        <v>45477</v>
      </c>
      <c r="L62" s="14">
        <v>30</v>
      </c>
      <c r="M62" s="14">
        <v>650</v>
      </c>
      <c r="N62" s="12">
        <v>8</v>
      </c>
      <c r="O62" s="9">
        <f t="shared" si="0"/>
        <v>2.7083333333333335</v>
      </c>
      <c r="P62" s="1">
        <v>32</v>
      </c>
      <c r="Q62" s="1">
        <v>606</v>
      </c>
      <c r="R62" s="1">
        <v>8</v>
      </c>
      <c r="S62" s="9">
        <f t="shared" si="1"/>
        <v>2.3671875</v>
      </c>
      <c r="T62" s="1">
        <v>32</v>
      </c>
      <c r="U62" s="1">
        <v>580</v>
      </c>
      <c r="V62" s="1">
        <v>8</v>
      </c>
      <c r="W62" s="9">
        <f t="shared" si="2"/>
        <v>2.265625</v>
      </c>
      <c r="X62" s="14">
        <v>32</v>
      </c>
      <c r="Y62" s="14">
        <v>650</v>
      </c>
      <c r="Z62" s="1">
        <v>8</v>
      </c>
      <c r="AA62" s="9">
        <f t="shared" si="3"/>
        <v>2.5390625</v>
      </c>
      <c r="AB62" s="10">
        <f t="shared" si="4"/>
        <v>-6.25E-2</v>
      </c>
      <c r="AC62" s="10">
        <f t="shared" si="5"/>
        <v>7.2607260726072598E-2</v>
      </c>
      <c r="AD62" s="10">
        <f t="shared" si="6"/>
        <v>0.1206896551724137</v>
      </c>
      <c r="AE62" s="1"/>
    </row>
    <row r="63" spans="1:31" x14ac:dyDescent="0.35">
      <c r="A63" s="40" t="s">
        <v>128</v>
      </c>
      <c r="B63" s="1" t="s">
        <v>20</v>
      </c>
      <c r="C63" s="1" t="s">
        <v>129</v>
      </c>
      <c r="D63" s="1" t="s">
        <v>116</v>
      </c>
      <c r="E63" s="23">
        <v>45253</v>
      </c>
      <c r="F63" s="16">
        <v>1</v>
      </c>
      <c r="G63" s="1" t="s">
        <v>13</v>
      </c>
      <c r="H63" s="16" t="s">
        <v>13</v>
      </c>
      <c r="I63" s="16">
        <v>3127000001</v>
      </c>
      <c r="J63" s="1" t="s">
        <v>130</v>
      </c>
      <c r="K63" s="44">
        <v>45481</v>
      </c>
      <c r="L63" s="14">
        <v>30</v>
      </c>
      <c r="M63" s="14">
        <v>651</v>
      </c>
      <c r="N63" s="12">
        <v>8</v>
      </c>
      <c r="O63" s="9">
        <f t="shared" si="0"/>
        <v>2.7124999999999999</v>
      </c>
      <c r="P63" s="1">
        <v>31</v>
      </c>
      <c r="Q63" s="1">
        <v>500</v>
      </c>
      <c r="R63" s="1">
        <v>8</v>
      </c>
      <c r="S63" s="9">
        <f t="shared" si="1"/>
        <v>2.0161290322580645</v>
      </c>
      <c r="T63" s="14">
        <v>35</v>
      </c>
      <c r="U63" s="14">
        <v>800</v>
      </c>
      <c r="V63" s="1">
        <v>8</v>
      </c>
      <c r="W63" s="9">
        <f t="shared" si="2"/>
        <v>2.8571428571428572</v>
      </c>
      <c r="X63" s="1">
        <v>31</v>
      </c>
      <c r="Y63" s="1">
        <v>500</v>
      </c>
      <c r="Z63" s="1">
        <v>8</v>
      </c>
      <c r="AA63" s="9">
        <f t="shared" si="3"/>
        <v>2.0161290322580645</v>
      </c>
      <c r="AB63" s="10">
        <f t="shared" si="4"/>
        <v>-0.25672662405232638</v>
      </c>
      <c r="AC63" s="10">
        <f t="shared" si="5"/>
        <v>0</v>
      </c>
      <c r="AD63" s="10">
        <f t="shared" si="6"/>
        <v>-0.29435483870967749</v>
      </c>
      <c r="AE63" s="1" t="s">
        <v>45</v>
      </c>
    </row>
    <row r="64" spans="1:31" x14ac:dyDescent="0.35">
      <c r="A64" s="40" t="s">
        <v>128</v>
      </c>
      <c r="B64" s="1" t="s">
        <v>80</v>
      </c>
      <c r="C64" s="1" t="s">
        <v>121</v>
      </c>
      <c r="D64" s="1" t="s">
        <v>122</v>
      </c>
      <c r="E64" s="23">
        <v>45247</v>
      </c>
      <c r="F64" s="16">
        <v>1</v>
      </c>
      <c r="G64" s="1" t="s">
        <v>13</v>
      </c>
      <c r="H64" s="1" t="s">
        <v>144</v>
      </c>
      <c r="I64" s="16">
        <v>3126900003</v>
      </c>
      <c r="J64" s="1" t="s">
        <v>130</v>
      </c>
      <c r="K64" s="44">
        <v>45481</v>
      </c>
      <c r="L64" s="8">
        <v>43</v>
      </c>
      <c r="M64" s="8">
        <v>1011</v>
      </c>
      <c r="N64" s="12">
        <v>8</v>
      </c>
      <c r="O64" s="9">
        <f t="shared" si="0"/>
        <v>2.9389534883720931</v>
      </c>
      <c r="P64" s="1">
        <v>33</v>
      </c>
      <c r="Q64" s="1">
        <v>1160</v>
      </c>
      <c r="R64" s="1">
        <v>8</v>
      </c>
      <c r="S64" s="9">
        <f t="shared" si="1"/>
        <v>4.3939393939393936</v>
      </c>
      <c r="T64" s="1">
        <v>33</v>
      </c>
      <c r="U64" s="1">
        <v>1165</v>
      </c>
      <c r="V64" s="1">
        <v>8</v>
      </c>
      <c r="W64" s="9">
        <f t="shared" si="2"/>
        <v>4.4128787878787881</v>
      </c>
      <c r="X64" s="1">
        <v>34</v>
      </c>
      <c r="Y64" s="1">
        <v>1260</v>
      </c>
      <c r="Z64" s="1">
        <v>8</v>
      </c>
      <c r="AA64" s="9">
        <f t="shared" si="3"/>
        <v>4.632352941176471</v>
      </c>
      <c r="AB64" s="10">
        <f t="shared" si="4"/>
        <v>0.57619130738348767</v>
      </c>
      <c r="AC64" s="10">
        <f t="shared" si="5"/>
        <v>5.4259634888438324E-2</v>
      </c>
      <c r="AD64" s="10">
        <f t="shared" si="6"/>
        <v>4.9734915425397652E-2</v>
      </c>
      <c r="AE64" s="1"/>
    </row>
    <row r="65" spans="1:31" x14ac:dyDescent="0.35">
      <c r="A65" s="40" t="s">
        <v>128</v>
      </c>
      <c r="B65" s="1" t="s">
        <v>80</v>
      </c>
      <c r="C65" s="1" t="s">
        <v>119</v>
      </c>
      <c r="D65" s="1" t="s">
        <v>120</v>
      </c>
      <c r="E65" s="23">
        <v>45247</v>
      </c>
      <c r="F65" s="16">
        <v>1</v>
      </c>
      <c r="G65" s="1" t="s">
        <v>13</v>
      </c>
      <c r="H65" s="1" t="s">
        <v>144</v>
      </c>
      <c r="I65" s="16">
        <v>3126800001</v>
      </c>
      <c r="J65" s="1" t="s">
        <v>130</v>
      </c>
      <c r="K65" s="44">
        <v>45484</v>
      </c>
      <c r="L65" s="8">
        <v>43</v>
      </c>
      <c r="M65" s="8">
        <v>1011</v>
      </c>
      <c r="N65" s="12">
        <v>8</v>
      </c>
      <c r="O65" s="9">
        <f t="shared" si="0"/>
        <v>2.9389534883720931</v>
      </c>
      <c r="P65" s="1">
        <v>33</v>
      </c>
      <c r="Q65" s="1">
        <v>1160</v>
      </c>
      <c r="R65" s="1">
        <v>8</v>
      </c>
      <c r="S65" s="9">
        <f t="shared" si="1"/>
        <v>4.3939393939393936</v>
      </c>
      <c r="T65" s="1">
        <v>33</v>
      </c>
      <c r="U65" s="1">
        <v>1165</v>
      </c>
      <c r="V65" s="1">
        <v>8</v>
      </c>
      <c r="W65" s="9">
        <f t="shared" si="2"/>
        <v>4.4128787878787881</v>
      </c>
      <c r="X65" s="1">
        <v>34</v>
      </c>
      <c r="Y65" s="1">
        <v>1260</v>
      </c>
      <c r="Z65" s="1">
        <v>8</v>
      </c>
      <c r="AA65" s="9">
        <f t="shared" si="3"/>
        <v>4.632352941176471</v>
      </c>
      <c r="AB65" s="10">
        <f t="shared" si="4"/>
        <v>0.57619130738348767</v>
      </c>
      <c r="AC65" s="10">
        <f t="shared" si="5"/>
        <v>5.4259634888438324E-2</v>
      </c>
      <c r="AD65" s="10">
        <f t="shared" si="6"/>
        <v>4.9734915425397652E-2</v>
      </c>
      <c r="AE65" s="1"/>
    </row>
    <row r="66" spans="1:31" x14ac:dyDescent="0.35">
      <c r="A66" s="40" t="s">
        <v>128</v>
      </c>
      <c r="B66" s="1" t="s">
        <v>20</v>
      </c>
      <c r="C66" s="1" t="s">
        <v>21</v>
      </c>
      <c r="D66" s="1" t="s">
        <v>22</v>
      </c>
      <c r="E66" s="23">
        <v>45357</v>
      </c>
      <c r="F66" s="16">
        <v>8</v>
      </c>
      <c r="G66" s="1" t="s">
        <v>13</v>
      </c>
      <c r="H66" s="16" t="s">
        <v>13</v>
      </c>
      <c r="I66" s="16">
        <v>2666400005</v>
      </c>
      <c r="J66" s="1" t="s">
        <v>14</v>
      </c>
      <c r="K66" s="44">
        <v>45482</v>
      </c>
      <c r="L66" s="8">
        <v>30</v>
      </c>
      <c r="M66" s="8">
        <v>262</v>
      </c>
      <c r="N66" s="12">
        <v>8</v>
      </c>
      <c r="O66" s="9">
        <f t="shared" si="0"/>
        <v>1.0916666666666666</v>
      </c>
      <c r="P66" s="1">
        <v>38</v>
      </c>
      <c r="Q66" s="1">
        <v>391</v>
      </c>
      <c r="R66" s="1">
        <v>8</v>
      </c>
      <c r="S66" s="9">
        <f t="shared" si="1"/>
        <v>1.2861842105263157</v>
      </c>
      <c r="T66" s="1">
        <v>38</v>
      </c>
      <c r="U66" s="1">
        <v>395</v>
      </c>
      <c r="V66" s="1">
        <v>8</v>
      </c>
      <c r="W66" s="9">
        <f t="shared" si="2"/>
        <v>1.299342105263158</v>
      </c>
      <c r="X66" s="1">
        <v>38</v>
      </c>
      <c r="Y66" s="1">
        <v>391</v>
      </c>
      <c r="Z66" s="1">
        <v>8</v>
      </c>
      <c r="AA66" s="9">
        <f t="shared" si="3"/>
        <v>1.2861842105263157</v>
      </c>
      <c r="AB66" s="10">
        <f t="shared" ref="AB66:AB114" si="7">(AA66/O66)-1</f>
        <v>0.17818400964242675</v>
      </c>
      <c r="AC66" s="10">
        <f t="shared" ref="AC66:AC114" si="8">(AA66/S66)-1</f>
        <v>0</v>
      </c>
      <c r="AD66" s="10">
        <f t="shared" si="6"/>
        <v>-1.0126582278481178E-2</v>
      </c>
      <c r="AE66" s="1"/>
    </row>
    <row r="67" spans="1:31" x14ac:dyDescent="0.35">
      <c r="A67" s="40" t="s">
        <v>128</v>
      </c>
      <c r="B67" s="1" t="s">
        <v>31</v>
      </c>
      <c r="C67" s="1" t="s">
        <v>57</v>
      </c>
      <c r="D67" s="1" t="s">
        <v>58</v>
      </c>
      <c r="E67" s="23">
        <v>45254</v>
      </c>
      <c r="F67" s="16">
        <v>3</v>
      </c>
      <c r="G67" s="1" t="s">
        <v>13</v>
      </c>
      <c r="H67" s="1" t="s">
        <v>144</v>
      </c>
      <c r="I67" s="16">
        <v>3023200001</v>
      </c>
      <c r="J67" s="1" t="s">
        <v>39</v>
      </c>
      <c r="K67" s="44">
        <v>45484</v>
      </c>
      <c r="L67" s="14">
        <v>30</v>
      </c>
      <c r="M67" s="15">
        <v>520</v>
      </c>
      <c r="N67" s="12">
        <v>8</v>
      </c>
      <c r="O67" s="9">
        <f t="shared" ref="O67:O114" si="9">M67/L67/N67</f>
        <v>2.1666666666666665</v>
      </c>
      <c r="P67" s="1">
        <v>33</v>
      </c>
      <c r="Q67" s="1">
        <v>410</v>
      </c>
      <c r="R67" s="1">
        <v>8</v>
      </c>
      <c r="S67" s="9">
        <f t="shared" ref="S67:S114" si="10">Q67/P67/R67</f>
        <v>1.553030303030303</v>
      </c>
      <c r="T67" s="1">
        <v>34</v>
      </c>
      <c r="U67" s="1">
        <v>500</v>
      </c>
      <c r="V67" s="1">
        <v>8</v>
      </c>
      <c r="W67" s="9">
        <f t="shared" ref="W67:W114" si="11">U67/T67/V67</f>
        <v>1.838235294117647</v>
      </c>
      <c r="X67" s="14">
        <v>34</v>
      </c>
      <c r="Y67" s="14">
        <v>470</v>
      </c>
      <c r="Z67" s="1">
        <v>8</v>
      </c>
      <c r="AA67" s="9">
        <f t="shared" ref="AA67:AA114" si="12">Y67/X67/Z67</f>
        <v>1.7279411764705883</v>
      </c>
      <c r="AB67" s="10">
        <f t="shared" si="7"/>
        <v>-0.20248868778280538</v>
      </c>
      <c r="AC67" s="10">
        <f t="shared" si="8"/>
        <v>0.11262553802008624</v>
      </c>
      <c r="AD67" s="10">
        <f t="shared" ref="AD67:AD114" si="13">(AA67/W67)-1</f>
        <v>-5.9999999999999942E-2</v>
      </c>
      <c r="AE67" s="1" t="s">
        <v>137</v>
      </c>
    </row>
    <row r="68" spans="1:31" x14ac:dyDescent="0.35">
      <c r="A68" s="40" t="s">
        <v>128</v>
      </c>
      <c r="B68" s="1" t="s">
        <v>10</v>
      </c>
      <c r="C68" s="1" t="s">
        <v>131</v>
      </c>
      <c r="D68" s="1" t="s">
        <v>12</v>
      </c>
      <c r="E68" s="23">
        <v>45357</v>
      </c>
      <c r="F68" s="16">
        <v>7</v>
      </c>
      <c r="G68" s="1" t="s">
        <v>13</v>
      </c>
      <c r="H68" s="16" t="s">
        <v>13</v>
      </c>
      <c r="I68" s="16">
        <v>2171000267</v>
      </c>
      <c r="J68" s="1" t="s">
        <v>132</v>
      </c>
      <c r="K68" s="44">
        <v>45483</v>
      </c>
      <c r="L68" s="8">
        <v>43</v>
      </c>
      <c r="M68" s="8">
        <v>911</v>
      </c>
      <c r="N68" s="12">
        <v>8</v>
      </c>
      <c r="O68" s="9">
        <f t="shared" si="9"/>
        <v>2.6482558139534884</v>
      </c>
      <c r="P68" s="1">
        <v>40</v>
      </c>
      <c r="Q68" s="1">
        <v>1160</v>
      </c>
      <c r="R68" s="1">
        <v>8</v>
      </c>
      <c r="S68" s="9">
        <f t="shared" si="10"/>
        <v>3.625</v>
      </c>
      <c r="T68" s="1">
        <v>40</v>
      </c>
      <c r="U68" s="1">
        <v>1165</v>
      </c>
      <c r="V68" s="1">
        <v>8</v>
      </c>
      <c r="W68" s="9">
        <f t="shared" si="11"/>
        <v>3.640625</v>
      </c>
      <c r="X68" s="1">
        <v>40</v>
      </c>
      <c r="Y68" s="1">
        <v>1080</v>
      </c>
      <c r="Z68" s="1">
        <v>8</v>
      </c>
      <c r="AA68" s="9">
        <f t="shared" si="12"/>
        <v>3.375</v>
      </c>
      <c r="AB68" s="10">
        <f t="shared" si="7"/>
        <v>0.27442371020856204</v>
      </c>
      <c r="AC68" s="10">
        <f t="shared" si="8"/>
        <v>-6.8965517241379337E-2</v>
      </c>
      <c r="AD68" s="10">
        <f t="shared" si="13"/>
        <v>-7.2961373390557971E-2</v>
      </c>
      <c r="AE68" s="1" t="s">
        <v>45</v>
      </c>
    </row>
    <row r="69" spans="1:31" x14ac:dyDescent="0.35">
      <c r="A69" s="40" t="s">
        <v>128</v>
      </c>
      <c r="B69" s="1" t="s">
        <v>133</v>
      </c>
      <c r="C69" s="1" t="s">
        <v>134</v>
      </c>
      <c r="D69" s="1" t="s">
        <v>135</v>
      </c>
      <c r="E69" s="23">
        <v>45387</v>
      </c>
      <c r="F69" s="16">
        <v>2</v>
      </c>
      <c r="G69" s="1" t="s">
        <v>34</v>
      </c>
      <c r="H69" s="1" t="s">
        <v>100</v>
      </c>
      <c r="I69" s="16">
        <v>3086600002</v>
      </c>
      <c r="J69" s="1" t="s">
        <v>73</v>
      </c>
      <c r="K69" s="44">
        <v>45486</v>
      </c>
      <c r="L69" s="8">
        <v>30</v>
      </c>
      <c r="M69" s="8">
        <v>251</v>
      </c>
      <c r="N69" s="12">
        <v>8</v>
      </c>
      <c r="O69" s="9">
        <f t="shared" si="9"/>
        <v>1.0458333333333334</v>
      </c>
      <c r="P69" s="1">
        <v>40</v>
      </c>
      <c r="Q69" s="1">
        <v>251</v>
      </c>
      <c r="R69" s="1">
        <v>8</v>
      </c>
      <c r="S69" s="9">
        <f t="shared" si="10"/>
        <v>0.78437500000000004</v>
      </c>
      <c r="T69" s="1">
        <v>41</v>
      </c>
      <c r="U69" s="1">
        <v>370</v>
      </c>
      <c r="V69" s="1">
        <v>8</v>
      </c>
      <c r="W69" s="9">
        <f t="shared" si="11"/>
        <v>1.1280487804878048</v>
      </c>
      <c r="X69" s="1">
        <v>41</v>
      </c>
      <c r="Y69" s="1">
        <v>350</v>
      </c>
      <c r="Z69" s="1">
        <v>8</v>
      </c>
      <c r="AA69" s="9">
        <f t="shared" si="12"/>
        <v>1.0670731707317074</v>
      </c>
      <c r="AB69" s="10">
        <f t="shared" si="7"/>
        <v>2.0309007870955131E-2</v>
      </c>
      <c r="AC69" s="10">
        <f t="shared" si="8"/>
        <v>0.36041201049460692</v>
      </c>
      <c r="AD69" s="10">
        <f t="shared" si="13"/>
        <v>-5.4054054054053946E-2</v>
      </c>
      <c r="AE69" s="1"/>
    </row>
    <row r="70" spans="1:31" x14ac:dyDescent="0.35">
      <c r="A70" s="39" t="s">
        <v>141</v>
      </c>
      <c r="B70" s="8" t="s">
        <v>42</v>
      </c>
      <c r="C70" s="8" t="s">
        <v>53</v>
      </c>
      <c r="D70" s="8" t="s">
        <v>54</v>
      </c>
      <c r="E70" s="24">
        <v>45254</v>
      </c>
      <c r="F70" s="17">
        <v>3</v>
      </c>
      <c r="G70" s="8" t="s">
        <v>13</v>
      </c>
      <c r="H70" s="16" t="s">
        <v>13</v>
      </c>
      <c r="I70" s="8">
        <v>3072400002</v>
      </c>
      <c r="J70" s="8" t="s">
        <v>39</v>
      </c>
      <c r="K70" s="45">
        <v>45491</v>
      </c>
      <c r="L70" s="1">
        <v>30</v>
      </c>
      <c r="M70" s="13">
        <v>520</v>
      </c>
      <c r="N70" s="12">
        <v>8</v>
      </c>
      <c r="O70" s="9">
        <f t="shared" si="9"/>
        <v>2.1666666666666665</v>
      </c>
      <c r="P70" s="1">
        <v>32</v>
      </c>
      <c r="Q70" s="1">
        <v>500</v>
      </c>
      <c r="R70" s="1">
        <v>8</v>
      </c>
      <c r="S70" s="9">
        <f t="shared" si="10"/>
        <v>1.953125</v>
      </c>
      <c r="T70" s="1">
        <v>33</v>
      </c>
      <c r="U70" s="1">
        <v>510</v>
      </c>
      <c r="V70" s="1">
        <v>8</v>
      </c>
      <c r="W70" s="9">
        <f t="shared" si="11"/>
        <v>1.9318181818181819</v>
      </c>
      <c r="X70" s="1">
        <v>32</v>
      </c>
      <c r="Y70" s="1">
        <v>500</v>
      </c>
      <c r="Z70" s="1">
        <v>8</v>
      </c>
      <c r="AA70" s="9">
        <f t="shared" si="12"/>
        <v>1.953125</v>
      </c>
      <c r="AB70" s="10">
        <f t="shared" si="7"/>
        <v>-9.8557692307692291E-2</v>
      </c>
      <c r="AC70" s="10">
        <f t="shared" si="8"/>
        <v>0</v>
      </c>
      <c r="AD70" s="10">
        <f t="shared" si="13"/>
        <v>1.1029411764705843E-2</v>
      </c>
      <c r="AE70" s="8"/>
    </row>
    <row r="71" spans="1:31" x14ac:dyDescent="0.35">
      <c r="A71" s="39" t="s">
        <v>141</v>
      </c>
      <c r="B71" s="8" t="s">
        <v>20</v>
      </c>
      <c r="C71" s="8" t="s">
        <v>21</v>
      </c>
      <c r="D71" s="8" t="s">
        <v>22</v>
      </c>
      <c r="E71" s="24">
        <v>45357</v>
      </c>
      <c r="F71" s="17">
        <v>8</v>
      </c>
      <c r="G71" s="8" t="s">
        <v>13</v>
      </c>
      <c r="H71" s="16" t="s">
        <v>13</v>
      </c>
      <c r="I71" s="8">
        <v>2666400005</v>
      </c>
      <c r="J71" s="8" t="s">
        <v>14</v>
      </c>
      <c r="K71" s="45">
        <v>45488</v>
      </c>
      <c r="L71" s="8">
        <v>30</v>
      </c>
      <c r="M71" s="8">
        <v>262</v>
      </c>
      <c r="N71" s="12">
        <v>8</v>
      </c>
      <c r="O71" s="9">
        <f t="shared" si="9"/>
        <v>1.0916666666666666</v>
      </c>
      <c r="P71" s="1">
        <v>38</v>
      </c>
      <c r="Q71" s="1">
        <v>391</v>
      </c>
      <c r="R71" s="1">
        <v>8</v>
      </c>
      <c r="S71" s="9">
        <f t="shared" si="10"/>
        <v>1.2861842105263157</v>
      </c>
      <c r="T71" s="1">
        <v>38</v>
      </c>
      <c r="U71" s="1">
        <v>391</v>
      </c>
      <c r="V71" s="1">
        <v>8</v>
      </c>
      <c r="W71" s="9">
        <f t="shared" si="11"/>
        <v>1.2861842105263157</v>
      </c>
      <c r="X71" s="1">
        <v>38</v>
      </c>
      <c r="Y71" s="1">
        <v>391</v>
      </c>
      <c r="Z71" s="1">
        <v>8</v>
      </c>
      <c r="AA71" s="9">
        <f t="shared" si="12"/>
        <v>1.2861842105263157</v>
      </c>
      <c r="AB71" s="10">
        <f t="shared" si="7"/>
        <v>0.17818400964242675</v>
      </c>
      <c r="AC71" s="10">
        <f t="shared" si="8"/>
        <v>0</v>
      </c>
      <c r="AD71" s="10">
        <f t="shared" si="13"/>
        <v>0</v>
      </c>
      <c r="AE71" s="1"/>
    </row>
    <row r="72" spans="1:31" x14ac:dyDescent="0.35">
      <c r="A72" s="39" t="s">
        <v>141</v>
      </c>
      <c r="B72" s="8" t="s">
        <v>31</v>
      </c>
      <c r="C72" s="8" t="s">
        <v>77</v>
      </c>
      <c r="D72" s="8" t="s">
        <v>33</v>
      </c>
      <c r="E72" s="24">
        <v>44900</v>
      </c>
      <c r="F72" s="17">
        <v>14</v>
      </c>
      <c r="G72" s="8" t="s">
        <v>13</v>
      </c>
      <c r="H72" s="8" t="s">
        <v>136</v>
      </c>
      <c r="I72" s="8">
        <v>1040813690</v>
      </c>
      <c r="J72" s="8" t="s">
        <v>19</v>
      </c>
      <c r="K72" s="45">
        <v>45490</v>
      </c>
      <c r="L72" s="8">
        <v>30</v>
      </c>
      <c r="M72" s="8">
        <v>660</v>
      </c>
      <c r="N72" s="8">
        <v>8</v>
      </c>
      <c r="O72" s="9">
        <f t="shared" si="9"/>
        <v>2.75</v>
      </c>
      <c r="P72" s="8">
        <v>35</v>
      </c>
      <c r="Q72" s="8">
        <v>606</v>
      </c>
      <c r="R72" s="8">
        <v>8</v>
      </c>
      <c r="S72" s="9">
        <f t="shared" si="10"/>
        <v>2.1642857142857141</v>
      </c>
      <c r="T72" s="8">
        <v>32</v>
      </c>
      <c r="U72" s="8">
        <v>606</v>
      </c>
      <c r="V72" s="8">
        <v>8</v>
      </c>
      <c r="W72" s="9">
        <f t="shared" si="11"/>
        <v>2.3671875</v>
      </c>
      <c r="X72" s="8">
        <v>34</v>
      </c>
      <c r="Y72" s="8">
        <v>660</v>
      </c>
      <c r="Z72" s="8">
        <v>8</v>
      </c>
      <c r="AA72" s="9">
        <f t="shared" si="12"/>
        <v>2.4264705882352939</v>
      </c>
      <c r="AB72" s="10">
        <f t="shared" si="7"/>
        <v>-0.11764705882352944</v>
      </c>
      <c r="AC72" s="10">
        <f t="shared" si="8"/>
        <v>0.12114152591729765</v>
      </c>
      <c r="AD72" s="10">
        <f t="shared" si="13"/>
        <v>2.5043680838672033E-2</v>
      </c>
      <c r="AE72" s="8"/>
    </row>
    <row r="73" spans="1:31" x14ac:dyDescent="0.35">
      <c r="A73" s="39" t="s">
        <v>141</v>
      </c>
      <c r="B73" s="8" t="s">
        <v>20</v>
      </c>
      <c r="C73" s="8" t="s">
        <v>85</v>
      </c>
      <c r="D73" s="8" t="s">
        <v>86</v>
      </c>
      <c r="E73" s="24">
        <v>45358</v>
      </c>
      <c r="F73" s="17">
        <v>4</v>
      </c>
      <c r="G73" s="8" t="s">
        <v>13</v>
      </c>
      <c r="H73" s="16" t="s">
        <v>13</v>
      </c>
      <c r="I73" s="8">
        <v>2715700009</v>
      </c>
      <c r="J73" s="8" t="s">
        <v>14</v>
      </c>
      <c r="K73" s="45">
        <v>45490</v>
      </c>
      <c r="L73" s="8">
        <v>30</v>
      </c>
      <c r="M73" s="8">
        <v>238</v>
      </c>
      <c r="N73" s="8">
        <v>8</v>
      </c>
      <c r="O73" s="9">
        <f t="shared" si="9"/>
        <v>0.9916666666666667</v>
      </c>
      <c r="P73" s="8">
        <v>38</v>
      </c>
      <c r="Q73" s="8">
        <v>391</v>
      </c>
      <c r="R73" s="8">
        <v>8</v>
      </c>
      <c r="S73" s="9">
        <f t="shared" si="10"/>
        <v>1.2861842105263157</v>
      </c>
      <c r="T73" s="8">
        <v>38</v>
      </c>
      <c r="U73" s="8">
        <v>391</v>
      </c>
      <c r="V73" s="8">
        <v>8</v>
      </c>
      <c r="W73" s="9">
        <f t="shared" si="11"/>
        <v>1.2861842105263157</v>
      </c>
      <c r="X73" s="8">
        <v>38</v>
      </c>
      <c r="Y73" s="8">
        <v>391</v>
      </c>
      <c r="Z73" s="8">
        <v>8</v>
      </c>
      <c r="AA73" s="9">
        <f t="shared" si="12"/>
        <v>1.2861842105263157</v>
      </c>
      <c r="AB73" s="10">
        <f t="shared" si="7"/>
        <v>0.29699248120300736</v>
      </c>
      <c r="AC73" s="10">
        <f t="shared" si="8"/>
        <v>0</v>
      </c>
      <c r="AD73" s="10">
        <f t="shared" si="13"/>
        <v>0</v>
      </c>
      <c r="AE73" s="8"/>
    </row>
    <row r="74" spans="1:31" x14ac:dyDescent="0.35">
      <c r="A74" s="39" t="s">
        <v>141</v>
      </c>
      <c r="B74" s="8" t="s">
        <v>87</v>
      </c>
      <c r="C74" s="8" t="s">
        <v>88</v>
      </c>
      <c r="D74" s="8" t="s">
        <v>89</v>
      </c>
      <c r="E74" s="24">
        <v>43907</v>
      </c>
      <c r="F74" s="17">
        <v>18</v>
      </c>
      <c r="G74" s="8" t="s">
        <v>13</v>
      </c>
      <c r="H74" s="16" t="s">
        <v>13</v>
      </c>
      <c r="I74" s="8">
        <v>1041413493</v>
      </c>
      <c r="J74" s="8" t="s">
        <v>19</v>
      </c>
      <c r="K74" s="45">
        <v>45488</v>
      </c>
      <c r="L74" s="8">
        <v>30</v>
      </c>
      <c r="M74" s="8">
        <v>381</v>
      </c>
      <c r="N74" s="8">
        <v>8</v>
      </c>
      <c r="O74" s="9">
        <f t="shared" si="9"/>
        <v>1.5874999999999999</v>
      </c>
      <c r="P74" s="8">
        <v>39</v>
      </c>
      <c r="Q74" s="8">
        <v>380</v>
      </c>
      <c r="R74" s="8">
        <v>8</v>
      </c>
      <c r="S74" s="9">
        <f t="shared" si="10"/>
        <v>1.2179487179487178</v>
      </c>
      <c r="T74" s="8">
        <v>39</v>
      </c>
      <c r="U74" s="8">
        <v>380</v>
      </c>
      <c r="V74" s="8">
        <v>8</v>
      </c>
      <c r="W74" s="9">
        <f t="shared" si="11"/>
        <v>1.2179487179487178</v>
      </c>
      <c r="X74" s="8">
        <v>39</v>
      </c>
      <c r="Y74" s="8">
        <v>380</v>
      </c>
      <c r="Z74" s="8">
        <v>8</v>
      </c>
      <c r="AA74" s="9">
        <f t="shared" si="12"/>
        <v>1.2179487179487178</v>
      </c>
      <c r="AB74" s="10">
        <f t="shared" si="7"/>
        <v>-0.23278820916616194</v>
      </c>
      <c r="AC74" s="10">
        <f t="shared" si="8"/>
        <v>0</v>
      </c>
      <c r="AD74" s="10">
        <f t="shared" si="13"/>
        <v>0</v>
      </c>
      <c r="AE74" s="8"/>
    </row>
    <row r="75" spans="1:31" x14ac:dyDescent="0.35">
      <c r="A75" s="39" t="s">
        <v>141</v>
      </c>
      <c r="B75" s="8" t="s">
        <v>10</v>
      </c>
      <c r="C75" s="8" t="s">
        <v>11</v>
      </c>
      <c r="D75" s="8" t="s">
        <v>12</v>
      </c>
      <c r="E75" s="24">
        <v>45422</v>
      </c>
      <c r="F75" s="17">
        <v>8</v>
      </c>
      <c r="G75" s="8" t="s">
        <v>13</v>
      </c>
      <c r="H75" s="8" t="s">
        <v>136</v>
      </c>
      <c r="I75" s="8">
        <v>2171000265</v>
      </c>
      <c r="J75" s="8" t="s">
        <v>14</v>
      </c>
      <c r="K75" s="45">
        <v>45488</v>
      </c>
      <c r="L75" s="8">
        <v>43</v>
      </c>
      <c r="M75" s="8">
        <v>911</v>
      </c>
      <c r="N75" s="8">
        <v>8</v>
      </c>
      <c r="O75" s="9">
        <f t="shared" si="9"/>
        <v>2.6482558139534884</v>
      </c>
      <c r="P75" s="8">
        <v>40</v>
      </c>
      <c r="Q75" s="8">
        <v>1160</v>
      </c>
      <c r="R75" s="8">
        <v>8</v>
      </c>
      <c r="S75" s="9">
        <f t="shared" si="10"/>
        <v>3.625</v>
      </c>
      <c r="T75" s="8">
        <v>39</v>
      </c>
      <c r="U75" s="8">
        <v>1160</v>
      </c>
      <c r="V75" s="8">
        <v>8</v>
      </c>
      <c r="W75" s="9">
        <f t="shared" si="11"/>
        <v>3.7179487179487181</v>
      </c>
      <c r="X75" s="8">
        <v>39</v>
      </c>
      <c r="Y75" s="8">
        <v>1160</v>
      </c>
      <c r="Z75" s="8">
        <v>8</v>
      </c>
      <c r="AA75" s="9">
        <f t="shared" si="12"/>
        <v>3.7179487179487181</v>
      </c>
      <c r="AB75" s="10">
        <f t="shared" si="7"/>
        <v>0.40392355540544345</v>
      </c>
      <c r="AC75" s="10">
        <f t="shared" si="8"/>
        <v>2.5641025641025772E-2</v>
      </c>
      <c r="AD75" s="10">
        <f t="shared" si="13"/>
        <v>0</v>
      </c>
      <c r="AE75" s="8"/>
    </row>
    <row r="76" spans="1:31" x14ac:dyDescent="0.35">
      <c r="A76" s="39" t="s">
        <v>141</v>
      </c>
      <c r="B76" s="8" t="s">
        <v>10</v>
      </c>
      <c r="C76" s="8" t="s">
        <v>138</v>
      </c>
      <c r="D76" s="8" t="s">
        <v>139</v>
      </c>
      <c r="E76" s="24">
        <v>45425</v>
      </c>
      <c r="F76" s="17">
        <v>5</v>
      </c>
      <c r="G76" s="8" t="s">
        <v>34</v>
      </c>
      <c r="H76" s="8" t="s">
        <v>136</v>
      </c>
      <c r="I76" s="8">
        <v>2826100075</v>
      </c>
      <c r="J76" s="8" t="s">
        <v>140</v>
      </c>
      <c r="K76" s="45">
        <v>45492</v>
      </c>
      <c r="L76" s="8">
        <v>43</v>
      </c>
      <c r="M76" s="8">
        <v>911</v>
      </c>
      <c r="N76" s="8">
        <v>8</v>
      </c>
      <c r="O76" s="9">
        <f t="shared" si="9"/>
        <v>2.6482558139534884</v>
      </c>
      <c r="P76" s="8">
        <v>41</v>
      </c>
      <c r="Q76" s="8">
        <v>1160</v>
      </c>
      <c r="R76" s="8">
        <v>8</v>
      </c>
      <c r="S76" s="9">
        <f t="shared" si="10"/>
        <v>3.5365853658536586</v>
      </c>
      <c r="T76" s="8">
        <v>39</v>
      </c>
      <c r="U76" s="8">
        <v>1160</v>
      </c>
      <c r="V76" s="8">
        <v>8</v>
      </c>
      <c r="W76" s="9">
        <f t="shared" si="11"/>
        <v>3.7179487179487181</v>
      </c>
      <c r="X76" s="8">
        <v>38</v>
      </c>
      <c r="Y76" s="8">
        <v>1160</v>
      </c>
      <c r="Z76" s="8">
        <v>8</v>
      </c>
      <c r="AA76" s="9">
        <f t="shared" si="12"/>
        <v>3.8157894736842106</v>
      </c>
      <c r="AB76" s="10">
        <f t="shared" si="7"/>
        <v>0.44086891212663937</v>
      </c>
      <c r="AC76" s="10">
        <f t="shared" si="8"/>
        <v>7.8947368421052655E-2</v>
      </c>
      <c r="AD76" s="10">
        <f t="shared" si="13"/>
        <v>2.6315789473684292E-2</v>
      </c>
      <c r="AE76" s="8"/>
    </row>
    <row r="77" spans="1:31" x14ac:dyDescent="0.35">
      <c r="A77" s="39" t="s">
        <v>141</v>
      </c>
      <c r="B77" s="8" t="s">
        <v>10</v>
      </c>
      <c r="C77" s="8" t="s">
        <v>17</v>
      </c>
      <c r="D77" s="8" t="s">
        <v>18</v>
      </c>
      <c r="E77" s="24">
        <v>45399</v>
      </c>
      <c r="F77" s="17">
        <v>5</v>
      </c>
      <c r="G77" s="8" t="s">
        <v>13</v>
      </c>
      <c r="H77" s="8" t="s">
        <v>136</v>
      </c>
      <c r="I77" s="8">
        <v>2883400000</v>
      </c>
      <c r="J77" s="8" t="s">
        <v>19</v>
      </c>
      <c r="K77" s="45">
        <v>45488</v>
      </c>
      <c r="L77" s="8">
        <v>43</v>
      </c>
      <c r="M77" s="8">
        <v>911</v>
      </c>
      <c r="N77" s="8">
        <v>8</v>
      </c>
      <c r="O77" s="9">
        <f t="shared" si="9"/>
        <v>2.6482558139534884</v>
      </c>
      <c r="P77" s="8">
        <v>38</v>
      </c>
      <c r="Q77" s="8">
        <v>1160</v>
      </c>
      <c r="R77" s="8">
        <v>8</v>
      </c>
      <c r="S77" s="9">
        <f t="shared" si="10"/>
        <v>3.8157894736842106</v>
      </c>
      <c r="T77" s="8">
        <v>37</v>
      </c>
      <c r="U77" s="8">
        <v>1160</v>
      </c>
      <c r="V77" s="8">
        <v>8</v>
      </c>
      <c r="W77" s="9">
        <f t="shared" si="11"/>
        <v>3.9189189189189189</v>
      </c>
      <c r="X77" s="8">
        <v>37</v>
      </c>
      <c r="Y77" s="8">
        <v>1160</v>
      </c>
      <c r="Z77" s="8">
        <v>8</v>
      </c>
      <c r="AA77" s="9">
        <f t="shared" si="12"/>
        <v>3.9189189189189189</v>
      </c>
      <c r="AB77" s="10">
        <f t="shared" si="7"/>
        <v>0.47981131515708908</v>
      </c>
      <c r="AC77" s="10">
        <f t="shared" si="8"/>
        <v>2.7027027027026973E-2</v>
      </c>
      <c r="AD77" s="10">
        <f t="shared" si="13"/>
        <v>0</v>
      </c>
      <c r="AE77" s="8"/>
    </row>
    <row r="78" spans="1:31" hidden="1" x14ac:dyDescent="0.35">
      <c r="A78" s="39" t="s">
        <v>141</v>
      </c>
      <c r="B78" s="8" t="s">
        <v>87</v>
      </c>
      <c r="C78" s="8" t="s">
        <v>142</v>
      </c>
      <c r="D78" s="8" t="s">
        <v>143</v>
      </c>
      <c r="E78" s="24">
        <v>45096</v>
      </c>
      <c r="F78" s="17">
        <v>8</v>
      </c>
      <c r="G78" s="8" t="s">
        <v>34</v>
      </c>
      <c r="H78" s="16" t="s">
        <v>13</v>
      </c>
      <c r="I78" s="8">
        <v>2887500026</v>
      </c>
      <c r="J78" s="8" t="s">
        <v>14</v>
      </c>
      <c r="K78" s="11">
        <v>45491</v>
      </c>
      <c r="L78" s="8">
        <v>30</v>
      </c>
      <c r="M78" s="8">
        <v>280</v>
      </c>
      <c r="N78" s="8">
        <v>8</v>
      </c>
      <c r="O78" s="9">
        <f t="shared" si="9"/>
        <v>1.1666666666666667</v>
      </c>
      <c r="P78" s="8">
        <v>37</v>
      </c>
      <c r="Q78" s="8">
        <v>383</v>
      </c>
      <c r="R78" s="8">
        <v>8</v>
      </c>
      <c r="S78" s="9">
        <f t="shared" si="10"/>
        <v>1.2939189189189189</v>
      </c>
      <c r="T78" s="8">
        <v>37</v>
      </c>
      <c r="U78" s="8">
        <v>400</v>
      </c>
      <c r="V78" s="8">
        <v>8</v>
      </c>
      <c r="W78" s="9">
        <f t="shared" si="11"/>
        <v>1.3513513513513513</v>
      </c>
      <c r="X78" s="8"/>
      <c r="Y78" s="8"/>
      <c r="Z78" s="8"/>
      <c r="AA78" s="9" t="e">
        <f t="shared" si="12"/>
        <v>#DIV/0!</v>
      </c>
      <c r="AB78" s="10" t="e">
        <f t="shared" si="7"/>
        <v>#DIV/0!</v>
      </c>
      <c r="AC78" s="10" t="e">
        <f t="shared" si="8"/>
        <v>#DIV/0!</v>
      </c>
      <c r="AD78" s="10" t="e">
        <f t="shared" si="13"/>
        <v>#DIV/0!</v>
      </c>
      <c r="AE78" s="8"/>
    </row>
    <row r="79" spans="1:31" x14ac:dyDescent="0.35">
      <c r="A79" s="39" t="s">
        <v>145</v>
      </c>
      <c r="B79" s="8" t="s">
        <v>87</v>
      </c>
      <c r="C79" s="8" t="s">
        <v>88</v>
      </c>
      <c r="D79" s="8" t="s">
        <v>89</v>
      </c>
      <c r="E79" s="24">
        <v>43907</v>
      </c>
      <c r="F79" s="17">
        <v>18</v>
      </c>
      <c r="G79" s="8" t="s">
        <v>13</v>
      </c>
      <c r="H79" s="16" t="s">
        <v>13</v>
      </c>
      <c r="I79" s="8">
        <v>1041413493</v>
      </c>
      <c r="J79" s="8" t="s">
        <v>19</v>
      </c>
      <c r="K79" s="45">
        <v>45488</v>
      </c>
      <c r="L79" s="8">
        <v>30</v>
      </c>
      <c r="M79" s="8">
        <v>381</v>
      </c>
      <c r="N79" s="8">
        <v>8</v>
      </c>
      <c r="O79" s="9">
        <f t="shared" si="9"/>
        <v>1.5874999999999999</v>
      </c>
      <c r="P79" s="8">
        <v>39</v>
      </c>
      <c r="Q79" s="8">
        <v>380</v>
      </c>
      <c r="R79" s="8">
        <v>8</v>
      </c>
      <c r="S79" s="9">
        <f t="shared" si="10"/>
        <v>1.2179487179487178</v>
      </c>
      <c r="T79" s="8">
        <v>39</v>
      </c>
      <c r="U79" s="8">
        <v>380</v>
      </c>
      <c r="V79" s="8">
        <v>8</v>
      </c>
      <c r="W79" s="9">
        <f t="shared" si="11"/>
        <v>1.2179487179487178</v>
      </c>
      <c r="X79" s="8">
        <v>39</v>
      </c>
      <c r="Y79" s="8">
        <v>380</v>
      </c>
      <c r="Z79" s="8">
        <v>8</v>
      </c>
      <c r="AA79" s="9">
        <f t="shared" si="12"/>
        <v>1.2179487179487178</v>
      </c>
      <c r="AB79" s="10">
        <f t="shared" si="7"/>
        <v>-0.23278820916616194</v>
      </c>
      <c r="AC79" s="10">
        <f t="shared" si="8"/>
        <v>0</v>
      </c>
      <c r="AD79" s="10">
        <f t="shared" si="13"/>
        <v>0</v>
      </c>
      <c r="AE79" s="8"/>
    </row>
    <row r="80" spans="1:31" x14ac:dyDescent="0.35">
      <c r="A80" s="39" t="s">
        <v>145</v>
      </c>
      <c r="B80" s="8" t="s">
        <v>10</v>
      </c>
      <c r="C80" s="8" t="s">
        <v>138</v>
      </c>
      <c r="D80" s="8" t="s">
        <v>139</v>
      </c>
      <c r="E80" s="24">
        <v>45425</v>
      </c>
      <c r="F80" s="17">
        <v>5</v>
      </c>
      <c r="G80" s="8" t="s">
        <v>13</v>
      </c>
      <c r="H80" s="16" t="s">
        <v>13</v>
      </c>
      <c r="I80" s="8">
        <v>2171000265</v>
      </c>
      <c r="J80" s="8" t="s">
        <v>14</v>
      </c>
      <c r="K80" s="45">
        <v>45488</v>
      </c>
      <c r="L80" s="8">
        <v>43</v>
      </c>
      <c r="M80" s="8">
        <v>911</v>
      </c>
      <c r="N80" s="8">
        <v>8</v>
      </c>
      <c r="O80" s="9">
        <f t="shared" si="9"/>
        <v>2.6482558139534884</v>
      </c>
      <c r="P80" s="8">
        <v>41</v>
      </c>
      <c r="Q80" s="8">
        <v>1160</v>
      </c>
      <c r="R80" s="8">
        <v>8</v>
      </c>
      <c r="S80" s="9">
        <f t="shared" si="10"/>
        <v>3.5365853658536586</v>
      </c>
      <c r="T80" s="8">
        <v>39</v>
      </c>
      <c r="U80" s="8">
        <v>1160</v>
      </c>
      <c r="V80" s="8">
        <v>8</v>
      </c>
      <c r="W80" s="9">
        <f t="shared" si="11"/>
        <v>3.7179487179487181</v>
      </c>
      <c r="X80" s="8">
        <v>38</v>
      </c>
      <c r="Y80" s="8">
        <v>1160</v>
      </c>
      <c r="Z80" s="8">
        <v>8</v>
      </c>
      <c r="AA80" s="9">
        <f t="shared" si="12"/>
        <v>3.8157894736842106</v>
      </c>
      <c r="AB80" s="10">
        <f t="shared" si="7"/>
        <v>0.44086891212663937</v>
      </c>
      <c r="AC80" s="10">
        <f t="shared" si="8"/>
        <v>7.8947368421052655E-2</v>
      </c>
      <c r="AD80" s="10">
        <f t="shared" si="13"/>
        <v>2.6315789473684292E-2</v>
      </c>
      <c r="AE80" s="8"/>
    </row>
    <row r="81" spans="1:31" x14ac:dyDescent="0.35">
      <c r="A81" s="39" t="s">
        <v>145</v>
      </c>
      <c r="B81" s="8" t="s">
        <v>10</v>
      </c>
      <c r="C81" s="8" t="s">
        <v>17</v>
      </c>
      <c r="D81" s="8" t="s">
        <v>18</v>
      </c>
      <c r="E81" s="24">
        <v>45399</v>
      </c>
      <c r="F81" s="17">
        <v>5</v>
      </c>
      <c r="G81" s="8" t="s">
        <v>13</v>
      </c>
      <c r="H81" s="16" t="s">
        <v>13</v>
      </c>
      <c r="I81" s="8">
        <v>2826100075</v>
      </c>
      <c r="J81" s="8" t="s">
        <v>140</v>
      </c>
      <c r="K81" s="45">
        <v>45492</v>
      </c>
      <c r="L81" s="8">
        <v>43</v>
      </c>
      <c r="M81" s="8">
        <v>911</v>
      </c>
      <c r="N81" s="8">
        <v>8</v>
      </c>
      <c r="O81" s="9">
        <f t="shared" si="9"/>
        <v>2.6482558139534884</v>
      </c>
      <c r="P81" s="8">
        <v>38</v>
      </c>
      <c r="Q81" s="8">
        <v>1160</v>
      </c>
      <c r="R81" s="8">
        <v>8</v>
      </c>
      <c r="S81" s="9">
        <f t="shared" si="10"/>
        <v>3.8157894736842106</v>
      </c>
      <c r="T81" s="8">
        <v>37</v>
      </c>
      <c r="U81" s="8">
        <v>1160</v>
      </c>
      <c r="V81" s="8">
        <v>8</v>
      </c>
      <c r="W81" s="9">
        <f t="shared" si="11"/>
        <v>3.9189189189189189</v>
      </c>
      <c r="X81" s="8">
        <v>37</v>
      </c>
      <c r="Y81" s="8">
        <v>1160</v>
      </c>
      <c r="Z81" s="8">
        <v>8</v>
      </c>
      <c r="AA81" s="9">
        <f t="shared" si="12"/>
        <v>3.9189189189189189</v>
      </c>
      <c r="AB81" s="10">
        <f t="shared" si="7"/>
        <v>0.47981131515708908</v>
      </c>
      <c r="AC81" s="10">
        <f t="shared" si="8"/>
        <v>2.7027027027026973E-2</v>
      </c>
      <c r="AD81" s="10">
        <f t="shared" si="13"/>
        <v>0</v>
      </c>
      <c r="AE81" s="8"/>
    </row>
    <row r="82" spans="1:31" x14ac:dyDescent="0.35">
      <c r="A82" s="39" t="s">
        <v>145</v>
      </c>
      <c r="B82" s="8" t="s">
        <v>10</v>
      </c>
      <c r="C82" s="8" t="s">
        <v>11</v>
      </c>
      <c r="D82" s="8" t="s">
        <v>12</v>
      </c>
      <c r="E82" s="24">
        <v>45422</v>
      </c>
      <c r="F82" s="17">
        <v>8</v>
      </c>
      <c r="G82" s="8" t="s">
        <v>13</v>
      </c>
      <c r="H82" s="16" t="s">
        <v>13</v>
      </c>
      <c r="I82" s="8">
        <v>2883400000</v>
      </c>
      <c r="J82" s="8" t="s">
        <v>19</v>
      </c>
      <c r="K82" s="45">
        <v>45488</v>
      </c>
      <c r="L82" s="8">
        <v>43</v>
      </c>
      <c r="M82" s="8">
        <v>911</v>
      </c>
      <c r="N82" s="8">
        <v>8</v>
      </c>
      <c r="O82" s="9">
        <f t="shared" si="9"/>
        <v>2.6482558139534884</v>
      </c>
      <c r="P82" s="8">
        <v>40</v>
      </c>
      <c r="Q82" s="8">
        <v>1160</v>
      </c>
      <c r="R82" s="8">
        <v>8</v>
      </c>
      <c r="S82" s="9">
        <f t="shared" si="10"/>
        <v>3.625</v>
      </c>
      <c r="T82" s="8">
        <v>39</v>
      </c>
      <c r="U82" s="8">
        <v>1160</v>
      </c>
      <c r="V82" s="8">
        <v>8</v>
      </c>
      <c r="W82" s="9">
        <f t="shared" si="11"/>
        <v>3.7179487179487181</v>
      </c>
      <c r="X82" s="8">
        <v>39</v>
      </c>
      <c r="Y82" s="8">
        <v>1160</v>
      </c>
      <c r="Z82" s="8">
        <v>8</v>
      </c>
      <c r="AA82" s="9">
        <f t="shared" si="12"/>
        <v>3.7179487179487181</v>
      </c>
      <c r="AB82" s="10">
        <f t="shared" si="7"/>
        <v>0.40392355540544345</v>
      </c>
      <c r="AC82" s="10">
        <f t="shared" si="8"/>
        <v>2.5641025641025772E-2</v>
      </c>
      <c r="AD82" s="10">
        <f t="shared" si="13"/>
        <v>0</v>
      </c>
      <c r="AE82" s="8"/>
    </row>
    <row r="83" spans="1:31" ht="15.75" customHeight="1" x14ac:dyDescent="0.35">
      <c r="A83" s="39" t="s">
        <v>145</v>
      </c>
      <c r="B83" s="8" t="s">
        <v>20</v>
      </c>
      <c r="C83" s="8" t="s">
        <v>85</v>
      </c>
      <c r="D83" s="8" t="s">
        <v>86</v>
      </c>
      <c r="E83" s="24">
        <v>45358</v>
      </c>
      <c r="F83" s="17">
        <v>4</v>
      </c>
      <c r="G83" s="8" t="s">
        <v>13</v>
      </c>
      <c r="H83" s="16" t="s">
        <v>13</v>
      </c>
      <c r="I83" s="8">
        <v>2715700009</v>
      </c>
      <c r="J83" s="8" t="s">
        <v>14</v>
      </c>
      <c r="K83" s="45">
        <v>45490</v>
      </c>
      <c r="L83" s="8">
        <v>30</v>
      </c>
      <c r="M83" s="8">
        <v>238</v>
      </c>
      <c r="N83" s="8">
        <v>8</v>
      </c>
      <c r="O83" s="9">
        <f t="shared" si="9"/>
        <v>0.9916666666666667</v>
      </c>
      <c r="P83" s="8">
        <v>38</v>
      </c>
      <c r="Q83" s="8">
        <v>391</v>
      </c>
      <c r="R83" s="8">
        <v>8</v>
      </c>
      <c r="S83" s="9">
        <f t="shared" si="10"/>
        <v>1.2861842105263157</v>
      </c>
      <c r="T83" s="8">
        <v>38</v>
      </c>
      <c r="U83" s="8">
        <v>391</v>
      </c>
      <c r="V83" s="8">
        <v>8</v>
      </c>
      <c r="W83" s="9">
        <f t="shared" si="11"/>
        <v>1.2861842105263157</v>
      </c>
      <c r="X83" s="8">
        <v>38</v>
      </c>
      <c r="Y83" s="8">
        <v>391</v>
      </c>
      <c r="Z83" s="8">
        <v>8</v>
      </c>
      <c r="AA83" s="9">
        <f t="shared" si="12"/>
        <v>1.2861842105263157</v>
      </c>
      <c r="AB83" s="10">
        <f t="shared" si="7"/>
        <v>0.29699248120300736</v>
      </c>
      <c r="AC83" s="10">
        <f t="shared" si="8"/>
        <v>0</v>
      </c>
      <c r="AD83" s="10">
        <f t="shared" si="13"/>
        <v>0</v>
      </c>
      <c r="AE83" s="8"/>
    </row>
    <row r="84" spans="1:31" s="21" customFormat="1" x14ac:dyDescent="0.35">
      <c r="A84" s="39" t="s">
        <v>146</v>
      </c>
      <c r="B84" s="8" t="s">
        <v>10</v>
      </c>
      <c r="C84" s="8" t="s">
        <v>138</v>
      </c>
      <c r="D84" s="8" t="s">
        <v>139</v>
      </c>
      <c r="E84" s="26">
        <v>45425</v>
      </c>
      <c r="F84" s="17">
        <v>5</v>
      </c>
      <c r="G84" s="8" t="s">
        <v>13</v>
      </c>
      <c r="H84" s="8"/>
      <c r="I84" s="8">
        <v>2826100075</v>
      </c>
      <c r="J84" s="8" t="s">
        <v>140</v>
      </c>
      <c r="K84" s="45">
        <v>45502</v>
      </c>
      <c r="L84" s="8">
        <v>43</v>
      </c>
      <c r="M84" s="8">
        <v>911</v>
      </c>
      <c r="N84" s="8">
        <v>8</v>
      </c>
      <c r="O84" s="9">
        <f t="shared" si="9"/>
        <v>2.6482558139534884</v>
      </c>
      <c r="P84" s="8">
        <v>40</v>
      </c>
      <c r="Q84" s="8">
        <v>1160</v>
      </c>
      <c r="R84" s="8">
        <v>8</v>
      </c>
      <c r="S84" s="9">
        <f t="shared" si="10"/>
        <v>3.625</v>
      </c>
      <c r="T84" s="8">
        <v>39</v>
      </c>
      <c r="U84" s="8">
        <v>1160</v>
      </c>
      <c r="V84" s="8">
        <v>8</v>
      </c>
      <c r="W84" s="9">
        <f t="shared" si="11"/>
        <v>3.7179487179487181</v>
      </c>
      <c r="X84" s="8">
        <v>38</v>
      </c>
      <c r="Y84" s="8">
        <v>1160</v>
      </c>
      <c r="Z84" s="8">
        <v>8</v>
      </c>
      <c r="AA84" s="9">
        <f t="shared" si="12"/>
        <v>3.8157894736842106</v>
      </c>
      <c r="AB84" s="10">
        <f t="shared" si="7"/>
        <v>0.44086891212663937</v>
      </c>
      <c r="AC84" s="10">
        <f t="shared" si="8"/>
        <v>5.2631578947368363E-2</v>
      </c>
      <c r="AD84" s="10">
        <f t="shared" si="13"/>
        <v>2.6315789473684292E-2</v>
      </c>
      <c r="AE84" s="8"/>
    </row>
    <row r="85" spans="1:31" s="21" customFormat="1" x14ac:dyDescent="0.35">
      <c r="A85" s="39" t="s">
        <v>146</v>
      </c>
      <c r="B85" s="8" t="s">
        <v>10</v>
      </c>
      <c r="C85" s="8" t="s">
        <v>17</v>
      </c>
      <c r="D85" s="8" t="s">
        <v>18</v>
      </c>
      <c r="E85" s="26">
        <v>45399</v>
      </c>
      <c r="F85" s="17">
        <v>5</v>
      </c>
      <c r="G85" s="8" t="s">
        <v>13</v>
      </c>
      <c r="H85" s="8"/>
      <c r="I85" s="8">
        <v>2883400000</v>
      </c>
      <c r="J85" s="8" t="s">
        <v>19</v>
      </c>
      <c r="K85" s="45">
        <v>45502</v>
      </c>
      <c r="L85" s="8">
        <v>43</v>
      </c>
      <c r="M85" s="8">
        <v>911</v>
      </c>
      <c r="N85" s="8">
        <v>8</v>
      </c>
      <c r="O85" s="9">
        <f t="shared" si="9"/>
        <v>2.6482558139534884</v>
      </c>
      <c r="P85" s="8">
        <v>39</v>
      </c>
      <c r="Q85" s="8">
        <v>1160</v>
      </c>
      <c r="R85" s="8">
        <v>8</v>
      </c>
      <c r="S85" s="9">
        <f t="shared" si="10"/>
        <v>3.7179487179487181</v>
      </c>
      <c r="T85" s="8">
        <v>37</v>
      </c>
      <c r="U85" s="8">
        <v>1160</v>
      </c>
      <c r="V85" s="8">
        <v>8</v>
      </c>
      <c r="W85" s="9">
        <f t="shared" si="11"/>
        <v>3.9189189189189189</v>
      </c>
      <c r="X85" s="8">
        <v>37</v>
      </c>
      <c r="Y85" s="8">
        <v>1160</v>
      </c>
      <c r="Z85" s="8">
        <v>8</v>
      </c>
      <c r="AA85" s="9">
        <f t="shared" si="12"/>
        <v>3.9189189189189189</v>
      </c>
      <c r="AB85" s="10">
        <f t="shared" si="7"/>
        <v>0.47981131515708908</v>
      </c>
      <c r="AC85" s="10">
        <f t="shared" si="8"/>
        <v>5.4054054054053946E-2</v>
      </c>
      <c r="AD85" s="10">
        <f t="shared" si="13"/>
        <v>0</v>
      </c>
      <c r="AE85" s="8"/>
    </row>
    <row r="86" spans="1:31" s="21" customFormat="1" x14ac:dyDescent="0.35">
      <c r="A86" s="39" t="s">
        <v>146</v>
      </c>
      <c r="B86" s="8" t="s">
        <v>10</v>
      </c>
      <c r="C86" s="8" t="s">
        <v>11</v>
      </c>
      <c r="D86" s="8" t="s">
        <v>12</v>
      </c>
      <c r="E86" s="26">
        <v>45422</v>
      </c>
      <c r="F86" s="17">
        <v>8</v>
      </c>
      <c r="G86" s="8" t="s">
        <v>13</v>
      </c>
      <c r="H86" s="8"/>
      <c r="I86" s="8">
        <v>2171000265</v>
      </c>
      <c r="J86" s="8" t="s">
        <v>14</v>
      </c>
      <c r="K86" s="45">
        <v>45504</v>
      </c>
      <c r="L86" s="8">
        <v>43</v>
      </c>
      <c r="M86" s="8">
        <v>911</v>
      </c>
      <c r="N86" s="8">
        <v>8</v>
      </c>
      <c r="O86" s="9">
        <f t="shared" si="9"/>
        <v>2.6482558139534884</v>
      </c>
      <c r="P86" s="8">
        <v>40</v>
      </c>
      <c r="Q86" s="8">
        <v>1160</v>
      </c>
      <c r="R86" s="8">
        <v>8</v>
      </c>
      <c r="S86" s="9">
        <f t="shared" si="10"/>
        <v>3.625</v>
      </c>
      <c r="T86" s="8">
        <v>39</v>
      </c>
      <c r="U86" s="8">
        <v>1160</v>
      </c>
      <c r="V86" s="8">
        <v>8</v>
      </c>
      <c r="W86" s="9">
        <f t="shared" si="11"/>
        <v>3.7179487179487181</v>
      </c>
      <c r="X86" s="8">
        <v>39</v>
      </c>
      <c r="Y86" s="8">
        <v>1160</v>
      </c>
      <c r="Z86" s="8">
        <v>8</v>
      </c>
      <c r="AA86" s="9">
        <f t="shared" si="12"/>
        <v>3.7179487179487181</v>
      </c>
      <c r="AB86" s="10">
        <f t="shared" si="7"/>
        <v>0.40392355540544345</v>
      </c>
      <c r="AC86" s="10">
        <f t="shared" si="8"/>
        <v>2.5641025641025772E-2</v>
      </c>
      <c r="AD86" s="10">
        <f t="shared" si="13"/>
        <v>0</v>
      </c>
      <c r="AE86" s="8"/>
    </row>
    <row r="87" spans="1:31" s="21" customFormat="1" hidden="1" x14ac:dyDescent="0.35">
      <c r="A87" s="39" t="s">
        <v>146</v>
      </c>
      <c r="B87" s="8" t="s">
        <v>42</v>
      </c>
      <c r="C87" s="8" t="s">
        <v>104</v>
      </c>
      <c r="D87" s="8" t="s">
        <v>105</v>
      </c>
      <c r="E87" s="26">
        <v>44685</v>
      </c>
      <c r="F87" s="17">
        <v>3</v>
      </c>
      <c r="G87" s="8" t="s">
        <v>13</v>
      </c>
      <c r="H87" s="8"/>
      <c r="I87" s="8">
        <v>3027200000</v>
      </c>
      <c r="J87" s="8" t="s">
        <v>96</v>
      </c>
      <c r="K87" s="11">
        <v>45502</v>
      </c>
      <c r="L87" s="8">
        <v>30</v>
      </c>
      <c r="M87" s="8">
        <v>800</v>
      </c>
      <c r="N87" s="8">
        <v>8</v>
      </c>
      <c r="O87" s="9">
        <f t="shared" si="9"/>
        <v>3.3333333333333335</v>
      </c>
      <c r="P87" s="8">
        <v>30</v>
      </c>
      <c r="Q87" s="8">
        <v>800</v>
      </c>
      <c r="R87" s="8">
        <v>8</v>
      </c>
      <c r="S87" s="9">
        <f t="shared" si="10"/>
        <v>3.3333333333333335</v>
      </c>
      <c r="T87" s="8">
        <v>30</v>
      </c>
      <c r="U87" s="8">
        <v>800</v>
      </c>
      <c r="V87" s="8">
        <v>8</v>
      </c>
      <c r="W87" s="9">
        <f t="shared" si="11"/>
        <v>3.3333333333333335</v>
      </c>
      <c r="X87" s="8"/>
      <c r="Y87" s="8"/>
      <c r="Z87" s="8"/>
      <c r="AA87" s="9" t="e">
        <f>Y87/X87/Z87</f>
        <v>#DIV/0!</v>
      </c>
      <c r="AB87" s="10" t="e">
        <f t="shared" si="7"/>
        <v>#DIV/0!</v>
      </c>
      <c r="AC87" s="10" t="e">
        <f t="shared" si="8"/>
        <v>#DIV/0!</v>
      </c>
      <c r="AD87" s="10" t="e">
        <f t="shared" si="13"/>
        <v>#DIV/0!</v>
      </c>
      <c r="AE87" s="8" t="s">
        <v>181</v>
      </c>
    </row>
    <row r="88" spans="1:31" s="21" customFormat="1" hidden="1" x14ac:dyDescent="0.35">
      <c r="A88" s="39" t="s">
        <v>146</v>
      </c>
      <c r="B88" s="8" t="s">
        <v>31</v>
      </c>
      <c r="C88" s="8" t="s">
        <v>147</v>
      </c>
      <c r="D88" s="8" t="s">
        <v>152</v>
      </c>
      <c r="E88" s="26">
        <v>44936</v>
      </c>
      <c r="F88" s="17">
        <v>18</v>
      </c>
      <c r="G88" s="8" t="s">
        <v>13</v>
      </c>
      <c r="H88" s="8"/>
      <c r="I88" s="8">
        <v>1045610889</v>
      </c>
      <c r="J88" s="8" t="s">
        <v>14</v>
      </c>
      <c r="K88" s="11">
        <v>45502</v>
      </c>
      <c r="L88" s="8">
        <v>30</v>
      </c>
      <c r="M88" s="8">
        <v>660</v>
      </c>
      <c r="N88" s="8">
        <v>8</v>
      </c>
      <c r="O88" s="9">
        <f t="shared" si="9"/>
        <v>2.75</v>
      </c>
      <c r="P88" s="8">
        <v>34</v>
      </c>
      <c r="Q88" s="8">
        <v>615</v>
      </c>
      <c r="R88" s="8">
        <v>8</v>
      </c>
      <c r="S88" s="9">
        <f t="shared" si="10"/>
        <v>2.2610294117647061</v>
      </c>
      <c r="T88" s="8">
        <v>34</v>
      </c>
      <c r="U88" s="8">
        <v>660</v>
      </c>
      <c r="V88" s="8">
        <v>8</v>
      </c>
      <c r="W88" s="9">
        <f t="shared" si="11"/>
        <v>2.4264705882352939</v>
      </c>
      <c r="X88" s="8"/>
      <c r="Y88" s="8"/>
      <c r="Z88" s="8"/>
      <c r="AA88" s="9" t="e">
        <f t="shared" si="12"/>
        <v>#DIV/0!</v>
      </c>
      <c r="AB88" s="10" t="e">
        <f t="shared" si="7"/>
        <v>#DIV/0!</v>
      </c>
      <c r="AC88" s="10" t="e">
        <f t="shared" si="8"/>
        <v>#DIV/0!</v>
      </c>
      <c r="AD88" s="10" t="e">
        <f t="shared" si="13"/>
        <v>#DIV/0!</v>
      </c>
      <c r="AE88" s="8" t="s">
        <v>181</v>
      </c>
    </row>
    <row r="89" spans="1:31" s="21" customFormat="1" x14ac:dyDescent="0.35">
      <c r="A89" s="39" t="s">
        <v>146</v>
      </c>
      <c r="B89" s="8" t="s">
        <v>10</v>
      </c>
      <c r="C89" s="8" t="s">
        <v>15</v>
      </c>
      <c r="D89" s="8" t="s">
        <v>16</v>
      </c>
      <c r="E89" s="26">
        <v>45422</v>
      </c>
      <c r="F89" s="17">
        <v>3</v>
      </c>
      <c r="G89" s="8" t="s">
        <v>13</v>
      </c>
      <c r="H89" s="8"/>
      <c r="I89" s="8">
        <v>3121400002</v>
      </c>
      <c r="J89" s="8" t="s">
        <v>14</v>
      </c>
      <c r="K89" s="45">
        <v>45505</v>
      </c>
      <c r="L89" s="8">
        <v>43</v>
      </c>
      <c r="M89" s="8">
        <v>911</v>
      </c>
      <c r="N89" s="8">
        <v>8</v>
      </c>
      <c r="O89" s="9">
        <f t="shared" si="9"/>
        <v>2.6482558139534884</v>
      </c>
      <c r="P89" s="8">
        <v>40</v>
      </c>
      <c r="Q89" s="8">
        <v>1160</v>
      </c>
      <c r="R89" s="8">
        <v>8</v>
      </c>
      <c r="S89" s="9">
        <f t="shared" si="10"/>
        <v>3.625</v>
      </c>
      <c r="T89" s="8">
        <v>39</v>
      </c>
      <c r="U89" s="8">
        <v>1160</v>
      </c>
      <c r="V89" s="8">
        <v>8</v>
      </c>
      <c r="W89" s="9">
        <f t="shared" si="11"/>
        <v>3.7179487179487181</v>
      </c>
      <c r="X89" s="8">
        <v>39</v>
      </c>
      <c r="Y89" s="8">
        <v>1160</v>
      </c>
      <c r="Z89" s="8">
        <v>8</v>
      </c>
      <c r="AA89" s="9">
        <f t="shared" si="12"/>
        <v>3.7179487179487181</v>
      </c>
      <c r="AB89" s="10">
        <f t="shared" si="7"/>
        <v>0.40392355540544345</v>
      </c>
      <c r="AC89" s="10">
        <f t="shared" si="8"/>
        <v>2.5641025641025772E-2</v>
      </c>
      <c r="AD89" s="10">
        <f t="shared" si="13"/>
        <v>0</v>
      </c>
      <c r="AE89" s="8"/>
    </row>
    <row r="90" spans="1:31" s="21" customFormat="1" x14ac:dyDescent="0.35">
      <c r="A90" s="39" t="s">
        <v>146</v>
      </c>
      <c r="B90" s="8" t="s">
        <v>80</v>
      </c>
      <c r="C90" s="8" t="s">
        <v>148</v>
      </c>
      <c r="D90" s="8" t="s">
        <v>153</v>
      </c>
      <c r="E90" s="26">
        <v>45428</v>
      </c>
      <c r="F90" s="17">
        <v>3</v>
      </c>
      <c r="G90" s="8" t="s">
        <v>34</v>
      </c>
      <c r="H90" s="1" t="s">
        <v>100</v>
      </c>
      <c r="I90" s="8">
        <v>3044300022</v>
      </c>
      <c r="J90" s="8" t="s">
        <v>96</v>
      </c>
      <c r="K90" s="45">
        <v>45507</v>
      </c>
      <c r="L90" s="8">
        <v>43</v>
      </c>
      <c r="M90" s="8">
        <v>911</v>
      </c>
      <c r="N90" s="8">
        <v>8</v>
      </c>
      <c r="O90" s="9">
        <f t="shared" si="9"/>
        <v>2.6482558139534884</v>
      </c>
      <c r="P90" s="8">
        <v>36</v>
      </c>
      <c r="Q90" s="8">
        <v>880</v>
      </c>
      <c r="R90" s="8">
        <v>8</v>
      </c>
      <c r="S90" s="9">
        <f t="shared" si="10"/>
        <v>3.0555555555555554</v>
      </c>
      <c r="T90" s="8">
        <v>36</v>
      </c>
      <c r="U90" s="8">
        <v>1160</v>
      </c>
      <c r="V90" s="8">
        <v>8</v>
      </c>
      <c r="W90" s="9">
        <f t="shared" si="11"/>
        <v>4.0277777777777777</v>
      </c>
      <c r="X90" s="8">
        <v>36</v>
      </c>
      <c r="Y90" s="8">
        <v>911</v>
      </c>
      <c r="Z90" s="8">
        <v>8</v>
      </c>
      <c r="AA90" s="9">
        <f t="shared" si="12"/>
        <v>3.1631944444444446</v>
      </c>
      <c r="AB90" s="10">
        <f t="shared" si="7"/>
        <v>0.19444444444444442</v>
      </c>
      <c r="AC90" s="10">
        <f t="shared" si="8"/>
        <v>3.5227272727272885E-2</v>
      </c>
      <c r="AD90" s="10">
        <f t="shared" si="13"/>
        <v>-0.21465517241379306</v>
      </c>
      <c r="AE90" s="8"/>
    </row>
    <row r="91" spans="1:31" s="21" customFormat="1" hidden="1" x14ac:dyDescent="0.35">
      <c r="A91" s="39" t="s">
        <v>146</v>
      </c>
      <c r="B91" s="8" t="s">
        <v>10</v>
      </c>
      <c r="C91" s="8" t="s">
        <v>149</v>
      </c>
      <c r="D91" s="8" t="s">
        <v>154</v>
      </c>
      <c r="E91" s="26">
        <v>45442</v>
      </c>
      <c r="F91" s="17">
        <v>7</v>
      </c>
      <c r="G91" s="8" t="s">
        <v>34</v>
      </c>
      <c r="H91" s="8"/>
      <c r="I91" s="8">
        <v>2491800032</v>
      </c>
      <c r="J91" s="8" t="s">
        <v>74</v>
      </c>
      <c r="K91" s="11" t="s">
        <v>180</v>
      </c>
      <c r="L91" s="8">
        <v>43</v>
      </c>
      <c r="M91" s="8">
        <v>911</v>
      </c>
      <c r="N91" s="8">
        <v>8</v>
      </c>
      <c r="O91" s="9">
        <f t="shared" si="9"/>
        <v>2.6482558139534884</v>
      </c>
      <c r="P91" s="8">
        <v>41</v>
      </c>
      <c r="Q91" s="8">
        <v>1160</v>
      </c>
      <c r="R91" s="8">
        <v>8</v>
      </c>
      <c r="S91" s="9">
        <f t="shared" si="10"/>
        <v>3.5365853658536586</v>
      </c>
      <c r="T91" s="8">
        <v>41</v>
      </c>
      <c r="U91" s="8">
        <v>1160</v>
      </c>
      <c r="V91" s="8">
        <v>8</v>
      </c>
      <c r="W91" s="9">
        <f t="shared" si="11"/>
        <v>3.5365853658536586</v>
      </c>
      <c r="X91" s="8"/>
      <c r="Y91" s="8"/>
      <c r="Z91" s="8"/>
      <c r="AA91" s="9" t="e">
        <f t="shared" si="12"/>
        <v>#DIV/0!</v>
      </c>
      <c r="AB91" s="10" t="e">
        <f t="shared" si="7"/>
        <v>#DIV/0!</v>
      </c>
      <c r="AC91" s="10" t="e">
        <f t="shared" si="8"/>
        <v>#DIV/0!</v>
      </c>
      <c r="AD91" s="10" t="e">
        <f t="shared" si="13"/>
        <v>#DIV/0!</v>
      </c>
      <c r="AE91" s="8" t="s">
        <v>181</v>
      </c>
    </row>
    <row r="92" spans="1:31" s="21" customFormat="1" hidden="1" x14ac:dyDescent="0.35">
      <c r="A92" s="39" t="s">
        <v>146</v>
      </c>
      <c r="B92" s="8" t="s">
        <v>31</v>
      </c>
      <c r="C92" s="8" t="s">
        <v>150</v>
      </c>
      <c r="D92" s="8" t="s">
        <v>155</v>
      </c>
      <c r="E92" s="26">
        <v>44637</v>
      </c>
      <c r="F92" s="17">
        <v>1</v>
      </c>
      <c r="G92" s="8" t="s">
        <v>34</v>
      </c>
      <c r="H92" s="8"/>
      <c r="I92" s="8">
        <v>3070300000</v>
      </c>
      <c r="J92" s="8" t="s">
        <v>74</v>
      </c>
      <c r="K92" s="11" t="s">
        <v>180</v>
      </c>
      <c r="L92" s="8">
        <v>30</v>
      </c>
      <c r="M92" s="8">
        <v>454</v>
      </c>
      <c r="N92" s="8">
        <v>8</v>
      </c>
      <c r="O92" s="9">
        <f t="shared" si="9"/>
        <v>1.8916666666666666</v>
      </c>
      <c r="P92" s="8">
        <v>26</v>
      </c>
      <c r="Q92" s="8">
        <v>454</v>
      </c>
      <c r="R92" s="8">
        <v>8</v>
      </c>
      <c r="S92" s="9">
        <f t="shared" si="10"/>
        <v>2.1826923076923075</v>
      </c>
      <c r="T92" s="8">
        <v>26</v>
      </c>
      <c r="U92" s="8">
        <v>500</v>
      </c>
      <c r="V92" s="8">
        <v>8</v>
      </c>
      <c r="W92" s="9">
        <f t="shared" si="11"/>
        <v>2.4038461538461537</v>
      </c>
      <c r="X92" s="8"/>
      <c r="Y92" s="8"/>
      <c r="Z92" s="8"/>
      <c r="AA92" s="9" t="e">
        <f t="shared" si="12"/>
        <v>#DIV/0!</v>
      </c>
      <c r="AB92" s="10" t="e">
        <f t="shared" si="7"/>
        <v>#DIV/0!</v>
      </c>
      <c r="AC92" s="10" t="e">
        <f t="shared" si="8"/>
        <v>#DIV/0!</v>
      </c>
      <c r="AD92" s="10" t="e">
        <f t="shared" si="13"/>
        <v>#DIV/0!</v>
      </c>
      <c r="AE92" s="8" t="s">
        <v>181</v>
      </c>
    </row>
    <row r="93" spans="1:31" s="21" customFormat="1" hidden="1" x14ac:dyDescent="0.35">
      <c r="A93" s="39" t="s">
        <v>146</v>
      </c>
      <c r="B93" s="8" t="s">
        <v>31</v>
      </c>
      <c r="C93" s="8" t="s">
        <v>151</v>
      </c>
      <c r="D93" s="8" t="s">
        <v>156</v>
      </c>
      <c r="E93" s="26">
        <v>44384</v>
      </c>
      <c r="F93" s="17">
        <v>1</v>
      </c>
      <c r="G93" s="8" t="s">
        <v>34</v>
      </c>
      <c r="H93" s="8"/>
      <c r="I93" s="8">
        <v>3027100001</v>
      </c>
      <c r="J93" s="8" t="s">
        <v>106</v>
      </c>
      <c r="K93" s="11" t="s">
        <v>180</v>
      </c>
      <c r="L93" s="8">
        <v>30</v>
      </c>
      <c r="M93" s="8">
        <v>606</v>
      </c>
      <c r="N93" s="8">
        <v>8</v>
      </c>
      <c r="O93" s="9">
        <f t="shared" si="9"/>
        <v>2.5249999999999999</v>
      </c>
      <c r="P93" s="8">
        <v>32</v>
      </c>
      <c r="Q93" s="8">
        <v>606</v>
      </c>
      <c r="R93" s="8">
        <v>8</v>
      </c>
      <c r="S93" s="9">
        <f t="shared" si="10"/>
        <v>2.3671875</v>
      </c>
      <c r="T93" s="8">
        <v>32</v>
      </c>
      <c r="U93" s="8">
        <v>650</v>
      </c>
      <c r="V93" s="8">
        <v>8</v>
      </c>
      <c r="W93" s="9">
        <f t="shared" si="11"/>
        <v>2.5390625</v>
      </c>
      <c r="X93" s="8"/>
      <c r="Y93" s="8"/>
      <c r="Z93" s="8"/>
      <c r="AA93" s="9" t="e">
        <f t="shared" si="12"/>
        <v>#DIV/0!</v>
      </c>
      <c r="AB93" s="10" t="e">
        <f t="shared" si="7"/>
        <v>#DIV/0!</v>
      </c>
      <c r="AC93" s="10" t="e">
        <f t="shared" si="8"/>
        <v>#DIV/0!</v>
      </c>
      <c r="AD93" s="10" t="e">
        <f t="shared" si="13"/>
        <v>#DIV/0!</v>
      </c>
      <c r="AE93" s="8" t="s">
        <v>181</v>
      </c>
    </row>
    <row r="94" spans="1:31" x14ac:dyDescent="0.35">
      <c r="A94" s="40" t="s">
        <v>179</v>
      </c>
      <c r="B94" s="8" t="s">
        <v>80</v>
      </c>
      <c r="C94" s="8" t="s">
        <v>148</v>
      </c>
      <c r="D94" s="8" t="s">
        <v>153</v>
      </c>
      <c r="E94" s="26">
        <v>45428</v>
      </c>
      <c r="F94" s="17">
        <v>3</v>
      </c>
      <c r="G94" s="8" t="s">
        <v>13</v>
      </c>
      <c r="H94" s="8"/>
      <c r="I94" s="8">
        <v>3044300022</v>
      </c>
      <c r="J94" s="8" t="s">
        <v>96</v>
      </c>
      <c r="K94" s="45">
        <v>45509</v>
      </c>
      <c r="L94" s="8">
        <v>43</v>
      </c>
      <c r="M94" s="8">
        <v>911</v>
      </c>
      <c r="N94" s="8">
        <v>8</v>
      </c>
      <c r="O94" s="9">
        <f t="shared" si="9"/>
        <v>2.6482558139534884</v>
      </c>
      <c r="P94" s="8">
        <v>36</v>
      </c>
      <c r="Q94" s="8">
        <v>880</v>
      </c>
      <c r="R94" s="8">
        <v>8</v>
      </c>
      <c r="S94" s="9">
        <f t="shared" si="10"/>
        <v>3.0555555555555554</v>
      </c>
      <c r="T94" s="8">
        <v>36</v>
      </c>
      <c r="U94" s="8">
        <v>1160</v>
      </c>
      <c r="V94" s="8">
        <v>8</v>
      </c>
      <c r="W94" s="9">
        <f t="shared" si="11"/>
        <v>4.0277777777777777</v>
      </c>
      <c r="X94" s="8">
        <v>35</v>
      </c>
      <c r="Y94" s="8">
        <v>1000</v>
      </c>
      <c r="Z94" s="8">
        <v>8</v>
      </c>
      <c r="AA94" s="9">
        <f t="shared" si="12"/>
        <v>3.5714285714285716</v>
      </c>
      <c r="AB94" s="10">
        <f t="shared" si="7"/>
        <v>0.34859651873921904</v>
      </c>
      <c r="AC94" s="10">
        <f t="shared" si="8"/>
        <v>0.168831168831169</v>
      </c>
      <c r="AD94" s="10">
        <f t="shared" si="13"/>
        <v>-0.11330049261083741</v>
      </c>
      <c r="AE94" s="8"/>
    </row>
    <row r="95" spans="1:31" x14ac:dyDescent="0.35">
      <c r="A95" s="40" t="s">
        <v>179</v>
      </c>
      <c r="B95" s="8" t="s">
        <v>31</v>
      </c>
      <c r="C95" s="8" t="s">
        <v>151</v>
      </c>
      <c r="D95" s="8" t="s">
        <v>156</v>
      </c>
      <c r="E95" s="26">
        <v>44384</v>
      </c>
      <c r="F95" s="17">
        <v>1</v>
      </c>
      <c r="G95" s="8" t="s">
        <v>34</v>
      </c>
      <c r="H95" s="8"/>
      <c r="I95" s="8">
        <v>3027100001</v>
      </c>
      <c r="J95" s="8" t="s">
        <v>106</v>
      </c>
      <c r="K95" s="45">
        <v>45509</v>
      </c>
      <c r="L95" s="8">
        <v>30</v>
      </c>
      <c r="M95" s="8">
        <v>606</v>
      </c>
      <c r="N95" s="8">
        <v>8</v>
      </c>
      <c r="O95" s="9">
        <f t="shared" si="9"/>
        <v>2.5249999999999999</v>
      </c>
      <c r="P95" s="8">
        <v>32</v>
      </c>
      <c r="Q95" s="8">
        <v>606</v>
      </c>
      <c r="R95" s="8">
        <v>8</v>
      </c>
      <c r="S95" s="9">
        <f t="shared" si="10"/>
        <v>2.3671875</v>
      </c>
      <c r="T95" s="8">
        <v>32</v>
      </c>
      <c r="U95" s="8">
        <v>660</v>
      </c>
      <c r="V95" s="8">
        <v>8</v>
      </c>
      <c r="W95" s="9">
        <f t="shared" si="11"/>
        <v>2.578125</v>
      </c>
      <c r="X95" s="1">
        <v>32</v>
      </c>
      <c r="Y95" s="1">
        <v>606</v>
      </c>
      <c r="Z95" s="1">
        <v>8</v>
      </c>
      <c r="AA95" s="9">
        <f t="shared" si="12"/>
        <v>2.3671875</v>
      </c>
      <c r="AB95" s="10">
        <f t="shared" si="7"/>
        <v>-6.25E-2</v>
      </c>
      <c r="AC95" s="10">
        <f t="shared" si="8"/>
        <v>0</v>
      </c>
      <c r="AD95" s="10">
        <f t="shared" si="13"/>
        <v>-8.181818181818179E-2</v>
      </c>
      <c r="AE95" s="8"/>
    </row>
    <row r="96" spans="1:31" x14ac:dyDescent="0.35">
      <c r="A96" s="40" t="s">
        <v>179</v>
      </c>
      <c r="B96" s="8" t="s">
        <v>10</v>
      </c>
      <c r="C96" s="8" t="s">
        <v>138</v>
      </c>
      <c r="D96" s="8" t="s">
        <v>139</v>
      </c>
      <c r="E96" s="26">
        <v>45425</v>
      </c>
      <c r="F96" s="17">
        <v>5</v>
      </c>
      <c r="G96" s="1" t="s">
        <v>100</v>
      </c>
      <c r="H96" s="27" t="s">
        <v>185</v>
      </c>
      <c r="I96" s="8">
        <v>2826100075</v>
      </c>
      <c r="J96" s="8" t="s">
        <v>140</v>
      </c>
      <c r="K96" s="45">
        <v>45511</v>
      </c>
      <c r="L96" s="8">
        <v>43</v>
      </c>
      <c r="M96" s="8">
        <v>911</v>
      </c>
      <c r="N96" s="8">
        <v>8</v>
      </c>
      <c r="O96" s="9">
        <f t="shared" si="9"/>
        <v>2.6482558139534884</v>
      </c>
      <c r="P96" s="8">
        <v>36</v>
      </c>
      <c r="Q96" s="8">
        <v>880</v>
      </c>
      <c r="R96" s="8">
        <v>8</v>
      </c>
      <c r="S96" s="9">
        <f t="shared" si="10"/>
        <v>3.0555555555555554</v>
      </c>
      <c r="T96" s="8">
        <v>36</v>
      </c>
      <c r="U96" s="8">
        <v>1160</v>
      </c>
      <c r="V96" s="8">
        <v>8</v>
      </c>
      <c r="W96" s="9">
        <f t="shared" si="11"/>
        <v>4.0277777777777777</v>
      </c>
      <c r="X96" s="8">
        <v>35</v>
      </c>
      <c r="Y96" s="8">
        <v>1160</v>
      </c>
      <c r="Z96" s="8">
        <v>8</v>
      </c>
      <c r="AA96" s="9">
        <f t="shared" si="12"/>
        <v>4.1428571428571432</v>
      </c>
      <c r="AB96" s="10">
        <f t="shared" si="7"/>
        <v>0.56437196173749427</v>
      </c>
      <c r="AC96" s="10">
        <f t="shared" si="8"/>
        <v>0.35584415584415607</v>
      </c>
      <c r="AD96" s="10">
        <f t="shared" si="13"/>
        <v>2.8571428571428692E-2</v>
      </c>
      <c r="AE96" s="8"/>
    </row>
    <row r="97" spans="1:31" x14ac:dyDescent="0.35">
      <c r="A97" s="40" t="s">
        <v>179</v>
      </c>
      <c r="B97" s="8" t="s">
        <v>10</v>
      </c>
      <c r="C97" s="8" t="s">
        <v>165</v>
      </c>
      <c r="D97" s="8" t="s">
        <v>139</v>
      </c>
      <c r="E97" s="26">
        <v>45425</v>
      </c>
      <c r="F97" s="17">
        <v>5</v>
      </c>
      <c r="G97" s="1" t="s">
        <v>100</v>
      </c>
      <c r="H97" s="27" t="s">
        <v>185</v>
      </c>
      <c r="I97" s="8">
        <v>2826100075</v>
      </c>
      <c r="J97" s="8" t="s">
        <v>182</v>
      </c>
      <c r="K97" s="45">
        <v>45511</v>
      </c>
      <c r="L97" s="8">
        <v>43</v>
      </c>
      <c r="M97" s="8">
        <v>911</v>
      </c>
      <c r="N97" s="8">
        <v>8</v>
      </c>
      <c r="O97" s="9">
        <f t="shared" si="9"/>
        <v>2.6482558139534884</v>
      </c>
      <c r="P97" s="8">
        <v>36</v>
      </c>
      <c r="Q97" s="8">
        <v>880</v>
      </c>
      <c r="R97" s="8">
        <v>8</v>
      </c>
      <c r="S97" s="9">
        <f t="shared" si="10"/>
        <v>3.0555555555555554</v>
      </c>
      <c r="T97" s="8">
        <v>36</v>
      </c>
      <c r="U97" s="8">
        <v>1160</v>
      </c>
      <c r="V97" s="8">
        <v>8</v>
      </c>
      <c r="W97" s="9">
        <f t="shared" si="11"/>
        <v>4.0277777777777777</v>
      </c>
      <c r="X97" s="8">
        <v>38</v>
      </c>
      <c r="Y97" s="8">
        <v>1160</v>
      </c>
      <c r="Z97" s="8">
        <v>8</v>
      </c>
      <c r="AA97" s="9">
        <f t="shared" si="12"/>
        <v>3.8157894736842106</v>
      </c>
      <c r="AB97" s="10">
        <f t="shared" si="7"/>
        <v>0.44086891212663937</v>
      </c>
      <c r="AC97" s="10">
        <f t="shared" si="8"/>
        <v>0.24880382775119636</v>
      </c>
      <c r="AD97" s="10">
        <f t="shared" si="13"/>
        <v>-5.2631578947368363E-2</v>
      </c>
      <c r="AE97" s="8" t="s">
        <v>183</v>
      </c>
    </row>
    <row r="98" spans="1:31" x14ac:dyDescent="0.35">
      <c r="A98" s="40" t="s">
        <v>179</v>
      </c>
      <c r="B98" s="8" t="s">
        <v>10</v>
      </c>
      <c r="C98" s="8" t="s">
        <v>149</v>
      </c>
      <c r="D98" s="8" t="s">
        <v>154</v>
      </c>
      <c r="E98" s="26">
        <v>45442</v>
      </c>
      <c r="F98" s="17">
        <v>7</v>
      </c>
      <c r="G98" s="1" t="s">
        <v>100</v>
      </c>
      <c r="H98" s="8"/>
      <c r="I98" s="8">
        <v>2491800032</v>
      </c>
      <c r="J98" s="8" t="s">
        <v>74</v>
      </c>
      <c r="K98" s="45">
        <v>45510</v>
      </c>
      <c r="L98" s="8">
        <v>43</v>
      </c>
      <c r="M98" s="8">
        <v>911</v>
      </c>
      <c r="N98" s="8">
        <v>8</v>
      </c>
      <c r="O98" s="9">
        <f t="shared" si="9"/>
        <v>2.6482558139534884</v>
      </c>
      <c r="P98" s="8">
        <v>41</v>
      </c>
      <c r="Q98" s="8">
        <v>1160</v>
      </c>
      <c r="R98" s="8">
        <v>8</v>
      </c>
      <c r="S98" s="9">
        <f t="shared" si="10"/>
        <v>3.5365853658536586</v>
      </c>
      <c r="T98" s="8">
        <v>41</v>
      </c>
      <c r="U98" s="8">
        <v>1160</v>
      </c>
      <c r="V98" s="8">
        <v>8</v>
      </c>
      <c r="W98" s="9">
        <f t="shared" si="11"/>
        <v>3.5365853658536586</v>
      </c>
      <c r="X98" s="1">
        <v>41</v>
      </c>
      <c r="Y98" s="1">
        <v>1160</v>
      </c>
      <c r="Z98" s="1">
        <v>8</v>
      </c>
      <c r="AA98" s="9">
        <f t="shared" si="12"/>
        <v>3.5365853658536586</v>
      </c>
      <c r="AB98" s="10">
        <f t="shared" si="7"/>
        <v>0.33543947953200726</v>
      </c>
      <c r="AC98" s="10">
        <f t="shared" si="8"/>
        <v>0</v>
      </c>
      <c r="AD98" s="10">
        <f t="shared" si="13"/>
        <v>0</v>
      </c>
      <c r="AE98" s="1"/>
    </row>
    <row r="99" spans="1:31" x14ac:dyDescent="0.35">
      <c r="A99" s="40" t="s">
        <v>179</v>
      </c>
      <c r="B99" s="1" t="s">
        <v>10</v>
      </c>
      <c r="C99" s="4" t="s">
        <v>11</v>
      </c>
      <c r="D99" s="16" t="s">
        <v>12</v>
      </c>
      <c r="E99" s="28">
        <v>45357</v>
      </c>
      <c r="F99" s="16">
        <v>7</v>
      </c>
      <c r="G99" s="1" t="s">
        <v>100</v>
      </c>
      <c r="H99" s="16"/>
      <c r="I99" s="29">
        <v>2171000265</v>
      </c>
      <c r="J99" s="16" t="s">
        <v>14</v>
      </c>
      <c r="K99" s="44">
        <v>45509</v>
      </c>
      <c r="L99" s="6">
        <v>43</v>
      </c>
      <c r="M99" s="6">
        <v>911</v>
      </c>
      <c r="N99" s="6">
        <v>8</v>
      </c>
      <c r="O99" s="9">
        <f t="shared" si="9"/>
        <v>2.6482558139534884</v>
      </c>
      <c r="P99" s="1">
        <v>40</v>
      </c>
      <c r="Q99" s="1">
        <v>1106</v>
      </c>
      <c r="R99" s="8">
        <v>8</v>
      </c>
      <c r="S99" s="9">
        <f t="shared" si="10"/>
        <v>3.4562499999999998</v>
      </c>
      <c r="T99" s="8">
        <v>40</v>
      </c>
      <c r="U99" s="8">
        <v>1165</v>
      </c>
      <c r="V99" s="8">
        <v>8</v>
      </c>
      <c r="W99" s="9">
        <f t="shared" si="11"/>
        <v>3.640625</v>
      </c>
      <c r="X99" s="8">
        <v>40</v>
      </c>
      <c r="Y99" s="8">
        <v>1160</v>
      </c>
      <c r="Z99" s="8">
        <v>8</v>
      </c>
      <c r="AA99" s="9">
        <f t="shared" si="12"/>
        <v>3.625</v>
      </c>
      <c r="AB99" s="10">
        <f t="shared" si="7"/>
        <v>0.36882546652030723</v>
      </c>
      <c r="AC99" s="10">
        <f t="shared" si="8"/>
        <v>4.8824593128390603E-2</v>
      </c>
      <c r="AD99" s="10">
        <f t="shared" si="13"/>
        <v>-4.2918454935622075E-3</v>
      </c>
      <c r="AE99" s="1" t="s">
        <v>184</v>
      </c>
    </row>
    <row r="100" spans="1:31" x14ac:dyDescent="0.35">
      <c r="A100" s="40" t="s">
        <v>179</v>
      </c>
      <c r="B100" s="8" t="s">
        <v>87</v>
      </c>
      <c r="C100" s="8" t="s">
        <v>142</v>
      </c>
      <c r="D100" s="8" t="s">
        <v>143</v>
      </c>
      <c r="E100" s="26">
        <v>45096</v>
      </c>
      <c r="F100" s="17">
        <v>8</v>
      </c>
      <c r="G100" s="8" t="s">
        <v>34</v>
      </c>
      <c r="H100" s="16" t="s">
        <v>13</v>
      </c>
      <c r="I100" s="8">
        <v>2887500026</v>
      </c>
      <c r="J100" s="8" t="s">
        <v>14</v>
      </c>
      <c r="K100" s="45">
        <v>45480</v>
      </c>
      <c r="L100" s="8">
        <v>30</v>
      </c>
      <c r="M100" s="8">
        <v>280</v>
      </c>
      <c r="N100" s="8">
        <v>8</v>
      </c>
      <c r="O100" s="9">
        <f t="shared" si="9"/>
        <v>1.1666666666666667</v>
      </c>
      <c r="P100" s="8">
        <v>37</v>
      </c>
      <c r="Q100" s="8">
        <v>383</v>
      </c>
      <c r="R100" s="8">
        <v>8</v>
      </c>
      <c r="S100" s="9">
        <f t="shared" si="10"/>
        <v>1.2939189189189189</v>
      </c>
      <c r="T100" s="8">
        <v>37</v>
      </c>
      <c r="U100" s="8">
        <v>400</v>
      </c>
      <c r="V100" s="8">
        <v>8</v>
      </c>
      <c r="W100" s="9">
        <f t="shared" si="11"/>
        <v>1.3513513513513513</v>
      </c>
      <c r="X100" s="8">
        <v>36</v>
      </c>
      <c r="Y100" s="1">
        <v>470</v>
      </c>
      <c r="Z100" s="1">
        <v>8</v>
      </c>
      <c r="AA100" s="9">
        <f t="shared" si="12"/>
        <v>1.6319444444444444</v>
      </c>
      <c r="AB100" s="10">
        <f t="shared" si="7"/>
        <v>0.39880952380952372</v>
      </c>
      <c r="AC100" s="10">
        <f t="shared" si="8"/>
        <v>0.26124165941398325</v>
      </c>
      <c r="AD100" s="10">
        <f t="shared" si="13"/>
        <v>0.20763888888888893</v>
      </c>
      <c r="AE100" s="1"/>
    </row>
    <row r="101" spans="1:31" x14ac:dyDescent="0.35">
      <c r="A101" s="40" t="s">
        <v>179</v>
      </c>
      <c r="B101" s="8" t="s">
        <v>87</v>
      </c>
      <c r="C101" s="8" t="s">
        <v>159</v>
      </c>
      <c r="D101" s="16" t="s">
        <v>160</v>
      </c>
      <c r="E101" s="28">
        <v>45440</v>
      </c>
      <c r="F101" s="16">
        <v>2</v>
      </c>
      <c r="G101" s="8" t="s">
        <v>34</v>
      </c>
      <c r="H101" s="16" t="s">
        <v>13</v>
      </c>
      <c r="I101" s="29">
        <v>3073600015</v>
      </c>
      <c r="J101" s="16" t="s">
        <v>161</v>
      </c>
      <c r="K101" s="44">
        <v>45513</v>
      </c>
      <c r="L101" s="8">
        <v>30</v>
      </c>
      <c r="M101" s="8">
        <v>100</v>
      </c>
      <c r="N101" s="8">
        <v>8</v>
      </c>
      <c r="O101" s="9">
        <f t="shared" si="9"/>
        <v>0.41666666666666669</v>
      </c>
      <c r="P101" s="1">
        <v>41</v>
      </c>
      <c r="Q101" s="1">
        <v>119</v>
      </c>
      <c r="R101" s="1">
        <v>8</v>
      </c>
      <c r="S101" s="9">
        <f t="shared" si="10"/>
        <v>0.36280487804878048</v>
      </c>
      <c r="T101" s="1">
        <v>40</v>
      </c>
      <c r="U101" s="1">
        <v>135</v>
      </c>
      <c r="V101" s="1">
        <v>8</v>
      </c>
      <c r="W101" s="9">
        <f t="shared" si="11"/>
        <v>0.421875</v>
      </c>
      <c r="X101" s="1">
        <v>36</v>
      </c>
      <c r="Y101" s="1">
        <v>140</v>
      </c>
      <c r="Z101" s="1">
        <v>8</v>
      </c>
      <c r="AA101" s="9">
        <f t="shared" si="12"/>
        <v>0.4861111111111111</v>
      </c>
      <c r="AB101" s="10">
        <f t="shared" si="7"/>
        <v>0.16666666666666652</v>
      </c>
      <c r="AC101" s="10">
        <f t="shared" si="8"/>
        <v>0.33986928104575176</v>
      </c>
      <c r="AD101" s="10">
        <f t="shared" si="13"/>
        <v>0.15226337448559679</v>
      </c>
      <c r="AE101" s="1"/>
    </row>
    <row r="102" spans="1:31" x14ac:dyDescent="0.35">
      <c r="A102" s="40" t="s">
        <v>179</v>
      </c>
      <c r="B102" s="8" t="s">
        <v>10</v>
      </c>
      <c r="C102" s="8" t="s">
        <v>163</v>
      </c>
      <c r="D102" s="16" t="s">
        <v>162</v>
      </c>
      <c r="E102" s="28">
        <v>45436</v>
      </c>
      <c r="F102" s="16">
        <v>3</v>
      </c>
      <c r="G102" s="8" t="s">
        <v>34</v>
      </c>
      <c r="H102" s="16" t="s">
        <v>13</v>
      </c>
      <c r="I102" s="29">
        <v>3005200002</v>
      </c>
      <c r="J102" s="16" t="s">
        <v>161</v>
      </c>
      <c r="K102" s="44">
        <v>45512</v>
      </c>
      <c r="L102" s="8">
        <v>43</v>
      </c>
      <c r="M102" s="8">
        <v>911</v>
      </c>
      <c r="N102" s="8">
        <v>8</v>
      </c>
      <c r="O102" s="9">
        <f t="shared" si="9"/>
        <v>2.6482558139534884</v>
      </c>
      <c r="P102" s="8">
        <v>38</v>
      </c>
      <c r="Q102" s="8">
        <v>1160</v>
      </c>
      <c r="R102" s="8">
        <v>8</v>
      </c>
      <c r="S102" s="9">
        <f t="shared" si="10"/>
        <v>3.8157894736842106</v>
      </c>
      <c r="T102" s="8">
        <v>36</v>
      </c>
      <c r="U102" s="8">
        <v>1160</v>
      </c>
      <c r="V102" s="8">
        <v>8</v>
      </c>
      <c r="W102" s="9">
        <f t="shared" si="11"/>
        <v>4.0277777777777777</v>
      </c>
      <c r="X102" s="8">
        <v>37</v>
      </c>
      <c r="Y102" s="8">
        <v>1160</v>
      </c>
      <c r="Z102" s="8">
        <v>8</v>
      </c>
      <c r="AA102" s="9">
        <f t="shared" si="12"/>
        <v>3.9189189189189189</v>
      </c>
      <c r="AB102" s="10">
        <f t="shared" si="7"/>
        <v>0.47981131515708908</v>
      </c>
      <c r="AC102" s="10">
        <f t="shared" si="8"/>
        <v>2.7027027027026973E-2</v>
      </c>
      <c r="AD102" s="10">
        <f t="shared" si="13"/>
        <v>-2.7027027027026973E-2</v>
      </c>
      <c r="AE102" s="8"/>
    </row>
    <row r="103" spans="1:31" x14ac:dyDescent="0.35">
      <c r="A103" s="40" t="s">
        <v>186</v>
      </c>
      <c r="B103" s="8" t="s">
        <v>87</v>
      </c>
      <c r="C103" s="8" t="s">
        <v>88</v>
      </c>
      <c r="D103" s="16" t="s">
        <v>89</v>
      </c>
      <c r="E103" s="28">
        <v>43907</v>
      </c>
      <c r="F103" s="16">
        <v>18</v>
      </c>
      <c r="G103" s="16" t="s">
        <v>13</v>
      </c>
      <c r="H103" s="16"/>
      <c r="I103" s="29">
        <v>1041413493</v>
      </c>
      <c r="J103" s="16" t="s">
        <v>19</v>
      </c>
      <c r="K103" s="44">
        <v>45516</v>
      </c>
      <c r="L103" s="8">
        <v>30</v>
      </c>
      <c r="M103" s="8">
        <v>381</v>
      </c>
      <c r="N103" s="8">
        <v>8</v>
      </c>
      <c r="O103" s="9">
        <f t="shared" si="9"/>
        <v>1.5874999999999999</v>
      </c>
      <c r="P103" s="8">
        <v>39</v>
      </c>
      <c r="Q103" s="8">
        <v>380</v>
      </c>
      <c r="R103" s="8">
        <v>8</v>
      </c>
      <c r="S103" s="9">
        <f t="shared" si="10"/>
        <v>1.2179487179487178</v>
      </c>
      <c r="T103" s="8">
        <v>39</v>
      </c>
      <c r="U103" s="8">
        <v>438</v>
      </c>
      <c r="V103" s="8">
        <v>8</v>
      </c>
      <c r="W103" s="9">
        <f t="shared" si="11"/>
        <v>1.4038461538461537</v>
      </c>
      <c r="X103" s="8">
        <v>39</v>
      </c>
      <c r="Y103" s="8">
        <v>380</v>
      </c>
      <c r="Z103" s="8">
        <v>8</v>
      </c>
      <c r="AA103" s="9">
        <f t="shared" si="12"/>
        <v>1.2179487179487178</v>
      </c>
      <c r="AB103" s="10">
        <f t="shared" si="7"/>
        <v>-0.23278820916616194</v>
      </c>
      <c r="AC103" s="10">
        <f t="shared" si="8"/>
        <v>0</v>
      </c>
      <c r="AD103" s="10">
        <f t="shared" si="13"/>
        <v>-0.13242009132420096</v>
      </c>
      <c r="AE103" s="1"/>
    </row>
    <row r="104" spans="1:31" x14ac:dyDescent="0.35">
      <c r="A104" s="40" t="s">
        <v>186</v>
      </c>
      <c r="B104" s="8" t="s">
        <v>87</v>
      </c>
      <c r="C104" s="8" t="s">
        <v>157</v>
      </c>
      <c r="D104" s="16" t="s">
        <v>158</v>
      </c>
      <c r="E104" s="28">
        <v>44721</v>
      </c>
      <c r="F104" s="16">
        <v>5</v>
      </c>
      <c r="G104" s="16" t="s">
        <v>13</v>
      </c>
      <c r="H104" s="16"/>
      <c r="I104" s="29">
        <v>2843100004</v>
      </c>
      <c r="J104" s="16" t="s">
        <v>14</v>
      </c>
      <c r="K104" s="44">
        <v>45517</v>
      </c>
      <c r="L104" s="8">
        <v>30</v>
      </c>
      <c r="M104" s="8">
        <v>280</v>
      </c>
      <c r="N104" s="8">
        <v>8</v>
      </c>
      <c r="O104" s="9">
        <f t="shared" si="9"/>
        <v>1.1666666666666667</v>
      </c>
      <c r="P104" s="1">
        <v>35</v>
      </c>
      <c r="Q104" s="1">
        <v>282</v>
      </c>
      <c r="R104" s="1">
        <v>8</v>
      </c>
      <c r="S104" s="9">
        <f t="shared" si="10"/>
        <v>1.0071428571428571</v>
      </c>
      <c r="T104" s="1">
        <v>35</v>
      </c>
      <c r="U104" s="1">
        <v>300</v>
      </c>
      <c r="V104" s="1">
        <v>8</v>
      </c>
      <c r="W104" s="9">
        <f t="shared" si="11"/>
        <v>1.0714285714285714</v>
      </c>
      <c r="X104" s="1">
        <v>35</v>
      </c>
      <c r="Y104" s="1">
        <v>282</v>
      </c>
      <c r="Z104" s="1">
        <v>8</v>
      </c>
      <c r="AA104" s="9">
        <f t="shared" si="12"/>
        <v>1.0071428571428571</v>
      </c>
      <c r="AB104" s="10">
        <f t="shared" si="7"/>
        <v>-0.13673469387755111</v>
      </c>
      <c r="AC104" s="10">
        <f t="shared" si="8"/>
        <v>0</v>
      </c>
      <c r="AD104" s="10">
        <f t="shared" si="13"/>
        <v>-5.9999999999999942E-2</v>
      </c>
      <c r="AE104" s="1"/>
    </row>
    <row r="105" spans="1:31" hidden="1" x14ac:dyDescent="0.35">
      <c r="A105" s="40" t="s">
        <v>186</v>
      </c>
      <c r="B105" s="8" t="s">
        <v>10</v>
      </c>
      <c r="C105" s="8" t="s">
        <v>11</v>
      </c>
      <c r="D105" s="16" t="s">
        <v>12</v>
      </c>
      <c r="E105" s="28">
        <v>45422</v>
      </c>
      <c r="F105" s="16">
        <v>8</v>
      </c>
      <c r="G105" s="16" t="s">
        <v>13</v>
      </c>
      <c r="H105" s="16"/>
      <c r="I105" s="29">
        <v>2171000265</v>
      </c>
      <c r="J105" s="16" t="s">
        <v>14</v>
      </c>
      <c r="K105" s="2">
        <v>45516</v>
      </c>
      <c r="L105" s="8"/>
      <c r="M105" s="8"/>
      <c r="N105" s="8"/>
      <c r="O105" s="9" t="e">
        <f t="shared" si="9"/>
        <v>#DIV/0!</v>
      </c>
      <c r="P105" s="1"/>
      <c r="Q105" s="1"/>
      <c r="R105" s="1"/>
      <c r="S105" s="9" t="e">
        <f t="shared" si="10"/>
        <v>#DIV/0!</v>
      </c>
      <c r="T105" s="1"/>
      <c r="U105" s="1"/>
      <c r="V105" s="1"/>
      <c r="W105" s="9" t="e">
        <f t="shared" si="11"/>
        <v>#DIV/0!</v>
      </c>
      <c r="X105" s="1"/>
      <c r="Y105" s="1"/>
      <c r="Z105" s="1"/>
      <c r="AA105" s="9" t="e">
        <f t="shared" si="12"/>
        <v>#DIV/0!</v>
      </c>
      <c r="AB105" s="10" t="e">
        <f t="shared" si="7"/>
        <v>#DIV/0!</v>
      </c>
      <c r="AC105" s="10" t="e">
        <f t="shared" si="8"/>
        <v>#DIV/0!</v>
      </c>
      <c r="AD105" s="10" t="e">
        <f t="shared" si="13"/>
        <v>#DIV/0!</v>
      </c>
      <c r="AE105" s="1"/>
    </row>
    <row r="106" spans="1:31" x14ac:dyDescent="0.35">
      <c r="A106" s="40" t="s">
        <v>186</v>
      </c>
      <c r="B106" s="8" t="s">
        <v>31</v>
      </c>
      <c r="C106" s="8" t="s">
        <v>77</v>
      </c>
      <c r="D106" s="16" t="s">
        <v>33</v>
      </c>
      <c r="E106" s="28">
        <v>44900</v>
      </c>
      <c r="F106" s="16">
        <v>14</v>
      </c>
      <c r="G106" s="16" t="s">
        <v>13</v>
      </c>
      <c r="H106" s="16"/>
      <c r="I106" s="29">
        <v>1040813690</v>
      </c>
      <c r="J106" s="16" t="s">
        <v>19</v>
      </c>
      <c r="K106" s="44">
        <v>45518</v>
      </c>
      <c r="L106" s="8">
        <v>30</v>
      </c>
      <c r="M106" s="8">
        <v>660</v>
      </c>
      <c r="N106" s="8">
        <v>8</v>
      </c>
      <c r="O106" s="9">
        <f t="shared" si="9"/>
        <v>2.75</v>
      </c>
      <c r="P106" s="8">
        <v>35</v>
      </c>
      <c r="Q106" s="8">
        <v>606</v>
      </c>
      <c r="R106" s="8">
        <v>8</v>
      </c>
      <c r="S106" s="9">
        <f t="shared" si="10"/>
        <v>2.1642857142857141</v>
      </c>
      <c r="T106" s="8">
        <v>32</v>
      </c>
      <c r="U106" s="8">
        <v>606</v>
      </c>
      <c r="V106" s="8">
        <v>8</v>
      </c>
      <c r="W106" s="9">
        <f t="shared" si="11"/>
        <v>2.3671875</v>
      </c>
      <c r="X106" s="8">
        <v>32</v>
      </c>
      <c r="Y106" s="8">
        <v>660</v>
      </c>
      <c r="Z106" s="8">
        <v>8</v>
      </c>
      <c r="AA106" s="9">
        <f t="shared" si="12"/>
        <v>2.578125</v>
      </c>
      <c r="AB106" s="10">
        <f t="shared" si="7"/>
        <v>-6.25E-2</v>
      </c>
      <c r="AC106" s="10">
        <f t="shared" si="8"/>
        <v>0.19121287128712883</v>
      </c>
      <c r="AD106" s="10">
        <f t="shared" si="13"/>
        <v>8.9108910891089188E-2</v>
      </c>
      <c r="AE106" s="8"/>
    </row>
    <row r="107" spans="1:31" hidden="1" x14ac:dyDescent="0.35">
      <c r="A107" s="40" t="s">
        <v>186</v>
      </c>
      <c r="B107" s="8" t="s">
        <v>10</v>
      </c>
      <c r="C107" s="8" t="s">
        <v>138</v>
      </c>
      <c r="D107" s="16" t="s">
        <v>139</v>
      </c>
      <c r="E107" s="28">
        <v>45425</v>
      </c>
      <c r="F107" s="16">
        <v>5</v>
      </c>
      <c r="G107" s="16" t="s">
        <v>13</v>
      </c>
      <c r="H107" s="16"/>
      <c r="I107" s="29">
        <v>2826100075</v>
      </c>
      <c r="J107" s="16" t="s">
        <v>140</v>
      </c>
      <c r="K107" s="2">
        <v>45517</v>
      </c>
      <c r="L107" s="8"/>
      <c r="M107" s="8"/>
      <c r="N107" s="8"/>
      <c r="O107" s="9" t="e">
        <f t="shared" si="9"/>
        <v>#DIV/0!</v>
      </c>
      <c r="P107" s="1"/>
      <c r="Q107" s="1"/>
      <c r="R107" s="1"/>
      <c r="S107" s="9" t="e">
        <f t="shared" si="10"/>
        <v>#DIV/0!</v>
      </c>
      <c r="T107" s="1"/>
      <c r="U107" s="1"/>
      <c r="V107" s="1"/>
      <c r="W107" s="9" t="e">
        <f t="shared" si="11"/>
        <v>#DIV/0!</v>
      </c>
      <c r="X107" s="1"/>
      <c r="Y107" s="1"/>
      <c r="Z107" s="1"/>
      <c r="AA107" s="9" t="e">
        <f t="shared" si="12"/>
        <v>#DIV/0!</v>
      </c>
      <c r="AB107" s="10" t="e">
        <f t="shared" si="7"/>
        <v>#DIV/0!</v>
      </c>
      <c r="AC107" s="10" t="e">
        <f t="shared" si="8"/>
        <v>#DIV/0!</v>
      </c>
      <c r="AD107" s="10" t="e">
        <f t="shared" si="13"/>
        <v>#DIV/0!</v>
      </c>
      <c r="AE107" s="1"/>
    </row>
    <row r="108" spans="1:31" hidden="1" x14ac:dyDescent="0.35">
      <c r="A108" s="40" t="s">
        <v>186</v>
      </c>
      <c r="B108" s="8" t="s">
        <v>10</v>
      </c>
      <c r="C108" s="8" t="s">
        <v>164</v>
      </c>
      <c r="D108" s="16" t="s">
        <v>139</v>
      </c>
      <c r="E108" s="28">
        <v>45425</v>
      </c>
      <c r="F108" s="16">
        <v>5</v>
      </c>
      <c r="G108" s="16" t="s">
        <v>13</v>
      </c>
      <c r="H108" s="16"/>
      <c r="I108" s="29">
        <v>2826100043</v>
      </c>
      <c r="J108" s="16" t="s">
        <v>96</v>
      </c>
      <c r="K108" s="2">
        <v>45518</v>
      </c>
      <c r="L108" s="8"/>
      <c r="M108" s="8"/>
      <c r="N108" s="8"/>
      <c r="O108" s="9" t="e">
        <f t="shared" si="9"/>
        <v>#DIV/0!</v>
      </c>
      <c r="P108" s="1"/>
      <c r="Q108" s="1"/>
      <c r="R108" s="1"/>
      <c r="S108" s="9" t="e">
        <f t="shared" si="10"/>
        <v>#DIV/0!</v>
      </c>
      <c r="T108" s="1"/>
      <c r="U108" s="1"/>
      <c r="V108" s="1"/>
      <c r="W108" s="9" t="e">
        <f t="shared" si="11"/>
        <v>#DIV/0!</v>
      </c>
      <c r="X108" s="1"/>
      <c r="Y108" s="1"/>
      <c r="Z108" s="1"/>
      <c r="AA108" s="9" t="e">
        <f t="shared" si="12"/>
        <v>#DIV/0!</v>
      </c>
      <c r="AB108" s="10" t="e">
        <f t="shared" si="7"/>
        <v>#DIV/0!</v>
      </c>
      <c r="AC108" s="10" t="e">
        <f t="shared" si="8"/>
        <v>#DIV/0!</v>
      </c>
      <c r="AD108" s="10" t="e">
        <f t="shared" si="13"/>
        <v>#DIV/0!</v>
      </c>
      <c r="AE108" s="1"/>
    </row>
    <row r="109" spans="1:31" hidden="1" x14ac:dyDescent="0.35">
      <c r="A109" s="40" t="s">
        <v>186</v>
      </c>
      <c r="B109" s="8" t="s">
        <v>10</v>
      </c>
      <c r="C109" s="8" t="s">
        <v>166</v>
      </c>
      <c r="D109" s="16" t="s">
        <v>18</v>
      </c>
      <c r="E109" s="28">
        <v>45399</v>
      </c>
      <c r="F109" s="16">
        <v>5</v>
      </c>
      <c r="G109" s="16" t="s">
        <v>13</v>
      </c>
      <c r="H109" s="16"/>
      <c r="I109" s="29">
        <v>2883400027</v>
      </c>
      <c r="J109" s="16" t="s">
        <v>19</v>
      </c>
      <c r="K109" s="2">
        <v>45518</v>
      </c>
      <c r="L109" s="8"/>
      <c r="M109" s="8"/>
      <c r="N109" s="8"/>
      <c r="O109" s="9" t="e">
        <f t="shared" si="9"/>
        <v>#DIV/0!</v>
      </c>
      <c r="P109" s="1"/>
      <c r="Q109" s="1"/>
      <c r="R109" s="1"/>
      <c r="S109" s="9" t="e">
        <f t="shared" si="10"/>
        <v>#DIV/0!</v>
      </c>
      <c r="T109" s="1"/>
      <c r="U109" s="1"/>
      <c r="V109" s="1"/>
      <c r="W109" s="9" t="e">
        <f t="shared" si="11"/>
        <v>#DIV/0!</v>
      </c>
      <c r="X109" s="1"/>
      <c r="Y109" s="1"/>
      <c r="Z109" s="1"/>
      <c r="AA109" s="9" t="e">
        <f t="shared" si="12"/>
        <v>#DIV/0!</v>
      </c>
      <c r="AB109" s="10" t="e">
        <f t="shared" si="7"/>
        <v>#DIV/0!</v>
      </c>
      <c r="AC109" s="10" t="e">
        <f t="shared" si="8"/>
        <v>#DIV/0!</v>
      </c>
      <c r="AD109" s="10" t="e">
        <f t="shared" si="13"/>
        <v>#DIV/0!</v>
      </c>
      <c r="AE109" s="1"/>
    </row>
    <row r="110" spans="1:31" x14ac:dyDescent="0.35">
      <c r="A110" s="40" t="s">
        <v>186</v>
      </c>
      <c r="B110" s="8" t="s">
        <v>87</v>
      </c>
      <c r="C110" s="8" t="s">
        <v>142</v>
      </c>
      <c r="D110" s="16" t="s">
        <v>143</v>
      </c>
      <c r="E110" s="28">
        <v>45096</v>
      </c>
      <c r="F110" s="16">
        <v>8</v>
      </c>
      <c r="G110" s="16" t="s">
        <v>13</v>
      </c>
      <c r="H110" s="16"/>
      <c r="I110" s="29">
        <v>2887500026</v>
      </c>
      <c r="J110" s="16" t="s">
        <v>14</v>
      </c>
      <c r="K110" s="44">
        <v>45519</v>
      </c>
      <c r="L110" s="8">
        <v>30</v>
      </c>
      <c r="M110" s="8">
        <v>280</v>
      </c>
      <c r="N110" s="8">
        <v>8</v>
      </c>
      <c r="O110" s="9">
        <f t="shared" si="9"/>
        <v>1.1666666666666667</v>
      </c>
      <c r="P110" s="8">
        <v>37</v>
      </c>
      <c r="Q110" s="8">
        <v>383</v>
      </c>
      <c r="R110" s="8">
        <v>8</v>
      </c>
      <c r="S110" s="9">
        <f t="shared" si="10"/>
        <v>1.2939189189189189</v>
      </c>
      <c r="T110" s="8">
        <v>37</v>
      </c>
      <c r="U110" s="8">
        <v>400</v>
      </c>
      <c r="V110" s="8">
        <v>8</v>
      </c>
      <c r="W110" s="9">
        <f t="shared" si="11"/>
        <v>1.3513513513513513</v>
      </c>
      <c r="X110" s="8">
        <v>36</v>
      </c>
      <c r="Y110" s="1">
        <v>470</v>
      </c>
      <c r="Z110" s="1">
        <v>8</v>
      </c>
      <c r="AA110" s="9">
        <f t="shared" si="12"/>
        <v>1.6319444444444444</v>
      </c>
      <c r="AB110" s="10">
        <f t="shared" si="7"/>
        <v>0.39880952380952372</v>
      </c>
      <c r="AC110" s="10">
        <f t="shared" si="8"/>
        <v>0.26124165941398325</v>
      </c>
      <c r="AD110" s="10">
        <f t="shared" si="13"/>
        <v>0.20763888888888893</v>
      </c>
      <c r="AE110" s="1"/>
    </row>
    <row r="111" spans="1:31" hidden="1" x14ac:dyDescent="0.35">
      <c r="A111" s="40" t="s">
        <v>186</v>
      </c>
      <c r="B111" s="8" t="s">
        <v>10</v>
      </c>
      <c r="C111" s="8" t="s">
        <v>165</v>
      </c>
      <c r="D111" s="16" t="s">
        <v>139</v>
      </c>
      <c r="E111" s="28">
        <v>45425</v>
      </c>
      <c r="F111" s="16">
        <v>5</v>
      </c>
      <c r="G111" s="16" t="s">
        <v>13</v>
      </c>
      <c r="H111" s="16"/>
      <c r="I111" s="29">
        <v>2826100006</v>
      </c>
      <c r="J111" s="16" t="s">
        <v>96</v>
      </c>
      <c r="K111" s="2">
        <v>45521</v>
      </c>
      <c r="L111" s="8"/>
      <c r="M111" s="8"/>
      <c r="N111" s="8"/>
      <c r="O111" s="9" t="e">
        <f t="shared" si="9"/>
        <v>#DIV/0!</v>
      </c>
      <c r="P111" s="1"/>
      <c r="Q111" s="1"/>
      <c r="R111" s="1"/>
      <c r="S111" s="9" t="e">
        <f t="shared" si="10"/>
        <v>#DIV/0!</v>
      </c>
      <c r="T111" s="1"/>
      <c r="U111" s="1"/>
      <c r="V111" s="1"/>
      <c r="W111" s="9" t="e">
        <f t="shared" si="11"/>
        <v>#DIV/0!</v>
      </c>
      <c r="X111" s="1"/>
      <c r="Y111" s="1"/>
      <c r="Z111" s="1"/>
      <c r="AA111" s="9" t="e">
        <f t="shared" si="12"/>
        <v>#DIV/0!</v>
      </c>
      <c r="AB111" s="10" t="e">
        <f t="shared" si="7"/>
        <v>#DIV/0!</v>
      </c>
      <c r="AC111" s="10" t="e">
        <f t="shared" si="8"/>
        <v>#DIV/0!</v>
      </c>
      <c r="AD111" s="10" t="e">
        <f t="shared" si="13"/>
        <v>#DIV/0!</v>
      </c>
      <c r="AE111" s="1"/>
    </row>
    <row r="112" spans="1:31" x14ac:dyDescent="0.35">
      <c r="A112" s="40" t="s">
        <v>186</v>
      </c>
      <c r="B112" s="8" t="s">
        <v>31</v>
      </c>
      <c r="C112" s="8" t="s">
        <v>57</v>
      </c>
      <c r="D112" s="16" t="s">
        <v>58</v>
      </c>
      <c r="E112" s="28">
        <v>45254</v>
      </c>
      <c r="F112" s="16">
        <v>3</v>
      </c>
      <c r="G112" s="16" t="s">
        <v>13</v>
      </c>
      <c r="H112" s="16"/>
      <c r="I112" s="29">
        <v>3023200001</v>
      </c>
      <c r="J112" s="16" t="s">
        <v>39</v>
      </c>
      <c r="K112" s="44">
        <v>45519</v>
      </c>
      <c r="L112" s="8">
        <v>30</v>
      </c>
      <c r="M112" s="30">
        <v>520</v>
      </c>
      <c r="N112" s="12">
        <v>8</v>
      </c>
      <c r="O112" s="9">
        <f t="shared" si="9"/>
        <v>2.1666666666666665</v>
      </c>
      <c r="P112" s="1">
        <v>31</v>
      </c>
      <c r="Q112" s="1">
        <v>354</v>
      </c>
      <c r="R112" s="1">
        <v>8</v>
      </c>
      <c r="S112" s="9">
        <f t="shared" si="10"/>
        <v>1.4274193548387097</v>
      </c>
      <c r="T112" s="1">
        <v>31</v>
      </c>
      <c r="U112" s="1">
        <v>520</v>
      </c>
      <c r="V112" s="1">
        <v>8</v>
      </c>
      <c r="W112" s="9">
        <f t="shared" si="11"/>
        <v>2.096774193548387</v>
      </c>
      <c r="X112" s="8">
        <v>33</v>
      </c>
      <c r="Y112" s="8">
        <v>410</v>
      </c>
      <c r="Z112" s="1">
        <v>8</v>
      </c>
      <c r="AA112" s="9">
        <f t="shared" si="12"/>
        <v>1.553030303030303</v>
      </c>
      <c r="AB112" s="10">
        <f t="shared" si="7"/>
        <v>-0.28321678321678323</v>
      </c>
      <c r="AC112" s="10">
        <f t="shared" si="8"/>
        <v>8.7998630371511677E-2</v>
      </c>
      <c r="AD112" s="10">
        <f t="shared" si="13"/>
        <v>-0.25932400932400934</v>
      </c>
      <c r="AE112" s="1"/>
    </row>
    <row r="113" spans="1:31" hidden="1" x14ac:dyDescent="0.35">
      <c r="A113" s="40" t="s">
        <v>186</v>
      </c>
      <c r="B113" s="8" t="s">
        <v>31</v>
      </c>
      <c r="C113" s="8" t="s">
        <v>147</v>
      </c>
      <c r="D113" s="16" t="s">
        <v>152</v>
      </c>
      <c r="E113" s="28">
        <v>44936</v>
      </c>
      <c r="F113" s="16">
        <v>18</v>
      </c>
      <c r="G113" s="16" t="s">
        <v>13</v>
      </c>
      <c r="H113" s="16"/>
      <c r="I113" s="29">
        <v>1045610889</v>
      </c>
      <c r="J113" s="16" t="s">
        <v>14</v>
      </c>
      <c r="K113" s="2">
        <v>45520</v>
      </c>
      <c r="L113" s="8">
        <v>30</v>
      </c>
      <c r="M113" s="8">
        <v>660</v>
      </c>
      <c r="N113" s="8">
        <v>8</v>
      </c>
      <c r="O113" s="9">
        <f t="shared" si="9"/>
        <v>2.75</v>
      </c>
      <c r="P113" s="8">
        <v>34</v>
      </c>
      <c r="Q113" s="8">
        <v>615</v>
      </c>
      <c r="R113" s="8">
        <v>8</v>
      </c>
      <c r="S113" s="9">
        <f t="shared" si="10"/>
        <v>2.2610294117647061</v>
      </c>
      <c r="T113" s="8">
        <v>34</v>
      </c>
      <c r="U113" s="8">
        <v>660</v>
      </c>
      <c r="V113" s="8">
        <v>8</v>
      </c>
      <c r="W113" s="9">
        <f t="shared" si="11"/>
        <v>2.4264705882352939</v>
      </c>
      <c r="X113" s="8"/>
      <c r="Y113" s="8"/>
      <c r="Z113" s="8"/>
      <c r="AA113" s="9" t="e">
        <f t="shared" si="12"/>
        <v>#DIV/0!</v>
      </c>
      <c r="AB113" s="10" t="e">
        <f t="shared" si="7"/>
        <v>#DIV/0!</v>
      </c>
      <c r="AC113" s="10" t="e">
        <f t="shared" si="8"/>
        <v>#DIV/0!</v>
      </c>
      <c r="AD113" s="10" t="e">
        <f t="shared" si="13"/>
        <v>#DIV/0!</v>
      </c>
      <c r="AE113" s="1"/>
    </row>
    <row r="114" spans="1:31" hidden="1" x14ac:dyDescent="0.35">
      <c r="A114" s="40" t="s">
        <v>186</v>
      </c>
      <c r="B114" s="8" t="s">
        <v>10</v>
      </c>
      <c r="C114" s="8" t="s">
        <v>15</v>
      </c>
      <c r="D114" s="16" t="s">
        <v>16</v>
      </c>
      <c r="E114" s="28">
        <v>45422</v>
      </c>
      <c r="F114" s="16">
        <v>3</v>
      </c>
      <c r="G114" s="16" t="s">
        <v>13</v>
      </c>
      <c r="H114" s="16"/>
      <c r="I114" s="29">
        <v>3121400002</v>
      </c>
      <c r="J114" s="16" t="s">
        <v>14</v>
      </c>
      <c r="K114" s="2">
        <v>45520</v>
      </c>
      <c r="L114" s="8"/>
      <c r="M114" s="8"/>
      <c r="N114" s="8"/>
      <c r="O114" s="9" t="e">
        <f t="shared" si="9"/>
        <v>#DIV/0!</v>
      </c>
      <c r="P114" s="1"/>
      <c r="Q114" s="1"/>
      <c r="R114" s="1"/>
      <c r="S114" s="9" t="e">
        <f t="shared" si="10"/>
        <v>#DIV/0!</v>
      </c>
      <c r="T114" s="1"/>
      <c r="U114" s="1"/>
      <c r="V114" s="1"/>
      <c r="W114" s="9" t="e">
        <f t="shared" si="11"/>
        <v>#DIV/0!</v>
      </c>
      <c r="X114" s="1"/>
      <c r="Y114" s="1"/>
      <c r="Z114" s="1"/>
      <c r="AA114" s="9" t="e">
        <f t="shared" si="12"/>
        <v>#DIV/0!</v>
      </c>
      <c r="AB114" s="10" t="e">
        <f t="shared" si="7"/>
        <v>#DIV/0!</v>
      </c>
      <c r="AC114" s="10" t="e">
        <f t="shared" si="8"/>
        <v>#DIV/0!</v>
      </c>
      <c r="AD114" s="10" t="e">
        <f t="shared" si="13"/>
        <v>#DIV/0!</v>
      </c>
      <c r="AE114" s="1"/>
    </row>
  </sheetData>
  <sheetProtection algorithmName="SHA-512" hashValue="Swsh7R89OgvacvIavz5akGh+fLPU2DDG6KiNMVgvKbz/7+RRP+nhudW2/JXRCWQd/0EJ1y+s66nGmeKwG7lrHA==" saltValue="EB1B0QGDPhuY4sBSuzxieA==" spinCount="100000" sheet="1" objects="1" scenarios="1"/>
  <conditionalFormatting sqref="D94:D102">
    <cfRule type="duplicateValues" dxfId="11" priority="10"/>
  </conditionalFormatting>
  <conditionalFormatting sqref="D103:D114">
    <cfRule type="duplicateValues" dxfId="10" priority="9"/>
  </conditionalFormatting>
  <conditionalFormatting sqref="D115:D1048576 D1:D93">
    <cfRule type="duplicateValues" dxfId="9" priority="29"/>
  </conditionalFormatting>
  <conditionalFormatting sqref="E1">
    <cfRule type="duplicateValues" dxfId="8" priority="31"/>
  </conditionalFormatting>
  <conditionalFormatting sqref="AB2:AB114">
    <cfRule type="expression" dxfId="7" priority="4">
      <formula>$AB2=0</formula>
    </cfRule>
    <cfRule type="expression" dxfId="6" priority="7">
      <formula>$AB2&gt;0</formula>
    </cfRule>
    <cfRule type="expression" dxfId="5" priority="8">
      <formula>$AB2&lt;0</formula>
    </cfRule>
  </conditionalFormatting>
  <conditionalFormatting sqref="AC2:AC112">
    <cfRule type="cellIs" dxfId="4" priority="1" operator="lessThan">
      <formula>0</formula>
    </cfRule>
  </conditionalFormatting>
  <conditionalFormatting sqref="AC2:AC114">
    <cfRule type="expression" dxfId="3" priority="3">
      <formula>$AC2=0</formula>
    </cfRule>
  </conditionalFormatting>
  <conditionalFormatting sqref="AC2:AD114">
    <cfRule type="expression" dxfId="2" priority="5">
      <formula>$AD2&gt;0</formula>
    </cfRule>
    <cfRule type="expression" dxfId="1" priority="6">
      <formula>$AD2&lt;0</formula>
    </cfRule>
  </conditionalFormatting>
  <conditionalFormatting sqref="AD2:AD114">
    <cfRule type="expression" dxfId="0" priority="2">
      <formula>$AD2=0</formula>
    </cfRule>
  </conditionalFormatting>
  <pageMargins left="0" right="0" top="0" bottom="0" header="0" footer="0"/>
  <pageSetup paperSize="9" scale="85"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A1:B7"/>
  <sheetViews>
    <sheetView workbookViewId="0">
      <selection sqref="A1:B7"/>
    </sheetView>
  </sheetViews>
  <sheetFormatPr defaultRowHeight="14.5" x14ac:dyDescent="0.35"/>
  <sheetData>
    <row r="1" spans="1:2" x14ac:dyDescent="0.35">
      <c r="A1" t="s">
        <v>168</v>
      </c>
      <c r="B1" t="s">
        <v>172</v>
      </c>
    </row>
    <row r="2" spans="1:2" x14ac:dyDescent="0.35">
      <c r="A2" t="s">
        <v>169</v>
      </c>
      <c r="B2" t="s">
        <v>173</v>
      </c>
    </row>
    <row r="3" spans="1:2" x14ac:dyDescent="0.35">
      <c r="A3" t="s">
        <v>167</v>
      </c>
      <c r="B3" t="s">
        <v>174</v>
      </c>
    </row>
    <row r="4" spans="1:2" x14ac:dyDescent="0.35">
      <c r="A4" t="s">
        <v>171</v>
      </c>
      <c r="B4" t="s">
        <v>175</v>
      </c>
    </row>
    <row r="5" spans="1:2" x14ac:dyDescent="0.35">
      <c r="A5" t="s">
        <v>176</v>
      </c>
      <c r="B5" t="s">
        <v>177</v>
      </c>
    </row>
    <row r="6" spans="1:2" x14ac:dyDescent="0.35">
      <c r="A6" t="s">
        <v>170</v>
      </c>
      <c r="B6" t="s">
        <v>178</v>
      </c>
    </row>
    <row r="7" spans="1:2" x14ac:dyDescent="0.35">
      <c r="A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PV</vt:lpstr>
      <vt:lpstr>Data PA</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Toan, Le Van</dc:creator>
  <cp:lastModifiedBy>Phan Khanh Tran</cp:lastModifiedBy>
  <cp:lastPrinted>2024-08-22T03:32:00Z</cp:lastPrinted>
  <dcterms:created xsi:type="dcterms:W3CDTF">2024-06-01T03:20:35Z</dcterms:created>
  <dcterms:modified xsi:type="dcterms:W3CDTF">2024-11-25T10:54:41Z</dcterms:modified>
</cp:coreProperties>
</file>